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72" activeTab="1"/>
  </bookViews>
  <sheets>
    <sheet name="Przedmiar_drogowy" sheetId="1" r:id="rId1"/>
    <sheet name="Koszt Ofertowy" sheetId="2" r:id="rId2"/>
  </sheets>
  <definedNames>
    <definedName name="Excel_BuiltIn_Print_Area_1_1" localSheetId="0">'Przedmiar_drogowy'!$A$1:$H$88</definedName>
    <definedName name="Excel_BuiltIn_Print_Area_1_1">#REF!</definedName>
    <definedName name="Excel_BuiltIn_Print_Area_1_1_1" localSheetId="0">'Przedmiar_drogowy'!$A$1:$H$88</definedName>
    <definedName name="Excel_BuiltIn_Print_Area_1_1_1">#REF!</definedName>
    <definedName name="Excel_BuiltIn_Print_Area_1_1_1_1" localSheetId="0">'Przedmiar_drogowy'!$A$1:$H$88</definedName>
    <definedName name="Excel_BuiltIn_Print_Area_1_1_1_1">#REF!</definedName>
    <definedName name="Excel_BuiltIn_Print_Area_1_1_1_1_1" localSheetId="0">'Przedmiar_drogowy'!$A$1:$F$91</definedName>
    <definedName name="Excel_BuiltIn_Print_Area_1_1_1_1_1">#REF!</definedName>
    <definedName name="Excel_BuiltIn_Print_Area_2_1" localSheetId="1">'Koszt Ofertowy'!$A$1:$H$200</definedName>
    <definedName name="Excel_BuiltIn_Print_Area_2_1">#REF!</definedName>
    <definedName name="Excel_BuiltIn_Print_Area_2_11">#REF!</definedName>
    <definedName name="_xlnm.Print_Area" localSheetId="1">'Koszt Ofertowy'!$A$1:$H$202</definedName>
    <definedName name="_xlnm.Print_Area" localSheetId="0">'Przedmiar_drogowy'!$A$1:$H$91</definedName>
  </definedNames>
  <calcPr fullCalcOnLoad="1"/>
</workbook>
</file>

<file path=xl/comments2.xml><?xml version="1.0" encoding="utf-8"?>
<comments xmlns="http://schemas.openxmlformats.org/spreadsheetml/2006/main">
  <authors>
    <author>Nachyła Grzegorz</author>
  </authors>
  <commentList>
    <comment ref="D146" authorId="0">
      <text>
        <r>
          <rPr>
            <b/>
            <sz val="8"/>
            <rFont val="Tahoma"/>
            <family val="2"/>
          </rPr>
          <t>Nachyła Grzegorz: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<sst xmlns="http://schemas.openxmlformats.org/spreadsheetml/2006/main" count="649" uniqueCount="175">
  <si>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</si>
  <si>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</si>
  <si>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</si>
  <si>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</si>
  <si>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</si>
  <si>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</si>
  <si>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</si>
  <si>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</si>
  <si>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</si>
  <si>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</si>
  <si>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</si>
  <si>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</si>
  <si>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</si>
  <si>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</si>
  <si>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</si>
  <si>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</si>
  <si>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</si>
  <si>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</si>
  <si>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</si>
  <si>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</si>
  <si>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</si>
  <si>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</si>
  <si>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D.04.00.00</t>
  </si>
  <si>
    <t>PODBUDOWY</t>
  </si>
  <si>
    <t>m2</t>
  </si>
  <si>
    <t>D.04.04.02.</t>
  </si>
  <si>
    <t>Podbudowa z kruszywa łamanego stabilizowanego mechanicznie</t>
  </si>
  <si>
    <t>45233000-9</t>
  </si>
  <si>
    <t>D.05.00.00</t>
  </si>
  <si>
    <t>NAWIERZCHNIE</t>
  </si>
  <si>
    <t xml:space="preserve">- odtworzenie przebiegu trasy drogi   </t>
  </si>
  <si>
    <t>RAZEM DZIAŁ 01.00.00</t>
  </si>
  <si>
    <t>RAZEM DZIAŁ 04.00.00</t>
  </si>
  <si>
    <t>RAZEM DZIAŁ 05.00.00</t>
  </si>
  <si>
    <t xml:space="preserve">OGÓŁEM </t>
  </si>
  <si>
    <t xml:space="preserve">OGÓŁEM   [BRUTTO] </t>
  </si>
  <si>
    <t>D.04.03.01</t>
  </si>
  <si>
    <t>Oczyszczenie i skropienie warstw konstrukcyjnych</t>
  </si>
  <si>
    <t>D.05.03.05</t>
  </si>
  <si>
    <t>D.04.01.01</t>
  </si>
  <si>
    <t>Profilowanie i zagęszczenie podłoża pod warstwy konstrukcyjne</t>
  </si>
  <si>
    <t>Nawierzchnia z betonu asfaltowego</t>
  </si>
  <si>
    <t xml:space="preserve">PODATEK VAT [23%] </t>
  </si>
  <si>
    <t>D.06.00.00</t>
  </si>
  <si>
    <t>ROBOTY WYKOŃCZENIOWE</t>
  </si>
  <si>
    <t>D.06.03.01</t>
  </si>
  <si>
    <t>Pobocza gruntowe</t>
  </si>
  <si>
    <t>RAZEM DZIAŁ 06.00.00</t>
  </si>
  <si>
    <t>PRZYGOTOWANIE TERENU POD BUDOWĘ</t>
  </si>
  <si>
    <t>ROBOTY W ZAKRESIE KONSTRUOWANIA, FUNDAMENTOWANIA ORAZ WYKONYWANIA NAWIERZCHNI AUTOSTRAD, DRÓG</t>
  </si>
  <si>
    <t>m</t>
  </si>
  <si>
    <t>D.10.00.00</t>
  </si>
  <si>
    <t>INNE ROBOTY</t>
  </si>
  <si>
    <t>szt</t>
  </si>
  <si>
    <t>RAZEM DZIAŁ 10.00.00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</si>
  <si>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</si>
  <si>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</si>
  <si>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</si>
  <si>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</si>
  <si>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pobocza z mieszanki kruszywa łamanego, grubość warstwy 10cm</t>
  </si>
  <si>
    <t xml:space="preserve">  - ścinanie poboczy mechanicznie grubość do 10cm, materiał ze ścinki wywieziony poza teren budowy</t>
  </si>
  <si>
    <t>D.01.02.04.</t>
  </si>
  <si>
    <t>Rozbiórka elementów dróg i ulic</t>
  </si>
  <si>
    <t>Mg</t>
  </si>
  <si>
    <t xml:space="preserve"> - profilowanie i zagęszczenie pod warstwy konstrukcyjne
(lokalne odtworzenie nawierzchni w miejscach utraty nośności)</t>
  </si>
  <si>
    <t>D.03.00.00</t>
  </si>
  <si>
    <t>ODWODNIENIE DRÓG</t>
  </si>
  <si>
    <t>RAZEM DZIAŁ 03.00.00</t>
  </si>
  <si>
    <t>D.02.00.00</t>
  </si>
  <si>
    <t>ROBOTY ZIEMNE</t>
  </si>
  <si>
    <t>D.02.01.01</t>
  </si>
  <si>
    <t>Wykonanie wykopów i nasypów</t>
  </si>
  <si>
    <t>RAZEM DZIAŁ 02.00.00</t>
  </si>
  <si>
    <t>D.04.02.01.</t>
  </si>
  <si>
    <t>Warstwa odsączająca</t>
  </si>
  <si>
    <t>ODWODNIENIE KORPUSU DROGOWEGO</t>
  </si>
  <si>
    <t>D.06.04.01</t>
  </si>
  <si>
    <t>Rowy drogowe</t>
  </si>
  <si>
    <t xml:space="preserve"> - oczyszczenie rowów przydrożnych z namułów z profilowaniem dna i skarp oraz wywiezieniem gruntu poza teren budowy. </t>
  </si>
  <si>
    <t>D.10.07.01</t>
  </si>
  <si>
    <t>Zjazdy do gospodarstw</t>
  </si>
  <si>
    <t>kpl</t>
  </si>
  <si>
    <t xml:space="preserve"> - inwentaryzacja powykonawcza wykonanych robót
1</t>
  </si>
  <si>
    <t xml:space="preserve"> - inwentaryzacja powykonawcza wykonanych robót</t>
  </si>
  <si>
    <t xml:space="preserve"> - lokalna rozbiórka nawierzchni z betonu asfaltowego gr. do 4cm w miejscach utraty nośności wraz z wywozem materiału z rozbiórki poza teren budowy.</t>
  </si>
  <si>
    <t xml:space="preserve"> - lokalna rozbiórka podbudowy z kruszywa łamanego lub gruntu stabilizowanego cementem gr. 15cm w miejscach utraty nośności wraz z wywozem materiału z rozbiórki poza teren budowy.</t>
  </si>
  <si>
    <t xml:space="preserve"> - warstwa odsączająca z piasku średniego grub. 10cm 
lokalne odtworzenie nawierzchni w miejscach utraty nośności </t>
  </si>
  <si>
    <t xml:space="preserve"> - warstwa podbudowy z kruszywa łamanego 0/31,5mm gr. 25cm 
lokalne odtworzenie nawierzchni w miejscach utraty nośności </t>
  </si>
  <si>
    <t xml:space="preserve"> - wykonanie zjazdów o nawierzchni z kruszywa łamanego gr. 15cm </t>
  </si>
  <si>
    <t>D.05.03.11/1</t>
  </si>
  <si>
    <t>Frezowanie nawierzchni asfaltowych na zimno</t>
  </si>
  <si>
    <t xml:space="preserve"> - wykonanie koryta pod konstrukcję drogi na głębokość do 20cm z wywozem gruntu poza teren budowy 
(lokalne odtworzenie nawierzchni w miejscach utraty nośności)</t>
  </si>
  <si>
    <t xml:space="preserve"> - wykonanie koryta pod konstrukcję zjazdów o nawierzchni z kruszywa na głębokość do 10cm z wywozem gruntu poza teren budowy</t>
  </si>
  <si>
    <t xml:space="preserve"> - warstwa wiążąca z betonu asfaltowego AC16W grub. 6 cm (KR2)
lokalne odtworzenie nawierzchni w miejscach utraty nośności 
(3,0% nawierzchni istniejącej)   </t>
  </si>
  <si>
    <t xml:space="preserve"> - warstwa ścieralna z betonu asfaltowego AC8S grub. 3cm 
(jezdnia drogi - KR2)</t>
  </si>
  <si>
    <t xml:space="preserve"> - rozbiórka podbudowy z kruszywa łamanego lub gruntu stabilizowanego cementem gr. 15cm nad przepustem wraz z wywozem materiału z rozbiórki poza teren budowy.
8</t>
  </si>
  <si>
    <t xml:space="preserve"> - rozbiórka nawierzchni z betonu asfaltowego gr. do 4cm nad przykanalikiem wraz z wywozem materiału z rozbiórki poza teren budowy.</t>
  </si>
  <si>
    <t xml:space="preserve"> - rozbiórka podbudowy z kruszywa łamanego lub gruntu stabilizowanego cementem gr. 15cm nad przykanalikiem wraz z wywozem materiału z rozbiórki poza teren budowy.</t>
  </si>
  <si>
    <t>- frezowanie warstwowe na grub. 3cm</t>
  </si>
  <si>
    <t xml:space="preserve"> - odtworzenie przebiegu trasy drogi
(6645-6100)/1000</t>
  </si>
  <si>
    <t xml:space="preserve"> - warstwa ścieralna z betonu asfaltowego AC8S grub. 3cm 
(jezdnia drogi - KR2)
(6645-6100)*5,0</t>
  </si>
  <si>
    <t>D.03.01.01</t>
  </si>
  <si>
    <t>Przepusty pod koroną drogi</t>
  </si>
  <si>
    <t xml:space="preserve"> - zamontowanie ścianek czołowych skośnych z prefabrykowanych elementów żelbetowych do rur o średnicy 40cm.
Zakres prac obejmuje:
- wykonanie robót ziemnych
- ułożenie ścianek z elementów prefabrykowanych
 - wykonanie izolacji powierzchniowej
 - wykonanie ław fundamentowych żwirowych
2</t>
  </si>
  <si>
    <t xml:space="preserve"> - wykonanie kompletnego przepustu z rur karbowanych PEHD o średnicy 40cm
sztuk 1
Zakres prac obejmuje:                                                                                 
- wykonanie robót ziemnych
  -  wykonanie ławy fundamentowej żwirowej gr. 25cm
- ułożenie rur PEHD
- wykonanie zasypki wraz z jej zagęszczeniem                                                                            
8</t>
  </si>
  <si>
    <t xml:space="preserve"> - warstwa wiążąca z betonu asfaltowego AC16W grub. 6 cm (KR2)
(poszerzenie jezdni)   
189</t>
  </si>
  <si>
    <t xml:space="preserve"> - warstwa wiążąca z betonu asfaltowego AC16W grub. 6 cm (KR2)
(odtworzenie jezdni nad przepustem)   
9</t>
  </si>
  <si>
    <t>- frezowanie warstwowe na grub. 3cm
(10+10)*4,5</t>
  </si>
  <si>
    <t xml:space="preserve"> - warstwa wiążąca z betonu asfaltowego AC16W grub. 6 cm (KR2)
lokalne odtworzenie nawierzchni w miejscach utraty nośności 
(3,0% nawierzchni istniejącej)   
(2725-189-9-90)*0,03</t>
  </si>
  <si>
    <t xml:space="preserve"> - warstwa odsączająca z piasku średniego grub. 10cm 
(odtworzenie nawierzchni nad przepustem)
9</t>
  </si>
  <si>
    <t xml:space="preserve"> - warstwa podbudowy z kruszywa łamanego 0/31,5mm gr. 25cm
(odtworzenia jezdni nad przepustem) 
9</t>
  </si>
  <si>
    <t xml:space="preserve"> - profilowanie i zagęszczenie pod warstwy konstrukcyjne
(odtworzenie nawierzchni nad przepustem)
9</t>
  </si>
  <si>
    <t xml:space="preserve"> - wykonanie koryta pod konstrukcję drogi na głębokość do 20cm z wywozem gruntu poza teren budowy (odtworzenie nawierzchni nad przepustem)
9</t>
  </si>
  <si>
    <t xml:space="preserve"> - rozbiórka nawierzchni z betonu asfaltowego gr. do 4cm nad przepustem wraz z wywozem materiału z rozbiórki poza teren budowy.
9</t>
  </si>
  <si>
    <t xml:space="preserve"> - wyrównanie mieszanką mineralno - bitumiczną (50kg/m2)
powierzchnia wyrównania jezdni 2536-90-9=2437m2
średnia grubość wyrównania 3cm
objętość wyrównania jezdni 2437*0,03 = 73,11m3
73,11m3*2,5Mg/m3</t>
  </si>
  <si>
    <t xml:space="preserve"> - mechaniczne oczyszczenie warstw konstrukcyjnych bitumicznych
2725+2437</t>
  </si>
  <si>
    <t xml:space="preserve"> - mechaniczne skropienie warstw konstrukcyjnych bitumicznych
2725+2437</t>
  </si>
  <si>
    <t xml:space="preserve"> - mechaniczne oczyszczenie warstw konstrukcyjnych nieulepszonych
189+9+73</t>
  </si>
  <si>
    <t xml:space="preserve"> - mechaniczne skropienie warstw konstrukcyjnych niebitumicznych
189+9+73</t>
  </si>
  <si>
    <t xml:space="preserve"> - warstwa podbudowy z kruszywa łamanego 0/31,5mm gr. 25cm
(poszerzenie jezdni) 
189</t>
  </si>
  <si>
    <t xml:space="preserve"> - warstwa odsączająca z piasku średniego grub. 10cm 
(poszerzenie jezdni)
189</t>
  </si>
  <si>
    <t xml:space="preserve"> - profilowanie i zagęszczenie pod warstwy konstrukcyjne
(poszerzenie jezdni)
189</t>
  </si>
  <si>
    <t xml:space="preserve"> - wykonanie koryta pod konstrukcję drogi na głębokość do 40cm z wywozem gruntu poza teren budowy (poszerzenie jezdni)
189</t>
  </si>
  <si>
    <t xml:space="preserve"> - pobocza z mieszanki kruszywa łamanego, grubość warstwy 10cm
(6645-6100)*0,75</t>
  </si>
  <si>
    <t xml:space="preserve">  - ścinanie poboczy mechanicznie grubość do 10cm, materiał ze ścinki wywieziony poza teren budowy
(6645-6100)*0,75</t>
  </si>
  <si>
    <t xml:space="preserve"> - wykonanie koryta pod konstrukcję drogi na głębokość do 20cm z wywozem gruntu poza teren budowy (odtworzenie nawierzchni nad przepustem)</t>
  </si>
  <si>
    <t xml:space="preserve"> - wykonanie koryta pod konstrukcję drogi na głębokość do 40cm z wywozem gruntu poza teren budowy (poszerzenie jezdni)</t>
  </si>
  <si>
    <t xml:space="preserve"> - wykonanie kompletnego przepustu z rur karbowanych PEHD o średnicy 40cm</t>
  </si>
  <si>
    <t xml:space="preserve"> - zamontowanie ścianek czołowych skośnych z prefabrykowanych elementów żelbetowych do rur o średnicy 40cm.</t>
  </si>
  <si>
    <t xml:space="preserve"> - profilowanie i zagęszczenie pod warstwy konstrukcyjne
(poszerzenie jezdni)</t>
  </si>
  <si>
    <t xml:space="preserve"> - profilowanie i zagęszczenie pod warstwy konstrukcyjne
(odtworzenie nawierzchni nad przepustem)</t>
  </si>
  <si>
    <t xml:space="preserve"> - warstwa odsączająca z piasku średniego grub. 10cm 
(poszerzenie jezdni)</t>
  </si>
  <si>
    <t xml:space="preserve"> - warstwa odsączająca z piasku średniego grub. 10cm 
(odtworzenie nawierzchni nad przepustem)</t>
  </si>
  <si>
    <t xml:space="preserve"> - warstwa podbudowy z kruszywa łamanego 0/31,5mm gr. 25cm
(poszerzenie jezdni) </t>
  </si>
  <si>
    <t xml:space="preserve"> - warstwa podbudowy z kruszywa łamanego 0/31,5mm gr. 25cm
(odtworzenia jezdni nad przepustem) </t>
  </si>
  <si>
    <t xml:space="preserve"> - warstwa wiążąca z betonu asfaltowego AC16W grub. 6 cm (KR2)
(poszerzenie jezdni)   </t>
  </si>
  <si>
    <t xml:space="preserve"> - warstwa wiążąca z betonu asfaltowego AC16W grub. 6 cm (KR2)
(odtworzenie jezdni nad przepustem)   </t>
  </si>
  <si>
    <t xml:space="preserve"> - wyrównanie mieszanką mineralno - bitumiczną (50kg/m2)
powierzchnia wyrównania jezdni 2536-90-9=2437m2
średnia grubość wyrównania 3cm
objętość wyrównania jezdni 2437*0,03 = 73,11m3</t>
  </si>
  <si>
    <t xml:space="preserve"> - oczyszczenie rowów przydrożnych z namułów z profilowaniem dna i skarp oraz wywiezieniem gruntu poza teren budowy. 
20</t>
  </si>
  <si>
    <t>D.03.03.01</t>
  </si>
  <si>
    <t>Sączki podłużne</t>
  </si>
  <si>
    <t>D.05.03.03</t>
  </si>
  <si>
    <t>Nawierzchnia z płyt betonowych</t>
  </si>
  <si>
    <t>D.01.02.01</t>
  </si>
  <si>
    <t>Usunięcie drzew, pni i krzewów</t>
  </si>
  <si>
    <t xml:space="preserve"> - karczowanie krzaków, przycinanie gałezi drzew  wraz z wywiezieniem i spaleniem pozostałości po karczowaniu  
64*1,5</t>
  </si>
  <si>
    <t xml:space="preserve"> - wykonanie sączków podłużnych z tłucznia, zaklinowanego od góry miałem kamiennym. Szerokość sączka 40cm, głębokość 60cm
4*9,0</t>
  </si>
  <si>
    <t xml:space="preserve"> - nawierzchnia nad sączkiem drenarskim z betonowych płyt ażurowych 60x40x10cm, szarych wraz z wypełnieniem otworów drobnym kruszywem
(4*9,0)*0,4</t>
  </si>
  <si>
    <t xml:space="preserve"> - wykonanie koryta pod sączek podłużny na głębokość do 70cm z wywozem gruntu poza teren budowy
(4*9,0)*0,4</t>
  </si>
  <si>
    <t xml:space="preserve"> - wykonanie zjazdów o nawierzchni z kruszywa łamanego gr. 15cm 
(18+13)*12</t>
  </si>
  <si>
    <t xml:space="preserve"> - wykonanie koryta pod konstrukcję zjazdów o nawierzchni z kruszywa na głębokość do 10cm z wywozem gruntu poza teren budowy
372</t>
  </si>
  <si>
    <t xml:space="preserve"> - karczowanie krzaków, przycinanie gałezi drzew  wraz z wywiezieniem i spaleniem pozostałości po karczowaniu  </t>
  </si>
  <si>
    <t xml:space="preserve"> - wykonanie koryta pod sączek podłużny na głębokość do 70cm z wywozem gruntu poza teren budowy</t>
  </si>
  <si>
    <t xml:space="preserve"> - wykonanie sączków podłużnych z tłucznia, zaklinowanego od góry miałem kamiennym. Szerokość sączka 40cm, głębokość 60cm</t>
  </si>
  <si>
    <t xml:space="preserve"> - nawierzchnia nad sączkiem drenarskim z betonowych płyt ażurowych 60x40x10cm, szarych wraz z wypełnieniem otworów drobnym kruszywem</t>
  </si>
  <si>
    <t>D.07.00.00</t>
  </si>
  <si>
    <t xml:space="preserve">URZĄDZENIA BEZPIECZEŃSTWA RUCHU                                                                                   </t>
  </si>
  <si>
    <t>D.07.02.01</t>
  </si>
  <si>
    <t>Oznakowanie pionowe</t>
  </si>
  <si>
    <t>szt.</t>
  </si>
  <si>
    <t xml:space="preserve"> - demontaż tarcz znaków konwencjonalnych przeznaczonych do ponownego ustawienia w obrębie budowy (D-43)
1</t>
  </si>
  <si>
    <t>- ustawienie słupków do znaków
3</t>
  </si>
  <si>
    <t>- zamocowanie tarcz znaków konwencjonalnych typu A (A-1, A-2) z grupy średnich, folia odblaskowa 2 typu
1+1</t>
  </si>
  <si>
    <t xml:space="preserve"> - demontaż tarcz znaków konwencjonalnych przeznaczonych do ponownego ustawienia w obrębie budowy (D-43)</t>
  </si>
  <si>
    <t>RAZEM DZIAŁ 07.00.00</t>
  </si>
  <si>
    <t>- ustawienie słupków do znaków</t>
  </si>
  <si>
    <t>- zamocowanie tarcz znaków konwencjonalnych typu A (A-1, A-2) z grupy średnich, folia odblaskowa 2 typu</t>
  </si>
  <si>
    <t>- zamocowanie tarcz znaków konwencjonalnych uzyskanych z rozbiórki
(D-43)</t>
  </si>
  <si>
    <t>- zamocowanie tarcz znaków konwencjonalnych uzyskanych z rozbiórki
(D-43)
1</t>
  </si>
  <si>
    <t xml:space="preserve"> - profilowanie i zagęszczenie pod warstwy konstrukcyjne
(lokalne odtworzenie nawierzchni w miejscach utraty nośności)
93</t>
  </si>
  <si>
    <t xml:space="preserve"> - lokalna rozbiórka nawierzchni z betonu asfaltowego gr. do 4cm w miejscach utraty nośności wraz z wywozem materiału z rozbiórki poza teren budowy.
93</t>
  </si>
  <si>
    <t xml:space="preserve"> - lokalna rozbiórka podbudowy z kruszywa łamanego lub gruntu stabilizowanego cementem gr. 15cm w miejscach utraty nośności wraz z wywozem materiału z rozbiórki poza teren budowy.
93</t>
  </si>
  <si>
    <t xml:space="preserve"> - wykonanie koryta pod konstrukcję drogi na głębokość do 20cm z wywozem gruntu poza teren budowy 
(lokalne odtworzenie nawierzchni w miejscach utraty nośności)
93</t>
  </si>
  <si>
    <t xml:space="preserve"> - warstwa podbudowy z kruszywa łamanego 0/31,5mm gr. 25cm 
lokalne odtworzenie nawierzchni w miejscach utraty nośności 
93</t>
  </si>
  <si>
    <t xml:space="preserve"> - warstwa odsączająca z piasku średniego grub. 10cm 
lokalne odtworzenie nawierzchni w miejscach utraty nośności 
93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</si>
</sst>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#,##0.0000"/>
  </numFmts>
  <fonts count="57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11"/>
      <color rgb="FFFF0000"/>
      <name val="Times New Roman"/>
      <family val="1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6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" fontId="6" fillId="34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11" fillId="0" borderId="0" xfId="54" applyFont="1">
      <alignment/>
      <protection/>
    </xf>
    <xf numFmtId="0" fontId="11" fillId="0" borderId="1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54" applyFont="1" applyAlignment="1">
      <alignment vertical="center"/>
      <protection/>
    </xf>
    <xf numFmtId="4" fontId="11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" fontId="11" fillId="0" borderId="0" xfId="54" applyNumberFormat="1" applyFont="1">
      <alignment/>
      <protection/>
    </xf>
    <xf numFmtId="0" fontId="6" fillId="0" borderId="0" xfId="52" applyFont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53" applyFont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53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52" applyNumberFormat="1" applyFont="1" applyBorder="1" applyAlignment="1">
      <alignment horizontal="center" vertical="center" wrapText="1"/>
      <protection/>
    </xf>
    <xf numFmtId="3" fontId="6" fillId="35" borderId="13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3" fillId="36" borderId="17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4" fontId="7" fillId="36" borderId="18" xfId="0" applyNumberFormat="1" applyFont="1" applyFill="1" applyBorder="1" applyAlignment="1">
      <alignment horizontal="center" vertical="center"/>
    </xf>
    <xf numFmtId="49" fontId="3" fillId="38" borderId="17" xfId="0" applyNumberFormat="1" applyFont="1" applyFill="1" applyBorder="1" applyAlignment="1">
      <alignment vertical="center" wrapText="1"/>
    </xf>
    <xf numFmtId="4" fontId="14" fillId="39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4" fillId="0" borderId="17" xfId="0" applyFont="1" applyBorder="1" applyAlignment="1">
      <alignment horizontal="center" vertical="center"/>
    </xf>
    <xf numFmtId="4" fontId="8" fillId="0" borderId="18" xfId="52" applyNumberFormat="1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4" fontId="3" fillId="0" borderId="31" xfId="52" applyNumberFormat="1" applyFont="1" applyBorder="1" applyAlignment="1">
      <alignment horizontal="center" vertical="center" wrapText="1"/>
      <protection/>
    </xf>
    <xf numFmtId="3" fontId="6" fillId="40" borderId="13" xfId="0" applyNumberFormat="1" applyFont="1" applyFill="1" applyBorder="1" applyAlignment="1">
      <alignment horizontal="center" vertical="center"/>
    </xf>
    <xf numFmtId="3" fontId="6" fillId="40" borderId="15" xfId="0" applyNumberFormat="1" applyFont="1" applyFill="1" applyBorder="1" applyAlignment="1">
      <alignment horizontal="center" vertical="center"/>
    </xf>
    <xf numFmtId="3" fontId="8" fillId="41" borderId="18" xfId="0" applyNumberFormat="1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vertical="center" wrapText="1"/>
    </xf>
    <xf numFmtId="3" fontId="14" fillId="37" borderId="18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center" vertical="center"/>
    </xf>
    <xf numFmtId="3" fontId="7" fillId="36" borderId="32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42" borderId="33" xfId="0" applyFont="1" applyFill="1" applyBorder="1" applyAlignment="1">
      <alignment horizontal="center" vertical="center"/>
    </xf>
    <xf numFmtId="0" fontId="3" fillId="42" borderId="15" xfId="53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center" vertical="center"/>
    </xf>
    <xf numFmtId="49" fontId="3" fillId="42" borderId="15" xfId="0" applyNumberFormat="1" applyFont="1" applyFill="1" applyBorder="1" applyAlignment="1">
      <alignment vertical="center" wrapText="1"/>
    </xf>
    <xf numFmtId="3" fontId="7" fillId="42" borderId="32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7" fillId="42" borderId="34" xfId="0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3" fontId="7" fillId="0" borderId="18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/>
    </xf>
    <xf numFmtId="3" fontId="7" fillId="0" borderId="41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vertical="center" wrapText="1"/>
    </xf>
    <xf numFmtId="3" fontId="8" fillId="41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10" fillId="0" borderId="18" xfId="0" applyFont="1" applyFill="1" applyBorder="1" applyAlignment="1">
      <alignment/>
    </xf>
    <xf numFmtId="3" fontId="7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8" fillId="0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3" fontId="8" fillId="41" borderId="4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53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0" fontId="3" fillId="0" borderId="27" xfId="53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55" fillId="0" borderId="0" xfId="54" applyFont="1">
      <alignment/>
      <protection/>
    </xf>
    <xf numFmtId="0" fontId="7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0" fontId="7" fillId="36" borderId="36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8" fillId="0" borderId="54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0" fontId="17" fillId="0" borderId="55" xfId="0" applyFont="1" applyBorder="1" applyAlignment="1">
      <alignment horizontal="center" vertical="center"/>
    </xf>
    <xf numFmtId="2" fontId="8" fillId="0" borderId="56" xfId="0" applyNumberFormat="1" applyFont="1" applyBorder="1" applyAlignment="1">
      <alignment vertical="center" wrapText="1"/>
    </xf>
    <xf numFmtId="2" fontId="8" fillId="0" borderId="57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 indent="1"/>
    </xf>
    <xf numFmtId="1" fontId="8" fillId="0" borderId="3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 wrapText="1" indent="1"/>
    </xf>
    <xf numFmtId="4" fontId="7" fillId="0" borderId="15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0" fontId="8" fillId="43" borderId="17" xfId="0" applyFont="1" applyFill="1" applyBorder="1" applyAlignment="1">
      <alignment vertical="center"/>
    </xf>
    <xf numFmtId="1" fontId="8" fillId="0" borderId="5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2" fontId="8" fillId="0" borderId="60" xfId="0" applyNumberFormat="1" applyFont="1" applyBorder="1" applyAlignment="1">
      <alignment vertical="center" wrapText="1"/>
    </xf>
    <xf numFmtId="2" fontId="8" fillId="0" borderId="61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0" fillId="0" borderId="62" xfId="0" applyFill="1" applyBorder="1" applyAlignment="1">
      <alignment/>
    </xf>
    <xf numFmtId="166" fontId="8" fillId="0" borderId="1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 vertical="center" wrapText="1"/>
    </xf>
    <xf numFmtId="3" fontId="8" fillId="0" borderId="23" xfId="0" applyNumberFormat="1" applyFont="1" applyFill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4" fontId="8" fillId="0" borderId="64" xfId="0" applyNumberFormat="1" applyFont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52" applyFont="1" applyBorder="1" applyAlignment="1">
      <alignment horizontal="center" vertical="center" wrapText="1"/>
      <protection/>
    </xf>
    <xf numFmtId="0" fontId="3" fillId="0" borderId="68" xfId="52" applyFont="1" applyBorder="1" applyAlignment="1">
      <alignment horizontal="center" vertical="center" wrapText="1"/>
      <protection/>
    </xf>
    <xf numFmtId="0" fontId="3" fillId="0" borderId="69" xfId="52" applyFont="1" applyBorder="1" applyAlignment="1">
      <alignment horizontal="center" vertical="center" wrapText="1"/>
      <protection/>
    </xf>
    <xf numFmtId="4" fontId="8" fillId="0" borderId="30" xfId="52" applyNumberFormat="1" applyFont="1" applyBorder="1" applyAlignment="1">
      <alignment horizontal="center" vertical="center" wrapText="1"/>
      <protection/>
    </xf>
    <xf numFmtId="0" fontId="3" fillId="0" borderId="70" xfId="0" applyFont="1" applyBorder="1" applyAlignment="1">
      <alignment horizontal="center" vertical="center"/>
    </xf>
    <xf numFmtId="0" fontId="8" fillId="44" borderId="71" xfId="0" applyFont="1" applyFill="1" applyBorder="1" applyAlignment="1">
      <alignment vertical="center"/>
    </xf>
    <xf numFmtId="0" fontId="8" fillId="44" borderId="72" xfId="0" applyFont="1" applyFill="1" applyBorder="1" applyAlignment="1">
      <alignment vertical="center"/>
    </xf>
    <xf numFmtId="0" fontId="8" fillId="44" borderId="73" xfId="0" applyFont="1" applyFill="1" applyBorder="1" applyAlignment="1">
      <alignment vertical="center"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4" fontId="8" fillId="0" borderId="17" xfId="52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view="pageLayout" zoomScaleSheetLayoutView="90" workbookViewId="0" topLeftCell="A94">
      <selection activeCell="F96" sqref="F96"/>
    </sheetView>
  </sheetViews>
  <sheetFormatPr defaultColWidth="9.00390625" defaultRowHeight="12.75"/>
  <cols>
    <col min="1" max="1" width="12.50390625" style="0" customWidth="1"/>
    <col min="2" max="2" width="22.375" style="0" customWidth="1"/>
    <col min="3" max="3" width="25.50390625" style="0" customWidth="1"/>
    <col min="4" max="4" width="67.125" style="0" customWidth="1"/>
    <col min="5" max="5" width="15.50390625" style="0" customWidth="1"/>
    <col min="6" max="6" width="17.50390625" style="0" customWidth="1"/>
    <col min="7" max="8" width="0" style="0" hidden="1" customWidth="1"/>
    <col min="9" max="255" width="9.125" style="0" customWidth="1"/>
  </cols>
  <sheetData>
    <row r="1" spans="1:256" s="3" customFormat="1" ht="15">
      <c r="A1" s="55" t="s">
        <v>0</v>
      </c>
      <c r="B1" s="56" t="s">
        <v>1</v>
      </c>
      <c r="C1" s="57" t="s">
        <v>2</v>
      </c>
      <c r="D1" s="58" t="s">
        <v>3</v>
      </c>
      <c r="E1" s="247" t="s">
        <v>4</v>
      </c>
      <c r="F1" s="248"/>
      <c r="G1" s="1" t="s">
        <v>5</v>
      </c>
      <c r="H1" s="2" t="s">
        <v>6</v>
      </c>
      <c r="IV1"/>
    </row>
    <row r="2" spans="1:8" ht="26.25">
      <c r="A2" s="59"/>
      <c r="B2" s="51" t="s">
        <v>7</v>
      </c>
      <c r="C2" s="52" t="s">
        <v>8</v>
      </c>
      <c r="D2" s="53" t="s">
        <v>9</v>
      </c>
      <c r="E2" s="54" t="s">
        <v>10</v>
      </c>
      <c r="F2" s="60" t="s">
        <v>11</v>
      </c>
      <c r="G2" s="4" t="s">
        <v>12</v>
      </c>
      <c r="H2" s="5" t="s">
        <v>12</v>
      </c>
    </row>
    <row r="3" spans="1:8" ht="19.5" customHeight="1">
      <c r="A3" s="61">
        <v>1</v>
      </c>
      <c r="B3" s="43" t="s">
        <v>13</v>
      </c>
      <c r="C3" s="44">
        <v>3</v>
      </c>
      <c r="D3" s="43" t="s">
        <v>14</v>
      </c>
      <c r="E3" s="44">
        <v>5</v>
      </c>
      <c r="F3" s="62">
        <v>6</v>
      </c>
      <c r="G3" s="6"/>
      <c r="H3" s="7"/>
    </row>
    <row r="4" spans="1:8" ht="37.5" customHeight="1">
      <c r="A4" s="132" t="s">
        <v>15</v>
      </c>
      <c r="B4" s="133" t="s">
        <v>16</v>
      </c>
      <c r="C4" s="134" t="s">
        <v>15</v>
      </c>
      <c r="D4" s="135" t="s">
        <v>48</v>
      </c>
      <c r="E4" s="134" t="s">
        <v>15</v>
      </c>
      <c r="F4" s="136" t="s">
        <v>15</v>
      </c>
      <c r="G4" s="6"/>
      <c r="H4" s="7"/>
    </row>
    <row r="5" spans="1:8" ht="37.5" customHeight="1">
      <c r="A5" s="94" t="s">
        <v>15</v>
      </c>
      <c r="B5" s="96" t="s">
        <v>15</v>
      </c>
      <c r="C5" s="93" t="s">
        <v>17</v>
      </c>
      <c r="D5" s="95" t="s">
        <v>18</v>
      </c>
      <c r="E5" s="96" t="s">
        <v>15</v>
      </c>
      <c r="F5" s="97" t="s">
        <v>15</v>
      </c>
      <c r="G5" s="8" t="s">
        <v>15</v>
      </c>
      <c r="H5" s="9" t="s">
        <v>15</v>
      </c>
    </row>
    <row r="6" spans="1:8" ht="37.5" customHeight="1">
      <c r="A6" s="63" t="s">
        <v>15</v>
      </c>
      <c r="B6" s="34" t="s">
        <v>15</v>
      </c>
      <c r="C6" s="38" t="s">
        <v>19</v>
      </c>
      <c r="D6" s="36" t="s">
        <v>20</v>
      </c>
      <c r="E6" s="34" t="s">
        <v>15</v>
      </c>
      <c r="F6" s="64" t="s">
        <v>15</v>
      </c>
      <c r="G6" s="6" t="s">
        <v>15</v>
      </c>
      <c r="H6" s="7" t="s">
        <v>15</v>
      </c>
    </row>
    <row r="7" spans="1:8" ht="37.5" customHeight="1">
      <c r="A7" s="65">
        <v>1</v>
      </c>
      <c r="B7" s="35"/>
      <c r="C7" s="38"/>
      <c r="D7" s="45" t="s">
        <v>99</v>
      </c>
      <c r="E7" s="38" t="s">
        <v>21</v>
      </c>
      <c r="F7" s="233">
        <f>ROUND((6645-6100)/1000,3)</f>
        <v>0.545</v>
      </c>
      <c r="G7" s="10"/>
      <c r="H7" s="11"/>
    </row>
    <row r="8" spans="1:8" ht="12.75" customHeight="1" hidden="1">
      <c r="A8" s="63"/>
      <c r="B8" s="34"/>
      <c r="C8" s="38"/>
      <c r="D8" s="36"/>
      <c r="E8" s="34"/>
      <c r="F8" s="159"/>
      <c r="G8" s="10"/>
      <c r="H8" s="11"/>
    </row>
    <row r="9" spans="1:8" ht="15" hidden="1">
      <c r="A9" s="65"/>
      <c r="B9" s="35"/>
      <c r="C9" s="38"/>
      <c r="D9" s="45"/>
      <c r="E9" s="38"/>
      <c r="F9" s="156"/>
      <c r="G9" s="10"/>
      <c r="H9" s="11"/>
    </row>
    <row r="10" spans="1:8" ht="12.75" customHeight="1" hidden="1">
      <c r="A10" s="63"/>
      <c r="B10" s="34"/>
      <c r="C10" s="38"/>
      <c r="D10" s="36"/>
      <c r="E10" s="46"/>
      <c r="F10" s="159"/>
      <c r="G10" s="10"/>
      <c r="H10" s="11"/>
    </row>
    <row r="11" spans="1:8" ht="12.75" customHeight="1" hidden="1">
      <c r="A11" s="65"/>
      <c r="B11" s="35"/>
      <c r="C11" s="38"/>
      <c r="D11" s="45"/>
      <c r="E11" s="38"/>
      <c r="F11" s="156"/>
      <c r="G11" s="10"/>
      <c r="H11" s="11"/>
    </row>
    <row r="12" spans="1:8" ht="12.75" customHeight="1" hidden="1">
      <c r="A12" s="68"/>
      <c r="B12" s="48"/>
      <c r="C12" s="48"/>
      <c r="D12" s="48"/>
      <c r="E12" s="48"/>
      <c r="F12" s="160"/>
      <c r="G12" s="88"/>
      <c r="H12" s="89"/>
    </row>
    <row r="13" spans="1:8" ht="12.75" customHeight="1" hidden="1">
      <c r="A13" s="68"/>
      <c r="B13" s="48"/>
      <c r="C13" s="48"/>
      <c r="D13" s="48"/>
      <c r="E13" s="48"/>
      <c r="F13" s="160"/>
      <c r="G13" s="88"/>
      <c r="H13" s="89"/>
    </row>
    <row r="14" spans="1:8" ht="12.75" customHeight="1" hidden="1">
      <c r="A14" s="68"/>
      <c r="B14" s="48"/>
      <c r="C14" s="48"/>
      <c r="D14" s="48"/>
      <c r="E14" s="48"/>
      <c r="F14" s="160"/>
      <c r="G14" s="88"/>
      <c r="H14" s="89"/>
    </row>
    <row r="15" spans="1:8" ht="12.75" customHeight="1" hidden="1">
      <c r="A15" s="68"/>
      <c r="B15" s="48"/>
      <c r="C15" s="48"/>
      <c r="D15" s="48"/>
      <c r="E15" s="48"/>
      <c r="F15" s="160"/>
      <c r="G15" s="88"/>
      <c r="H15" s="89"/>
    </row>
    <row r="16" spans="1:8" ht="12.75" customHeight="1" hidden="1">
      <c r="A16" s="68"/>
      <c r="B16" s="48"/>
      <c r="C16" s="48"/>
      <c r="D16" s="48"/>
      <c r="E16" s="48"/>
      <c r="F16" s="160"/>
      <c r="G16" s="88"/>
      <c r="H16" s="89"/>
    </row>
    <row r="17" spans="1:8" ht="12.75" hidden="1">
      <c r="A17" s="68"/>
      <c r="B17" s="48"/>
      <c r="C17" s="48"/>
      <c r="D17" s="48"/>
      <c r="E17" s="48"/>
      <c r="F17" s="160"/>
      <c r="G17" s="88"/>
      <c r="H17" s="89"/>
    </row>
    <row r="18" spans="1:8" ht="12.75" hidden="1">
      <c r="A18" s="68"/>
      <c r="B18" s="48"/>
      <c r="C18" s="48"/>
      <c r="D18" s="48"/>
      <c r="E18" s="48"/>
      <c r="F18" s="158"/>
      <c r="G18" s="12"/>
      <c r="H18" s="13"/>
    </row>
    <row r="19" spans="1:8" ht="37.5" customHeight="1">
      <c r="A19" s="65">
        <f>A7+1</f>
        <v>2</v>
      </c>
      <c r="B19" s="35"/>
      <c r="C19" s="38"/>
      <c r="D19" s="45" t="s">
        <v>82</v>
      </c>
      <c r="E19" s="38" t="s">
        <v>81</v>
      </c>
      <c r="F19" s="156">
        <v>1</v>
      </c>
      <c r="G19" s="12"/>
      <c r="H19" s="13"/>
    </row>
    <row r="20" spans="1:8" ht="37.5" customHeight="1">
      <c r="A20" s="163" t="s">
        <v>15</v>
      </c>
      <c r="B20" s="42" t="s">
        <v>15</v>
      </c>
      <c r="C20" s="238" t="s">
        <v>143</v>
      </c>
      <c r="D20" s="36" t="s">
        <v>144</v>
      </c>
      <c r="E20" s="15" t="s">
        <v>15</v>
      </c>
      <c r="F20" s="171" t="s">
        <v>15</v>
      </c>
      <c r="G20" s="12"/>
      <c r="H20" s="13"/>
    </row>
    <row r="21" spans="1:8" ht="46.5">
      <c r="A21" s="65">
        <f>A19+1</f>
        <v>3</v>
      </c>
      <c r="B21" s="35"/>
      <c r="C21" s="38"/>
      <c r="D21" s="154" t="s">
        <v>145</v>
      </c>
      <c r="E21" s="124" t="s">
        <v>24</v>
      </c>
      <c r="F21" s="217">
        <f>ROUND(64*1.5,0)</f>
        <v>96</v>
      </c>
      <c r="G21" s="12"/>
      <c r="H21" s="13"/>
    </row>
    <row r="22" spans="1:8" ht="37.5" customHeight="1">
      <c r="A22" s="149" t="s">
        <v>15</v>
      </c>
      <c r="B22" s="150" t="s">
        <v>15</v>
      </c>
      <c r="C22" s="151" t="s">
        <v>61</v>
      </c>
      <c r="D22" s="152" t="s">
        <v>62</v>
      </c>
      <c r="E22" s="153" t="s">
        <v>15</v>
      </c>
      <c r="F22" s="161" t="s">
        <v>15</v>
      </c>
      <c r="G22" s="12"/>
      <c r="H22" s="13"/>
    </row>
    <row r="23" spans="1:8" ht="62.25">
      <c r="A23" s="125">
        <f>A21+1</f>
        <v>4</v>
      </c>
      <c r="B23" s="126"/>
      <c r="C23" s="124"/>
      <c r="D23" s="37" t="s">
        <v>170</v>
      </c>
      <c r="E23" s="38" t="s">
        <v>24</v>
      </c>
      <c r="F23" s="217">
        <f>F48</f>
        <v>93</v>
      </c>
      <c r="G23" s="12"/>
      <c r="H23" s="13"/>
    </row>
    <row r="24" spans="1:8" ht="46.5">
      <c r="A24" s="125">
        <f>A23+1</f>
        <v>5</v>
      </c>
      <c r="B24" s="126"/>
      <c r="C24" s="124"/>
      <c r="D24" s="37" t="s">
        <v>113</v>
      </c>
      <c r="E24" s="38" t="s">
        <v>24</v>
      </c>
      <c r="F24" s="217">
        <f>F31</f>
        <v>9</v>
      </c>
      <c r="G24" s="12"/>
      <c r="H24" s="13"/>
    </row>
    <row r="25" spans="1:8" ht="62.25">
      <c r="A25" s="125">
        <f>A24+1</f>
        <v>6</v>
      </c>
      <c r="B25" s="126"/>
      <c r="C25" s="124"/>
      <c r="D25" s="37" t="s">
        <v>171</v>
      </c>
      <c r="E25" s="38" t="s">
        <v>24</v>
      </c>
      <c r="F25" s="217">
        <f>F23</f>
        <v>93</v>
      </c>
      <c r="G25" s="12"/>
      <c r="H25" s="13"/>
    </row>
    <row r="26" spans="1:8" ht="62.25">
      <c r="A26" s="125">
        <f>A25+1</f>
        <v>7</v>
      </c>
      <c r="B26" s="126"/>
      <c r="C26" s="124"/>
      <c r="D26" s="37" t="s">
        <v>95</v>
      </c>
      <c r="E26" s="38" t="s">
        <v>24</v>
      </c>
      <c r="F26" s="217">
        <f>F24</f>
        <v>9</v>
      </c>
      <c r="G26" s="12"/>
      <c r="H26" s="13"/>
    </row>
    <row r="27" spans="1:8" ht="46.5">
      <c r="A27" s="125">
        <f>A26+1</f>
        <v>8</v>
      </c>
      <c r="B27" s="126"/>
      <c r="C27" s="124"/>
      <c r="D27" s="154" t="s">
        <v>160</v>
      </c>
      <c r="E27" s="124" t="s">
        <v>53</v>
      </c>
      <c r="F27" s="217">
        <f>F108</f>
        <v>1</v>
      </c>
      <c r="G27" s="12"/>
      <c r="H27" s="13"/>
    </row>
    <row r="28" spans="1:8" ht="37.5" customHeight="1">
      <c r="A28" s="140" t="s">
        <v>15</v>
      </c>
      <c r="B28" s="121" t="s">
        <v>15</v>
      </c>
      <c r="C28" s="119" t="s">
        <v>68</v>
      </c>
      <c r="D28" s="120" t="s">
        <v>69</v>
      </c>
      <c r="E28" s="121" t="s">
        <v>15</v>
      </c>
      <c r="F28" s="122" t="s">
        <v>15</v>
      </c>
      <c r="G28" s="12"/>
      <c r="H28" s="13"/>
    </row>
    <row r="29" spans="1:8" ht="37.5" customHeight="1">
      <c r="A29" s="163" t="s">
        <v>15</v>
      </c>
      <c r="B29" s="123" t="s">
        <v>15</v>
      </c>
      <c r="C29" s="124" t="s">
        <v>70</v>
      </c>
      <c r="D29" s="164" t="s">
        <v>71</v>
      </c>
      <c r="E29" s="15" t="s">
        <v>15</v>
      </c>
      <c r="F29" s="165" t="s">
        <v>15</v>
      </c>
      <c r="G29" s="12"/>
      <c r="H29" s="13"/>
    </row>
    <row r="30" spans="1:8" ht="62.25">
      <c r="A30" s="137">
        <f>A27+1</f>
        <v>9</v>
      </c>
      <c r="B30" s="91"/>
      <c r="C30" s="39"/>
      <c r="D30" s="92" t="s">
        <v>172</v>
      </c>
      <c r="E30" s="39" t="s">
        <v>24</v>
      </c>
      <c r="F30" s="218">
        <f>F48</f>
        <v>93</v>
      </c>
      <c r="G30" s="12"/>
      <c r="H30" s="13"/>
    </row>
    <row r="31" spans="1:8" ht="62.25">
      <c r="A31" s="137">
        <f>A30+1</f>
        <v>10</v>
      </c>
      <c r="B31" s="91"/>
      <c r="C31" s="39"/>
      <c r="D31" s="92" t="s">
        <v>112</v>
      </c>
      <c r="E31" s="39" t="s">
        <v>24</v>
      </c>
      <c r="F31" s="218">
        <f>F50</f>
        <v>9</v>
      </c>
      <c r="G31" s="12"/>
      <c r="H31" s="13"/>
    </row>
    <row r="32" spans="1:8" ht="46.5">
      <c r="A32" s="137">
        <f>A31+1</f>
        <v>11</v>
      </c>
      <c r="B32" s="91"/>
      <c r="C32" s="39"/>
      <c r="D32" s="92" t="s">
        <v>122</v>
      </c>
      <c r="E32" s="39" t="s">
        <v>24</v>
      </c>
      <c r="F32" s="218">
        <f>F49</f>
        <v>189</v>
      </c>
      <c r="G32" s="12"/>
      <c r="H32" s="13"/>
    </row>
    <row r="33" spans="1:8" ht="46.5">
      <c r="A33" s="137">
        <f>A32+1</f>
        <v>12</v>
      </c>
      <c r="B33" s="91"/>
      <c r="C33" s="39"/>
      <c r="D33" s="92" t="s">
        <v>150</v>
      </c>
      <c r="E33" s="39" t="s">
        <v>24</v>
      </c>
      <c r="F33" s="218">
        <f>F111</f>
        <v>372</v>
      </c>
      <c r="G33" s="12"/>
      <c r="H33" s="13"/>
    </row>
    <row r="34" spans="1:8" ht="46.5">
      <c r="A34" s="137">
        <f>A33+1</f>
        <v>13</v>
      </c>
      <c r="B34" s="91"/>
      <c r="C34" s="39"/>
      <c r="D34" s="92" t="s">
        <v>148</v>
      </c>
      <c r="E34" s="39" t="s">
        <v>24</v>
      </c>
      <c r="F34" s="218">
        <f>F75</f>
        <v>14</v>
      </c>
      <c r="G34" s="12"/>
      <c r="H34" s="13"/>
    </row>
    <row r="35" spans="1:8" ht="37.5" customHeight="1">
      <c r="A35" s="203" t="s">
        <v>15</v>
      </c>
      <c r="B35" s="121" t="s">
        <v>15</v>
      </c>
      <c r="C35" s="166" t="s">
        <v>65</v>
      </c>
      <c r="D35" s="167" t="s">
        <v>75</v>
      </c>
      <c r="E35" s="204" t="s">
        <v>15</v>
      </c>
      <c r="F35" s="97" t="s">
        <v>15</v>
      </c>
      <c r="G35" s="12"/>
      <c r="H35" s="13"/>
    </row>
    <row r="36" spans="1:8" ht="37.5" customHeight="1">
      <c r="A36" s="163" t="s">
        <v>15</v>
      </c>
      <c r="B36" s="123" t="s">
        <v>15</v>
      </c>
      <c r="C36" s="39" t="s">
        <v>101</v>
      </c>
      <c r="D36" s="36" t="s">
        <v>102</v>
      </c>
      <c r="E36" s="15" t="s">
        <v>15</v>
      </c>
      <c r="F36" s="165" t="s">
        <v>15</v>
      </c>
      <c r="G36" s="12"/>
      <c r="H36" s="13"/>
    </row>
    <row r="37" spans="1:8" ht="140.25">
      <c r="A37" s="138">
        <f>A34+1</f>
        <v>14</v>
      </c>
      <c r="B37" s="35"/>
      <c r="C37" s="38"/>
      <c r="D37" s="45" t="s">
        <v>104</v>
      </c>
      <c r="E37" s="38" t="s">
        <v>50</v>
      </c>
      <c r="F37" s="156">
        <v>8</v>
      </c>
      <c r="G37" s="12"/>
      <c r="H37" s="13"/>
    </row>
    <row r="38" spans="1:8" ht="124.5">
      <c r="A38" s="138">
        <f>A37+1</f>
        <v>15</v>
      </c>
      <c r="B38" s="91"/>
      <c r="C38" s="39"/>
      <c r="D38" s="45" t="s">
        <v>103</v>
      </c>
      <c r="E38" s="38" t="s">
        <v>53</v>
      </c>
      <c r="F38" s="156">
        <v>2</v>
      </c>
      <c r="G38" s="12"/>
      <c r="H38" s="13"/>
    </row>
    <row r="39" spans="1:8" ht="37.5" customHeight="1">
      <c r="A39" s="63" t="s">
        <v>15</v>
      </c>
      <c r="B39" s="42" t="s">
        <v>15</v>
      </c>
      <c r="C39" s="38" t="s">
        <v>139</v>
      </c>
      <c r="D39" s="36" t="s">
        <v>140</v>
      </c>
      <c r="E39" s="34" t="s">
        <v>15</v>
      </c>
      <c r="F39" s="159" t="s">
        <v>15</v>
      </c>
      <c r="G39" s="12"/>
      <c r="H39" s="13"/>
    </row>
    <row r="40" spans="1:8" ht="46.5">
      <c r="A40" s="137">
        <f>A38+1</f>
        <v>16</v>
      </c>
      <c r="B40" s="234"/>
      <c r="C40" s="192"/>
      <c r="D40" s="235" t="s">
        <v>146</v>
      </c>
      <c r="E40" s="39" t="s">
        <v>50</v>
      </c>
      <c r="F40" s="236">
        <f>4*9</f>
        <v>36</v>
      </c>
      <c r="G40" s="12"/>
      <c r="H40" s="13"/>
    </row>
    <row r="41" spans="1:8" ht="37.5" customHeight="1">
      <c r="A41" s="94" t="s">
        <v>15</v>
      </c>
      <c r="B41" s="96" t="s">
        <v>15</v>
      </c>
      <c r="C41" s="93" t="s">
        <v>22</v>
      </c>
      <c r="D41" s="95" t="s">
        <v>23</v>
      </c>
      <c r="E41" s="96" t="s">
        <v>15</v>
      </c>
      <c r="F41" s="97" t="s">
        <v>15</v>
      </c>
      <c r="G41" s="98"/>
      <c r="H41" s="99"/>
    </row>
    <row r="42" spans="1:8" ht="12.75" customHeight="1" hidden="1">
      <c r="A42" s="68"/>
      <c r="B42" s="48"/>
      <c r="C42" s="48"/>
      <c r="D42" s="48"/>
      <c r="E42" s="48"/>
      <c r="F42" s="69"/>
      <c r="G42" s="12"/>
      <c r="H42" s="13"/>
    </row>
    <row r="43" spans="1:10" ht="12.75" customHeight="1" hidden="1">
      <c r="A43" s="68"/>
      <c r="B43" s="48"/>
      <c r="C43" s="48"/>
      <c r="D43" s="48"/>
      <c r="E43" s="48"/>
      <c r="F43" s="69"/>
      <c r="G43" s="12"/>
      <c r="H43" s="13"/>
      <c r="J43" s="16"/>
    </row>
    <row r="44" spans="1:10" ht="12.75" customHeight="1" hidden="1">
      <c r="A44" s="68"/>
      <c r="B44" s="48"/>
      <c r="C44" s="48"/>
      <c r="D44" s="48"/>
      <c r="E44" s="48"/>
      <c r="F44" s="69"/>
      <c r="G44" s="12"/>
      <c r="H44" s="13"/>
      <c r="J44" s="16"/>
    </row>
    <row r="45" spans="1:10" ht="12.75" customHeight="1" hidden="1">
      <c r="A45" s="68"/>
      <c r="B45" s="48"/>
      <c r="C45" s="48"/>
      <c r="D45" s="48"/>
      <c r="E45" s="48"/>
      <c r="F45" s="69"/>
      <c r="G45" s="12"/>
      <c r="H45" s="13"/>
      <c r="J45" s="16"/>
    </row>
    <row r="46" spans="1:10" ht="12.75" customHeight="1" hidden="1">
      <c r="A46" s="68"/>
      <c r="B46" s="48"/>
      <c r="C46" s="48"/>
      <c r="D46" s="48"/>
      <c r="E46" s="48"/>
      <c r="F46" s="69"/>
      <c r="G46" s="12"/>
      <c r="H46" s="13"/>
      <c r="J46" s="16"/>
    </row>
    <row r="47" spans="1:10" ht="37.5" customHeight="1">
      <c r="A47" s="63" t="s">
        <v>15</v>
      </c>
      <c r="B47" s="42" t="s">
        <v>15</v>
      </c>
      <c r="C47" s="39" t="s">
        <v>39</v>
      </c>
      <c r="D47" s="90" t="s">
        <v>40</v>
      </c>
      <c r="E47" s="40" t="s">
        <v>15</v>
      </c>
      <c r="F47" s="41" t="s">
        <v>15</v>
      </c>
      <c r="G47" s="12"/>
      <c r="H47" s="13"/>
      <c r="J47" s="16"/>
    </row>
    <row r="48" spans="1:10" ht="46.5">
      <c r="A48" s="137">
        <f>A40+1</f>
        <v>17</v>
      </c>
      <c r="B48" s="91"/>
      <c r="C48" s="39"/>
      <c r="D48" s="92" t="s">
        <v>169</v>
      </c>
      <c r="E48" s="39" t="s">
        <v>24</v>
      </c>
      <c r="F48" s="218">
        <v>93</v>
      </c>
      <c r="G48" s="175">
        <f>ROUND(20*(3.5+2*0.06)+2*6,0)</f>
        <v>84</v>
      </c>
      <c r="H48" s="113">
        <f>ROUND(20*(3.5+2*0.06)+2*6,0)</f>
        <v>84</v>
      </c>
      <c r="J48" s="16"/>
    </row>
    <row r="49" spans="1:10" ht="46.5">
      <c r="A49" s="137">
        <f>A48+1</f>
        <v>18</v>
      </c>
      <c r="B49" s="91"/>
      <c r="C49" s="39"/>
      <c r="D49" s="92" t="s">
        <v>121</v>
      </c>
      <c r="E49" s="39" t="s">
        <v>24</v>
      </c>
      <c r="F49" s="218">
        <f>F53</f>
        <v>189</v>
      </c>
      <c r="G49" s="168"/>
      <c r="H49" s="168"/>
      <c r="J49" s="16"/>
    </row>
    <row r="50" spans="1:10" ht="46.5">
      <c r="A50" s="137">
        <f>A49+1</f>
        <v>19</v>
      </c>
      <c r="B50" s="91"/>
      <c r="C50" s="39"/>
      <c r="D50" s="92" t="s">
        <v>111</v>
      </c>
      <c r="E50" s="39" t="s">
        <v>24</v>
      </c>
      <c r="F50" s="218">
        <f>F54</f>
        <v>9</v>
      </c>
      <c r="G50" s="168"/>
      <c r="H50" s="168"/>
      <c r="J50" s="16"/>
    </row>
    <row r="51" spans="1:10" ht="37.5" customHeight="1">
      <c r="A51" s="200" t="s">
        <v>15</v>
      </c>
      <c r="B51" s="123" t="s">
        <v>15</v>
      </c>
      <c r="C51" s="176" t="s">
        <v>73</v>
      </c>
      <c r="D51" s="177" t="s">
        <v>74</v>
      </c>
      <c r="E51" s="178" t="s">
        <v>15</v>
      </c>
      <c r="F51" s="171" t="s">
        <v>15</v>
      </c>
      <c r="G51" s="168"/>
      <c r="H51" s="168"/>
      <c r="J51" s="16"/>
    </row>
    <row r="52" spans="1:10" ht="46.5">
      <c r="A52" s="179">
        <f>A50+1</f>
        <v>20</v>
      </c>
      <c r="B52" s="201"/>
      <c r="C52" s="176"/>
      <c r="D52" s="202" t="s">
        <v>174</v>
      </c>
      <c r="E52" s="176" t="s">
        <v>24</v>
      </c>
      <c r="F52" s="219">
        <f>F70</f>
        <v>93</v>
      </c>
      <c r="G52" s="168"/>
      <c r="H52" s="168"/>
      <c r="J52" s="16"/>
    </row>
    <row r="53" spans="1:10" ht="46.5">
      <c r="A53" s="179">
        <f>A52+1</f>
        <v>21</v>
      </c>
      <c r="B53" s="201"/>
      <c r="C53" s="176"/>
      <c r="D53" s="202" t="s">
        <v>120</v>
      </c>
      <c r="E53" s="176" t="s">
        <v>24</v>
      </c>
      <c r="F53" s="219">
        <f>F71</f>
        <v>189</v>
      </c>
      <c r="G53" s="168"/>
      <c r="H53" s="168"/>
      <c r="J53" s="16"/>
    </row>
    <row r="54" spans="1:10" ht="46.5">
      <c r="A54" s="179">
        <f>A53+1</f>
        <v>22</v>
      </c>
      <c r="B54" s="201"/>
      <c r="C54" s="176"/>
      <c r="D54" s="202" t="s">
        <v>109</v>
      </c>
      <c r="E54" s="176" t="s">
        <v>24</v>
      </c>
      <c r="F54" s="219">
        <f>F72</f>
        <v>9</v>
      </c>
      <c r="G54" s="168"/>
      <c r="H54" s="168"/>
      <c r="J54" s="16"/>
    </row>
    <row r="55" spans="1:10" ht="37.5" customHeight="1">
      <c r="A55" s="63" t="s">
        <v>15</v>
      </c>
      <c r="B55" s="42" t="s">
        <v>15</v>
      </c>
      <c r="C55" s="38" t="s">
        <v>36</v>
      </c>
      <c r="D55" s="36" t="s">
        <v>37</v>
      </c>
      <c r="E55" s="34" t="s">
        <v>15</v>
      </c>
      <c r="F55" s="159" t="s">
        <v>15</v>
      </c>
      <c r="G55" s="12"/>
      <c r="H55" s="13"/>
      <c r="J55" s="16"/>
    </row>
    <row r="56" spans="1:10" ht="37.5" customHeight="1">
      <c r="A56" s="138">
        <f>A54+1</f>
        <v>23</v>
      </c>
      <c r="B56" s="35"/>
      <c r="C56" s="38"/>
      <c r="D56" s="45" t="s">
        <v>117</v>
      </c>
      <c r="E56" s="38" t="s">
        <v>24</v>
      </c>
      <c r="F56" s="156">
        <f>189+9+73</f>
        <v>271</v>
      </c>
      <c r="G56" s="6"/>
      <c r="H56" s="7"/>
      <c r="J56" s="16"/>
    </row>
    <row r="57" spans="1:10" ht="37.5" customHeight="1">
      <c r="A57" s="138">
        <f>A56+1</f>
        <v>24</v>
      </c>
      <c r="B57" s="35"/>
      <c r="C57" s="38"/>
      <c r="D57" s="45" t="s">
        <v>115</v>
      </c>
      <c r="E57" s="38" t="s">
        <v>24</v>
      </c>
      <c r="F57" s="156">
        <f>2725+2437</f>
        <v>5162</v>
      </c>
      <c r="G57" s="6"/>
      <c r="H57" s="7"/>
      <c r="J57" s="16"/>
    </row>
    <row r="58" spans="1:10" ht="37.5" customHeight="1">
      <c r="A58" s="138">
        <f>A57+1</f>
        <v>25</v>
      </c>
      <c r="B58" s="35"/>
      <c r="C58" s="38"/>
      <c r="D58" s="45" t="s">
        <v>118</v>
      </c>
      <c r="E58" s="38" t="s">
        <v>24</v>
      </c>
      <c r="F58" s="156">
        <f>F56</f>
        <v>271</v>
      </c>
      <c r="G58" s="6"/>
      <c r="H58" s="7"/>
      <c r="J58" s="16"/>
    </row>
    <row r="59" spans="1:10" ht="37.5" customHeight="1">
      <c r="A59" s="138">
        <f>A58+1</f>
        <v>26</v>
      </c>
      <c r="B59" s="35"/>
      <c r="C59" s="38"/>
      <c r="D59" s="45" t="s">
        <v>116</v>
      </c>
      <c r="E59" s="38" t="s">
        <v>24</v>
      </c>
      <c r="F59" s="156">
        <f>F57</f>
        <v>5162</v>
      </c>
      <c r="G59" s="6"/>
      <c r="H59" s="7"/>
      <c r="J59" s="16"/>
    </row>
    <row r="60" spans="1:10" ht="37.5" customHeight="1">
      <c r="A60" s="63" t="s">
        <v>15</v>
      </c>
      <c r="B60" s="42" t="s">
        <v>15</v>
      </c>
      <c r="C60" s="38" t="s">
        <v>25</v>
      </c>
      <c r="D60" s="36" t="s">
        <v>26</v>
      </c>
      <c r="E60" s="34" t="s">
        <v>15</v>
      </c>
      <c r="F60" s="159" t="s">
        <v>15</v>
      </c>
      <c r="G60" s="12"/>
      <c r="H60" s="13"/>
      <c r="J60" s="16"/>
    </row>
    <row r="61" spans="1:10" ht="12.75" customHeight="1" hidden="1">
      <c r="A61" s="65">
        <v>6</v>
      </c>
      <c r="B61" s="35"/>
      <c r="C61" s="38"/>
      <c r="D61" s="48"/>
      <c r="E61" s="48"/>
      <c r="F61" s="158"/>
      <c r="G61" s="12"/>
      <c r="H61" s="13"/>
      <c r="J61" s="16"/>
    </row>
    <row r="62" spans="1:8" ht="12.75" customHeight="1" hidden="1">
      <c r="A62" s="67"/>
      <c r="B62" s="47"/>
      <c r="C62" s="47"/>
      <c r="D62" s="47"/>
      <c r="E62" s="47"/>
      <c r="F62" s="170"/>
      <c r="G62" s="14" t="s">
        <v>15</v>
      </c>
      <c r="H62" s="15" t="s">
        <v>15</v>
      </c>
    </row>
    <row r="63" spans="1:8" ht="15" hidden="1">
      <c r="A63" s="67"/>
      <c r="B63" s="47"/>
      <c r="C63" s="47"/>
      <c r="D63" s="47"/>
      <c r="E63" s="47"/>
      <c r="F63" s="170"/>
      <c r="G63" s="12"/>
      <c r="H63" s="13"/>
    </row>
    <row r="64" spans="1:8" ht="15" hidden="1">
      <c r="A64" s="67"/>
      <c r="B64" s="47"/>
      <c r="C64" s="47"/>
      <c r="D64" s="47"/>
      <c r="E64" s="47"/>
      <c r="F64" s="170"/>
      <c r="G64" s="12"/>
      <c r="H64" s="13"/>
    </row>
    <row r="65" spans="1:8" ht="15" hidden="1">
      <c r="A65" s="67"/>
      <c r="B65" s="47"/>
      <c r="C65" s="47"/>
      <c r="D65" s="47"/>
      <c r="E65" s="47"/>
      <c r="F65" s="170"/>
      <c r="G65" s="12"/>
      <c r="H65" s="13"/>
    </row>
    <row r="66" spans="1:8" ht="12.75" customHeight="1" hidden="1">
      <c r="A66" s="67"/>
      <c r="B66" s="47"/>
      <c r="C66" s="47"/>
      <c r="D66" s="47"/>
      <c r="E66" s="47"/>
      <c r="F66" s="170"/>
      <c r="G66" s="12"/>
      <c r="H66" s="13"/>
    </row>
    <row r="67" spans="1:8" ht="15" hidden="1">
      <c r="A67" s="67"/>
      <c r="B67" s="47"/>
      <c r="C67" s="47"/>
      <c r="D67" s="47"/>
      <c r="E67" s="47"/>
      <c r="F67" s="170"/>
      <c r="G67" s="12"/>
      <c r="H67" s="13"/>
    </row>
    <row r="68" spans="1:8" ht="12.75" customHeight="1" hidden="1">
      <c r="A68" s="67"/>
      <c r="B68" s="47"/>
      <c r="C68" s="47"/>
      <c r="D68" s="47"/>
      <c r="E68" s="47"/>
      <c r="F68" s="170"/>
      <c r="G68" s="12"/>
      <c r="H68" s="13"/>
    </row>
    <row r="69" spans="1:8" ht="15" hidden="1">
      <c r="A69" s="67"/>
      <c r="B69" s="47"/>
      <c r="C69" s="47"/>
      <c r="D69" s="47"/>
      <c r="E69" s="47"/>
      <c r="F69" s="170"/>
      <c r="G69" s="12"/>
      <c r="H69" s="13"/>
    </row>
    <row r="70" spans="1:8" ht="46.5">
      <c r="A70" s="138">
        <f>A59+1</f>
        <v>27</v>
      </c>
      <c r="B70" s="35"/>
      <c r="C70" s="38"/>
      <c r="D70" s="127" t="s">
        <v>173</v>
      </c>
      <c r="E70" s="38" t="s">
        <v>24</v>
      </c>
      <c r="F70" s="218">
        <v>93</v>
      </c>
      <c r="G70" s="88"/>
      <c r="H70" s="89"/>
    </row>
    <row r="71" spans="1:8" ht="46.5">
      <c r="A71" s="138">
        <f>A70+1</f>
        <v>28</v>
      </c>
      <c r="B71" s="42"/>
      <c r="C71" s="38"/>
      <c r="D71" s="45" t="s">
        <v>119</v>
      </c>
      <c r="E71" s="155" t="s">
        <v>24</v>
      </c>
      <c r="F71" s="218">
        <f>F92</f>
        <v>189</v>
      </c>
      <c r="G71" s="88"/>
      <c r="H71" s="89"/>
    </row>
    <row r="72" spans="1:8" ht="46.5">
      <c r="A72" s="138">
        <f>A71+1</f>
        <v>29</v>
      </c>
      <c r="B72" s="42"/>
      <c r="C72" s="38"/>
      <c r="D72" s="45" t="s">
        <v>110</v>
      </c>
      <c r="E72" s="155" t="s">
        <v>24</v>
      </c>
      <c r="F72" s="156">
        <f>F93</f>
        <v>9</v>
      </c>
      <c r="G72" s="88"/>
      <c r="H72" s="89"/>
    </row>
    <row r="73" spans="1:8" ht="37.5" customHeight="1">
      <c r="A73" s="94" t="s">
        <v>15</v>
      </c>
      <c r="B73" s="96" t="s">
        <v>15</v>
      </c>
      <c r="C73" s="93" t="s">
        <v>28</v>
      </c>
      <c r="D73" s="95" t="s">
        <v>29</v>
      </c>
      <c r="E73" s="96" t="s">
        <v>15</v>
      </c>
      <c r="F73" s="97" t="s">
        <v>15</v>
      </c>
      <c r="G73" s="8" t="s">
        <v>15</v>
      </c>
      <c r="H73" s="9" t="s">
        <v>15</v>
      </c>
    </row>
    <row r="74" spans="1:8" ht="37.5" customHeight="1">
      <c r="A74" s="63" t="s">
        <v>15</v>
      </c>
      <c r="B74" s="42" t="s">
        <v>15</v>
      </c>
      <c r="C74" s="38" t="s">
        <v>141</v>
      </c>
      <c r="D74" s="36" t="s">
        <v>142</v>
      </c>
      <c r="E74" s="34" t="s">
        <v>15</v>
      </c>
      <c r="F74" s="237" t="s">
        <v>15</v>
      </c>
      <c r="G74" s="8"/>
      <c r="H74" s="9"/>
    </row>
    <row r="75" spans="1:8" ht="62.25">
      <c r="A75" s="138">
        <f>A72+1</f>
        <v>30</v>
      </c>
      <c r="B75" s="42"/>
      <c r="C75" s="38"/>
      <c r="D75" s="45" t="s">
        <v>147</v>
      </c>
      <c r="E75" s="155" t="s">
        <v>24</v>
      </c>
      <c r="F75" s="156">
        <f>ROUND((4*9)*0.4,0)</f>
        <v>14</v>
      </c>
      <c r="G75" s="8"/>
      <c r="H75" s="9"/>
    </row>
    <row r="76" spans="1:8" ht="37.5" customHeight="1">
      <c r="A76" s="63" t="s">
        <v>15</v>
      </c>
      <c r="B76" s="42" t="s">
        <v>15</v>
      </c>
      <c r="C76" s="38" t="s">
        <v>38</v>
      </c>
      <c r="D76" s="36" t="s">
        <v>41</v>
      </c>
      <c r="E76" s="34" t="s">
        <v>15</v>
      </c>
      <c r="F76" s="159" t="s">
        <v>15</v>
      </c>
      <c r="G76" s="8"/>
      <c r="H76" s="9"/>
    </row>
    <row r="77" spans="1:8" ht="46.5">
      <c r="A77" s="138">
        <f>A75+1</f>
        <v>31</v>
      </c>
      <c r="B77" s="49"/>
      <c r="C77" s="38"/>
      <c r="D77" s="45" t="s">
        <v>100</v>
      </c>
      <c r="E77" s="38" t="s">
        <v>24</v>
      </c>
      <c r="F77" s="156">
        <f>ROUND((6645-6100)*5,0)</f>
        <v>2725</v>
      </c>
      <c r="G77" s="111"/>
      <c r="H77" s="112"/>
    </row>
    <row r="78" spans="1:8" ht="15" hidden="1">
      <c r="A78" s="67"/>
      <c r="B78" s="47"/>
      <c r="C78" s="47"/>
      <c r="D78" s="50"/>
      <c r="E78" s="50"/>
      <c r="F78" s="231"/>
      <c r="G78" s="12"/>
      <c r="H78" s="13"/>
    </row>
    <row r="79" spans="1:11" ht="15" hidden="1">
      <c r="A79" s="67"/>
      <c r="B79" s="47"/>
      <c r="C79" s="47"/>
      <c r="D79" s="50"/>
      <c r="E79" s="50"/>
      <c r="F79" s="231"/>
      <c r="G79" s="12"/>
      <c r="H79" s="13"/>
      <c r="K79" s="17"/>
    </row>
    <row r="80" spans="1:8" ht="12.75" customHeight="1" hidden="1">
      <c r="A80" s="67"/>
      <c r="B80" s="47"/>
      <c r="C80" s="47"/>
      <c r="D80" s="50"/>
      <c r="E80" s="50"/>
      <c r="F80" s="231"/>
      <c r="G80" s="12"/>
      <c r="H80" s="13"/>
    </row>
    <row r="81" spans="1:8" ht="15" hidden="1">
      <c r="A81" s="67"/>
      <c r="B81" s="47"/>
      <c r="C81" s="47"/>
      <c r="D81" s="50"/>
      <c r="E81" s="50"/>
      <c r="F81" s="231"/>
      <c r="G81" s="12"/>
      <c r="H81" s="13"/>
    </row>
    <row r="82" spans="1:8" ht="15" hidden="1">
      <c r="A82" s="67"/>
      <c r="B82" s="47"/>
      <c r="C82" s="47"/>
      <c r="D82" s="50"/>
      <c r="E82" s="50"/>
      <c r="F82" s="231"/>
      <c r="G82" s="12"/>
      <c r="H82" s="13"/>
    </row>
    <row r="83" spans="1:8" ht="12.75" customHeight="1" hidden="1">
      <c r="A83" s="67"/>
      <c r="B83" s="47"/>
      <c r="C83" s="47"/>
      <c r="D83" s="50"/>
      <c r="E83" s="50"/>
      <c r="F83" s="231"/>
      <c r="G83" s="12"/>
      <c r="H83" s="13"/>
    </row>
    <row r="84" spans="1:8" ht="15" hidden="1">
      <c r="A84" s="67"/>
      <c r="B84" s="47"/>
      <c r="C84" s="47"/>
      <c r="D84" s="50"/>
      <c r="E84" s="50"/>
      <c r="F84" s="231"/>
      <c r="G84" s="12"/>
      <c r="H84" s="13"/>
    </row>
    <row r="85" spans="1:8" ht="12.75" customHeight="1" hidden="1">
      <c r="A85" s="67"/>
      <c r="B85" s="47"/>
      <c r="C85" s="47"/>
      <c r="D85" s="50"/>
      <c r="E85" s="50"/>
      <c r="F85" s="231"/>
      <c r="G85" s="12"/>
      <c r="H85" s="13"/>
    </row>
    <row r="86" spans="1:8" ht="12.75" customHeight="1" hidden="1">
      <c r="A86" s="67"/>
      <c r="B86" s="47"/>
      <c r="C86" s="47"/>
      <c r="D86" s="50"/>
      <c r="E86" s="50"/>
      <c r="F86" s="231"/>
      <c r="G86" s="12"/>
      <c r="H86" s="13"/>
    </row>
    <row r="87" spans="1:8" ht="15" hidden="1">
      <c r="A87" s="67"/>
      <c r="B87" s="47"/>
      <c r="C87" s="47"/>
      <c r="D87" s="50"/>
      <c r="E87" s="50"/>
      <c r="F87" s="231"/>
      <c r="G87" s="12"/>
      <c r="H87" s="13"/>
    </row>
    <row r="88" spans="1:8" ht="15" hidden="1">
      <c r="A88" s="65" t="e">
        <f>#REF!+1</f>
        <v>#REF!</v>
      </c>
      <c r="B88" s="47"/>
      <c r="C88" s="47"/>
      <c r="D88" s="48"/>
      <c r="E88" s="48"/>
      <c r="F88" s="158"/>
      <c r="G88" s="12"/>
      <c r="H88" s="13"/>
    </row>
    <row r="89" spans="1:6" ht="12.75" customHeight="1" hidden="1">
      <c r="A89" s="105"/>
      <c r="B89" s="106"/>
      <c r="C89" s="106"/>
      <c r="D89" s="106"/>
      <c r="E89" s="106"/>
      <c r="F89" s="232"/>
    </row>
    <row r="90" spans="1:6" ht="12.75" hidden="1">
      <c r="A90" s="68"/>
      <c r="B90" s="48"/>
      <c r="C90" s="48"/>
      <c r="D90" s="48"/>
      <c r="E90" s="48"/>
      <c r="F90" s="158"/>
    </row>
    <row r="91" spans="1:6" ht="12.75" hidden="1">
      <c r="A91" s="68"/>
      <c r="B91" s="48"/>
      <c r="C91" s="48"/>
      <c r="D91" s="48"/>
      <c r="E91" s="48"/>
      <c r="F91" s="158"/>
    </row>
    <row r="92" spans="1:6" ht="46.5">
      <c r="A92" s="138">
        <f>A77+1</f>
        <v>32</v>
      </c>
      <c r="B92" s="49"/>
      <c r="C92" s="38"/>
      <c r="D92" s="154" t="s">
        <v>105</v>
      </c>
      <c r="E92" s="38" t="s">
        <v>24</v>
      </c>
      <c r="F92" s="156">
        <v>189</v>
      </c>
    </row>
    <row r="93" spans="1:6" ht="46.5">
      <c r="A93" s="138">
        <f>A92+1</f>
        <v>33</v>
      </c>
      <c r="B93" s="49"/>
      <c r="C93" s="38"/>
      <c r="D93" s="154" t="s">
        <v>106</v>
      </c>
      <c r="E93" s="38" t="s">
        <v>24</v>
      </c>
      <c r="F93" s="156">
        <v>9</v>
      </c>
    </row>
    <row r="94" spans="1:14" ht="62.25">
      <c r="A94" s="138">
        <f>A93+1</f>
        <v>34</v>
      </c>
      <c r="B94" s="49"/>
      <c r="C94" s="38"/>
      <c r="D94" s="154" t="s">
        <v>108</v>
      </c>
      <c r="E94" s="38" t="s">
        <v>24</v>
      </c>
      <c r="F94" s="156">
        <v>93</v>
      </c>
      <c r="N94" s="17"/>
    </row>
    <row r="95" spans="1:6" ht="78">
      <c r="A95" s="138">
        <f>A94+1</f>
        <v>35</v>
      </c>
      <c r="B95" s="123"/>
      <c r="C95" s="124"/>
      <c r="D95" s="45" t="s">
        <v>114</v>
      </c>
      <c r="E95" s="38" t="s">
        <v>63</v>
      </c>
      <c r="F95" s="156">
        <f>ROUND(73.11*2.5,0)</f>
        <v>183</v>
      </c>
    </row>
    <row r="96" spans="1:6" ht="37.5" customHeight="1">
      <c r="A96" s="145" t="s">
        <v>15</v>
      </c>
      <c r="B96" s="42" t="s">
        <v>15</v>
      </c>
      <c r="C96" s="38" t="s">
        <v>89</v>
      </c>
      <c r="D96" s="220" t="s">
        <v>90</v>
      </c>
      <c r="E96" s="107" t="s">
        <v>15</v>
      </c>
      <c r="F96" s="157" t="s">
        <v>15</v>
      </c>
    </row>
    <row r="97" spans="1:6" ht="37.5" customHeight="1">
      <c r="A97" s="221">
        <f>A95+1</f>
        <v>36</v>
      </c>
      <c r="B97" s="42"/>
      <c r="C97" s="38"/>
      <c r="D97" s="222" t="s">
        <v>107</v>
      </c>
      <c r="E97" s="38" t="s">
        <v>24</v>
      </c>
      <c r="F97" s="156">
        <f>ROUND((10+10)*4.5,0)</f>
        <v>90</v>
      </c>
    </row>
    <row r="98" spans="1:6" ht="38.25" customHeight="1">
      <c r="A98" s="114" t="s">
        <v>15</v>
      </c>
      <c r="B98" s="96" t="s">
        <v>15</v>
      </c>
      <c r="C98" s="115" t="s">
        <v>43</v>
      </c>
      <c r="D98" s="116" t="s">
        <v>44</v>
      </c>
      <c r="E98" s="104" t="s">
        <v>15</v>
      </c>
      <c r="F98" s="117" t="s">
        <v>15</v>
      </c>
    </row>
    <row r="99" spans="1:6" ht="37.5" customHeight="1">
      <c r="A99" s="63" t="s">
        <v>15</v>
      </c>
      <c r="B99" s="42" t="s">
        <v>15</v>
      </c>
      <c r="C99" s="38" t="s">
        <v>45</v>
      </c>
      <c r="D99" s="36" t="s">
        <v>46</v>
      </c>
      <c r="E99" s="118" t="s">
        <v>15</v>
      </c>
      <c r="F99" s="157" t="s">
        <v>15</v>
      </c>
    </row>
    <row r="100" spans="1:6" ht="37.5" customHeight="1">
      <c r="A100" s="138">
        <f>A97+1</f>
        <v>37</v>
      </c>
      <c r="B100" s="47"/>
      <c r="C100" s="38"/>
      <c r="D100" s="45" t="s">
        <v>123</v>
      </c>
      <c r="E100" s="38" t="s">
        <v>24</v>
      </c>
      <c r="F100" s="156">
        <f>ROUND((6645-6100)*0.75,0)</f>
        <v>409</v>
      </c>
    </row>
    <row r="101" spans="1:6" ht="46.5">
      <c r="A101" s="146">
        <f>A100+1</f>
        <v>38</v>
      </c>
      <c r="B101" s="38"/>
      <c r="C101" s="38"/>
      <c r="D101" s="147" t="s">
        <v>124</v>
      </c>
      <c r="E101" s="38" t="s">
        <v>24</v>
      </c>
      <c r="F101" s="156">
        <f>F100</f>
        <v>409</v>
      </c>
    </row>
    <row r="102" spans="1:6" ht="38.25" customHeight="1">
      <c r="A102" s="63" t="s">
        <v>15</v>
      </c>
      <c r="B102" s="42" t="s">
        <v>15</v>
      </c>
      <c r="C102" s="205" t="s">
        <v>76</v>
      </c>
      <c r="D102" s="206" t="s">
        <v>77</v>
      </c>
      <c r="E102" s="118" t="s">
        <v>15</v>
      </c>
      <c r="F102" s="157" t="s">
        <v>15</v>
      </c>
    </row>
    <row r="103" spans="1:6" ht="46.5">
      <c r="A103" s="138">
        <f>A101+1</f>
        <v>39</v>
      </c>
      <c r="B103" s="47"/>
      <c r="C103" s="38"/>
      <c r="D103" s="45" t="s">
        <v>138</v>
      </c>
      <c r="E103" s="38" t="s">
        <v>50</v>
      </c>
      <c r="F103" s="156">
        <v>20</v>
      </c>
    </row>
    <row r="104" spans="1:6" ht="37.5" customHeight="1">
      <c r="A104" s="140" t="s">
        <v>15</v>
      </c>
      <c r="B104" s="121" t="s">
        <v>15</v>
      </c>
      <c r="C104" s="119" t="s">
        <v>155</v>
      </c>
      <c r="D104" s="120" t="s">
        <v>156</v>
      </c>
      <c r="E104" s="121" t="s">
        <v>15</v>
      </c>
      <c r="F104" s="122" t="s">
        <v>15</v>
      </c>
    </row>
    <row r="105" spans="1:6" ht="37.5" customHeight="1">
      <c r="A105" s="163" t="s">
        <v>15</v>
      </c>
      <c r="B105" s="123" t="s">
        <v>15</v>
      </c>
      <c r="C105" s="124" t="s">
        <v>157</v>
      </c>
      <c r="D105" s="164" t="s">
        <v>158</v>
      </c>
      <c r="E105" s="15" t="s">
        <v>15</v>
      </c>
      <c r="F105" s="171" t="s">
        <v>15</v>
      </c>
    </row>
    <row r="106" spans="1:6" ht="37.5" customHeight="1">
      <c r="A106" s="240">
        <f>A103+1</f>
        <v>40</v>
      </c>
      <c r="B106" s="126"/>
      <c r="C106" s="124"/>
      <c r="D106" s="127" t="s">
        <v>161</v>
      </c>
      <c r="E106" s="241" t="s">
        <v>159</v>
      </c>
      <c r="F106" s="217">
        <v>3</v>
      </c>
    </row>
    <row r="107" spans="1:6" ht="46.5">
      <c r="A107" s="240">
        <f>A106+1</f>
        <v>41</v>
      </c>
      <c r="B107" s="126"/>
      <c r="C107" s="246"/>
      <c r="D107" s="127" t="s">
        <v>162</v>
      </c>
      <c r="E107" s="244" t="s">
        <v>159</v>
      </c>
      <c r="F107" s="245">
        <f>1+1</f>
        <v>2</v>
      </c>
    </row>
    <row r="108" spans="1:6" ht="46.5">
      <c r="A108" s="240">
        <f>A107+1</f>
        <v>42</v>
      </c>
      <c r="B108" s="242"/>
      <c r="C108" s="243"/>
      <c r="D108" s="127" t="s">
        <v>168</v>
      </c>
      <c r="E108" s="244" t="s">
        <v>159</v>
      </c>
      <c r="F108" s="245">
        <v>1</v>
      </c>
    </row>
    <row r="109" spans="1:255" s="142" customFormat="1" ht="37.5" customHeight="1">
      <c r="A109" s="140" t="s">
        <v>15</v>
      </c>
      <c r="B109" s="121" t="s">
        <v>15</v>
      </c>
      <c r="C109" s="119" t="s">
        <v>51</v>
      </c>
      <c r="D109" s="120" t="s">
        <v>52</v>
      </c>
      <c r="E109" s="121" t="s">
        <v>15</v>
      </c>
      <c r="F109" s="122" t="s">
        <v>15</v>
      </c>
      <c r="G109" s="141"/>
      <c r="H109" s="141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  <c r="FH109" s="141"/>
      <c r="FI109" s="141"/>
      <c r="FJ109" s="141"/>
      <c r="FK109" s="141"/>
      <c r="FL109" s="141"/>
      <c r="FM109" s="141"/>
      <c r="FN109" s="141"/>
      <c r="FO109" s="141"/>
      <c r="FP109" s="141"/>
      <c r="FQ109" s="141"/>
      <c r="FR109" s="141"/>
      <c r="FS109" s="141"/>
      <c r="FT109" s="141"/>
      <c r="FU109" s="141"/>
      <c r="FV109" s="141"/>
      <c r="FW109" s="141"/>
      <c r="FX109" s="141"/>
      <c r="FY109" s="141"/>
      <c r="FZ109" s="141"/>
      <c r="GA109" s="141"/>
      <c r="GB109" s="141"/>
      <c r="GC109" s="141"/>
      <c r="GD109" s="141"/>
      <c r="GE109" s="141"/>
      <c r="GF109" s="141"/>
      <c r="GG109" s="141"/>
      <c r="GH109" s="141"/>
      <c r="GI109" s="141"/>
      <c r="GJ109" s="141"/>
      <c r="GK109" s="141"/>
      <c r="GL109" s="141"/>
      <c r="GM109" s="141"/>
      <c r="GN109" s="141"/>
      <c r="GO109" s="141"/>
      <c r="GP109" s="141"/>
      <c r="GQ109" s="141"/>
      <c r="GR109" s="141"/>
      <c r="GS109" s="141"/>
      <c r="GT109" s="141"/>
      <c r="GU109" s="141"/>
      <c r="GV109" s="141"/>
      <c r="GW109" s="141"/>
      <c r="GX109" s="141"/>
      <c r="GY109" s="141"/>
      <c r="GZ109" s="141"/>
      <c r="HA109" s="141"/>
      <c r="HB109" s="141"/>
      <c r="HC109" s="141"/>
      <c r="HD109" s="141"/>
      <c r="HE109" s="141"/>
      <c r="HF109" s="141"/>
      <c r="HG109" s="141"/>
      <c r="HH109" s="141"/>
      <c r="HI109" s="141"/>
      <c r="HJ109" s="141"/>
      <c r="HK109" s="141"/>
      <c r="HL109" s="141"/>
      <c r="HM109" s="141"/>
      <c r="HN109" s="141"/>
      <c r="HO109" s="141"/>
      <c r="HP109" s="141"/>
      <c r="HQ109" s="141"/>
      <c r="HR109" s="141"/>
      <c r="HS109" s="141"/>
      <c r="HT109" s="141"/>
      <c r="HU109" s="141"/>
      <c r="HV109" s="141"/>
      <c r="HW109" s="141"/>
      <c r="HX109" s="141"/>
      <c r="HY109" s="141"/>
      <c r="HZ109" s="141"/>
      <c r="IA109" s="141"/>
      <c r="IB109" s="141"/>
      <c r="IC109" s="141"/>
      <c r="ID109" s="141"/>
      <c r="IE109" s="141"/>
      <c r="IF109" s="141"/>
      <c r="IG109" s="141"/>
      <c r="IH109" s="141"/>
      <c r="II109" s="141"/>
      <c r="IJ109" s="141"/>
      <c r="IK109" s="141"/>
      <c r="IL109" s="141"/>
      <c r="IM109" s="141"/>
      <c r="IN109" s="141"/>
      <c r="IO109" s="141"/>
      <c r="IP109" s="141"/>
      <c r="IQ109" s="141"/>
      <c r="IR109" s="141"/>
      <c r="IS109" s="141"/>
      <c r="IT109" s="141"/>
      <c r="IU109" s="141"/>
    </row>
    <row r="110" spans="1:19" s="142" customFormat="1" ht="37.5" customHeight="1">
      <c r="A110" s="139" t="s">
        <v>15</v>
      </c>
      <c r="B110" s="148" t="s">
        <v>15</v>
      </c>
      <c r="C110" s="207" t="s">
        <v>79</v>
      </c>
      <c r="D110" s="208" t="s">
        <v>80</v>
      </c>
      <c r="E110" s="34" t="s">
        <v>15</v>
      </c>
      <c r="F110" s="209" t="s">
        <v>15</v>
      </c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</row>
    <row r="111" spans="1:19" s="142" customFormat="1" ht="37.5" customHeight="1" thickBot="1">
      <c r="A111" s="226">
        <f>A108+1</f>
        <v>43</v>
      </c>
      <c r="B111" s="227"/>
      <c r="C111" s="228"/>
      <c r="D111" s="229" t="s">
        <v>149</v>
      </c>
      <c r="E111" s="230" t="s">
        <v>24</v>
      </c>
      <c r="F111" s="239">
        <f>ROUND((18+13)*12,0)</f>
        <v>372</v>
      </c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</row>
  </sheetData>
  <sheetProtection/>
  <mergeCells count="1">
    <mergeCell ref="E1:F1"/>
  </mergeCells>
  <printOptions/>
  <pageMargins left="0.5511811023622047" right="0.1968503937007874" top="1.0236220472440944" bottom="0.7086614173228347" header="0.5118110236220472" footer="0.35433070866141736"/>
  <pageSetup horizontalDpi="600" verticalDpi="600" orientation="portrait" paperSize="9" scale="60" r:id="rId1"/>
  <headerFooter alignWithMargins="0">
    <oddHeader>&amp;C&amp;14PRZEDMIAR ROBÓT 
Przebudowa drogi powiatowej nr 1111W Podlesie – Radzanów na odcinku od km 6+100 do km 6+645 w m. Radzanów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9"/>
  <sheetViews>
    <sheetView tabSelected="1" view="pageBreakPreview" zoomScaleSheetLayoutView="100" zoomScalePageLayoutView="50" workbookViewId="0" topLeftCell="A174">
      <selection activeCell="I201" sqref="I201"/>
    </sheetView>
  </sheetViews>
  <sheetFormatPr defaultColWidth="10.00390625" defaultRowHeight="12.75"/>
  <cols>
    <col min="1" max="1" width="8.50390625" style="18" customWidth="1"/>
    <col min="2" max="2" width="14.375" style="19" customWidth="1"/>
    <col min="3" max="3" width="15.875" style="20" customWidth="1"/>
    <col min="4" max="4" width="66.50390625" style="21" customWidth="1"/>
    <col min="5" max="5" width="18.125" style="20" customWidth="1"/>
    <col min="6" max="6" width="12.875" style="22" customWidth="1"/>
    <col min="7" max="7" width="13.50390625" style="23" customWidth="1"/>
    <col min="8" max="8" width="18.125" style="24" customWidth="1"/>
    <col min="9" max="9" width="16.125" style="25" customWidth="1"/>
    <col min="10" max="12" width="10.00390625" style="25" customWidth="1"/>
    <col min="13" max="13" width="10.625" style="25" bestFit="1" customWidth="1"/>
    <col min="14" max="16384" width="10.00390625" style="25" customWidth="1"/>
  </cols>
  <sheetData>
    <row r="1" spans="1:8" s="26" customFormat="1" ht="20.25" customHeight="1">
      <c r="A1" s="181" t="s">
        <v>0</v>
      </c>
      <c r="B1" s="182" t="s">
        <v>1</v>
      </c>
      <c r="C1" s="183" t="s">
        <v>2</v>
      </c>
      <c r="D1" s="184" t="s">
        <v>3</v>
      </c>
      <c r="E1" s="253" t="s">
        <v>4</v>
      </c>
      <c r="F1" s="253"/>
      <c r="G1" s="185" t="s">
        <v>5</v>
      </c>
      <c r="H1" s="186" t="s">
        <v>6</v>
      </c>
    </row>
    <row r="2" spans="1:8" s="27" customFormat="1" ht="33.75" customHeight="1">
      <c r="A2" s="81"/>
      <c r="B2" s="187" t="s">
        <v>7</v>
      </c>
      <c r="C2" s="52" t="s">
        <v>8</v>
      </c>
      <c r="D2" s="70" t="s">
        <v>9</v>
      </c>
      <c r="E2" s="71" t="s">
        <v>10</v>
      </c>
      <c r="F2" s="72" t="s">
        <v>11</v>
      </c>
      <c r="G2" s="80" t="s">
        <v>12</v>
      </c>
      <c r="H2" s="82" t="s">
        <v>12</v>
      </c>
    </row>
    <row r="3" spans="1:8" s="28" customFormat="1" ht="15">
      <c r="A3" s="83">
        <v>1</v>
      </c>
      <c r="B3" s="73" t="s">
        <v>13</v>
      </c>
      <c r="C3" s="74">
        <v>3</v>
      </c>
      <c r="D3" s="73" t="s">
        <v>14</v>
      </c>
      <c r="E3" s="74">
        <v>5</v>
      </c>
      <c r="F3" s="74">
        <v>6</v>
      </c>
      <c r="G3" s="75">
        <v>7</v>
      </c>
      <c r="H3" s="84">
        <v>8</v>
      </c>
    </row>
    <row r="4" spans="1:8" s="28" customFormat="1" ht="37.5" customHeight="1">
      <c r="A4" s="132" t="s">
        <v>15</v>
      </c>
      <c r="B4" s="133" t="s">
        <v>16</v>
      </c>
      <c r="C4" s="134" t="s">
        <v>15</v>
      </c>
      <c r="D4" s="135" t="s">
        <v>48</v>
      </c>
      <c r="E4" s="134" t="s">
        <v>15</v>
      </c>
      <c r="F4" s="134" t="s">
        <v>15</v>
      </c>
      <c r="G4" s="134" t="s">
        <v>15</v>
      </c>
      <c r="H4" s="136" t="s">
        <v>15</v>
      </c>
    </row>
    <row r="5" spans="1:8" s="29" customFormat="1" ht="37.5" customHeight="1">
      <c r="A5" s="94" t="s">
        <v>15</v>
      </c>
      <c r="B5" s="101" t="s">
        <v>15</v>
      </c>
      <c r="C5" s="93" t="s">
        <v>17</v>
      </c>
      <c r="D5" s="95" t="s">
        <v>18</v>
      </c>
      <c r="E5" s="100" t="s">
        <v>15</v>
      </c>
      <c r="F5" s="101" t="s">
        <v>15</v>
      </c>
      <c r="G5" s="100" t="s">
        <v>15</v>
      </c>
      <c r="H5" s="102" t="s">
        <v>15</v>
      </c>
    </row>
    <row r="6" spans="1:8" s="29" customFormat="1" ht="37.5" customHeight="1">
      <c r="A6" s="63" t="s">
        <v>15</v>
      </c>
      <c r="B6" s="76" t="s">
        <v>15</v>
      </c>
      <c r="C6" s="38" t="s">
        <v>19</v>
      </c>
      <c r="D6" s="36" t="s">
        <v>20</v>
      </c>
      <c r="E6" s="76" t="s">
        <v>15</v>
      </c>
      <c r="F6" s="42" t="s">
        <v>15</v>
      </c>
      <c r="G6" s="76" t="s">
        <v>15</v>
      </c>
      <c r="H6" s="85" t="s">
        <v>15</v>
      </c>
    </row>
    <row r="7" spans="1:8" s="29" customFormat="1" ht="37.5" customHeight="1">
      <c r="A7" s="65">
        <v>1</v>
      </c>
      <c r="B7" s="188"/>
      <c r="C7" s="38"/>
      <c r="D7" s="37" t="s">
        <v>30</v>
      </c>
      <c r="E7" s="38" t="s">
        <v>21</v>
      </c>
      <c r="F7" s="180">
        <f>Przedmiar_drogowy!F7</f>
        <v>0.545</v>
      </c>
      <c r="G7" s="216"/>
      <c r="H7" s="66"/>
    </row>
    <row r="8" spans="1:8" s="29" customFormat="1" ht="12.75" customHeight="1" hidden="1">
      <c r="A8" s="189"/>
      <c r="B8" s="190"/>
      <c r="C8" s="190"/>
      <c r="D8" s="190"/>
      <c r="E8" s="190"/>
      <c r="F8" s="190"/>
      <c r="G8" s="225"/>
      <c r="H8" s="191"/>
    </row>
    <row r="9" spans="1:8" s="29" customFormat="1" ht="12.75" customHeight="1" hidden="1">
      <c r="A9" s="189"/>
      <c r="B9" s="190"/>
      <c r="C9" s="190"/>
      <c r="D9" s="190"/>
      <c r="E9" s="190"/>
      <c r="F9" s="190"/>
      <c r="G9" s="225"/>
      <c r="H9" s="191"/>
    </row>
    <row r="10" spans="1:8" s="29" customFormat="1" ht="15" hidden="1">
      <c r="A10" s="189"/>
      <c r="B10" s="190"/>
      <c r="C10" s="190"/>
      <c r="D10" s="190"/>
      <c r="E10" s="190"/>
      <c r="F10" s="190"/>
      <c r="G10" s="225"/>
      <c r="H10" s="191"/>
    </row>
    <row r="11" spans="1:8" s="29" customFormat="1" ht="15" hidden="1">
      <c r="A11" s="189"/>
      <c r="B11" s="190"/>
      <c r="C11" s="190"/>
      <c r="D11" s="190"/>
      <c r="E11" s="190"/>
      <c r="F11" s="190"/>
      <c r="G11" s="225"/>
      <c r="H11" s="191"/>
    </row>
    <row r="12" spans="1:8" s="29" customFormat="1" ht="15" hidden="1">
      <c r="A12" s="189"/>
      <c r="B12" s="190"/>
      <c r="C12" s="190"/>
      <c r="D12" s="190"/>
      <c r="E12" s="190"/>
      <c r="F12" s="190"/>
      <c r="G12" s="225"/>
      <c r="H12" s="191"/>
    </row>
    <row r="13" spans="1:8" s="29" customFormat="1" ht="15" hidden="1">
      <c r="A13" s="189"/>
      <c r="B13" s="190"/>
      <c r="C13" s="190"/>
      <c r="D13" s="190"/>
      <c r="E13" s="190"/>
      <c r="F13" s="190"/>
      <c r="G13" s="225"/>
      <c r="H13" s="191"/>
    </row>
    <row r="14" spans="1:8" s="29" customFormat="1" ht="15" hidden="1">
      <c r="A14" s="189"/>
      <c r="B14" s="190"/>
      <c r="C14" s="190"/>
      <c r="D14" s="190"/>
      <c r="E14" s="190"/>
      <c r="F14" s="190"/>
      <c r="G14" s="225"/>
      <c r="H14" s="191"/>
    </row>
    <row r="15" spans="1:8" s="29" customFormat="1" ht="15" hidden="1">
      <c r="A15" s="189"/>
      <c r="B15" s="190"/>
      <c r="C15" s="190"/>
      <c r="D15" s="190"/>
      <c r="E15" s="190"/>
      <c r="F15" s="190"/>
      <c r="G15" s="225"/>
      <c r="H15" s="191"/>
    </row>
    <row r="16" spans="1:8" s="29" customFormat="1" ht="15" hidden="1">
      <c r="A16" s="189"/>
      <c r="B16" s="190"/>
      <c r="C16" s="190"/>
      <c r="D16" s="190"/>
      <c r="E16" s="190"/>
      <c r="F16" s="190"/>
      <c r="G16" s="225"/>
      <c r="H16" s="191"/>
    </row>
    <row r="17" spans="1:8" s="29" customFormat="1" ht="15" hidden="1">
      <c r="A17" s="189"/>
      <c r="B17" s="190"/>
      <c r="C17" s="190"/>
      <c r="D17" s="190"/>
      <c r="E17" s="190"/>
      <c r="F17" s="190"/>
      <c r="G17" s="225"/>
      <c r="H17" s="191"/>
    </row>
    <row r="18" spans="1:8" s="29" customFormat="1" ht="15" hidden="1">
      <c r="A18" s="189"/>
      <c r="B18" s="190"/>
      <c r="C18" s="190"/>
      <c r="D18" s="190"/>
      <c r="E18" s="190"/>
      <c r="F18" s="190"/>
      <c r="G18" s="225"/>
      <c r="H18" s="191"/>
    </row>
    <row r="19" spans="1:8" s="29" customFormat="1" ht="15" hidden="1">
      <c r="A19" s="189"/>
      <c r="B19" s="190"/>
      <c r="C19" s="190"/>
      <c r="D19" s="190"/>
      <c r="E19" s="190"/>
      <c r="F19" s="190"/>
      <c r="G19" s="225"/>
      <c r="H19" s="191"/>
    </row>
    <row r="20" spans="1:8" s="29" customFormat="1" ht="15" hidden="1">
      <c r="A20" s="189"/>
      <c r="B20" s="190"/>
      <c r="C20" s="190"/>
      <c r="D20" s="190"/>
      <c r="E20" s="190"/>
      <c r="F20" s="190"/>
      <c r="G20" s="225"/>
      <c r="H20" s="191"/>
    </row>
    <row r="21" spans="1:8" s="29" customFormat="1" ht="15" hidden="1">
      <c r="A21" s="189"/>
      <c r="B21" s="190"/>
      <c r="C21" s="190"/>
      <c r="D21" s="190"/>
      <c r="E21" s="190"/>
      <c r="F21" s="190"/>
      <c r="G21" s="225"/>
      <c r="H21" s="191"/>
    </row>
    <row r="22" spans="1:8" s="29" customFormat="1" ht="15" hidden="1">
      <c r="A22" s="189"/>
      <c r="B22" s="190"/>
      <c r="C22" s="190"/>
      <c r="D22" s="190"/>
      <c r="E22" s="190"/>
      <c r="F22" s="190"/>
      <c r="G22" s="225"/>
      <c r="H22" s="191"/>
    </row>
    <row r="23" spans="1:8" s="29" customFormat="1" ht="15" hidden="1">
      <c r="A23" s="189"/>
      <c r="B23" s="190"/>
      <c r="C23" s="190"/>
      <c r="D23" s="190"/>
      <c r="E23" s="190"/>
      <c r="F23" s="190"/>
      <c r="G23" s="225"/>
      <c r="H23" s="191"/>
    </row>
    <row r="24" spans="1:8" s="29" customFormat="1" ht="12.75" customHeight="1" hidden="1">
      <c r="A24" s="189"/>
      <c r="B24" s="190"/>
      <c r="C24" s="190"/>
      <c r="D24" s="190"/>
      <c r="E24" s="190"/>
      <c r="F24" s="190"/>
      <c r="G24" s="225"/>
      <c r="H24" s="191"/>
    </row>
    <row r="25" spans="1:8" s="29" customFormat="1" ht="12.75" customHeight="1" hidden="1">
      <c r="A25" s="189"/>
      <c r="B25" s="190"/>
      <c r="C25" s="190"/>
      <c r="D25" s="190"/>
      <c r="E25" s="190"/>
      <c r="F25" s="190"/>
      <c r="G25" s="225"/>
      <c r="H25" s="191"/>
    </row>
    <row r="26" spans="1:8" s="29" customFormat="1" ht="12.75" customHeight="1" hidden="1">
      <c r="A26" s="189"/>
      <c r="B26" s="190"/>
      <c r="C26" s="190"/>
      <c r="D26" s="190"/>
      <c r="E26" s="190"/>
      <c r="F26" s="190"/>
      <c r="G26" s="225"/>
      <c r="H26" s="191"/>
    </row>
    <row r="27" spans="1:8" s="29" customFormat="1" ht="12.75" customHeight="1" hidden="1">
      <c r="A27" s="189"/>
      <c r="B27" s="190"/>
      <c r="C27" s="190"/>
      <c r="D27" s="190"/>
      <c r="E27" s="190"/>
      <c r="F27" s="190"/>
      <c r="G27" s="225"/>
      <c r="H27" s="191"/>
    </row>
    <row r="28" spans="1:8" s="29" customFormat="1" ht="12.75" customHeight="1" hidden="1">
      <c r="A28" s="189"/>
      <c r="B28" s="190"/>
      <c r="C28" s="190"/>
      <c r="D28" s="190"/>
      <c r="E28" s="190"/>
      <c r="F28" s="190"/>
      <c r="G28" s="225"/>
      <c r="H28" s="191"/>
    </row>
    <row r="29" spans="1:8" s="29" customFormat="1" ht="12.75" customHeight="1" hidden="1">
      <c r="A29" s="189"/>
      <c r="B29" s="190"/>
      <c r="C29" s="190"/>
      <c r="D29" s="190"/>
      <c r="E29" s="190"/>
      <c r="F29" s="190"/>
      <c r="G29" s="225"/>
      <c r="H29" s="191"/>
    </row>
    <row r="30" spans="1:8" s="29" customFormat="1" ht="12.75" customHeight="1" hidden="1">
      <c r="A30" s="189"/>
      <c r="B30" s="190"/>
      <c r="C30" s="190"/>
      <c r="D30" s="190"/>
      <c r="E30" s="190"/>
      <c r="F30" s="190"/>
      <c r="G30" s="225"/>
      <c r="H30" s="191"/>
    </row>
    <row r="31" spans="1:8" s="29" customFormat="1" ht="12.75" customHeight="1" hidden="1">
      <c r="A31" s="189"/>
      <c r="B31" s="190"/>
      <c r="C31" s="190"/>
      <c r="D31" s="190"/>
      <c r="E31" s="190"/>
      <c r="F31" s="190"/>
      <c r="G31" s="225"/>
      <c r="H31" s="191"/>
    </row>
    <row r="32" spans="1:8" s="29" customFormat="1" ht="12.75" customHeight="1" hidden="1">
      <c r="A32" s="189"/>
      <c r="B32" s="190"/>
      <c r="C32" s="190"/>
      <c r="D32" s="190"/>
      <c r="E32" s="190"/>
      <c r="F32" s="190"/>
      <c r="G32" s="225"/>
      <c r="H32" s="191"/>
    </row>
    <row r="33" spans="1:8" s="29" customFormat="1" ht="12.75" customHeight="1" hidden="1">
      <c r="A33" s="189"/>
      <c r="B33" s="190"/>
      <c r="C33" s="190"/>
      <c r="D33" s="190"/>
      <c r="E33" s="190"/>
      <c r="F33" s="190"/>
      <c r="G33" s="225"/>
      <c r="H33" s="191"/>
    </row>
    <row r="34" spans="1:8" s="29" customFormat="1" ht="15" hidden="1">
      <c r="A34" s="189"/>
      <c r="B34" s="190"/>
      <c r="C34" s="190"/>
      <c r="D34" s="190"/>
      <c r="E34" s="190"/>
      <c r="F34" s="190"/>
      <c r="G34" s="225"/>
      <c r="H34" s="191"/>
    </row>
    <row r="35" spans="1:8" s="29" customFormat="1" ht="12.75" customHeight="1" hidden="1">
      <c r="A35" s="189"/>
      <c r="B35" s="190"/>
      <c r="C35" s="190"/>
      <c r="D35" s="190"/>
      <c r="E35" s="190"/>
      <c r="F35" s="190"/>
      <c r="G35" s="225"/>
      <c r="H35" s="191"/>
    </row>
    <row r="36" spans="1:8" s="29" customFormat="1" ht="12.75" customHeight="1" hidden="1">
      <c r="A36" s="189"/>
      <c r="B36" s="190"/>
      <c r="C36" s="190"/>
      <c r="D36" s="190"/>
      <c r="E36" s="190"/>
      <c r="F36" s="190"/>
      <c r="G36" s="225"/>
      <c r="H36" s="191"/>
    </row>
    <row r="37" spans="1:8" s="29" customFormat="1" ht="12.75" customHeight="1" hidden="1">
      <c r="A37" s="189"/>
      <c r="B37" s="190"/>
      <c r="C37" s="190"/>
      <c r="D37" s="190"/>
      <c r="E37" s="190"/>
      <c r="F37" s="190"/>
      <c r="G37" s="225"/>
      <c r="H37" s="191"/>
    </row>
    <row r="38" spans="1:8" s="29" customFormat="1" ht="12.75" customHeight="1" hidden="1">
      <c r="A38" s="189"/>
      <c r="B38" s="190"/>
      <c r="C38" s="190"/>
      <c r="D38" s="190"/>
      <c r="E38" s="190"/>
      <c r="F38" s="190"/>
      <c r="G38" s="225"/>
      <c r="H38" s="191"/>
    </row>
    <row r="39" spans="1:8" s="29" customFormat="1" ht="15" hidden="1">
      <c r="A39" s="189"/>
      <c r="B39" s="190"/>
      <c r="C39" s="190"/>
      <c r="D39" s="190"/>
      <c r="E39" s="190"/>
      <c r="F39" s="190"/>
      <c r="G39" s="225"/>
      <c r="H39" s="191"/>
    </row>
    <row r="40" spans="1:8" s="29" customFormat="1" ht="15" hidden="1">
      <c r="A40" s="189"/>
      <c r="B40" s="190"/>
      <c r="C40" s="190"/>
      <c r="D40" s="190"/>
      <c r="E40" s="190"/>
      <c r="F40" s="190"/>
      <c r="G40" s="225"/>
      <c r="H40" s="191"/>
    </row>
    <row r="41" spans="1:8" s="29" customFormat="1" ht="15" hidden="1">
      <c r="A41" s="189"/>
      <c r="B41" s="190"/>
      <c r="C41" s="190"/>
      <c r="D41" s="190"/>
      <c r="E41" s="190"/>
      <c r="F41" s="190"/>
      <c r="G41" s="225"/>
      <c r="H41" s="191"/>
    </row>
    <row r="42" spans="1:8" s="29" customFormat="1" ht="15" hidden="1">
      <c r="A42" s="189"/>
      <c r="B42" s="190"/>
      <c r="C42" s="190"/>
      <c r="D42" s="190"/>
      <c r="E42" s="190"/>
      <c r="F42" s="190"/>
      <c r="G42" s="225"/>
      <c r="H42" s="191"/>
    </row>
    <row r="43" spans="1:8" s="29" customFormat="1" ht="15" hidden="1">
      <c r="A43" s="189"/>
      <c r="B43" s="190"/>
      <c r="C43" s="190"/>
      <c r="D43" s="190"/>
      <c r="E43" s="190"/>
      <c r="F43" s="190"/>
      <c r="G43" s="225"/>
      <c r="H43" s="191"/>
    </row>
    <row r="44" spans="1:8" s="29" customFormat="1" ht="12.75" customHeight="1" hidden="1">
      <c r="A44" s="189"/>
      <c r="B44" s="190"/>
      <c r="C44" s="190"/>
      <c r="D44" s="190"/>
      <c r="E44" s="190"/>
      <c r="F44" s="190"/>
      <c r="G44" s="225"/>
      <c r="H44" s="191"/>
    </row>
    <row r="45" spans="1:8" s="29" customFormat="1" ht="15" hidden="1">
      <c r="A45" s="189"/>
      <c r="B45" s="190"/>
      <c r="C45" s="190"/>
      <c r="D45" s="190"/>
      <c r="E45" s="190"/>
      <c r="F45" s="190"/>
      <c r="G45" s="225"/>
      <c r="H45" s="191"/>
    </row>
    <row r="46" spans="1:8" s="29" customFormat="1" ht="12.75" customHeight="1" hidden="1">
      <c r="A46" s="189"/>
      <c r="B46" s="190"/>
      <c r="C46" s="190"/>
      <c r="D46" s="190"/>
      <c r="E46" s="190"/>
      <c r="F46" s="190"/>
      <c r="G46" s="225"/>
      <c r="H46" s="191"/>
    </row>
    <row r="47" spans="1:8" s="29" customFormat="1" ht="12.75" customHeight="1" hidden="1">
      <c r="A47" s="189"/>
      <c r="B47" s="190"/>
      <c r="C47" s="190"/>
      <c r="D47" s="190"/>
      <c r="E47" s="190"/>
      <c r="F47" s="190"/>
      <c r="G47" s="225"/>
      <c r="H47" s="191"/>
    </row>
    <row r="48" spans="1:8" s="29" customFormat="1" ht="12.75" customHeight="1" hidden="1">
      <c r="A48" s="189"/>
      <c r="B48" s="190"/>
      <c r="C48" s="190"/>
      <c r="D48" s="190"/>
      <c r="E48" s="190"/>
      <c r="F48" s="190"/>
      <c r="G48" s="225"/>
      <c r="H48" s="191"/>
    </row>
    <row r="49" spans="1:8" s="29" customFormat="1" ht="15" hidden="1">
      <c r="A49" s="189"/>
      <c r="B49" s="190"/>
      <c r="C49" s="190"/>
      <c r="D49" s="190"/>
      <c r="E49" s="190"/>
      <c r="F49" s="190"/>
      <c r="G49" s="225"/>
      <c r="H49" s="191"/>
    </row>
    <row r="50" spans="1:8" s="29" customFormat="1" ht="15" hidden="1">
      <c r="A50" s="189"/>
      <c r="B50" s="190"/>
      <c r="C50" s="190"/>
      <c r="D50" s="190"/>
      <c r="E50" s="190"/>
      <c r="F50" s="190"/>
      <c r="G50" s="225"/>
      <c r="H50" s="191"/>
    </row>
    <row r="51" spans="1:8" s="29" customFormat="1" ht="15" hidden="1">
      <c r="A51" s="189"/>
      <c r="B51" s="190"/>
      <c r="C51" s="190"/>
      <c r="D51" s="190"/>
      <c r="E51" s="190"/>
      <c r="F51" s="190"/>
      <c r="G51" s="225"/>
      <c r="H51" s="191"/>
    </row>
    <row r="52" spans="1:8" s="29" customFormat="1" ht="15" hidden="1">
      <c r="A52" s="189"/>
      <c r="B52" s="190"/>
      <c r="C52" s="190"/>
      <c r="D52" s="190"/>
      <c r="E52" s="190"/>
      <c r="F52" s="190"/>
      <c r="G52" s="225"/>
      <c r="H52" s="191"/>
    </row>
    <row r="53" spans="1:9" s="29" customFormat="1" ht="12.75" customHeight="1" hidden="1">
      <c r="A53" s="189"/>
      <c r="B53" s="190"/>
      <c r="C53" s="190"/>
      <c r="D53" s="190"/>
      <c r="E53" s="190"/>
      <c r="F53" s="190"/>
      <c r="G53" s="225"/>
      <c r="H53" s="191"/>
      <c r="I53" s="30"/>
    </row>
    <row r="54" spans="1:8" s="29" customFormat="1" ht="12.75" customHeight="1" hidden="1">
      <c r="A54" s="189"/>
      <c r="B54" s="190"/>
      <c r="C54" s="190"/>
      <c r="D54" s="190"/>
      <c r="E54" s="190"/>
      <c r="F54" s="190"/>
      <c r="G54" s="225"/>
      <c r="H54" s="191"/>
    </row>
    <row r="55" spans="1:8" s="29" customFormat="1" ht="15" hidden="1">
      <c r="A55" s="189"/>
      <c r="B55" s="190"/>
      <c r="C55" s="190"/>
      <c r="D55" s="190"/>
      <c r="E55" s="190"/>
      <c r="F55" s="190"/>
      <c r="G55" s="225"/>
      <c r="H55" s="191"/>
    </row>
    <row r="56" spans="1:8" s="29" customFormat="1" ht="15" hidden="1">
      <c r="A56" s="189"/>
      <c r="B56" s="190"/>
      <c r="C56" s="190"/>
      <c r="D56" s="190"/>
      <c r="E56" s="190"/>
      <c r="F56" s="190"/>
      <c r="G56" s="225"/>
      <c r="H56" s="191"/>
    </row>
    <row r="57" spans="1:8" s="29" customFormat="1" ht="15" hidden="1">
      <c r="A57" s="189"/>
      <c r="B57" s="190"/>
      <c r="C57" s="190"/>
      <c r="D57" s="190"/>
      <c r="E57" s="190"/>
      <c r="F57" s="190"/>
      <c r="G57" s="225"/>
      <c r="H57" s="191"/>
    </row>
    <row r="58" spans="1:8" s="29" customFormat="1" ht="15" hidden="1">
      <c r="A58" s="189"/>
      <c r="B58" s="190"/>
      <c r="C58" s="190"/>
      <c r="D58" s="190"/>
      <c r="E58" s="190"/>
      <c r="F58" s="190"/>
      <c r="G58" s="225"/>
      <c r="H58" s="191"/>
    </row>
    <row r="59" spans="1:8" s="29" customFormat="1" ht="15" hidden="1">
      <c r="A59" s="189"/>
      <c r="B59" s="190"/>
      <c r="C59" s="190"/>
      <c r="D59" s="190"/>
      <c r="E59" s="190"/>
      <c r="F59" s="190"/>
      <c r="G59" s="225"/>
      <c r="H59" s="191"/>
    </row>
    <row r="60" spans="1:8" s="29" customFormat="1" ht="15" hidden="1">
      <c r="A60" s="189"/>
      <c r="B60" s="190"/>
      <c r="C60" s="190"/>
      <c r="D60" s="190"/>
      <c r="E60" s="190"/>
      <c r="F60" s="190"/>
      <c r="G60" s="225"/>
      <c r="H60" s="191"/>
    </row>
    <row r="61" spans="1:8" s="29" customFormat="1" ht="15" hidden="1">
      <c r="A61" s="189"/>
      <c r="B61" s="190"/>
      <c r="C61" s="190"/>
      <c r="D61" s="190"/>
      <c r="E61" s="190"/>
      <c r="F61" s="190"/>
      <c r="G61" s="225"/>
      <c r="H61" s="191"/>
    </row>
    <row r="62" spans="1:8" s="29" customFormat="1" ht="12.75" customHeight="1" hidden="1">
      <c r="A62" s="189"/>
      <c r="B62" s="190"/>
      <c r="C62" s="190"/>
      <c r="D62" s="190"/>
      <c r="E62" s="190"/>
      <c r="F62" s="190"/>
      <c r="G62" s="225"/>
      <c r="H62" s="191"/>
    </row>
    <row r="63" spans="1:8" s="29" customFormat="1" ht="15" hidden="1">
      <c r="A63" s="189"/>
      <c r="B63" s="190"/>
      <c r="C63" s="190"/>
      <c r="D63" s="190"/>
      <c r="E63" s="190"/>
      <c r="F63" s="190"/>
      <c r="G63" s="225"/>
      <c r="H63" s="191"/>
    </row>
    <row r="64" spans="1:8" s="29" customFormat="1" ht="12.75" customHeight="1" hidden="1">
      <c r="A64" s="189"/>
      <c r="B64" s="190"/>
      <c r="C64" s="190"/>
      <c r="D64" s="190"/>
      <c r="E64" s="190"/>
      <c r="F64" s="190"/>
      <c r="G64" s="225"/>
      <c r="H64" s="191"/>
    </row>
    <row r="65" spans="1:8" s="29" customFormat="1" ht="15" hidden="1">
      <c r="A65" s="189"/>
      <c r="B65" s="190"/>
      <c r="C65" s="190"/>
      <c r="D65" s="190"/>
      <c r="E65" s="190"/>
      <c r="F65" s="190"/>
      <c r="G65" s="225"/>
      <c r="H65" s="191"/>
    </row>
    <row r="66" spans="1:8" s="29" customFormat="1" ht="15" hidden="1">
      <c r="A66" s="189"/>
      <c r="B66" s="190"/>
      <c r="C66" s="190"/>
      <c r="D66" s="190"/>
      <c r="E66" s="190"/>
      <c r="F66" s="190"/>
      <c r="G66" s="225"/>
      <c r="H66" s="191"/>
    </row>
    <row r="67" spans="1:8" s="29" customFormat="1" ht="15" hidden="1">
      <c r="A67" s="189"/>
      <c r="B67" s="190"/>
      <c r="C67" s="190"/>
      <c r="D67" s="190"/>
      <c r="E67" s="190"/>
      <c r="F67" s="190"/>
      <c r="G67" s="225"/>
      <c r="H67" s="191"/>
    </row>
    <row r="68" spans="1:8" s="29" customFormat="1" ht="15" hidden="1">
      <c r="A68" s="189"/>
      <c r="B68" s="190"/>
      <c r="C68" s="190"/>
      <c r="D68" s="190"/>
      <c r="E68" s="190"/>
      <c r="F68" s="190"/>
      <c r="G68" s="225"/>
      <c r="H68" s="191"/>
    </row>
    <row r="69" spans="1:8" s="29" customFormat="1" ht="15" hidden="1">
      <c r="A69" s="189"/>
      <c r="B69" s="190"/>
      <c r="C69" s="190"/>
      <c r="D69" s="190"/>
      <c r="E69" s="190"/>
      <c r="F69" s="190"/>
      <c r="G69" s="225"/>
      <c r="H69" s="191"/>
    </row>
    <row r="70" spans="1:8" s="29" customFormat="1" ht="15" hidden="1">
      <c r="A70" s="189"/>
      <c r="B70" s="190"/>
      <c r="C70" s="190"/>
      <c r="D70" s="190"/>
      <c r="E70" s="190"/>
      <c r="F70" s="190"/>
      <c r="G70" s="225"/>
      <c r="H70" s="191"/>
    </row>
    <row r="71" spans="1:8" s="29" customFormat="1" ht="15" hidden="1">
      <c r="A71" s="189"/>
      <c r="B71" s="190"/>
      <c r="C71" s="190"/>
      <c r="D71" s="190"/>
      <c r="E71" s="190"/>
      <c r="F71" s="190"/>
      <c r="G71" s="225"/>
      <c r="H71" s="191"/>
    </row>
    <row r="72" spans="1:8" s="29" customFormat="1" ht="15" hidden="1">
      <c r="A72" s="189"/>
      <c r="B72" s="190"/>
      <c r="C72" s="190"/>
      <c r="D72" s="190"/>
      <c r="E72" s="190"/>
      <c r="F72" s="190"/>
      <c r="G72" s="225"/>
      <c r="H72" s="191"/>
    </row>
    <row r="73" spans="1:8" s="29" customFormat="1" ht="15" hidden="1">
      <c r="A73" s="189"/>
      <c r="B73" s="190"/>
      <c r="C73" s="190"/>
      <c r="D73" s="190"/>
      <c r="E73" s="190"/>
      <c r="F73" s="190"/>
      <c r="G73" s="225"/>
      <c r="H73" s="191"/>
    </row>
    <row r="74" spans="1:8" s="29" customFormat="1" ht="15" hidden="1">
      <c r="A74" s="189"/>
      <c r="B74" s="190"/>
      <c r="C74" s="190"/>
      <c r="D74" s="190"/>
      <c r="E74" s="190"/>
      <c r="F74" s="190"/>
      <c r="G74" s="225"/>
      <c r="H74" s="191"/>
    </row>
    <row r="75" spans="1:8" s="29" customFormat="1" ht="15" hidden="1">
      <c r="A75" s="189"/>
      <c r="B75" s="190"/>
      <c r="C75" s="190"/>
      <c r="D75" s="190"/>
      <c r="E75" s="190"/>
      <c r="F75" s="190"/>
      <c r="G75" s="225"/>
      <c r="H75" s="191"/>
    </row>
    <row r="76" spans="1:8" s="29" customFormat="1" ht="15" hidden="1">
      <c r="A76" s="189"/>
      <c r="B76" s="190"/>
      <c r="C76" s="190"/>
      <c r="D76" s="190"/>
      <c r="E76" s="190"/>
      <c r="F76" s="190"/>
      <c r="G76" s="225"/>
      <c r="H76" s="191"/>
    </row>
    <row r="77" spans="1:8" s="29" customFormat="1" ht="15" hidden="1">
      <c r="A77" s="189"/>
      <c r="B77" s="190"/>
      <c r="C77" s="190"/>
      <c r="D77" s="190"/>
      <c r="E77" s="190"/>
      <c r="F77" s="190"/>
      <c r="G77" s="225"/>
      <c r="H77" s="191"/>
    </row>
    <row r="78" spans="1:8" s="29" customFormat="1" ht="15" hidden="1">
      <c r="A78" s="189"/>
      <c r="B78" s="190"/>
      <c r="C78" s="190"/>
      <c r="D78" s="190"/>
      <c r="E78" s="190"/>
      <c r="F78" s="190"/>
      <c r="G78" s="225"/>
      <c r="H78" s="191"/>
    </row>
    <row r="79" spans="1:8" s="29" customFormat="1" ht="12.75" customHeight="1" hidden="1">
      <c r="A79" s="189"/>
      <c r="B79" s="190"/>
      <c r="C79" s="190"/>
      <c r="D79" s="190"/>
      <c r="E79" s="190"/>
      <c r="F79" s="190"/>
      <c r="G79" s="225"/>
      <c r="H79" s="191"/>
    </row>
    <row r="80" spans="1:8" s="29" customFormat="1" ht="12.75" customHeight="1" hidden="1">
      <c r="A80" s="189"/>
      <c r="B80" s="190"/>
      <c r="C80" s="190"/>
      <c r="D80" s="190"/>
      <c r="E80" s="190"/>
      <c r="F80" s="190"/>
      <c r="G80" s="225"/>
      <c r="H80" s="191"/>
    </row>
    <row r="81" spans="1:8" s="29" customFormat="1" ht="12.75" customHeight="1" hidden="1">
      <c r="A81" s="189"/>
      <c r="B81" s="190"/>
      <c r="C81" s="190"/>
      <c r="D81" s="190"/>
      <c r="E81" s="190"/>
      <c r="F81" s="190"/>
      <c r="G81" s="225"/>
      <c r="H81" s="191"/>
    </row>
    <row r="82" spans="1:8" s="29" customFormat="1" ht="12.75" customHeight="1" hidden="1">
      <c r="A82" s="189"/>
      <c r="B82" s="190"/>
      <c r="C82" s="190"/>
      <c r="D82" s="190"/>
      <c r="E82" s="190"/>
      <c r="F82" s="190"/>
      <c r="G82" s="225"/>
      <c r="H82" s="191"/>
    </row>
    <row r="83" spans="1:8" s="29" customFormat="1" ht="12.75" customHeight="1" hidden="1">
      <c r="A83" s="189"/>
      <c r="B83" s="190"/>
      <c r="C83" s="190"/>
      <c r="D83" s="190"/>
      <c r="E83" s="190"/>
      <c r="F83" s="190"/>
      <c r="G83" s="225"/>
      <c r="H83" s="191"/>
    </row>
    <row r="84" spans="1:8" s="29" customFormat="1" ht="12.75" customHeight="1" hidden="1">
      <c r="A84" s="189"/>
      <c r="B84" s="190"/>
      <c r="C84" s="190"/>
      <c r="D84" s="190"/>
      <c r="E84" s="190"/>
      <c r="F84" s="190"/>
      <c r="G84" s="225"/>
      <c r="H84" s="191"/>
    </row>
    <row r="85" spans="1:8" s="29" customFormat="1" ht="12.75" customHeight="1" hidden="1">
      <c r="A85" s="189"/>
      <c r="B85" s="190"/>
      <c r="C85" s="190"/>
      <c r="D85" s="190"/>
      <c r="E85" s="190"/>
      <c r="F85" s="190"/>
      <c r="G85" s="225"/>
      <c r="H85" s="191"/>
    </row>
    <row r="86" spans="1:8" s="29" customFormat="1" ht="15" hidden="1">
      <c r="A86" s="189"/>
      <c r="B86" s="190"/>
      <c r="C86" s="190"/>
      <c r="D86" s="190"/>
      <c r="E86" s="190"/>
      <c r="F86" s="190"/>
      <c r="G86" s="225"/>
      <c r="H86" s="191"/>
    </row>
    <row r="87" spans="1:8" s="29" customFormat="1" ht="15" hidden="1">
      <c r="A87" s="189"/>
      <c r="B87" s="190"/>
      <c r="C87" s="190"/>
      <c r="D87" s="190"/>
      <c r="E87" s="190"/>
      <c r="F87" s="190"/>
      <c r="G87" s="225"/>
      <c r="H87" s="191"/>
    </row>
    <row r="88" spans="1:8" s="29" customFormat="1" ht="15" hidden="1">
      <c r="A88" s="189"/>
      <c r="B88" s="190"/>
      <c r="C88" s="190"/>
      <c r="D88" s="190"/>
      <c r="E88" s="190"/>
      <c r="F88" s="190"/>
      <c r="G88" s="225"/>
      <c r="H88" s="191"/>
    </row>
    <row r="89" spans="1:8" s="29" customFormat="1" ht="37.5" customHeight="1">
      <c r="A89" s="65">
        <f>A7+1</f>
        <v>2</v>
      </c>
      <c r="B89" s="214"/>
      <c r="C89" s="38"/>
      <c r="D89" s="45" t="s">
        <v>83</v>
      </c>
      <c r="E89" s="38" t="s">
        <v>81</v>
      </c>
      <c r="F89" s="78">
        <f>Przedmiar_drogowy!F19</f>
        <v>1</v>
      </c>
      <c r="G89" s="216"/>
      <c r="H89" s="66"/>
    </row>
    <row r="90" spans="1:8" s="29" customFormat="1" ht="37.5" customHeight="1">
      <c r="A90" s="163" t="s">
        <v>15</v>
      </c>
      <c r="B90" s="42" t="s">
        <v>15</v>
      </c>
      <c r="C90" s="238" t="s">
        <v>143</v>
      </c>
      <c r="D90" s="36" t="s">
        <v>144</v>
      </c>
      <c r="E90" s="15" t="s">
        <v>15</v>
      </c>
      <c r="F90" s="42" t="s">
        <v>15</v>
      </c>
      <c r="G90" s="76" t="s">
        <v>15</v>
      </c>
      <c r="H90" s="85" t="s">
        <v>15</v>
      </c>
    </row>
    <row r="91" spans="1:8" s="29" customFormat="1" ht="37.5" customHeight="1">
      <c r="A91" s="65">
        <f>A89+1</f>
        <v>3</v>
      </c>
      <c r="B91" s="35"/>
      <c r="C91" s="38"/>
      <c r="D91" s="154" t="s">
        <v>151</v>
      </c>
      <c r="E91" s="124" t="s">
        <v>24</v>
      </c>
      <c r="F91" s="78">
        <f>Przedmiar_drogowy!F21</f>
        <v>96</v>
      </c>
      <c r="G91" s="173"/>
      <c r="H91" s="66"/>
    </row>
    <row r="92" spans="1:8" s="29" customFormat="1" ht="38.25" customHeight="1">
      <c r="A92" s="149" t="s">
        <v>15</v>
      </c>
      <c r="B92" s="150" t="s">
        <v>15</v>
      </c>
      <c r="C92" s="151" t="s">
        <v>61</v>
      </c>
      <c r="D92" s="152" t="s">
        <v>62</v>
      </c>
      <c r="E92" s="153" t="s">
        <v>15</v>
      </c>
      <c r="F92" s="42" t="s">
        <v>15</v>
      </c>
      <c r="G92" s="174" t="s">
        <v>15</v>
      </c>
      <c r="H92" s="85" t="s">
        <v>15</v>
      </c>
    </row>
    <row r="93" spans="1:8" s="29" customFormat="1" ht="47.25">
      <c r="A93" s="125">
        <f>A91+1</f>
        <v>4</v>
      </c>
      <c r="B93" s="126"/>
      <c r="C93" s="124"/>
      <c r="D93" s="37" t="s">
        <v>84</v>
      </c>
      <c r="E93" s="38" t="s">
        <v>24</v>
      </c>
      <c r="F93" s="78">
        <f>Przedmiar_drogowy!F23</f>
        <v>93</v>
      </c>
      <c r="G93" s="173"/>
      <c r="H93" s="66"/>
    </row>
    <row r="94" spans="1:8" s="29" customFormat="1" ht="38.25" customHeight="1">
      <c r="A94" s="125">
        <f>A93+1</f>
        <v>5</v>
      </c>
      <c r="B94" s="126"/>
      <c r="C94" s="124"/>
      <c r="D94" s="37" t="s">
        <v>96</v>
      </c>
      <c r="E94" s="38" t="s">
        <v>24</v>
      </c>
      <c r="F94" s="78">
        <f>Przedmiar_drogowy!F24</f>
        <v>9</v>
      </c>
      <c r="G94" s="173"/>
      <c r="H94" s="66"/>
    </row>
    <row r="95" spans="1:8" s="29" customFormat="1" ht="47.25">
      <c r="A95" s="125">
        <f>A94+1</f>
        <v>6</v>
      </c>
      <c r="B95" s="126"/>
      <c r="C95" s="124"/>
      <c r="D95" s="37" t="s">
        <v>85</v>
      </c>
      <c r="E95" s="38" t="s">
        <v>24</v>
      </c>
      <c r="F95" s="78">
        <f>Przedmiar_drogowy!F25</f>
        <v>93</v>
      </c>
      <c r="G95" s="173"/>
      <c r="H95" s="66"/>
    </row>
    <row r="96" spans="1:8" s="29" customFormat="1" ht="47.25">
      <c r="A96" s="125">
        <f>A95+1</f>
        <v>7</v>
      </c>
      <c r="B96" s="126"/>
      <c r="C96" s="124"/>
      <c r="D96" s="37" t="s">
        <v>97</v>
      </c>
      <c r="E96" s="38" t="s">
        <v>24</v>
      </c>
      <c r="F96" s="78">
        <f>Przedmiar_drogowy!F26</f>
        <v>9</v>
      </c>
      <c r="G96" s="173"/>
      <c r="H96" s="66"/>
    </row>
    <row r="97" spans="1:8" s="29" customFormat="1" ht="37.5" customHeight="1">
      <c r="A97" s="125">
        <f>A96+1</f>
        <v>8</v>
      </c>
      <c r="B97" s="126"/>
      <c r="C97" s="124"/>
      <c r="D97" s="154" t="s">
        <v>163</v>
      </c>
      <c r="E97" s="124" t="s">
        <v>53</v>
      </c>
      <c r="F97" s="78">
        <f>Przedmiar_drogowy!F27</f>
        <v>1</v>
      </c>
      <c r="G97" s="173"/>
      <c r="H97" s="66"/>
    </row>
    <row r="98" spans="1:8" s="31" customFormat="1" ht="37.5" customHeight="1">
      <c r="A98" s="63" t="s">
        <v>15</v>
      </c>
      <c r="B98" s="42" t="s">
        <v>15</v>
      </c>
      <c r="C98" s="34" t="s">
        <v>15</v>
      </c>
      <c r="D98" s="77" t="s">
        <v>31</v>
      </c>
      <c r="E98" s="76" t="s">
        <v>15</v>
      </c>
      <c r="F98" s="42" t="s">
        <v>15</v>
      </c>
      <c r="G98" s="76" t="s">
        <v>15</v>
      </c>
      <c r="H98" s="86"/>
    </row>
    <row r="99" spans="1:8" ht="12.75" customHeight="1" hidden="1">
      <c r="A99" s="189"/>
      <c r="B99" s="190"/>
      <c r="C99" s="190"/>
      <c r="D99" s="190"/>
      <c r="E99" s="190"/>
      <c r="F99" s="190"/>
      <c r="G99" s="190"/>
      <c r="H99" s="191"/>
    </row>
    <row r="100" spans="1:8" ht="12.75" customHeight="1" hidden="1">
      <c r="A100" s="189"/>
      <c r="B100" s="190"/>
      <c r="C100" s="190"/>
      <c r="D100" s="190"/>
      <c r="E100" s="190"/>
      <c r="F100" s="190"/>
      <c r="G100" s="190"/>
      <c r="H100" s="191"/>
    </row>
    <row r="101" spans="1:8" ht="12.75" customHeight="1" hidden="1">
      <c r="A101" s="189"/>
      <c r="B101" s="190"/>
      <c r="C101" s="190"/>
      <c r="D101" s="190"/>
      <c r="E101" s="190"/>
      <c r="F101" s="190"/>
      <c r="G101" s="190"/>
      <c r="H101" s="191"/>
    </row>
    <row r="102" spans="1:8" ht="47.25">
      <c r="A102" s="132" t="s">
        <v>15</v>
      </c>
      <c r="B102" s="133" t="s">
        <v>27</v>
      </c>
      <c r="C102" s="134" t="s">
        <v>15</v>
      </c>
      <c r="D102" s="135" t="s">
        <v>49</v>
      </c>
      <c r="E102" s="143" t="s">
        <v>15</v>
      </c>
      <c r="F102" s="144" t="s">
        <v>15</v>
      </c>
      <c r="G102" s="134" t="s">
        <v>15</v>
      </c>
      <c r="H102" s="136" t="s">
        <v>15</v>
      </c>
    </row>
    <row r="103" spans="1:8" ht="38.25" customHeight="1">
      <c r="A103" s="140" t="s">
        <v>15</v>
      </c>
      <c r="B103" s="121" t="s">
        <v>15</v>
      </c>
      <c r="C103" s="119" t="s">
        <v>68</v>
      </c>
      <c r="D103" s="120" t="s">
        <v>69</v>
      </c>
      <c r="E103" s="121" t="s">
        <v>15</v>
      </c>
      <c r="F103" s="101" t="s">
        <v>15</v>
      </c>
      <c r="G103" s="100" t="s">
        <v>15</v>
      </c>
      <c r="H103" s="102" t="s">
        <v>15</v>
      </c>
    </row>
    <row r="104" spans="1:8" ht="37.5" customHeight="1">
      <c r="A104" s="163" t="s">
        <v>15</v>
      </c>
      <c r="B104" s="123" t="s">
        <v>15</v>
      </c>
      <c r="C104" s="124" t="s">
        <v>70</v>
      </c>
      <c r="D104" s="164" t="s">
        <v>71</v>
      </c>
      <c r="E104" s="15" t="s">
        <v>15</v>
      </c>
      <c r="F104" s="76" t="s">
        <v>15</v>
      </c>
      <c r="G104" s="76" t="s">
        <v>15</v>
      </c>
      <c r="H104" s="85" t="s">
        <v>15</v>
      </c>
    </row>
    <row r="105" spans="1:8" ht="47.25">
      <c r="A105" s="137">
        <f>A97+1</f>
        <v>9</v>
      </c>
      <c r="B105" s="91"/>
      <c r="C105" s="39"/>
      <c r="D105" s="92" t="s">
        <v>91</v>
      </c>
      <c r="E105" s="39" t="s">
        <v>24</v>
      </c>
      <c r="F105" s="78">
        <f>Przedmiar_drogowy!F30</f>
        <v>93</v>
      </c>
      <c r="G105" s="173"/>
      <c r="H105" s="66"/>
    </row>
    <row r="106" spans="1:8" ht="47.25">
      <c r="A106" s="137">
        <f>A105+1</f>
        <v>10</v>
      </c>
      <c r="B106" s="91"/>
      <c r="C106" s="39"/>
      <c r="D106" s="92" t="s">
        <v>125</v>
      </c>
      <c r="E106" s="39" t="s">
        <v>24</v>
      </c>
      <c r="F106" s="78">
        <f>Przedmiar_drogowy!F31</f>
        <v>9</v>
      </c>
      <c r="G106" s="173"/>
      <c r="H106" s="66"/>
    </row>
    <row r="107" spans="1:8" ht="38.25" customHeight="1">
      <c r="A107" s="137">
        <f>A106+1</f>
        <v>11</v>
      </c>
      <c r="B107" s="91"/>
      <c r="C107" s="39"/>
      <c r="D107" s="92" t="s">
        <v>126</v>
      </c>
      <c r="E107" s="39" t="s">
        <v>24</v>
      </c>
      <c r="F107" s="78">
        <f>Przedmiar_drogowy!F32</f>
        <v>189</v>
      </c>
      <c r="G107" s="173"/>
      <c r="H107" s="66"/>
    </row>
    <row r="108" spans="1:8" ht="37.5" customHeight="1">
      <c r="A108" s="137">
        <f>A107+1</f>
        <v>12</v>
      </c>
      <c r="B108" s="91"/>
      <c r="C108" s="39"/>
      <c r="D108" s="92" t="s">
        <v>92</v>
      </c>
      <c r="E108" s="39" t="s">
        <v>24</v>
      </c>
      <c r="F108" s="78">
        <f>Przedmiar_drogowy!F33</f>
        <v>372</v>
      </c>
      <c r="G108" s="173"/>
      <c r="H108" s="66"/>
    </row>
    <row r="109" spans="1:8" ht="37.5" customHeight="1">
      <c r="A109" s="137">
        <f>A108+1</f>
        <v>13</v>
      </c>
      <c r="B109" s="91"/>
      <c r="C109" s="39"/>
      <c r="D109" s="92" t="s">
        <v>152</v>
      </c>
      <c r="E109" s="39" t="s">
        <v>24</v>
      </c>
      <c r="F109" s="78">
        <f>Przedmiar_drogowy!F34</f>
        <v>14</v>
      </c>
      <c r="G109" s="173"/>
      <c r="H109" s="66"/>
    </row>
    <row r="110" spans="1:8" ht="37.5" customHeight="1">
      <c r="A110" s="63" t="s">
        <v>15</v>
      </c>
      <c r="B110" s="42" t="s">
        <v>15</v>
      </c>
      <c r="C110" s="34" t="s">
        <v>15</v>
      </c>
      <c r="D110" s="77" t="s">
        <v>72</v>
      </c>
      <c r="E110" s="76" t="s">
        <v>15</v>
      </c>
      <c r="F110" s="42" t="s">
        <v>15</v>
      </c>
      <c r="G110" s="76" t="s">
        <v>15</v>
      </c>
      <c r="H110" s="86"/>
    </row>
    <row r="111" spans="1:8" ht="36" customHeight="1">
      <c r="A111" s="140" t="s">
        <v>15</v>
      </c>
      <c r="B111" s="121" t="s">
        <v>15</v>
      </c>
      <c r="C111" s="166" t="s">
        <v>65</v>
      </c>
      <c r="D111" s="167" t="s">
        <v>66</v>
      </c>
      <c r="E111" s="121" t="s">
        <v>15</v>
      </c>
      <c r="F111" s="101" t="s">
        <v>15</v>
      </c>
      <c r="G111" s="100" t="s">
        <v>15</v>
      </c>
      <c r="H111" s="102" t="s">
        <v>15</v>
      </c>
    </row>
    <row r="112" spans="1:8" ht="38.25" customHeight="1">
      <c r="A112" s="63" t="s">
        <v>15</v>
      </c>
      <c r="B112" s="42" t="s">
        <v>15</v>
      </c>
      <c r="C112" s="39" t="s">
        <v>101</v>
      </c>
      <c r="D112" s="36" t="s">
        <v>102</v>
      </c>
      <c r="E112" s="15" t="s">
        <v>15</v>
      </c>
      <c r="F112" s="223" t="s">
        <v>15</v>
      </c>
      <c r="G112" s="223" t="s">
        <v>15</v>
      </c>
      <c r="H112" s="224" t="s">
        <v>15</v>
      </c>
    </row>
    <row r="113" spans="1:8" ht="37.5" customHeight="1">
      <c r="A113" s="212">
        <f>A109+1</f>
        <v>14</v>
      </c>
      <c r="B113" s="213"/>
      <c r="C113" s="38"/>
      <c r="D113" s="45" t="s">
        <v>127</v>
      </c>
      <c r="E113" s="38" t="s">
        <v>50</v>
      </c>
      <c r="F113" s="78">
        <f>Przedmiar_drogowy!F37</f>
        <v>8</v>
      </c>
      <c r="G113" s="162"/>
      <c r="H113" s="66"/>
    </row>
    <row r="114" spans="1:8" ht="37.5" customHeight="1">
      <c r="A114" s="212">
        <f>A113+1</f>
        <v>15</v>
      </c>
      <c r="B114" s="213"/>
      <c r="C114" s="39"/>
      <c r="D114" s="45" t="s">
        <v>128</v>
      </c>
      <c r="E114" s="38" t="s">
        <v>53</v>
      </c>
      <c r="F114" s="78">
        <f>Przedmiar_drogowy!F38</f>
        <v>2</v>
      </c>
      <c r="G114" s="162"/>
      <c r="H114" s="66"/>
    </row>
    <row r="115" spans="1:8" ht="37.5" customHeight="1">
      <c r="A115" s="63" t="s">
        <v>15</v>
      </c>
      <c r="B115" s="42" t="s">
        <v>15</v>
      </c>
      <c r="C115" s="38" t="s">
        <v>139</v>
      </c>
      <c r="D115" s="36" t="s">
        <v>140</v>
      </c>
      <c r="E115" s="34" t="s">
        <v>15</v>
      </c>
      <c r="F115" s="223" t="s">
        <v>15</v>
      </c>
      <c r="G115" s="223" t="s">
        <v>15</v>
      </c>
      <c r="H115" s="224" t="s">
        <v>15</v>
      </c>
    </row>
    <row r="116" spans="1:8" ht="37.5" customHeight="1">
      <c r="A116" s="137">
        <f>A114+1</f>
        <v>16</v>
      </c>
      <c r="B116" s="234"/>
      <c r="C116" s="192"/>
      <c r="D116" s="235" t="s">
        <v>153</v>
      </c>
      <c r="E116" s="39" t="s">
        <v>50</v>
      </c>
      <c r="F116" s="78">
        <f>Przedmiar_drogowy!F40</f>
        <v>36</v>
      </c>
      <c r="G116" s="162"/>
      <c r="H116" s="66"/>
    </row>
    <row r="117" spans="1:8" ht="37.5" customHeight="1">
      <c r="A117" s="63" t="s">
        <v>15</v>
      </c>
      <c r="B117" s="42" t="s">
        <v>15</v>
      </c>
      <c r="C117" s="34" t="s">
        <v>15</v>
      </c>
      <c r="D117" s="77" t="s">
        <v>67</v>
      </c>
      <c r="E117" s="76" t="s">
        <v>15</v>
      </c>
      <c r="F117" s="42" t="s">
        <v>15</v>
      </c>
      <c r="G117" s="76" t="s">
        <v>15</v>
      </c>
      <c r="H117" s="86"/>
    </row>
    <row r="118" spans="1:8" ht="38.25" customHeight="1">
      <c r="A118" s="94" t="s">
        <v>15</v>
      </c>
      <c r="B118" s="100" t="s">
        <v>15</v>
      </c>
      <c r="C118" s="93" t="s">
        <v>22</v>
      </c>
      <c r="D118" s="95" t="s">
        <v>23</v>
      </c>
      <c r="E118" s="100" t="s">
        <v>15</v>
      </c>
      <c r="F118" s="101" t="s">
        <v>15</v>
      </c>
      <c r="G118" s="100" t="s">
        <v>15</v>
      </c>
      <c r="H118" s="102" t="s">
        <v>15</v>
      </c>
    </row>
    <row r="119" spans="1:8" ht="37.5" customHeight="1">
      <c r="A119" s="63" t="s">
        <v>15</v>
      </c>
      <c r="B119" s="42" t="s">
        <v>15</v>
      </c>
      <c r="C119" s="38" t="s">
        <v>39</v>
      </c>
      <c r="D119" s="36" t="s">
        <v>40</v>
      </c>
      <c r="E119" s="107" t="s">
        <v>15</v>
      </c>
      <c r="F119" s="76" t="s">
        <v>15</v>
      </c>
      <c r="G119" s="76" t="s">
        <v>15</v>
      </c>
      <c r="H119" s="85" t="s">
        <v>15</v>
      </c>
    </row>
    <row r="120" spans="1:8" ht="37.5" customHeight="1">
      <c r="A120" s="137">
        <f>A116+1</f>
        <v>17</v>
      </c>
      <c r="B120" s="91"/>
      <c r="C120" s="39"/>
      <c r="D120" s="92" t="s">
        <v>64</v>
      </c>
      <c r="E120" s="39" t="s">
        <v>24</v>
      </c>
      <c r="F120" s="78">
        <f>Przedmiar_drogowy!F48</f>
        <v>93</v>
      </c>
      <c r="G120" s="173"/>
      <c r="H120" s="66"/>
    </row>
    <row r="121" spans="1:8" ht="37.5" customHeight="1">
      <c r="A121" s="137">
        <f>A120+1</f>
        <v>18</v>
      </c>
      <c r="B121" s="91"/>
      <c r="C121" s="39"/>
      <c r="D121" s="92" t="s">
        <v>129</v>
      </c>
      <c r="E121" s="39" t="s">
        <v>24</v>
      </c>
      <c r="F121" s="78">
        <f>Przedmiar_drogowy!F49</f>
        <v>189</v>
      </c>
      <c r="G121" s="173"/>
      <c r="H121" s="66"/>
    </row>
    <row r="122" spans="1:8" ht="37.5" customHeight="1">
      <c r="A122" s="137">
        <f>A121+1</f>
        <v>19</v>
      </c>
      <c r="B122" s="91"/>
      <c r="C122" s="39"/>
      <c r="D122" s="92" t="s">
        <v>130</v>
      </c>
      <c r="E122" s="39" t="s">
        <v>24</v>
      </c>
      <c r="F122" s="78">
        <f>Przedmiar_drogowy!F50</f>
        <v>9</v>
      </c>
      <c r="G122" s="173"/>
      <c r="H122" s="66"/>
    </row>
    <row r="123" spans="1:8" ht="37.5" customHeight="1">
      <c r="A123" s="200" t="s">
        <v>15</v>
      </c>
      <c r="B123" s="123" t="s">
        <v>15</v>
      </c>
      <c r="C123" s="176" t="s">
        <v>73</v>
      </c>
      <c r="D123" s="177" t="s">
        <v>74</v>
      </c>
      <c r="E123" s="178" t="s">
        <v>15</v>
      </c>
      <c r="F123" s="76" t="s">
        <v>15</v>
      </c>
      <c r="G123" s="174" t="s">
        <v>15</v>
      </c>
      <c r="H123" s="85" t="s">
        <v>15</v>
      </c>
    </row>
    <row r="124" spans="1:8" ht="37.5" customHeight="1">
      <c r="A124" s="179">
        <f>A122+1</f>
        <v>20</v>
      </c>
      <c r="B124" s="201"/>
      <c r="C124" s="176"/>
      <c r="D124" s="202" t="s">
        <v>86</v>
      </c>
      <c r="E124" s="176" t="s">
        <v>24</v>
      </c>
      <c r="F124" s="78">
        <f>Przedmiar_drogowy!F52</f>
        <v>93</v>
      </c>
      <c r="G124" s="162"/>
      <c r="H124" s="66"/>
    </row>
    <row r="125" spans="1:8" ht="37.5" customHeight="1">
      <c r="A125" s="179">
        <f>A124+1</f>
        <v>21</v>
      </c>
      <c r="B125" s="201"/>
      <c r="C125" s="176"/>
      <c r="D125" s="202" t="s">
        <v>131</v>
      </c>
      <c r="E125" s="176" t="s">
        <v>24</v>
      </c>
      <c r="F125" s="78">
        <f>Przedmiar_drogowy!F53</f>
        <v>189</v>
      </c>
      <c r="G125" s="162"/>
      <c r="H125" s="66"/>
    </row>
    <row r="126" spans="1:8" ht="37.5" customHeight="1">
      <c r="A126" s="179">
        <f>A125+1</f>
        <v>22</v>
      </c>
      <c r="B126" s="201"/>
      <c r="C126" s="176"/>
      <c r="D126" s="202" t="s">
        <v>132</v>
      </c>
      <c r="E126" s="176" t="s">
        <v>24</v>
      </c>
      <c r="F126" s="78">
        <f>Przedmiar_drogowy!F54</f>
        <v>9</v>
      </c>
      <c r="G126" s="162"/>
      <c r="H126" s="66"/>
    </row>
    <row r="127" spans="1:8" ht="37.5" customHeight="1">
      <c r="A127" s="63" t="s">
        <v>15</v>
      </c>
      <c r="B127" s="42" t="s">
        <v>15</v>
      </c>
      <c r="C127" s="38" t="s">
        <v>36</v>
      </c>
      <c r="D127" s="36" t="s">
        <v>37</v>
      </c>
      <c r="E127" s="34" t="s">
        <v>15</v>
      </c>
      <c r="F127" s="76" t="s">
        <v>15</v>
      </c>
      <c r="G127" s="174" t="s">
        <v>15</v>
      </c>
      <c r="H127" s="85" t="s">
        <v>15</v>
      </c>
    </row>
    <row r="128" spans="1:8" ht="37.5" customHeight="1">
      <c r="A128" s="138">
        <f>A126+1</f>
        <v>23</v>
      </c>
      <c r="B128" s="35"/>
      <c r="C128" s="38"/>
      <c r="D128" s="45" t="s">
        <v>55</v>
      </c>
      <c r="E128" s="38" t="s">
        <v>24</v>
      </c>
      <c r="F128" s="78">
        <f>Przedmiar_drogowy!F56</f>
        <v>271</v>
      </c>
      <c r="G128" s="162"/>
      <c r="H128" s="66"/>
    </row>
    <row r="129" spans="1:8" ht="37.5" customHeight="1">
      <c r="A129" s="138">
        <f>A128+1</f>
        <v>24</v>
      </c>
      <c r="B129" s="35"/>
      <c r="C129" s="38"/>
      <c r="D129" s="45" t="s">
        <v>56</v>
      </c>
      <c r="E129" s="38" t="s">
        <v>24</v>
      </c>
      <c r="F129" s="78">
        <f>Przedmiar_drogowy!F57</f>
        <v>5162</v>
      </c>
      <c r="G129" s="162"/>
      <c r="H129" s="66"/>
    </row>
    <row r="130" spans="1:8" ht="37.5" customHeight="1">
      <c r="A130" s="138">
        <f>A129+1</f>
        <v>25</v>
      </c>
      <c r="B130" s="35"/>
      <c r="C130" s="38"/>
      <c r="D130" s="45" t="s">
        <v>57</v>
      </c>
      <c r="E130" s="38" t="s">
        <v>24</v>
      </c>
      <c r="F130" s="78">
        <f>Przedmiar_drogowy!F58</f>
        <v>271</v>
      </c>
      <c r="G130" s="162"/>
      <c r="H130" s="66"/>
    </row>
    <row r="131" spans="1:8" ht="37.5" customHeight="1">
      <c r="A131" s="138">
        <f>A130+1</f>
        <v>26</v>
      </c>
      <c r="B131" s="35"/>
      <c r="C131" s="38"/>
      <c r="D131" s="45" t="s">
        <v>58</v>
      </c>
      <c r="E131" s="38" t="s">
        <v>24</v>
      </c>
      <c r="F131" s="78">
        <f>Przedmiar_drogowy!F59</f>
        <v>5162</v>
      </c>
      <c r="G131" s="162"/>
      <c r="H131" s="66"/>
    </row>
    <row r="132" spans="1:8" ht="12.75" customHeight="1" hidden="1">
      <c r="A132" s="189"/>
      <c r="B132" s="190"/>
      <c r="C132" s="190"/>
      <c r="D132" s="190"/>
      <c r="E132" s="190"/>
      <c r="F132" s="78" t="e">
        <f>#REF!</f>
        <v>#REF!</v>
      </c>
      <c r="G132" s="215"/>
      <c r="H132" s="191"/>
    </row>
    <row r="133" spans="1:8" ht="12.75" customHeight="1" hidden="1">
      <c r="A133" s="189"/>
      <c r="B133" s="190"/>
      <c r="C133" s="190"/>
      <c r="D133" s="190"/>
      <c r="E133" s="190"/>
      <c r="F133" s="78" t="e">
        <f>#REF!</f>
        <v>#REF!</v>
      </c>
      <c r="G133" s="215"/>
      <c r="H133" s="191"/>
    </row>
    <row r="134" spans="1:8" ht="12.75" customHeight="1" hidden="1">
      <c r="A134" s="65">
        <f>A133+1</f>
        <v>1</v>
      </c>
      <c r="B134" s="42"/>
      <c r="C134" s="38"/>
      <c r="D134" s="190"/>
      <c r="E134" s="190"/>
      <c r="F134" s="78" t="e">
        <f>#REF!</f>
        <v>#REF!</v>
      </c>
      <c r="G134" s="215"/>
      <c r="H134" s="191"/>
    </row>
    <row r="135" spans="1:8" ht="37.5" customHeight="1">
      <c r="A135" s="63" t="s">
        <v>15</v>
      </c>
      <c r="B135" s="42" t="s">
        <v>15</v>
      </c>
      <c r="C135" s="38" t="s">
        <v>25</v>
      </c>
      <c r="D135" s="36" t="s">
        <v>26</v>
      </c>
      <c r="E135" s="34" t="s">
        <v>15</v>
      </c>
      <c r="F135" s="76" t="s">
        <v>15</v>
      </c>
      <c r="G135" s="174" t="s">
        <v>15</v>
      </c>
      <c r="H135" s="85" t="s">
        <v>15</v>
      </c>
    </row>
    <row r="136" spans="1:8" ht="12.75" customHeight="1" hidden="1">
      <c r="A136" s="65" t="e">
        <f>#REF!+1</f>
        <v>#REF!</v>
      </c>
      <c r="B136" s="190"/>
      <c r="C136" s="190"/>
      <c r="D136" s="190"/>
      <c r="E136" s="190"/>
      <c r="F136" s="78" t="e">
        <f>#REF!</f>
        <v>#REF!</v>
      </c>
      <c r="G136" s="215"/>
      <c r="H136" s="191"/>
    </row>
    <row r="137" spans="1:8" ht="12.75" customHeight="1" hidden="1">
      <c r="A137" s="65" t="e">
        <f>A136+1</f>
        <v>#REF!</v>
      </c>
      <c r="B137" s="190"/>
      <c r="C137" s="190"/>
      <c r="D137" s="190"/>
      <c r="E137" s="190"/>
      <c r="F137" s="78" t="e">
        <f>#REF!</f>
        <v>#REF!</v>
      </c>
      <c r="G137" s="215"/>
      <c r="H137" s="191"/>
    </row>
    <row r="138" spans="1:8" ht="12.75" customHeight="1" hidden="1">
      <c r="A138" s="65" t="e">
        <f>A137+1</f>
        <v>#REF!</v>
      </c>
      <c r="B138" s="190"/>
      <c r="C138" s="190"/>
      <c r="D138" s="190"/>
      <c r="E138" s="190"/>
      <c r="F138" s="78" t="e">
        <f>#REF!</f>
        <v>#REF!</v>
      </c>
      <c r="G138" s="215"/>
      <c r="H138" s="191"/>
    </row>
    <row r="139" spans="1:8" ht="12.75" customHeight="1" hidden="1">
      <c r="A139" s="65" t="e">
        <f>A138+1</f>
        <v>#REF!</v>
      </c>
      <c r="B139" s="190"/>
      <c r="C139" s="190"/>
      <c r="D139" s="190"/>
      <c r="E139" s="190"/>
      <c r="F139" s="78" t="e">
        <f>#REF!</f>
        <v>#REF!</v>
      </c>
      <c r="G139" s="215"/>
      <c r="H139" s="191"/>
    </row>
    <row r="140" spans="1:8" ht="12.75" customHeight="1" hidden="1">
      <c r="A140" s="65" t="e">
        <f>A139+1</f>
        <v>#REF!</v>
      </c>
      <c r="B140" s="190"/>
      <c r="C140" s="190"/>
      <c r="D140" s="190"/>
      <c r="E140" s="190"/>
      <c r="F140" s="78" t="e">
        <f>#REF!</f>
        <v>#REF!</v>
      </c>
      <c r="G140" s="215"/>
      <c r="H140" s="191"/>
    </row>
    <row r="141" spans="1:8" ht="12.75" customHeight="1" hidden="1">
      <c r="A141" s="65" t="e">
        <f>A140+1</f>
        <v>#REF!</v>
      </c>
      <c r="B141" s="190"/>
      <c r="C141" s="190"/>
      <c r="D141" s="190"/>
      <c r="E141" s="190"/>
      <c r="F141" s="78" t="e">
        <f>#REF!</f>
        <v>#REF!</v>
      </c>
      <c r="G141" s="215"/>
      <c r="H141" s="191"/>
    </row>
    <row r="142" spans="1:8" ht="37.5" customHeight="1">
      <c r="A142" s="138">
        <f>A131+1</f>
        <v>27</v>
      </c>
      <c r="B142" s="35"/>
      <c r="C142" s="38"/>
      <c r="D142" s="127" t="s">
        <v>87</v>
      </c>
      <c r="E142" s="38" t="s">
        <v>24</v>
      </c>
      <c r="F142" s="78">
        <f>Przedmiar_drogowy!F70</f>
        <v>93</v>
      </c>
      <c r="G142" s="162"/>
      <c r="H142" s="66"/>
    </row>
    <row r="143" spans="1:8" ht="37.5" customHeight="1">
      <c r="A143" s="138">
        <f>A142+1</f>
        <v>28</v>
      </c>
      <c r="B143" s="42"/>
      <c r="C143" s="38"/>
      <c r="D143" s="45" t="s">
        <v>133</v>
      </c>
      <c r="E143" s="155" t="s">
        <v>24</v>
      </c>
      <c r="F143" s="78">
        <f>Przedmiar_drogowy!F71</f>
        <v>189</v>
      </c>
      <c r="G143" s="162"/>
      <c r="H143" s="66"/>
    </row>
    <row r="144" spans="1:8" ht="37.5" customHeight="1">
      <c r="A144" s="138">
        <f>A143+1</f>
        <v>29</v>
      </c>
      <c r="B144" s="42"/>
      <c r="C144" s="38"/>
      <c r="D144" s="45" t="s">
        <v>134</v>
      </c>
      <c r="E144" s="155" t="s">
        <v>24</v>
      </c>
      <c r="F144" s="78">
        <f>Przedmiar_drogowy!F72</f>
        <v>9</v>
      </c>
      <c r="G144" s="162"/>
      <c r="H144" s="66"/>
    </row>
    <row r="145" spans="1:8" ht="37.5" customHeight="1">
      <c r="A145" s="63" t="s">
        <v>15</v>
      </c>
      <c r="B145" s="42" t="s">
        <v>15</v>
      </c>
      <c r="C145" s="42" t="s">
        <v>15</v>
      </c>
      <c r="D145" s="77" t="s">
        <v>32</v>
      </c>
      <c r="E145" s="76" t="s">
        <v>15</v>
      </c>
      <c r="F145" s="42" t="s">
        <v>15</v>
      </c>
      <c r="G145" s="76" t="s">
        <v>15</v>
      </c>
      <c r="H145" s="86"/>
    </row>
    <row r="146" spans="1:8" ht="37.5" customHeight="1">
      <c r="A146" s="94" t="s">
        <v>15</v>
      </c>
      <c r="B146" s="121" t="s">
        <v>15</v>
      </c>
      <c r="C146" s="93" t="s">
        <v>28</v>
      </c>
      <c r="D146" s="103" t="s">
        <v>29</v>
      </c>
      <c r="E146" s="100" t="s">
        <v>15</v>
      </c>
      <c r="F146" s="101" t="s">
        <v>15</v>
      </c>
      <c r="G146" s="100" t="s">
        <v>15</v>
      </c>
      <c r="H146" s="102" t="s">
        <v>15</v>
      </c>
    </row>
    <row r="147" spans="1:8" ht="37.5" customHeight="1">
      <c r="A147" s="63" t="s">
        <v>15</v>
      </c>
      <c r="B147" s="42" t="s">
        <v>15</v>
      </c>
      <c r="C147" s="38" t="s">
        <v>141</v>
      </c>
      <c r="D147" s="36" t="s">
        <v>142</v>
      </c>
      <c r="E147" s="34" t="s">
        <v>15</v>
      </c>
      <c r="F147" s="76" t="s">
        <v>15</v>
      </c>
      <c r="G147" s="174" t="s">
        <v>15</v>
      </c>
      <c r="H147" s="85" t="s">
        <v>15</v>
      </c>
    </row>
    <row r="148" spans="1:8" ht="37.5" customHeight="1">
      <c r="A148" s="138">
        <f>A144+1</f>
        <v>30</v>
      </c>
      <c r="B148" s="42"/>
      <c r="C148" s="38"/>
      <c r="D148" s="45" t="s">
        <v>154</v>
      </c>
      <c r="E148" s="155" t="s">
        <v>24</v>
      </c>
      <c r="F148" s="78">
        <f>Przedmiar_drogowy!F75</f>
        <v>14</v>
      </c>
      <c r="G148" s="162"/>
      <c r="H148" s="66"/>
    </row>
    <row r="149" spans="1:8" ht="37.5" customHeight="1">
      <c r="A149" s="63" t="s">
        <v>15</v>
      </c>
      <c r="B149" s="42" t="s">
        <v>15</v>
      </c>
      <c r="C149" s="38" t="s">
        <v>38</v>
      </c>
      <c r="D149" s="36" t="s">
        <v>41</v>
      </c>
      <c r="E149" s="34" t="s">
        <v>15</v>
      </c>
      <c r="F149" s="76" t="s">
        <v>15</v>
      </c>
      <c r="G149" s="174" t="s">
        <v>15</v>
      </c>
      <c r="H149" s="85" t="s">
        <v>15</v>
      </c>
    </row>
    <row r="150" spans="1:8" ht="37.5" customHeight="1">
      <c r="A150" s="138">
        <f>A148+1</f>
        <v>31</v>
      </c>
      <c r="B150" s="42"/>
      <c r="C150" s="38"/>
      <c r="D150" s="45" t="s">
        <v>94</v>
      </c>
      <c r="E150" s="38" t="s">
        <v>24</v>
      </c>
      <c r="F150" s="78">
        <f>Przedmiar_drogowy!F77</f>
        <v>2725</v>
      </c>
      <c r="G150" s="162"/>
      <c r="H150" s="66"/>
    </row>
    <row r="151" spans="1:8" ht="37.5" customHeight="1">
      <c r="A151" s="138">
        <f>A150+1</f>
        <v>32</v>
      </c>
      <c r="B151" s="49"/>
      <c r="C151" s="38"/>
      <c r="D151" s="154" t="s">
        <v>135</v>
      </c>
      <c r="E151" s="38" t="s">
        <v>24</v>
      </c>
      <c r="F151" s="78">
        <f>Przedmiar_drogowy!F92</f>
        <v>189</v>
      </c>
      <c r="G151" s="162"/>
      <c r="H151" s="66"/>
    </row>
    <row r="152" spans="1:8" ht="37.5" customHeight="1">
      <c r="A152" s="138">
        <f>A151+1</f>
        <v>33</v>
      </c>
      <c r="B152" s="49"/>
      <c r="C152" s="38"/>
      <c r="D152" s="154" t="s">
        <v>136</v>
      </c>
      <c r="E152" s="38" t="s">
        <v>24</v>
      </c>
      <c r="F152" s="78">
        <f>Przedmiar_drogowy!F93</f>
        <v>9</v>
      </c>
      <c r="G152" s="162"/>
      <c r="H152" s="66"/>
    </row>
    <row r="153" spans="1:8" ht="63">
      <c r="A153" s="138">
        <f>A152+1</f>
        <v>34</v>
      </c>
      <c r="B153" s="49"/>
      <c r="C153" s="38"/>
      <c r="D153" s="154" t="s">
        <v>93</v>
      </c>
      <c r="E153" s="38" t="s">
        <v>24</v>
      </c>
      <c r="F153" s="78">
        <f>Przedmiar_drogowy!F94</f>
        <v>93</v>
      </c>
      <c r="G153" s="162"/>
      <c r="H153" s="66"/>
    </row>
    <row r="154" spans="1:8" ht="63">
      <c r="A154" s="138">
        <f>A153+1</f>
        <v>35</v>
      </c>
      <c r="B154" s="123"/>
      <c r="C154" s="124"/>
      <c r="D154" s="45" t="s">
        <v>137</v>
      </c>
      <c r="E154" s="38" t="s">
        <v>63</v>
      </c>
      <c r="F154" s="78">
        <f>Przedmiar_drogowy!F95</f>
        <v>183</v>
      </c>
      <c r="G154" s="162"/>
      <c r="H154" s="66"/>
    </row>
    <row r="155" spans="1:8" ht="37.5" customHeight="1">
      <c r="A155" s="145" t="s">
        <v>15</v>
      </c>
      <c r="B155" s="42" t="s">
        <v>15</v>
      </c>
      <c r="C155" s="38" t="s">
        <v>89</v>
      </c>
      <c r="D155" s="220" t="s">
        <v>90</v>
      </c>
      <c r="E155" s="107" t="s">
        <v>15</v>
      </c>
      <c r="F155" s="76" t="s">
        <v>15</v>
      </c>
      <c r="G155" s="76" t="s">
        <v>15</v>
      </c>
      <c r="H155" s="85" t="s">
        <v>15</v>
      </c>
    </row>
    <row r="156" spans="1:8" ht="37.5" customHeight="1">
      <c r="A156" s="221">
        <f>A154+1</f>
        <v>36</v>
      </c>
      <c r="B156" s="42"/>
      <c r="C156" s="38"/>
      <c r="D156" s="222" t="s">
        <v>98</v>
      </c>
      <c r="E156" s="38" t="s">
        <v>24</v>
      </c>
      <c r="F156" s="78">
        <f>Przedmiar_drogowy!F97</f>
        <v>90</v>
      </c>
      <c r="G156" s="162"/>
      <c r="H156" s="66"/>
    </row>
    <row r="157" spans="1:8" ht="37.5" customHeight="1">
      <c r="A157" s="63" t="s">
        <v>15</v>
      </c>
      <c r="B157" s="42" t="s">
        <v>15</v>
      </c>
      <c r="C157" s="42" t="s">
        <v>15</v>
      </c>
      <c r="D157" s="77" t="s">
        <v>33</v>
      </c>
      <c r="E157" s="34" t="s">
        <v>15</v>
      </c>
      <c r="F157" s="42" t="s">
        <v>15</v>
      </c>
      <c r="G157" s="76" t="s">
        <v>15</v>
      </c>
      <c r="H157" s="86"/>
    </row>
    <row r="158" spans="1:9" ht="12.75" customHeight="1" hidden="1">
      <c r="A158" s="189"/>
      <c r="B158" s="190"/>
      <c r="C158" s="190"/>
      <c r="D158" s="190"/>
      <c r="E158" s="190"/>
      <c r="F158" s="190"/>
      <c r="G158" s="190"/>
      <c r="H158" s="191"/>
      <c r="I158" s="32"/>
    </row>
    <row r="159" spans="1:9" ht="12.75" customHeight="1" hidden="1">
      <c r="A159" s="189"/>
      <c r="B159" s="190"/>
      <c r="C159" s="190"/>
      <c r="D159" s="190"/>
      <c r="E159" s="190"/>
      <c r="F159" s="190"/>
      <c r="G159" s="190"/>
      <c r="H159" s="191"/>
      <c r="I159" s="32"/>
    </row>
    <row r="160" spans="1:9" ht="12.75" customHeight="1" hidden="1">
      <c r="A160" s="189"/>
      <c r="B160" s="190"/>
      <c r="C160" s="190"/>
      <c r="D160" s="190"/>
      <c r="E160" s="190"/>
      <c r="F160" s="190"/>
      <c r="G160" s="190"/>
      <c r="H160" s="191"/>
      <c r="I160" s="32"/>
    </row>
    <row r="161" spans="1:9" ht="12.75" customHeight="1" hidden="1">
      <c r="A161" s="189"/>
      <c r="B161" s="190"/>
      <c r="C161" s="190"/>
      <c r="D161" s="190"/>
      <c r="E161" s="190"/>
      <c r="F161" s="190"/>
      <c r="G161" s="190"/>
      <c r="H161" s="191"/>
      <c r="I161" s="32"/>
    </row>
    <row r="162" spans="1:9" ht="12.75" customHeight="1" hidden="1">
      <c r="A162" s="189"/>
      <c r="B162" s="190"/>
      <c r="C162" s="190"/>
      <c r="D162" s="190"/>
      <c r="E162" s="190"/>
      <c r="F162" s="190"/>
      <c r="G162" s="190"/>
      <c r="H162" s="191"/>
      <c r="I162" s="32"/>
    </row>
    <row r="163" spans="1:9" ht="12.75" customHeight="1" hidden="1">
      <c r="A163" s="189"/>
      <c r="B163" s="190"/>
      <c r="C163" s="190"/>
      <c r="D163" s="190"/>
      <c r="E163" s="190"/>
      <c r="F163" s="190"/>
      <c r="G163" s="190"/>
      <c r="H163" s="191"/>
      <c r="I163" s="32"/>
    </row>
    <row r="164" spans="1:9" ht="12.75" customHeight="1" hidden="1">
      <c r="A164" s="189"/>
      <c r="B164" s="190"/>
      <c r="C164" s="190"/>
      <c r="D164" s="190"/>
      <c r="E164" s="190"/>
      <c r="F164" s="190"/>
      <c r="G164" s="190"/>
      <c r="H164" s="191"/>
      <c r="I164" s="32"/>
    </row>
    <row r="165" spans="1:9" ht="37.5" customHeight="1">
      <c r="A165" s="114" t="s">
        <v>15</v>
      </c>
      <c r="B165" s="121" t="s">
        <v>15</v>
      </c>
      <c r="C165" s="115" t="s">
        <v>43</v>
      </c>
      <c r="D165" s="116" t="s">
        <v>44</v>
      </c>
      <c r="E165" s="104" t="s">
        <v>15</v>
      </c>
      <c r="F165" s="101" t="s">
        <v>15</v>
      </c>
      <c r="G165" s="100" t="s">
        <v>15</v>
      </c>
      <c r="H165" s="102" t="s">
        <v>15</v>
      </c>
      <c r="I165" s="32"/>
    </row>
    <row r="166" spans="1:9" ht="37.5" customHeight="1">
      <c r="A166" s="63" t="s">
        <v>15</v>
      </c>
      <c r="B166" s="42" t="s">
        <v>15</v>
      </c>
      <c r="C166" s="38" t="s">
        <v>45</v>
      </c>
      <c r="D166" s="36" t="s">
        <v>46</v>
      </c>
      <c r="E166" s="118" t="s">
        <v>15</v>
      </c>
      <c r="F166" s="76" t="s">
        <v>15</v>
      </c>
      <c r="G166" s="174" t="s">
        <v>15</v>
      </c>
      <c r="H166" s="85" t="s">
        <v>15</v>
      </c>
      <c r="I166" s="32"/>
    </row>
    <row r="167" spans="1:9" ht="37.5" customHeight="1">
      <c r="A167" s="138">
        <f>A156+1</f>
        <v>37</v>
      </c>
      <c r="B167" s="192"/>
      <c r="C167" s="38"/>
      <c r="D167" s="45" t="s">
        <v>59</v>
      </c>
      <c r="E167" s="38" t="s">
        <v>24</v>
      </c>
      <c r="F167" s="78">
        <f>Przedmiar_drogowy!F100</f>
        <v>409</v>
      </c>
      <c r="G167" s="162"/>
      <c r="H167" s="66"/>
      <c r="I167" s="32"/>
    </row>
    <row r="168" spans="1:9" ht="37.5" customHeight="1">
      <c r="A168" s="146">
        <f>A167+1</f>
        <v>38</v>
      </c>
      <c r="B168" s="38"/>
      <c r="C168" s="38"/>
      <c r="D168" s="147" t="s">
        <v>60</v>
      </c>
      <c r="E168" s="38" t="s">
        <v>24</v>
      </c>
      <c r="F168" s="78">
        <f>Przedmiar_drogowy!F101</f>
        <v>409</v>
      </c>
      <c r="G168" s="162"/>
      <c r="H168" s="66"/>
      <c r="I168" s="32"/>
    </row>
    <row r="169" spans="1:9" ht="37.5" customHeight="1">
      <c r="A169" s="63" t="s">
        <v>15</v>
      </c>
      <c r="B169" s="42" t="s">
        <v>15</v>
      </c>
      <c r="C169" s="205" t="s">
        <v>76</v>
      </c>
      <c r="D169" s="206" t="s">
        <v>77</v>
      </c>
      <c r="E169" s="118" t="s">
        <v>15</v>
      </c>
      <c r="F169" s="76" t="s">
        <v>15</v>
      </c>
      <c r="G169" s="174" t="s">
        <v>15</v>
      </c>
      <c r="H169" s="85" t="s">
        <v>15</v>
      </c>
      <c r="I169" s="32"/>
    </row>
    <row r="170" spans="1:9" ht="37.5" customHeight="1">
      <c r="A170" s="138">
        <f>A168+1</f>
        <v>39</v>
      </c>
      <c r="B170" s="47"/>
      <c r="C170" s="38"/>
      <c r="D170" s="45" t="s">
        <v>78</v>
      </c>
      <c r="E170" s="38" t="s">
        <v>50</v>
      </c>
      <c r="F170" s="78">
        <f>Przedmiar_drogowy!F103</f>
        <v>20</v>
      </c>
      <c r="G170" s="162"/>
      <c r="H170" s="66"/>
      <c r="I170" s="32"/>
    </row>
    <row r="171" spans="1:9" ht="37.5" customHeight="1">
      <c r="A171" s="63" t="s">
        <v>15</v>
      </c>
      <c r="B171" s="42" t="s">
        <v>15</v>
      </c>
      <c r="C171" s="42" t="s">
        <v>15</v>
      </c>
      <c r="D171" s="77" t="s">
        <v>47</v>
      </c>
      <c r="E171" s="34" t="s">
        <v>15</v>
      </c>
      <c r="F171" s="42" t="s">
        <v>15</v>
      </c>
      <c r="G171" s="76" t="s">
        <v>15</v>
      </c>
      <c r="H171" s="86"/>
      <c r="I171" s="32"/>
    </row>
    <row r="172" spans="1:9" ht="37.5" customHeight="1">
      <c r="A172" s="140" t="s">
        <v>15</v>
      </c>
      <c r="B172" s="121" t="s">
        <v>15</v>
      </c>
      <c r="C172" s="119" t="s">
        <v>155</v>
      </c>
      <c r="D172" s="120" t="s">
        <v>156</v>
      </c>
      <c r="E172" s="121" t="s">
        <v>15</v>
      </c>
      <c r="F172" s="101" t="s">
        <v>15</v>
      </c>
      <c r="G172" s="100" t="s">
        <v>15</v>
      </c>
      <c r="H172" s="102" t="s">
        <v>15</v>
      </c>
      <c r="I172" s="32"/>
    </row>
    <row r="173" spans="1:9" ht="37.5" customHeight="1">
      <c r="A173" s="163" t="s">
        <v>15</v>
      </c>
      <c r="B173" s="123" t="s">
        <v>15</v>
      </c>
      <c r="C173" s="124" t="s">
        <v>157</v>
      </c>
      <c r="D173" s="164" t="s">
        <v>158</v>
      </c>
      <c r="E173" s="15" t="s">
        <v>15</v>
      </c>
      <c r="F173" s="76" t="s">
        <v>15</v>
      </c>
      <c r="G173" s="76" t="s">
        <v>15</v>
      </c>
      <c r="H173" s="85" t="s">
        <v>15</v>
      </c>
      <c r="I173" s="32"/>
    </row>
    <row r="174" spans="1:9" ht="37.5" customHeight="1">
      <c r="A174" s="240">
        <f>A170+1</f>
        <v>40</v>
      </c>
      <c r="B174" s="126"/>
      <c r="C174" s="124"/>
      <c r="D174" s="127" t="s">
        <v>165</v>
      </c>
      <c r="E174" s="241" t="s">
        <v>159</v>
      </c>
      <c r="F174" s="78">
        <f>Przedmiar_drogowy!F106</f>
        <v>3</v>
      </c>
      <c r="G174" s="162"/>
      <c r="H174" s="66"/>
      <c r="I174" s="32"/>
    </row>
    <row r="175" spans="1:9" ht="37.5" customHeight="1">
      <c r="A175" s="240">
        <f>A174+1</f>
        <v>41</v>
      </c>
      <c r="B175" s="126"/>
      <c r="C175" s="246"/>
      <c r="D175" s="127" t="s">
        <v>166</v>
      </c>
      <c r="E175" s="244" t="s">
        <v>159</v>
      </c>
      <c r="F175" s="78">
        <f>Przedmiar_drogowy!F107</f>
        <v>2</v>
      </c>
      <c r="G175" s="162"/>
      <c r="H175" s="66"/>
      <c r="I175" s="32"/>
    </row>
    <row r="176" spans="1:9" ht="37.5" customHeight="1">
      <c r="A176" s="240">
        <f>A175+1</f>
        <v>42</v>
      </c>
      <c r="B176" s="242"/>
      <c r="C176" s="243"/>
      <c r="D176" s="127" t="s">
        <v>167</v>
      </c>
      <c r="E176" s="244" t="s">
        <v>159</v>
      </c>
      <c r="F176" s="78">
        <f>Przedmiar_drogowy!F108</f>
        <v>1</v>
      </c>
      <c r="G176" s="162"/>
      <c r="H176" s="66"/>
      <c r="I176" s="32"/>
    </row>
    <row r="177" spans="1:9" ht="37.5" customHeight="1">
      <c r="A177" s="63" t="s">
        <v>15</v>
      </c>
      <c r="B177" s="42" t="s">
        <v>15</v>
      </c>
      <c r="C177" s="42" t="s">
        <v>15</v>
      </c>
      <c r="D177" s="77" t="s">
        <v>164</v>
      </c>
      <c r="E177" s="34" t="s">
        <v>15</v>
      </c>
      <c r="F177" s="42" t="s">
        <v>15</v>
      </c>
      <c r="G177" s="76" t="s">
        <v>15</v>
      </c>
      <c r="H177" s="86"/>
      <c r="I177" s="32"/>
    </row>
    <row r="178" spans="1:9" ht="37.5" customHeight="1">
      <c r="A178" s="140" t="s">
        <v>15</v>
      </c>
      <c r="B178" s="121" t="s">
        <v>15</v>
      </c>
      <c r="C178" s="119" t="s">
        <v>51</v>
      </c>
      <c r="D178" s="120" t="s">
        <v>52</v>
      </c>
      <c r="E178" s="121" t="s">
        <v>15</v>
      </c>
      <c r="F178" s="101" t="s">
        <v>15</v>
      </c>
      <c r="G178" s="100" t="s">
        <v>15</v>
      </c>
      <c r="H178" s="102" t="s">
        <v>15</v>
      </c>
      <c r="I178" s="32"/>
    </row>
    <row r="179" spans="1:9" ht="37.5" customHeight="1">
      <c r="A179" s="139" t="s">
        <v>15</v>
      </c>
      <c r="B179" s="148" t="s">
        <v>15</v>
      </c>
      <c r="C179" s="207" t="s">
        <v>79</v>
      </c>
      <c r="D179" s="208" t="s">
        <v>80</v>
      </c>
      <c r="E179" s="34" t="s">
        <v>15</v>
      </c>
      <c r="F179" s="76" t="s">
        <v>15</v>
      </c>
      <c r="G179" s="76" t="s">
        <v>15</v>
      </c>
      <c r="H179" s="85" t="s">
        <v>15</v>
      </c>
      <c r="I179" s="32"/>
    </row>
    <row r="180" spans="1:9" ht="37.5" customHeight="1">
      <c r="A180" s="138">
        <f>A176+1</f>
        <v>43</v>
      </c>
      <c r="B180" s="42"/>
      <c r="C180" s="38"/>
      <c r="D180" s="210" t="s">
        <v>88</v>
      </c>
      <c r="E180" s="211" t="s">
        <v>24</v>
      </c>
      <c r="F180" s="78">
        <f>Przedmiar_drogowy!F111</f>
        <v>372</v>
      </c>
      <c r="G180" s="162"/>
      <c r="H180" s="66"/>
      <c r="I180" s="32"/>
    </row>
    <row r="181" spans="1:13" ht="37.5" customHeight="1">
      <c r="A181" s="128" t="s">
        <v>15</v>
      </c>
      <c r="B181" s="129" t="s">
        <v>15</v>
      </c>
      <c r="C181" s="129" t="s">
        <v>15</v>
      </c>
      <c r="D181" s="130" t="s">
        <v>54</v>
      </c>
      <c r="E181" s="131" t="s">
        <v>15</v>
      </c>
      <c r="F181" s="42" t="s">
        <v>15</v>
      </c>
      <c r="G181" s="76" t="s">
        <v>15</v>
      </c>
      <c r="H181" s="86"/>
      <c r="I181" s="32"/>
      <c r="M181" s="199"/>
    </row>
    <row r="182" spans="1:8" ht="12.75" customHeight="1" hidden="1">
      <c r="A182" s="193"/>
      <c r="B182" s="194"/>
      <c r="C182" s="194"/>
      <c r="D182" s="194"/>
      <c r="E182" s="194"/>
      <c r="F182" s="194"/>
      <c r="G182" s="194"/>
      <c r="H182" s="195"/>
    </row>
    <row r="183" spans="1:8" ht="12.75" customHeight="1" hidden="1">
      <c r="A183" s="196"/>
      <c r="B183" s="197"/>
      <c r="C183" s="197"/>
      <c r="D183" s="197"/>
      <c r="E183" s="197"/>
      <c r="F183" s="197"/>
      <c r="G183" s="197"/>
      <c r="H183" s="198"/>
    </row>
    <row r="184" spans="1:8" ht="15" hidden="1">
      <c r="A184" s="196"/>
      <c r="B184" s="197"/>
      <c r="C184" s="197"/>
      <c r="D184" s="197"/>
      <c r="E184" s="197"/>
      <c r="F184" s="197"/>
      <c r="G184" s="197"/>
      <c r="H184" s="198"/>
    </row>
    <row r="185" spans="1:8" ht="15" hidden="1">
      <c r="A185" s="196"/>
      <c r="B185" s="197"/>
      <c r="C185" s="197"/>
      <c r="D185" s="197"/>
      <c r="E185" s="197"/>
      <c r="F185" s="197"/>
      <c r="G185" s="197"/>
      <c r="H185" s="198"/>
    </row>
    <row r="186" spans="1:8" ht="12.75" customHeight="1" hidden="1">
      <c r="A186" s="196"/>
      <c r="B186" s="197"/>
      <c r="C186" s="197"/>
      <c r="D186" s="197"/>
      <c r="E186" s="197"/>
      <c r="F186" s="197"/>
      <c r="G186" s="197"/>
      <c r="H186" s="198"/>
    </row>
    <row r="187" spans="1:8" ht="15" hidden="1">
      <c r="A187" s="196"/>
      <c r="B187" s="197"/>
      <c r="C187" s="197"/>
      <c r="D187" s="197"/>
      <c r="E187" s="197"/>
      <c r="F187" s="197"/>
      <c r="G187" s="197"/>
      <c r="H187" s="198"/>
    </row>
    <row r="188" spans="1:8" ht="12.75" customHeight="1" hidden="1">
      <c r="A188" s="196"/>
      <c r="B188" s="197"/>
      <c r="C188" s="197"/>
      <c r="D188" s="197"/>
      <c r="E188" s="197"/>
      <c r="F188" s="197"/>
      <c r="G188" s="197"/>
      <c r="H188" s="198"/>
    </row>
    <row r="189" spans="1:8" ht="15" hidden="1">
      <c r="A189" s="196"/>
      <c r="B189" s="197"/>
      <c r="C189" s="197"/>
      <c r="D189" s="197"/>
      <c r="E189" s="197"/>
      <c r="F189" s="197"/>
      <c r="G189" s="197"/>
      <c r="H189" s="198"/>
    </row>
    <row r="190" spans="1:8" ht="15" hidden="1">
      <c r="A190" s="196"/>
      <c r="B190" s="197"/>
      <c r="C190" s="197"/>
      <c r="D190" s="197"/>
      <c r="E190" s="197"/>
      <c r="F190" s="197"/>
      <c r="G190" s="197"/>
      <c r="H190" s="198"/>
    </row>
    <row r="191" spans="1:8" ht="15" hidden="1">
      <c r="A191" s="196"/>
      <c r="B191" s="197"/>
      <c r="C191" s="197"/>
      <c r="D191" s="197"/>
      <c r="E191" s="197"/>
      <c r="F191" s="197"/>
      <c r="G191" s="197"/>
      <c r="H191" s="198"/>
    </row>
    <row r="192" spans="1:8" ht="12.75" customHeight="1" hidden="1">
      <c r="A192" s="196"/>
      <c r="B192" s="197"/>
      <c r="C192" s="197"/>
      <c r="D192" s="197"/>
      <c r="E192" s="197"/>
      <c r="F192" s="197"/>
      <c r="G192" s="197"/>
      <c r="H192" s="198"/>
    </row>
    <row r="193" spans="1:8" ht="12.75" customHeight="1" hidden="1">
      <c r="A193" s="196"/>
      <c r="B193" s="197"/>
      <c r="C193" s="197"/>
      <c r="D193" s="197"/>
      <c r="E193" s="197"/>
      <c r="F193" s="197"/>
      <c r="G193" s="197"/>
      <c r="H193" s="198"/>
    </row>
    <row r="194" spans="1:8" ht="12.75" customHeight="1" hidden="1">
      <c r="A194" s="196"/>
      <c r="B194" s="197"/>
      <c r="C194" s="197"/>
      <c r="D194" s="197"/>
      <c r="E194" s="197"/>
      <c r="F194" s="197"/>
      <c r="G194" s="197"/>
      <c r="H194" s="198"/>
    </row>
    <row r="195" spans="1:8" ht="12.75" customHeight="1" hidden="1">
      <c r="A195" s="196"/>
      <c r="B195" s="197"/>
      <c r="C195" s="197"/>
      <c r="D195" s="197"/>
      <c r="E195" s="197"/>
      <c r="F195" s="197"/>
      <c r="G195" s="197"/>
      <c r="H195" s="198"/>
    </row>
    <row r="196" spans="1:8" ht="12.75" customHeight="1" hidden="1">
      <c r="A196" s="196"/>
      <c r="B196" s="197"/>
      <c r="C196" s="197"/>
      <c r="D196" s="197"/>
      <c r="E196" s="197"/>
      <c r="F196" s="197"/>
      <c r="G196" s="197"/>
      <c r="H196" s="198"/>
    </row>
    <row r="197" spans="1:8" ht="12.75" customHeight="1" hidden="1">
      <c r="A197" s="196"/>
      <c r="B197" s="197"/>
      <c r="C197" s="197"/>
      <c r="D197" s="197"/>
      <c r="E197" s="197"/>
      <c r="F197" s="197"/>
      <c r="G197" s="197"/>
      <c r="H197" s="198"/>
    </row>
    <row r="198" spans="1:8" ht="12.75" customHeight="1" hidden="1">
      <c r="A198" s="196"/>
      <c r="B198" s="197"/>
      <c r="C198" s="197"/>
      <c r="D198" s="197"/>
      <c r="E198" s="197"/>
      <c r="F198" s="197"/>
      <c r="G198" s="197"/>
      <c r="H198" s="198"/>
    </row>
    <row r="199" spans="1:8" ht="12.75" customHeight="1">
      <c r="A199" s="254"/>
      <c r="B199" s="255"/>
      <c r="C199" s="255"/>
      <c r="D199" s="255"/>
      <c r="E199" s="255"/>
      <c r="F199" s="255"/>
      <c r="G199" s="255"/>
      <c r="H199" s="256"/>
    </row>
    <row r="200" spans="1:8" s="33" customFormat="1" ht="44.25" customHeight="1">
      <c r="A200" s="257" t="s">
        <v>34</v>
      </c>
      <c r="B200" s="258"/>
      <c r="C200" s="258"/>
      <c r="D200" s="259"/>
      <c r="E200" s="79" t="s">
        <v>15</v>
      </c>
      <c r="F200" s="260" t="s">
        <v>15</v>
      </c>
      <c r="G200" s="260"/>
      <c r="H200" s="87"/>
    </row>
    <row r="201" spans="1:13" ht="44.25" customHeight="1">
      <c r="A201" s="257" t="s">
        <v>42</v>
      </c>
      <c r="B201" s="258"/>
      <c r="C201" s="258"/>
      <c r="D201" s="259"/>
      <c r="E201" s="79" t="s">
        <v>15</v>
      </c>
      <c r="F201" s="260" t="s">
        <v>15</v>
      </c>
      <c r="G201" s="260"/>
      <c r="H201" s="108"/>
      <c r="M201" s="32"/>
    </row>
    <row r="202" spans="1:8" ht="44.25" customHeight="1" thickBot="1">
      <c r="A202" s="249" t="s">
        <v>35</v>
      </c>
      <c r="B202" s="250"/>
      <c r="C202" s="250"/>
      <c r="D202" s="251"/>
      <c r="E202" s="109" t="s">
        <v>15</v>
      </c>
      <c r="F202" s="252" t="s">
        <v>15</v>
      </c>
      <c r="G202" s="252"/>
      <c r="H202" s="110"/>
    </row>
    <row r="203" ht="15">
      <c r="G203" s="169"/>
    </row>
    <row r="204" ht="15">
      <c r="G204" s="169"/>
    </row>
    <row r="205" ht="15">
      <c r="G205" s="169"/>
    </row>
    <row r="206" ht="15">
      <c r="G206" s="169"/>
    </row>
    <row r="207" ht="15">
      <c r="G207" s="169"/>
    </row>
    <row r="208" ht="15">
      <c r="G208" s="169"/>
    </row>
    <row r="209" ht="15">
      <c r="G209" s="169"/>
    </row>
    <row r="210" ht="15">
      <c r="G210" s="169"/>
    </row>
    <row r="211" ht="15">
      <c r="G211" s="169"/>
    </row>
    <row r="212" ht="15">
      <c r="G212" s="169"/>
    </row>
    <row r="213" ht="15">
      <c r="G213" s="169"/>
    </row>
    <row r="214" ht="15">
      <c r="G214" s="169"/>
    </row>
    <row r="215" ht="15">
      <c r="G215" s="169"/>
    </row>
    <row r="216" ht="15">
      <c r="G216" s="169"/>
    </row>
    <row r="217" ht="15">
      <c r="G217" s="169"/>
    </row>
    <row r="218" ht="15">
      <c r="G218" s="169"/>
    </row>
    <row r="219" ht="15">
      <c r="G219" s="169"/>
    </row>
    <row r="220" ht="15">
      <c r="G220" s="169"/>
    </row>
    <row r="221" ht="15">
      <c r="G221" s="169"/>
    </row>
    <row r="222" ht="15">
      <c r="G222" s="169"/>
    </row>
    <row r="223" ht="15">
      <c r="G223" s="169"/>
    </row>
    <row r="224" ht="15">
      <c r="G224" s="169"/>
    </row>
    <row r="225" ht="15">
      <c r="G225" s="169"/>
    </row>
    <row r="226" ht="15">
      <c r="G226" s="169"/>
    </row>
    <row r="227" ht="15">
      <c r="G227" s="169"/>
    </row>
    <row r="228" ht="15">
      <c r="G228" s="169"/>
    </row>
    <row r="229" ht="15">
      <c r="G229" s="169"/>
    </row>
    <row r="230" ht="15">
      <c r="G230" s="169"/>
    </row>
    <row r="231" ht="15">
      <c r="G231" s="169"/>
    </row>
    <row r="232" ht="15">
      <c r="G232" s="169"/>
    </row>
    <row r="233" ht="15">
      <c r="G233" s="169"/>
    </row>
    <row r="234" ht="15">
      <c r="G234" s="169"/>
    </row>
    <row r="235" ht="15">
      <c r="G235" s="169"/>
    </row>
    <row r="236" ht="15">
      <c r="G236" s="169"/>
    </row>
    <row r="237" ht="15">
      <c r="G237" s="169"/>
    </row>
    <row r="238" ht="15">
      <c r="G238" s="169"/>
    </row>
    <row r="239" ht="15">
      <c r="G239" s="169"/>
    </row>
    <row r="240" ht="15">
      <c r="G240" s="169"/>
    </row>
    <row r="241" ht="15">
      <c r="G241" s="169"/>
    </row>
    <row r="242" ht="15">
      <c r="G242" s="169"/>
    </row>
    <row r="243" ht="15">
      <c r="G243" s="169"/>
    </row>
    <row r="244" ht="15">
      <c r="G244" s="169"/>
    </row>
    <row r="245" ht="15">
      <c r="G245" s="169"/>
    </row>
    <row r="246" ht="15">
      <c r="G246" s="169"/>
    </row>
    <row r="247" ht="15">
      <c r="G247" s="169"/>
    </row>
    <row r="248" ht="15">
      <c r="G248" s="169"/>
    </row>
    <row r="249" ht="15">
      <c r="G249" s="169"/>
    </row>
    <row r="401" ht="15"/>
    <row r="402" ht="15"/>
    <row r="403" ht="15"/>
    <row r="404" ht="15"/>
    <row r="405" ht="15"/>
    <row r="406" ht="15"/>
    <row r="407" ht="15"/>
    <row r="408" ht="15"/>
    <row r="409" ht="15"/>
  </sheetData>
  <sheetProtection/>
  <mergeCells count="8">
    <mergeCell ref="A202:D202"/>
    <mergeCell ref="F202:G202"/>
    <mergeCell ref="E1:F1"/>
    <mergeCell ref="A199:H199"/>
    <mergeCell ref="A200:D200"/>
    <mergeCell ref="F200:G200"/>
    <mergeCell ref="A201:D201"/>
    <mergeCell ref="F201:G201"/>
  </mergeCells>
  <printOptions/>
  <pageMargins left="0.6692913385826772" right="0.1968503937007874" top="1.0236220472440944" bottom="0.8661417322834646" header="0.5118110236220472" footer="0.5118110236220472"/>
  <pageSetup horizontalDpi="600" verticalDpi="600" orientation="portrait" paperSize="9" scale="56" r:id="rId3"/>
  <headerFooter alignWithMargins="0">
    <oddHeader>&amp;C&amp;"Times New Roman,Pogrubiona"&amp;14KOSZTORYS INWESTORSKI 
przebudowa drogi powiatowej nr 1111W Podlesie – Radzanów na odcinku od km 6+100 do km 6+645 w m. Radzanów</oddHeader>
    <oddFooter>&amp;C&amp;12 Sierpień 2023r</oddFooter>
  </headerFooter>
  <rowBreaks count="1" manualBreakCount="1">
    <brk id="16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Nachyła</dc:creator>
  <cp:keywords/>
  <dc:description/>
  <cp:lastModifiedBy>Zarząd Dróg</cp:lastModifiedBy>
  <cp:lastPrinted>2023-11-20T08:36:40Z</cp:lastPrinted>
  <dcterms:created xsi:type="dcterms:W3CDTF">2010-10-21T07:53:16Z</dcterms:created>
  <dcterms:modified xsi:type="dcterms:W3CDTF">2023-11-28T09:40:21Z</dcterms:modified>
  <cp:category/>
  <cp:version/>
  <cp:contentType/>
  <cp:contentStatus/>
</cp:coreProperties>
</file>