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2024\PROCEDURY PRZETARGOWE 2024\Karczew rok 2025\Karczew - odpady\"/>
    </mc:Choice>
  </mc:AlternateContent>
  <bookViews>
    <workbookView xWindow="0" yWindow="0" windowWidth="28800" windowHeight="12180" firstSheet="3" activeTab="3"/>
  </bookViews>
  <sheets>
    <sheet name="stawki z firm " sheetId="9" r:id="rId1"/>
    <sheet name="harmonogram  cz I, II,III. 3 la" sheetId="2" r:id="rId2"/>
    <sheet name="specyf. as-cenowa cz I Warszawa" sheetId="5" r:id="rId3"/>
    <sheet name="SPECYFIKACJA Odpady Karczew" sheetId="8" r:id="rId4"/>
  </sheets>
  <definedNames>
    <definedName name="_ftn1" localSheetId="2">'specyf. as-cenowa cz I Warszawa'!$A$40</definedName>
    <definedName name="_ftnref1" localSheetId="2">'specyf. as-cenowa cz I Warszawa'!$A$36</definedName>
    <definedName name="_xlnm.Print_Area" localSheetId="1">'harmonogram  cz I, II,III. 3 la'!$A$1:$G$42</definedName>
    <definedName name="_xlnm.Print_Area" localSheetId="2">'specyf. as-cenowa cz I Warszawa'!$A$1:$M$37</definedName>
    <definedName name="_xlnm.Print_Area" localSheetId="3">'SPECYFIKACJA Odpady Karczew'!$A$1:$L$10</definedName>
    <definedName name="_xlnm.Print_Area" localSheetId="0">'stawki z firm '!$A$1:$J$41</definedName>
    <definedName name="_xlnm.Print_Titles" localSheetId="1">'harmonogram  cz I, II,III. 3 la'!$4:$6</definedName>
    <definedName name="_xlnm.Print_Titles" localSheetId="2">'specyf. as-cenowa cz I Warszawa'!$5:$6</definedName>
    <definedName name="_xlnm.Print_Titles" localSheetId="3">'SPECYFIKACJA Odpady Karczew'!$4:$5</definedName>
    <definedName name="_xlnm.Print_Titles" localSheetId="0">'stawki z firm '!$4:$5</definedName>
  </definedNames>
  <calcPr calcId="162913"/>
</workbook>
</file>

<file path=xl/calcChain.xml><?xml version="1.0" encoding="utf-8"?>
<calcChain xmlns="http://schemas.openxmlformats.org/spreadsheetml/2006/main">
  <c r="F34" i="5" l="1"/>
  <c r="H34" i="5" s="1"/>
  <c r="H7" i="5"/>
  <c r="L34" i="5" l="1"/>
  <c r="K34" i="5"/>
  <c r="I34" i="5" s="1"/>
  <c r="J42" i="5"/>
  <c r="K42" i="5" s="1"/>
  <c r="J41" i="5"/>
  <c r="K41" i="5" s="1"/>
  <c r="J40" i="5"/>
  <c r="K40" i="5" s="1"/>
  <c r="J39" i="5"/>
  <c r="K39" i="5" s="1"/>
  <c r="J38" i="5"/>
  <c r="K38" i="5" s="1"/>
  <c r="J37" i="5"/>
  <c r="K37" i="5" s="1"/>
  <c r="F8" i="8" l="1"/>
  <c r="F33" i="5"/>
  <c r="F35" i="5" s="1"/>
  <c r="H32" i="5" l="1"/>
  <c r="K32" i="5" s="1"/>
  <c r="H31" i="5"/>
  <c r="H30" i="5"/>
  <c r="K30" i="5" s="1"/>
  <c r="H29" i="5"/>
  <c r="K29" i="5" s="1"/>
  <c r="H28" i="5"/>
  <c r="K28" i="5" s="1"/>
  <c r="H27" i="5"/>
  <c r="K27" i="5" s="1"/>
  <c r="H26" i="5"/>
  <c r="K26" i="5" s="1"/>
  <c r="H25" i="5"/>
  <c r="K25" i="5" s="1"/>
  <c r="H24" i="5"/>
  <c r="K24" i="5" s="1"/>
  <c r="H23" i="5"/>
  <c r="K23" i="5" s="1"/>
  <c r="H22" i="5"/>
  <c r="K22" i="5" s="1"/>
  <c r="H21" i="5"/>
  <c r="K21" i="5" s="1"/>
  <c r="H20" i="5"/>
  <c r="K20" i="5" s="1"/>
  <c r="H19" i="5"/>
  <c r="K19" i="5" s="1"/>
  <c r="H18" i="5"/>
  <c r="K18" i="5" s="1"/>
  <c r="H17" i="5"/>
  <c r="K17" i="5" s="1"/>
  <c r="H16" i="5"/>
  <c r="H15" i="5"/>
  <c r="K15" i="5" s="1"/>
  <c r="H14" i="5"/>
  <c r="K14" i="5" s="1"/>
  <c r="H13" i="5"/>
  <c r="K13" i="5" s="1"/>
  <c r="H12" i="5"/>
  <c r="K12" i="5"/>
  <c r="H11" i="5"/>
  <c r="K11" i="5" s="1"/>
  <c r="I11" i="5" s="1"/>
  <c r="H10" i="5"/>
  <c r="H9" i="5"/>
  <c r="K9" i="5" s="1"/>
  <c r="I9" i="5" s="1"/>
  <c r="H8" i="5"/>
  <c r="K8" i="5" s="1"/>
  <c r="I8" i="5" s="1"/>
  <c r="H33" i="5" l="1"/>
  <c r="K31" i="5"/>
  <c r="I31" i="5" s="1"/>
  <c r="I12" i="5"/>
  <c r="K16" i="5"/>
  <c r="I16" i="5" s="1"/>
  <c r="K7" i="5"/>
  <c r="K10" i="5"/>
  <c r="I10" i="5" s="1"/>
  <c r="I32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5" i="5"/>
  <c r="I14" i="5"/>
  <c r="I13" i="5"/>
  <c r="N40" i="9"/>
  <c r="N36" i="9"/>
  <c r="O37" i="9" s="1"/>
  <c r="P37" i="9" s="1"/>
  <c r="N31" i="9"/>
  <c r="N30" i="9"/>
  <c r="N27" i="9"/>
  <c r="N26" i="9"/>
  <c r="N23" i="9"/>
  <c r="N22" i="9"/>
  <c r="N21" i="9"/>
  <c r="N20" i="9"/>
  <c r="N19" i="9"/>
  <c r="N16" i="9"/>
  <c r="N15" i="9"/>
  <c r="N14" i="9"/>
  <c r="N13" i="9"/>
  <c r="N12" i="9"/>
  <c r="N11" i="9"/>
  <c r="N10" i="9"/>
  <c r="N9" i="9"/>
  <c r="N8" i="9"/>
  <c r="N7" i="9"/>
  <c r="L33" i="5" l="1"/>
  <c r="L35" i="5" s="1"/>
  <c r="H35" i="5"/>
  <c r="K33" i="5"/>
  <c r="K35" i="5" s="1"/>
  <c r="I7" i="5"/>
  <c r="I33" i="5" s="1"/>
  <c r="I35" i="5" s="1"/>
  <c r="F38" i="2" l="1"/>
</calcChain>
</file>

<file path=xl/sharedStrings.xml><?xml version="1.0" encoding="utf-8"?>
<sst xmlns="http://schemas.openxmlformats.org/spreadsheetml/2006/main" count="262" uniqueCount="98">
  <si>
    <t>L.p.</t>
  </si>
  <si>
    <t>Ilość pojemników</t>
  </si>
  <si>
    <t>Częstotliwość wywozu</t>
  </si>
  <si>
    <t>-</t>
  </si>
  <si>
    <t>Razem przedmiot zamówienia</t>
  </si>
  <si>
    <t>segreg. - szkło  1,1  m³</t>
  </si>
  <si>
    <t>Nr 1</t>
  </si>
  <si>
    <t>Nr 2</t>
  </si>
  <si>
    <t>ul. 29 Listopada 1             00-904 Warszawa</t>
  </si>
  <si>
    <t>ul. Dymińska 13             01-783 Warszawa</t>
  </si>
  <si>
    <t>segreg. - szkło  1,1 m³</t>
  </si>
  <si>
    <t>ul. Gdańska 6                                  01-691 Warszawa</t>
  </si>
  <si>
    <t>ul. Krajewskiego 1A      01-783 Warszawa</t>
  </si>
  <si>
    <t>ul. Krajewskiego 3/5      01-783 Warszawa</t>
  </si>
  <si>
    <t>Nr 3</t>
  </si>
  <si>
    <t xml:space="preserve">ul. Żwirki i Wigury  9/13                                              00-909 Warszawa                </t>
  </si>
  <si>
    <t>Falenty Puchały                           ul. Sokołowska             gm. Raszyn</t>
  </si>
  <si>
    <t>ul. Kozielska 4a                    01-163 Warszawa</t>
  </si>
  <si>
    <t>Adres odbioru odpadów komunalnych</t>
  </si>
  <si>
    <t xml:space="preserve"> m ³</t>
  </si>
  <si>
    <t>komun. do 1,1 m³</t>
  </si>
  <si>
    <t>segreg. - papier  1,1 m³</t>
  </si>
  <si>
    <t>segreg. - plastik  1,1 m³</t>
  </si>
  <si>
    <t>kontener  - 7 m³ /kryty/</t>
  </si>
  <si>
    <t>1 x w miesiącu na zgłoszenie telefoniczne</t>
  </si>
  <si>
    <t>Załącznik nr 1</t>
  </si>
  <si>
    <t>1 x w miesiącu / ostatni piątek miesiąca</t>
  </si>
  <si>
    <t xml:space="preserve">1 x w miesiącu </t>
  </si>
  <si>
    <t>okazjonalnie na zgłoszenie telefoniczne</t>
  </si>
  <si>
    <t>kontener  - 7 m³ /otwarty/</t>
  </si>
  <si>
    <t>2 x w miesiącu na zgłoszenie telefoniczne</t>
  </si>
  <si>
    <t>1/ co 2 m-ce na zgłoszenie telefoniczne</t>
  </si>
  <si>
    <t xml:space="preserve">1/ co 2 m-ce na zgłoszenie telefoniczne </t>
  </si>
  <si>
    <t xml:space="preserve">ul. Szkolna 14                    05-077 Warszawa Wesoła </t>
  </si>
  <si>
    <t>1/co 2 tygodnie (wtorek)</t>
  </si>
  <si>
    <t>Grupa  Zabezpieczenia</t>
  </si>
  <si>
    <t>Rodzaj                    pojemników</t>
  </si>
  <si>
    <r>
      <t xml:space="preserve">Szacunkowa przewidywana ilość  odpadów komunalnych                               i segregowanych przewidzianych do wywiezienia  w </t>
    </r>
    <r>
      <rPr>
        <b/>
        <sz val="9"/>
        <color theme="1"/>
        <rFont val="Times New Roman"/>
        <family val="1"/>
        <charset val="238"/>
      </rPr>
      <t>okresie trwania umowy</t>
    </r>
  </si>
  <si>
    <t>1 x w tygodniu  (środa)</t>
  </si>
  <si>
    <t>3 x w m-c na zgł. tel.</t>
  </si>
  <si>
    <t xml:space="preserve">1 x w m-c na zgł. tel. </t>
  </si>
  <si>
    <t>1 x w tygodniu / każda środa</t>
  </si>
  <si>
    <t>2 x w tygodniu  (tj. wtorek, piątek).</t>
  </si>
  <si>
    <t xml:space="preserve"> na zgłoszenie telefoniczne</t>
  </si>
  <si>
    <t>1 raz w tygodniu (wtorek)</t>
  </si>
  <si>
    <t>3 x w miesiącu na zgłoszenie telefoniczne</t>
  </si>
  <si>
    <t>segreg. - papier  1,5 m³</t>
  </si>
  <si>
    <t>segreg. - plastik  1,5 m³</t>
  </si>
  <si>
    <t>segreg. - szkło  1,5  m³</t>
  </si>
  <si>
    <t>pojemnik 120 litrów - odpady komunalne</t>
  </si>
  <si>
    <t>Stawka podatku VAT  [%]</t>
  </si>
  <si>
    <t xml:space="preserve">ul.                                             Żwirki i Wigury  9/13                                              00-909 Warszawa                </t>
  </si>
  <si>
    <t>3 x w miesiącu na zgłoszenie tel.</t>
  </si>
  <si>
    <t>okazjonalnie na zgłoszenie tel.</t>
  </si>
  <si>
    <t>1 x w miesiącu na zgłoszenie tel.</t>
  </si>
  <si>
    <t>2 x w miesiącu na zgłoszenie tel.</t>
  </si>
  <si>
    <t>1/ co 2 m-ce na zgłoszenie tel.</t>
  </si>
  <si>
    <t>Szacunkowa wartość zamówienia w ciągu 1 roku</t>
  </si>
  <si>
    <t>MPO</t>
  </si>
  <si>
    <t>BYŚ</t>
  </si>
  <si>
    <t xml:space="preserve">Razem </t>
  </si>
  <si>
    <t>średnia stawka                      netto</t>
  </si>
  <si>
    <t xml:space="preserve">Firma      HETMAN za 1 m3 </t>
  </si>
  <si>
    <r>
      <t>Wyliczenie wartości za 1 m</t>
    </r>
    <r>
      <rPr>
        <b/>
        <vertAlign val="superscript"/>
        <sz val="16"/>
        <color theme="1"/>
        <rFont val="Czcionka tekstu podstawowego"/>
        <charset val="238"/>
      </rPr>
      <t>3</t>
    </r>
    <r>
      <rPr>
        <b/>
        <sz val="16"/>
        <color theme="1"/>
        <rFont val="Czcionka tekstu podstawowego"/>
        <charset val="238"/>
      </rPr>
      <t xml:space="preserve"> rozpoznnia rynku  odpadów komualnych</t>
    </r>
  </si>
  <si>
    <t>Razem</t>
  </si>
  <si>
    <t>CZĘŚĆ I</t>
  </si>
  <si>
    <t>Stawka podatku                          VAT  [%]</t>
  </si>
  <si>
    <t xml:space="preserve">podatek                     VAT                             </t>
  </si>
  <si>
    <t>2 x w tygodniu                          (tj. wtorek, piątek).</t>
  </si>
  <si>
    <r>
      <t>Szacunkowa przewidywana ilość  odpadów komunalnych                               i segregowanych przewidzianych do wywiezienia  w okresie jednego roku                                m</t>
    </r>
    <r>
      <rPr>
        <b/>
        <vertAlign val="superscript"/>
        <sz val="9"/>
        <color theme="1"/>
        <rFont val="Arial"/>
        <family val="2"/>
        <charset val="238"/>
      </rPr>
      <t>3</t>
    </r>
  </si>
  <si>
    <t>Częstotliwość                  wywozu                                 /uwagi</t>
  </si>
  <si>
    <r>
      <t>szacunkowa średnia stawka jednostkowa  za                                      1 m</t>
    </r>
    <r>
      <rPr>
        <b/>
        <i/>
        <vertAlign val="superscript"/>
        <sz val="9"/>
        <color indexed="8"/>
        <rFont val="Arial"/>
        <family val="2"/>
        <charset val="238"/>
      </rPr>
      <t xml:space="preserve">3 </t>
    </r>
    <r>
      <rPr>
        <b/>
        <i/>
        <sz val="9"/>
        <color indexed="8"/>
        <rFont val="Arial"/>
        <family val="2"/>
        <charset val="238"/>
      </rPr>
      <t xml:space="preserve">                                                  zł netto</t>
    </r>
  </si>
  <si>
    <t>ogólna wartość usługi   
   netto                              zł</t>
  </si>
  <si>
    <t>szacunkowa
 wartość                        w                             EURO</t>
  </si>
  <si>
    <t>ogólna                       wartość usługi   
 brutto                                                       zł</t>
  </si>
  <si>
    <t>Załącznik nr 1.1</t>
  </si>
  <si>
    <t>Rodzaj pojemników</t>
  </si>
  <si>
    <r>
      <t>Firma                                   HETMAN                                za 1 m</t>
    </r>
    <r>
      <rPr>
        <vertAlign val="superscript"/>
        <sz val="9"/>
        <color indexed="8"/>
        <rFont val="Arial"/>
        <family val="2"/>
        <charset val="238"/>
      </rPr>
      <t>3</t>
    </r>
    <r>
      <rPr>
        <sz val="9"/>
        <color indexed="8"/>
        <rFont val="Arial"/>
        <family val="2"/>
        <charset val="238"/>
      </rPr>
      <t xml:space="preserve"> </t>
    </r>
  </si>
  <si>
    <r>
      <t>MPO                           za 1 m</t>
    </r>
    <r>
      <rPr>
        <vertAlign val="superscript"/>
        <sz val="9"/>
        <color indexed="8"/>
        <rFont val="Arial"/>
        <family val="2"/>
        <charset val="238"/>
      </rPr>
      <t>3</t>
    </r>
  </si>
  <si>
    <r>
      <t>P.PH.U. LEKARO                                    za 1 m</t>
    </r>
    <r>
      <rPr>
        <vertAlign val="superscript"/>
        <sz val="10"/>
        <color indexed="8"/>
        <rFont val="Arial"/>
        <family val="2"/>
        <charset val="238"/>
      </rPr>
      <t>3</t>
    </r>
  </si>
  <si>
    <r>
      <t>BYŚ                                      za 1 m</t>
    </r>
    <r>
      <rPr>
        <vertAlign val="superscript"/>
        <sz val="10"/>
        <color indexed="8"/>
        <rFont val="Arial"/>
        <family val="2"/>
        <charset val="238"/>
      </rPr>
      <t>3</t>
    </r>
  </si>
  <si>
    <t>Harmonogram  odbioru i wywozu odpadów komunalnych od 01.01.2023 r.  do 31.12.2025 r.</t>
  </si>
  <si>
    <t xml:space="preserve">Wartość zamówienia podobnego oraz dodatkowego 20% </t>
  </si>
  <si>
    <t>Razem wartość przedmiotu zamówienia</t>
  </si>
  <si>
    <t xml:space="preserve">Ogółem wartość przedmiot zamówienia </t>
  </si>
  <si>
    <t>SPECYFIKACJA ASORTYMENTOWO - CENOWA</t>
  </si>
  <si>
    <t>Załącznik nr 2</t>
  </si>
  <si>
    <r>
      <t>Przewidywana ilość  odbioru i wywozu nieczystości w okresie trwania umowy                             m</t>
    </r>
    <r>
      <rPr>
        <b/>
        <vertAlign val="superscript"/>
        <sz val="11"/>
        <color theme="1"/>
        <rFont val="Arial"/>
        <family val="2"/>
        <charset val="238"/>
      </rPr>
      <t>3</t>
    </r>
  </si>
  <si>
    <t>Wartość zamówienia netto  w okresie trwania umowy</t>
  </si>
  <si>
    <t xml:space="preserve">Wartość podatku                     VAT w okresie trwania umowy </t>
  </si>
  <si>
    <t>Wartość  zamówienia brutto w okresie trwania umowy</t>
  </si>
  <si>
    <r>
      <t>Szacunkowa średnia stawka jednostkowa  za                                       1 m</t>
    </r>
    <r>
      <rPr>
        <b/>
        <i/>
        <vertAlign val="superscript"/>
        <sz val="11"/>
        <color indexed="8"/>
        <rFont val="Arial"/>
        <family val="2"/>
        <charset val="238"/>
      </rPr>
      <t xml:space="preserve">3 </t>
    </r>
    <r>
      <rPr>
        <b/>
        <i/>
        <sz val="11"/>
        <color indexed="8"/>
        <rFont val="Arial"/>
        <family val="2"/>
        <charset val="238"/>
      </rPr>
      <t xml:space="preserve">                                                  zł netto</t>
    </r>
  </si>
  <si>
    <r>
      <t>Cena jednostkowa netto za wywiezienie                 1 m</t>
    </r>
    <r>
      <rPr>
        <b/>
        <sz val="11"/>
        <color indexed="8"/>
        <rFont val="Arial"/>
        <family val="2"/>
        <charset val="238"/>
      </rPr>
      <t>³ odpadów komunalnych</t>
    </r>
  </si>
  <si>
    <t>WYKONAWCA</t>
  </si>
  <si>
    <t>………………………………….</t>
  </si>
  <si>
    <t>Wartość oferty netto słownie:…………………………………………………………..</t>
  </si>
  <si>
    <t>Wartość oferty brutto słownie: ………………………………………………………..</t>
  </si>
  <si>
    <t xml:space="preserve">m. Karczew, gm. Karczew, pow. otwocki w ramach zabezpieczenia DZB 36. dr OP od  02.01.2025 r. do 31.12.2025 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</si>
</sst>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#,##0.0"/>
    <numFmt numFmtId="166" formatCode="0.0"/>
  </numFmts>
  <fonts count="45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1"/>
      <color rgb="FF00B050"/>
      <name val="Times New Roman"/>
      <family val="1"/>
      <charset val="238"/>
    </font>
    <font>
      <b/>
      <sz val="12"/>
      <color theme="1"/>
      <name val="Czcionka tekstu podstawowego"/>
      <charset val="238"/>
    </font>
    <font>
      <i/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9"/>
      <color indexed="8"/>
      <name val="Arial"/>
      <family val="2"/>
      <charset val="238"/>
    </font>
    <font>
      <b/>
      <i/>
      <vertAlign val="superscript"/>
      <sz val="9"/>
      <color indexed="8"/>
      <name val="Arial"/>
      <family val="2"/>
      <charset val="238"/>
    </font>
    <font>
      <b/>
      <i/>
      <sz val="10"/>
      <color indexed="8"/>
      <name val="Times New Roman"/>
      <family val="1"/>
      <charset val="238"/>
    </font>
    <font>
      <b/>
      <sz val="16"/>
      <color theme="1"/>
      <name val="Czcionka tekstu podstawowego"/>
      <charset val="238"/>
    </font>
    <font>
      <vertAlign val="superscript"/>
      <sz val="11"/>
      <color theme="1"/>
      <name val="Times New Roman"/>
      <family val="1"/>
      <charset val="238"/>
    </font>
    <font>
      <b/>
      <vertAlign val="superscript"/>
      <sz val="16"/>
      <color theme="1"/>
      <name val="Czcionka tekstu podstawowego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vertAlign val="superscript"/>
      <sz val="9"/>
      <color theme="1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sz val="10"/>
      <color theme="1"/>
      <name val="Arial"/>
      <family val="2"/>
      <charset val="238"/>
    </font>
    <font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vertAlign val="superscript"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b/>
      <i/>
      <vertAlign val="superscript"/>
      <sz val="11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vertAlign val="superscript"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vertAlign val="superscript"/>
      <sz val="1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i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9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dotted">
        <color auto="1"/>
      </right>
      <top/>
      <bottom style="slantDashDot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slantDashDot">
        <color auto="1"/>
      </bottom>
      <diagonal/>
    </border>
    <border>
      <left style="dotted">
        <color auto="1"/>
      </left>
      <right style="dotted">
        <color auto="1"/>
      </right>
      <top style="slantDashDot">
        <color auto="1"/>
      </top>
      <bottom/>
      <diagonal/>
    </border>
    <border>
      <left style="dotted">
        <color auto="1"/>
      </left>
      <right style="dotted">
        <color auto="1"/>
      </right>
      <top style="slantDashDot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/>
      <diagonal/>
    </border>
    <border>
      <left/>
      <right style="dotted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/>
      <right style="dotted">
        <color auto="1"/>
      </right>
      <top style="thin">
        <color indexed="64"/>
      </top>
      <bottom/>
      <diagonal/>
    </border>
    <border>
      <left/>
      <right style="dotted">
        <color auto="1"/>
      </right>
      <top/>
      <bottom style="slantDashDot">
        <color auto="1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/>
      <bottom style="thin">
        <color indexed="64"/>
      </bottom>
      <diagonal/>
    </border>
    <border>
      <left style="dotted">
        <color auto="1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otted">
        <color auto="1"/>
      </left>
      <right style="medium">
        <color indexed="64"/>
      </right>
      <top style="thin">
        <color indexed="64"/>
      </top>
      <bottom style="dotted">
        <color auto="1"/>
      </bottom>
      <diagonal/>
    </border>
    <border>
      <left style="medium">
        <color indexed="64"/>
      </left>
      <right/>
      <top/>
      <bottom/>
      <diagonal/>
    </border>
    <border>
      <left style="dotted">
        <color auto="1"/>
      </left>
      <right style="medium">
        <color indexed="64"/>
      </right>
      <top/>
      <bottom style="dotted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/>
      <top/>
      <bottom style="slantDashDot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slantDashDot">
        <color auto="1"/>
      </bottom>
      <diagonal/>
    </border>
    <border>
      <left style="medium">
        <color indexed="64"/>
      </left>
      <right style="dotted">
        <color auto="1"/>
      </right>
      <top/>
      <bottom/>
      <diagonal/>
    </border>
    <border>
      <left style="medium">
        <color indexed="64"/>
      </left>
      <right style="dotted">
        <color auto="1"/>
      </right>
      <top/>
      <bottom style="slantDashDot">
        <color auto="1"/>
      </bottom>
      <diagonal/>
    </border>
    <border>
      <left style="medium">
        <color indexed="64"/>
      </left>
      <right style="dotted">
        <color auto="1"/>
      </right>
      <top/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auto="1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indexed="64"/>
      </right>
      <top style="slantDashDot">
        <color auto="1"/>
      </top>
      <bottom style="slantDashDot">
        <color auto="1"/>
      </bottom>
      <diagonal/>
    </border>
    <border>
      <left style="dotted">
        <color auto="1"/>
      </left>
      <right style="dotted">
        <color auto="1"/>
      </right>
      <top style="slantDashDot">
        <color auto="1"/>
      </top>
      <bottom style="slantDashDot">
        <color auto="1"/>
      </bottom>
      <diagonal/>
    </border>
    <border>
      <left style="medium">
        <color indexed="64"/>
      </left>
      <right style="dotted">
        <color auto="1"/>
      </right>
      <top style="slantDashDot">
        <color auto="1"/>
      </top>
      <bottom style="slantDashDot">
        <color indexed="64"/>
      </bottom>
      <diagonal/>
    </border>
    <border>
      <left style="dotted">
        <color auto="1"/>
      </left>
      <right/>
      <top style="slantDashDot">
        <color auto="1"/>
      </top>
      <bottom style="slantDashDot">
        <color auto="1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medium">
        <color indexed="64"/>
      </right>
      <top/>
      <bottom/>
      <diagonal/>
    </border>
    <border>
      <left style="dotted">
        <color auto="1"/>
      </left>
      <right/>
      <top/>
      <bottom style="slantDashDot">
        <color indexed="64"/>
      </bottom>
      <diagonal/>
    </border>
    <border>
      <left/>
      <right/>
      <top/>
      <bottom style="slantDashDot">
        <color indexed="64"/>
      </bottom>
      <diagonal/>
    </border>
    <border>
      <left style="medium">
        <color indexed="64"/>
      </left>
      <right style="dotted">
        <color auto="1"/>
      </right>
      <top style="slantDashDot">
        <color indexed="64"/>
      </top>
      <bottom/>
      <diagonal/>
    </border>
    <border>
      <left style="dotted">
        <color auto="1"/>
      </left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 style="mediumDashDotDot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DashDotDot">
        <color auto="1"/>
      </bottom>
      <diagonal/>
    </border>
    <border>
      <left style="dotted">
        <color auto="1"/>
      </left>
      <right style="medium">
        <color indexed="64"/>
      </right>
      <top style="dotted">
        <color auto="1"/>
      </top>
      <bottom style="mediumDashDotDot">
        <color auto="1"/>
      </bottom>
      <diagonal/>
    </border>
    <border>
      <left style="medium">
        <color indexed="64"/>
      </left>
      <right style="dotted">
        <color auto="1"/>
      </right>
      <top style="mediumDashDotDot">
        <color indexed="64"/>
      </top>
      <bottom/>
      <diagonal/>
    </border>
    <border>
      <left style="medium">
        <color indexed="64"/>
      </left>
      <right style="dotted">
        <color auto="1"/>
      </right>
      <top/>
      <bottom style="mediumDashDotDot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/>
      <top style="medium">
        <color indexed="64"/>
      </top>
      <bottom style="thin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hair">
        <color auto="1"/>
      </left>
      <right style="dotted">
        <color auto="1"/>
      </right>
      <top/>
      <bottom/>
      <diagonal/>
    </border>
    <border>
      <left/>
      <right style="hair">
        <color auto="1"/>
      </right>
      <top style="slantDashDot">
        <color auto="1"/>
      </top>
      <bottom/>
      <diagonal/>
    </border>
    <border>
      <left/>
      <right style="hair">
        <color auto="1"/>
      </right>
      <top style="dotted">
        <color auto="1"/>
      </top>
      <bottom style="dotted">
        <color auto="1"/>
      </bottom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auto="1"/>
      </right>
      <top/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35" fillId="0" borderId="0" applyFont="0" applyFill="0" applyBorder="0" applyAlignment="0" applyProtection="0"/>
  </cellStyleXfs>
  <cellXfs count="421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0" fillId="0" borderId="0" xfId="0" applyProtection="1"/>
    <xf numFmtId="0" fontId="2" fillId="0" borderId="5" xfId="0" applyFont="1" applyBorder="1" applyAlignment="1">
      <alignment horizontal="center" vertical="center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3" fillId="0" borderId="0" xfId="0" applyFont="1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/>
    <xf numFmtId="0" fontId="5" fillId="0" borderId="6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/>
    </xf>
    <xf numFmtId="4" fontId="2" fillId="0" borderId="8" xfId="0" applyNumberFormat="1" applyFont="1" applyBorder="1" applyAlignment="1">
      <alignment horizontal="center" vertical="center"/>
    </xf>
    <xf numFmtId="0" fontId="3" fillId="0" borderId="10" xfId="0" applyFont="1" applyBorder="1" applyAlignment="1" applyProtection="1">
      <alignment horizontal="center" vertical="center"/>
      <protection hidden="1"/>
    </xf>
    <xf numFmtId="4" fontId="2" fillId="0" borderId="10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4" fontId="8" fillId="0" borderId="0" xfId="0" applyNumberFormat="1" applyFont="1" applyBorder="1"/>
    <xf numFmtId="0" fontId="3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center"/>
    </xf>
    <xf numFmtId="4" fontId="2" fillId="0" borderId="0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/>
    <xf numFmtId="0" fontId="2" fillId="0" borderId="0" xfId="0" applyFont="1" applyAlignment="1">
      <alignment horizontal="right"/>
    </xf>
    <xf numFmtId="0" fontId="10" fillId="0" borderId="0" xfId="0" applyFont="1" applyBorder="1" applyAlignment="1">
      <alignment vertical="center"/>
    </xf>
    <xf numFmtId="4" fontId="11" fillId="0" borderId="15" xfId="0" applyNumberFormat="1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>
      <alignment vertical="center"/>
    </xf>
    <xf numFmtId="0" fontId="3" fillId="0" borderId="26" xfId="0" applyFont="1" applyBorder="1" applyAlignment="1">
      <alignment horizontal="center" wrapText="1"/>
    </xf>
    <xf numFmtId="0" fontId="3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4" fontId="2" fillId="0" borderId="12" xfId="0" applyNumberFormat="1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vertical="center" wrapText="1"/>
    </xf>
    <xf numFmtId="0" fontId="3" fillId="0" borderId="46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3" fillId="0" borderId="50" xfId="0" applyFont="1" applyBorder="1" applyAlignment="1">
      <alignment horizontal="center" vertical="center"/>
    </xf>
    <xf numFmtId="0" fontId="5" fillId="0" borderId="11" xfId="0" applyFont="1" applyBorder="1" applyAlignment="1">
      <alignment horizontal="left" vertical="center"/>
    </xf>
    <xf numFmtId="0" fontId="3" fillId="0" borderId="51" xfId="0" applyFont="1" applyBorder="1" applyAlignment="1" applyProtection="1">
      <alignment horizontal="center" vertical="center"/>
      <protection hidden="1"/>
    </xf>
    <xf numFmtId="0" fontId="5" fillId="0" borderId="4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4" fontId="2" fillId="0" borderId="54" xfId="0" applyNumberFormat="1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3" fillId="0" borderId="55" xfId="0" applyFont="1" applyBorder="1" applyAlignment="1" applyProtection="1">
      <alignment horizontal="center" vertical="center"/>
      <protection hidden="1"/>
    </xf>
    <xf numFmtId="0" fontId="3" fillId="0" borderId="7" xfId="0" applyFont="1" applyBorder="1" applyAlignment="1">
      <alignment horizontal="left" vertical="center"/>
    </xf>
    <xf numFmtId="0" fontId="3" fillId="0" borderId="28" xfId="0" applyFont="1" applyBorder="1" applyAlignment="1">
      <alignment horizontal="center" wrapText="1"/>
    </xf>
    <xf numFmtId="0" fontId="3" fillId="0" borderId="12" xfId="0" applyFont="1" applyBorder="1" applyAlignment="1">
      <alignment horizontal="left" vertical="center"/>
    </xf>
    <xf numFmtId="4" fontId="2" fillId="0" borderId="11" xfId="0" applyNumberFormat="1" applyFont="1" applyBorder="1" applyAlignment="1">
      <alignment horizontal="center" vertical="center"/>
    </xf>
    <xf numFmtId="4" fontId="12" fillId="0" borderId="4" xfId="0" applyNumberFormat="1" applyFont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4" fontId="13" fillId="0" borderId="46" xfId="0" applyNumberFormat="1" applyFont="1" applyBorder="1" applyAlignment="1">
      <alignment horizontal="center" vertical="center"/>
    </xf>
    <xf numFmtId="4" fontId="13" fillId="0" borderId="49" xfId="0" applyNumberFormat="1" applyFont="1" applyBorder="1" applyAlignment="1">
      <alignment horizontal="center" vertical="center"/>
    </xf>
    <xf numFmtId="4" fontId="13" fillId="0" borderId="56" xfId="0" applyNumberFormat="1" applyFont="1" applyBorder="1" applyAlignment="1">
      <alignment horizontal="center" vertical="center"/>
    </xf>
    <xf numFmtId="4" fontId="13" fillId="0" borderId="55" xfId="0" applyNumberFormat="1" applyFont="1" applyBorder="1" applyAlignment="1">
      <alignment horizontal="center" vertical="center"/>
    </xf>
    <xf numFmtId="4" fontId="13" fillId="0" borderId="52" xfId="0" applyNumberFormat="1" applyFont="1" applyBorder="1" applyAlignment="1">
      <alignment horizontal="center" vertical="center"/>
    </xf>
    <xf numFmtId="4" fontId="13" fillId="0" borderId="0" xfId="0" applyNumberFormat="1" applyFont="1" applyBorder="1" applyAlignment="1">
      <alignment horizontal="center" vertical="center"/>
    </xf>
    <xf numFmtId="4" fontId="13" fillId="0" borderId="38" xfId="0" applyNumberFormat="1" applyFont="1" applyBorder="1" applyAlignment="1">
      <alignment horizontal="center" vertical="center"/>
    </xf>
    <xf numFmtId="4" fontId="12" fillId="0" borderId="3" xfId="0" applyNumberFormat="1" applyFont="1" applyBorder="1" applyAlignment="1">
      <alignment horizontal="center" vertical="center"/>
    </xf>
    <xf numFmtId="4" fontId="2" fillId="0" borderId="16" xfId="0" applyNumberFormat="1" applyFont="1" applyBorder="1" applyAlignment="1">
      <alignment horizontal="center" vertical="center"/>
    </xf>
    <xf numFmtId="0" fontId="3" fillId="0" borderId="58" xfId="0" applyFont="1" applyBorder="1" applyAlignment="1" applyProtection="1">
      <alignment horizontal="center" vertical="center"/>
      <protection hidden="1"/>
    </xf>
    <xf numFmtId="4" fontId="2" fillId="0" borderId="58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hidden="1"/>
    </xf>
    <xf numFmtId="4" fontId="12" fillId="0" borderId="7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vertical="center"/>
    </xf>
    <xf numFmtId="4" fontId="12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5" fillId="0" borderId="58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3" fillId="0" borderId="53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5" fillId="0" borderId="56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38" xfId="0" applyFont="1" applyBorder="1" applyAlignment="1">
      <alignment horizontal="left" vertical="center"/>
    </xf>
    <xf numFmtId="0" fontId="5" fillId="0" borderId="5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11" fillId="0" borderId="63" xfId="0" applyFont="1" applyBorder="1" applyAlignment="1">
      <alignment horizontal="center" vertical="center"/>
    </xf>
    <xf numFmtId="4" fontId="14" fillId="2" borderId="64" xfId="0" applyNumberFormat="1" applyFont="1" applyFill="1" applyBorder="1" applyAlignment="1">
      <alignment horizontal="center" vertical="center" wrapText="1"/>
    </xf>
    <xf numFmtId="2" fontId="16" fillId="2" borderId="64" xfId="0" applyNumberFormat="1" applyFont="1" applyFill="1" applyBorder="1" applyAlignment="1">
      <alignment horizontal="center" vertical="center" wrapText="1"/>
    </xf>
    <xf numFmtId="4" fontId="16" fillId="2" borderId="64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4" fillId="0" borderId="66" xfId="0" applyFont="1" applyBorder="1" applyAlignment="1">
      <alignment horizontal="center" vertical="center"/>
    </xf>
    <xf numFmtId="0" fontId="6" fillId="0" borderId="67" xfId="0" applyFont="1" applyBorder="1" applyAlignment="1">
      <alignment horizontal="center" vertical="center" textRotation="90" wrapText="1"/>
    </xf>
    <xf numFmtId="0" fontId="6" fillId="0" borderId="67" xfId="0" applyFont="1" applyBorder="1" applyAlignment="1">
      <alignment horizontal="center" vertical="center" wrapText="1"/>
    </xf>
    <xf numFmtId="0" fontId="2" fillId="0" borderId="67" xfId="0" applyFont="1" applyBorder="1" applyAlignment="1" applyProtection="1">
      <alignment horizontal="center" vertical="center" textRotation="90" wrapText="1"/>
      <protection hidden="1"/>
    </xf>
    <xf numFmtId="0" fontId="2" fillId="0" borderId="67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4" fontId="2" fillId="0" borderId="0" xfId="0" applyNumberFormat="1" applyFont="1"/>
    <xf numFmtId="0" fontId="3" fillId="0" borderId="39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5" fillId="0" borderId="1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4" fontId="13" fillId="0" borderId="71" xfId="0" applyNumberFormat="1" applyFont="1" applyBorder="1" applyAlignment="1">
      <alignment horizontal="center" vertical="center"/>
    </xf>
    <xf numFmtId="4" fontId="13" fillId="0" borderId="72" xfId="0" applyNumberFormat="1" applyFont="1" applyBorder="1" applyAlignment="1">
      <alignment horizontal="center" vertical="center"/>
    </xf>
    <xf numFmtId="0" fontId="5" fillId="0" borderId="73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/>
    </xf>
    <xf numFmtId="0" fontId="3" fillId="0" borderId="75" xfId="0" applyFont="1" applyBorder="1" applyAlignment="1">
      <alignment horizontal="left" vertical="center"/>
    </xf>
    <xf numFmtId="0" fontId="5" fillId="0" borderId="76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center"/>
    </xf>
    <xf numFmtId="0" fontId="5" fillId="0" borderId="77" xfId="0" applyFont="1" applyBorder="1" applyAlignment="1">
      <alignment horizontal="left" vertical="center"/>
    </xf>
    <xf numFmtId="0" fontId="5" fillId="0" borderId="79" xfId="0" applyFont="1" applyBorder="1" applyAlignment="1">
      <alignment horizontal="left" vertical="center"/>
    </xf>
    <xf numFmtId="4" fontId="13" fillId="0" borderId="80" xfId="0" applyNumberFormat="1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 wrapText="1"/>
    </xf>
    <xf numFmtId="4" fontId="14" fillId="2" borderId="0" xfId="0" applyNumberFormat="1" applyFont="1" applyFill="1" applyBorder="1" applyAlignment="1">
      <alignment horizontal="center" vertical="center" wrapText="1"/>
    </xf>
    <xf numFmtId="3" fontId="2" fillId="0" borderId="0" xfId="0" applyNumberFormat="1" applyFont="1" applyBorder="1" applyAlignment="1">
      <alignment horizontal="right"/>
    </xf>
    <xf numFmtId="0" fontId="20" fillId="0" borderId="0" xfId="0" applyFont="1" applyBorder="1"/>
    <xf numFmtId="0" fontId="21" fillId="0" borderId="0" xfId="0" applyFont="1" applyBorder="1" applyAlignment="1">
      <alignment vertical="center"/>
    </xf>
    <xf numFmtId="0" fontId="20" fillId="0" borderId="0" xfId="0" applyFont="1"/>
    <xf numFmtId="0" fontId="20" fillId="0" borderId="0" xfId="0" applyFont="1" applyBorder="1" applyAlignment="1">
      <alignment vertical="center"/>
    </xf>
    <xf numFmtId="4" fontId="20" fillId="0" borderId="0" xfId="0" applyNumberFormat="1" applyFont="1" applyBorder="1"/>
    <xf numFmtId="0" fontId="23" fillId="0" borderId="66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 textRotation="90" wrapText="1"/>
    </xf>
    <xf numFmtId="0" fontId="24" fillId="0" borderId="67" xfId="0" applyFont="1" applyBorder="1" applyAlignment="1">
      <alignment horizontal="center" vertical="center" wrapText="1"/>
    </xf>
    <xf numFmtId="0" fontId="26" fillId="0" borderId="23" xfId="0" applyFont="1" applyBorder="1" applyAlignment="1">
      <alignment horizontal="center" vertical="center"/>
    </xf>
    <xf numFmtId="0" fontId="26" fillId="0" borderId="6" xfId="0" applyFont="1" applyBorder="1" applyAlignment="1">
      <alignment horizontal="center"/>
    </xf>
    <xf numFmtId="0" fontId="26" fillId="0" borderId="6" xfId="0" applyFont="1" applyBorder="1" applyAlignment="1" applyProtection="1">
      <alignment horizontal="center" vertical="center"/>
      <protection hidden="1"/>
    </xf>
    <xf numFmtId="0" fontId="26" fillId="0" borderId="6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/>
    </xf>
    <xf numFmtId="0" fontId="25" fillId="0" borderId="4" xfId="0" applyFont="1" applyBorder="1" applyAlignment="1" applyProtection="1">
      <alignment horizontal="center" vertical="center"/>
      <protection hidden="1"/>
    </xf>
    <xf numFmtId="0" fontId="25" fillId="0" borderId="4" xfId="0" applyFont="1" applyBorder="1" applyAlignment="1">
      <alignment horizontal="left" vertical="center"/>
    </xf>
    <xf numFmtId="4" fontId="31" fillId="0" borderId="4" xfId="0" applyNumberFormat="1" applyFont="1" applyBorder="1" applyAlignment="1">
      <alignment horizontal="center" vertical="center"/>
    </xf>
    <xf numFmtId="2" fontId="25" fillId="0" borderId="4" xfId="0" applyNumberFormat="1" applyFont="1" applyBorder="1" applyAlignment="1">
      <alignment horizontal="center" vertical="center"/>
    </xf>
    <xf numFmtId="4" fontId="25" fillId="0" borderId="4" xfId="0" applyNumberFormat="1" applyFont="1" applyBorder="1" applyAlignment="1">
      <alignment horizontal="center" vertical="center"/>
    </xf>
    <xf numFmtId="9" fontId="25" fillId="0" borderId="39" xfId="0" applyNumberFormat="1" applyFont="1" applyBorder="1" applyAlignment="1">
      <alignment horizontal="center" vertical="center"/>
    </xf>
    <xf numFmtId="0" fontId="30" fillId="0" borderId="26" xfId="0" applyFont="1" applyBorder="1" applyAlignment="1">
      <alignment horizontal="center" wrapText="1"/>
    </xf>
    <xf numFmtId="0" fontId="25" fillId="0" borderId="3" xfId="0" applyFont="1" applyBorder="1" applyAlignment="1" applyProtection="1">
      <alignment horizontal="center" vertical="center"/>
      <protection hidden="1"/>
    </xf>
    <xf numFmtId="0" fontId="25" fillId="0" borderId="1" xfId="0" applyFont="1" applyBorder="1" applyAlignment="1">
      <alignment horizontal="left" vertical="center"/>
    </xf>
    <xf numFmtId="4" fontId="31" fillId="0" borderId="3" xfId="0" applyNumberFormat="1" applyFont="1" applyBorder="1" applyAlignment="1">
      <alignment horizontal="center" vertical="center"/>
    </xf>
    <xf numFmtId="4" fontId="25" fillId="0" borderId="3" xfId="0" applyNumberFormat="1" applyFont="1" applyBorder="1" applyAlignment="1">
      <alignment horizontal="center" vertical="center"/>
    </xf>
    <xf numFmtId="9" fontId="25" fillId="0" borderId="1" xfId="0" applyNumberFormat="1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 wrapText="1"/>
    </xf>
    <xf numFmtId="0" fontId="25" fillId="0" borderId="1" xfId="0" applyFont="1" applyBorder="1" applyAlignment="1" applyProtection="1">
      <alignment horizontal="center" vertical="center"/>
      <protection hidden="1"/>
    </xf>
    <xf numFmtId="4" fontId="31" fillId="0" borderId="1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/>
    </xf>
    <xf numFmtId="9" fontId="25" fillId="0" borderId="2" xfId="0" applyNumberFormat="1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4" fontId="31" fillId="0" borderId="1" xfId="0" applyNumberFormat="1" applyFont="1" applyBorder="1" applyAlignment="1">
      <alignment horizontal="center"/>
    </xf>
    <xf numFmtId="0" fontId="25" fillId="0" borderId="7" xfId="0" applyFont="1" applyBorder="1" applyAlignment="1" applyProtection="1">
      <alignment horizontal="center" vertical="center"/>
      <protection hidden="1"/>
    </xf>
    <xf numFmtId="0" fontId="25" fillId="0" borderId="7" xfId="0" applyFont="1" applyBorder="1" applyAlignment="1">
      <alignment horizontal="left" vertical="center" wrapText="1"/>
    </xf>
    <xf numFmtId="4" fontId="31" fillId="0" borderId="7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wrapText="1"/>
    </xf>
    <xf numFmtId="4" fontId="25" fillId="0" borderId="7" xfId="0" applyNumberFormat="1" applyFont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0" fontId="25" fillId="0" borderId="2" xfId="0" applyFont="1" applyBorder="1" applyAlignment="1" applyProtection="1">
      <alignment horizontal="center" vertical="center"/>
      <protection hidden="1"/>
    </xf>
    <xf numFmtId="0" fontId="25" fillId="0" borderId="3" xfId="0" applyFont="1" applyBorder="1" applyAlignment="1">
      <alignment horizontal="left" vertical="center"/>
    </xf>
    <xf numFmtId="4" fontId="31" fillId="0" borderId="78" xfId="0" applyNumberFormat="1" applyFont="1" applyBorder="1" applyAlignment="1">
      <alignment horizontal="center" vertical="center"/>
    </xf>
    <xf numFmtId="2" fontId="25" fillId="0" borderId="77" xfId="0" applyNumberFormat="1" applyFont="1" applyBorder="1" applyAlignment="1">
      <alignment horizontal="center" vertical="center"/>
    </xf>
    <xf numFmtId="4" fontId="25" fillId="0" borderId="79" xfId="0" applyNumberFormat="1" applyFont="1" applyBorder="1" applyAlignment="1">
      <alignment horizontal="center" vertical="center"/>
    </xf>
    <xf numFmtId="4" fontId="25" fillId="0" borderId="77" xfId="0" applyNumberFormat="1" applyFont="1" applyBorder="1" applyAlignment="1">
      <alignment horizontal="center" vertical="center"/>
    </xf>
    <xf numFmtId="4" fontId="31" fillId="0" borderId="80" xfId="0" applyNumberFormat="1" applyFont="1" applyBorder="1" applyAlignment="1">
      <alignment horizontal="center" vertical="center"/>
    </xf>
    <xf numFmtId="0" fontId="25" fillId="0" borderId="11" xfId="0" applyFont="1" applyBorder="1" applyAlignment="1" applyProtection="1">
      <alignment horizontal="center" vertical="center"/>
      <protection hidden="1"/>
    </xf>
    <xf numFmtId="0" fontId="25" fillId="0" borderId="11" xfId="0" applyFont="1" applyBorder="1" applyAlignment="1">
      <alignment horizontal="left" vertical="center"/>
    </xf>
    <xf numFmtId="4" fontId="31" fillId="0" borderId="38" xfId="0" applyNumberFormat="1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4" fontId="25" fillId="0" borderId="38" xfId="0" applyNumberFormat="1" applyFont="1" applyBorder="1" applyAlignment="1">
      <alignment horizontal="center" vertical="center"/>
    </xf>
    <xf numFmtId="9" fontId="25" fillId="0" borderId="12" xfId="0" applyNumberFormat="1" applyFont="1" applyBorder="1" applyAlignment="1">
      <alignment horizontal="center" vertical="center"/>
    </xf>
    <xf numFmtId="0" fontId="25" fillId="0" borderId="16" xfId="0" applyFont="1" applyBorder="1" applyAlignment="1" applyProtection="1">
      <alignment horizontal="center" vertical="center"/>
      <protection hidden="1"/>
    </xf>
    <xf numFmtId="0" fontId="25" fillId="0" borderId="16" xfId="0" applyFont="1" applyBorder="1" applyAlignment="1">
      <alignment horizontal="left" vertical="center"/>
    </xf>
    <xf numFmtId="4" fontId="25" fillId="0" borderId="54" xfId="0" applyNumberFormat="1" applyFont="1" applyBorder="1" applyAlignment="1">
      <alignment horizontal="center" vertical="center"/>
    </xf>
    <xf numFmtId="0" fontId="25" fillId="0" borderId="54" xfId="0" applyFont="1" applyBorder="1" applyAlignment="1">
      <alignment horizontal="center" vertical="center"/>
    </xf>
    <xf numFmtId="2" fontId="25" fillId="0" borderId="1" xfId="0" applyNumberFormat="1" applyFont="1" applyBorder="1" applyAlignment="1">
      <alignment horizontal="center" vertical="center"/>
    </xf>
    <xf numFmtId="9" fontId="25" fillId="0" borderId="44" xfId="0" applyNumberFormat="1" applyFont="1" applyBorder="1" applyAlignment="1">
      <alignment horizontal="center" vertical="center"/>
    </xf>
    <xf numFmtId="9" fontId="25" fillId="0" borderId="3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left" vertical="center"/>
    </xf>
    <xf numFmtId="4" fontId="25" fillId="0" borderId="11" xfId="0" applyNumberFormat="1" applyFont="1" applyBorder="1" applyAlignment="1">
      <alignment horizontal="center" vertical="center"/>
    </xf>
    <xf numFmtId="2" fontId="25" fillId="0" borderId="11" xfId="0" applyNumberFormat="1" applyFont="1" applyBorder="1" applyAlignment="1">
      <alignment horizontal="center" vertical="center"/>
    </xf>
    <xf numFmtId="0" fontId="30" fillId="0" borderId="43" xfId="0" applyFont="1" applyBorder="1" applyAlignment="1">
      <alignment horizontal="center" vertical="center" wrapText="1"/>
    </xf>
    <xf numFmtId="4" fontId="25" fillId="0" borderId="16" xfId="0" applyNumberFormat="1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left" vertical="center"/>
    </xf>
    <xf numFmtId="0" fontId="25" fillId="0" borderId="44" xfId="0" applyFont="1" applyBorder="1" applyAlignment="1">
      <alignment horizontal="center" vertical="center"/>
    </xf>
    <xf numFmtId="4" fontId="25" fillId="0" borderId="44" xfId="0" applyNumberFormat="1" applyFont="1" applyBorder="1" applyAlignment="1">
      <alignment horizontal="center" vertical="center"/>
    </xf>
    <xf numFmtId="0" fontId="30" fillId="0" borderId="31" xfId="0" applyFont="1" applyBorder="1" applyAlignment="1">
      <alignment horizontal="center" vertical="center" wrapText="1"/>
    </xf>
    <xf numFmtId="0" fontId="25" fillId="0" borderId="10" xfId="0" applyFont="1" applyBorder="1" applyAlignment="1" applyProtection="1">
      <alignment horizontal="center" vertical="center"/>
      <protection hidden="1"/>
    </xf>
    <xf numFmtId="0" fontId="25" fillId="0" borderId="10" xfId="0" applyFont="1" applyBorder="1" applyAlignment="1">
      <alignment horizontal="left" vertical="center"/>
    </xf>
    <xf numFmtId="4" fontId="25" fillId="0" borderId="10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9" fontId="25" fillId="0" borderId="10" xfId="0" applyNumberFormat="1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8" xfId="0" applyFont="1" applyBorder="1" applyAlignment="1">
      <alignment horizontal="left" vertical="center"/>
    </xf>
    <xf numFmtId="4" fontId="25" fillId="0" borderId="8" xfId="0" applyNumberFormat="1" applyFont="1" applyBorder="1" applyAlignment="1">
      <alignment horizontal="center" vertical="center"/>
    </xf>
    <xf numFmtId="9" fontId="25" fillId="0" borderId="7" xfId="0" applyNumberFormat="1" applyFont="1" applyBorder="1" applyAlignment="1">
      <alignment horizontal="center" vertical="center"/>
    </xf>
    <xf numFmtId="4" fontId="25" fillId="0" borderId="12" xfId="0" applyNumberFormat="1" applyFont="1" applyBorder="1" applyAlignment="1">
      <alignment horizontal="center" vertical="center"/>
    </xf>
    <xf numFmtId="0" fontId="25" fillId="0" borderId="1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/>
    <xf numFmtId="0" fontId="30" fillId="0" borderId="0" xfId="0" applyFont="1" applyBorder="1"/>
    <xf numFmtId="0" fontId="25" fillId="0" borderId="0" xfId="0" applyFont="1" applyBorder="1" applyAlignment="1">
      <alignment horizontal="center" vertical="center" wrapText="1"/>
    </xf>
    <xf numFmtId="0" fontId="30" fillId="0" borderId="81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6" fillId="0" borderId="0" xfId="0" applyFont="1" applyBorder="1" applyAlignment="1">
      <alignment horizontal="left" vertical="center"/>
    </xf>
    <xf numFmtId="2" fontId="26" fillId="0" borderId="81" xfId="0" applyNumberFormat="1" applyFont="1" applyBorder="1" applyAlignment="1">
      <alignment horizontal="center" vertical="center"/>
    </xf>
    <xf numFmtId="0" fontId="26" fillId="0" borderId="81" xfId="0" applyFont="1" applyBorder="1" applyAlignment="1">
      <alignment horizontal="center" vertical="center"/>
    </xf>
    <xf numFmtId="2" fontId="25" fillId="0" borderId="0" xfId="0" applyNumberFormat="1" applyFont="1" applyBorder="1"/>
    <xf numFmtId="0" fontId="30" fillId="0" borderId="0" xfId="0" applyFont="1" applyBorder="1" applyAlignment="1">
      <alignment horizontal="left" vertical="center"/>
    </xf>
    <xf numFmtId="2" fontId="30" fillId="0" borderId="81" xfId="0" applyNumberFormat="1" applyFont="1" applyBorder="1" applyAlignment="1">
      <alignment horizontal="center" vertical="center"/>
    </xf>
    <xf numFmtId="0" fontId="30" fillId="0" borderId="81" xfId="0" applyFont="1" applyBorder="1" applyAlignment="1">
      <alignment horizontal="center" vertical="center"/>
    </xf>
    <xf numFmtId="2" fontId="30" fillId="0" borderId="81" xfId="0" applyNumberFormat="1" applyFont="1" applyBorder="1" applyAlignment="1">
      <alignment horizontal="center" vertical="center" wrapText="1"/>
    </xf>
    <xf numFmtId="0" fontId="34" fillId="0" borderId="0" xfId="0" applyFont="1" applyBorder="1"/>
    <xf numFmtId="0" fontId="27" fillId="0" borderId="68" xfId="0" applyFont="1" applyBorder="1" applyAlignment="1">
      <alignment horizontal="center" vertical="center" wrapText="1"/>
    </xf>
    <xf numFmtId="0" fontId="24" fillId="0" borderId="69" xfId="0" applyFont="1" applyBorder="1" applyAlignment="1">
      <alignment horizontal="center" vertical="center" wrapText="1"/>
    </xf>
    <xf numFmtId="4" fontId="14" fillId="2" borderId="67" xfId="0" applyNumberFormat="1" applyFont="1" applyFill="1" applyBorder="1" applyAlignment="1">
      <alignment horizontal="center" vertical="center" wrapText="1"/>
    </xf>
    <xf numFmtId="4" fontId="14" fillId="2" borderId="82" xfId="0" applyNumberFormat="1" applyFont="1" applyFill="1" applyBorder="1" applyAlignment="1">
      <alignment horizontal="center" vertical="center" wrapText="1"/>
    </xf>
    <xf numFmtId="4" fontId="29" fillId="2" borderId="67" xfId="0" applyNumberFormat="1" applyFont="1" applyFill="1" applyBorder="1" applyAlignment="1">
      <alignment horizontal="center" vertical="center" wrapText="1"/>
    </xf>
    <xf numFmtId="2" fontId="29" fillId="2" borderId="82" xfId="0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/>
    </xf>
    <xf numFmtId="0" fontId="25" fillId="0" borderId="0" xfId="0" applyFont="1"/>
    <xf numFmtId="0" fontId="25" fillId="0" borderId="0" xfId="0" applyFont="1" applyAlignment="1">
      <alignment horizontal="right"/>
    </xf>
    <xf numFmtId="0" fontId="23" fillId="0" borderId="67" xfId="0" applyFont="1" applyBorder="1" applyAlignment="1">
      <alignment horizontal="center" vertical="center" wrapText="1"/>
    </xf>
    <xf numFmtId="0" fontId="25" fillId="0" borderId="8" xfId="0" applyFont="1" applyBorder="1" applyAlignment="1" applyProtection="1">
      <alignment horizontal="center" vertical="center"/>
      <protection hidden="1"/>
    </xf>
    <xf numFmtId="0" fontId="30" fillId="0" borderId="31" xfId="0" applyFont="1" applyBorder="1" applyAlignment="1">
      <alignment horizontal="center" vertical="center"/>
    </xf>
    <xf numFmtId="4" fontId="31" fillId="0" borderId="49" xfId="0" applyNumberFormat="1" applyFont="1" applyBorder="1" applyAlignment="1">
      <alignment horizontal="center" vertical="center"/>
    </xf>
    <xf numFmtId="4" fontId="31" fillId="0" borderId="55" xfId="0" applyNumberFormat="1" applyFont="1" applyBorder="1" applyAlignment="1">
      <alignment horizontal="center" vertical="center"/>
    </xf>
    <xf numFmtId="0" fontId="23" fillId="0" borderId="67" xfId="0" applyFont="1" applyBorder="1" applyAlignment="1">
      <alignment horizontal="center" vertical="center" textRotation="90" wrapText="1"/>
    </xf>
    <xf numFmtId="4" fontId="37" fillId="2" borderId="64" xfId="0" applyNumberFormat="1" applyFont="1" applyFill="1" applyBorder="1" applyAlignment="1">
      <alignment horizontal="center" vertical="center" wrapText="1"/>
    </xf>
    <xf numFmtId="0" fontId="25" fillId="0" borderId="6" xfId="0" applyFont="1" applyBorder="1" applyAlignment="1" applyProtection="1">
      <alignment horizontal="center" vertical="center"/>
      <protection hidden="1"/>
    </xf>
    <xf numFmtId="0" fontId="25" fillId="0" borderId="6" xfId="0" applyFont="1" applyBorder="1" applyAlignment="1">
      <alignment horizontal="center" vertical="center"/>
    </xf>
    <xf numFmtId="0" fontId="25" fillId="0" borderId="24" xfId="0" applyFont="1" applyBorder="1" applyAlignment="1">
      <alignment horizontal="center"/>
    </xf>
    <xf numFmtId="0" fontId="25" fillId="0" borderId="2" xfId="0" applyFont="1" applyBorder="1" applyAlignment="1">
      <alignment horizontal="left" vertical="center"/>
    </xf>
    <xf numFmtId="164" fontId="25" fillId="0" borderId="49" xfId="1" applyFont="1" applyBorder="1" applyAlignment="1">
      <alignment horizontal="center" vertical="center"/>
    </xf>
    <xf numFmtId="164" fontId="25" fillId="0" borderId="4" xfId="1" applyFont="1" applyBorder="1" applyAlignment="1">
      <alignment horizontal="left" vertical="center"/>
    </xf>
    <xf numFmtId="9" fontId="25" fillId="0" borderId="39" xfId="1" applyNumberFormat="1" applyFont="1" applyBorder="1" applyAlignment="1">
      <alignment horizontal="center" vertical="center"/>
    </xf>
    <xf numFmtId="0" fontId="25" fillId="0" borderId="50" xfId="0" applyFont="1" applyBorder="1" applyAlignment="1">
      <alignment horizontal="center" vertical="center" wrapText="1"/>
    </xf>
    <xf numFmtId="9" fontId="25" fillId="0" borderId="1" xfId="1" applyNumberFormat="1" applyFont="1" applyBorder="1" applyAlignment="1">
      <alignment horizontal="center" vertical="center"/>
    </xf>
    <xf numFmtId="164" fontId="25" fillId="0" borderId="1" xfId="1" applyFont="1" applyBorder="1" applyAlignment="1">
      <alignment horizontal="left" vertical="center"/>
    </xf>
    <xf numFmtId="0" fontId="25" fillId="0" borderId="41" xfId="0" applyFont="1" applyBorder="1" applyAlignment="1">
      <alignment horizontal="center" vertical="center"/>
    </xf>
    <xf numFmtId="0" fontId="25" fillId="0" borderId="86" xfId="0" applyFont="1" applyBorder="1"/>
    <xf numFmtId="165" fontId="2" fillId="0" borderId="0" xfId="0" applyNumberFormat="1" applyFont="1" applyBorder="1" applyAlignment="1">
      <alignment horizontal="right"/>
    </xf>
    <xf numFmtId="4" fontId="3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164" fontId="23" fillId="0" borderId="41" xfId="0" applyNumberFormat="1" applyFont="1" applyBorder="1" applyAlignment="1">
      <alignment horizontal="center" vertical="center"/>
    </xf>
    <xf numFmtId="164" fontId="23" fillId="0" borderId="87" xfId="0" applyNumberFormat="1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4" fontId="32" fillId="0" borderId="87" xfId="0" applyNumberFormat="1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 wrapText="1"/>
    </xf>
    <xf numFmtId="0" fontId="23" fillId="0" borderId="65" xfId="0" applyFont="1" applyBorder="1" applyAlignment="1">
      <alignment horizontal="center" vertical="center" wrapText="1"/>
    </xf>
    <xf numFmtId="0" fontId="23" fillId="0" borderId="67" xfId="0" applyFont="1" applyBorder="1" applyAlignment="1" applyProtection="1">
      <alignment horizontal="center" vertical="center" textRotation="90" wrapText="1"/>
      <protection hidden="1"/>
    </xf>
    <xf numFmtId="0" fontId="25" fillId="0" borderId="88" xfId="0" applyFont="1" applyBorder="1" applyAlignment="1">
      <alignment horizontal="center" vertical="center"/>
    </xf>
    <xf numFmtId="0" fontId="25" fillId="0" borderId="89" xfId="0" applyFont="1" applyBorder="1" applyAlignment="1">
      <alignment horizontal="center"/>
    </xf>
    <xf numFmtId="0" fontId="23" fillId="0" borderId="81" xfId="0" applyFont="1" applyBorder="1" applyAlignment="1">
      <alignment horizontal="center" vertical="center"/>
    </xf>
    <xf numFmtId="2" fontId="23" fillId="0" borderId="8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5" fillId="0" borderId="25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30" xfId="0" applyFont="1" applyBorder="1" applyAlignment="1">
      <alignment horizontal="center" vertical="center" wrapText="1"/>
    </xf>
    <xf numFmtId="0" fontId="22" fillId="0" borderId="62" xfId="0" applyFont="1" applyBorder="1" applyAlignment="1">
      <alignment horizontal="left" vertical="center"/>
    </xf>
    <xf numFmtId="0" fontId="25" fillId="0" borderId="53" xfId="0" applyFont="1" applyBorder="1" applyAlignment="1">
      <alignment horizontal="center" vertical="center"/>
    </xf>
    <xf numFmtId="0" fontId="25" fillId="0" borderId="34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32" xfId="0" applyFont="1" applyBorder="1" applyAlignment="1">
      <alignment horizontal="center" vertical="center"/>
    </xf>
    <xf numFmtId="0" fontId="25" fillId="0" borderId="61" xfId="0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85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6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4" fontId="39" fillId="2" borderId="90" xfId="0" applyNumberFormat="1" applyFont="1" applyFill="1" applyBorder="1" applyAlignment="1">
      <alignment horizontal="center" vertical="center" wrapText="1"/>
    </xf>
    <xf numFmtId="4" fontId="41" fillId="2" borderId="90" xfId="0" applyNumberFormat="1" applyFont="1" applyFill="1" applyBorder="1" applyAlignment="1">
      <alignment horizontal="center" vertical="center" wrapText="1"/>
    </xf>
    <xf numFmtId="0" fontId="30" fillId="0" borderId="90" xfId="0" applyFont="1" applyBorder="1" applyAlignment="1">
      <alignment horizontal="center" vertical="center" wrapText="1"/>
    </xf>
    <xf numFmtId="166" fontId="23" fillId="0" borderId="93" xfId="0" applyNumberFormat="1" applyFont="1" applyBorder="1" applyAlignment="1">
      <alignment horizontal="center" vertical="center"/>
    </xf>
    <xf numFmtId="0" fontId="23" fillId="0" borderId="93" xfId="0" applyFont="1" applyBorder="1" applyAlignment="1">
      <alignment vertical="center"/>
    </xf>
    <xf numFmtId="4" fontId="23" fillId="0" borderId="93" xfId="0" applyNumberFormat="1" applyFont="1" applyBorder="1" applyAlignment="1">
      <alignment vertical="center"/>
    </xf>
    <xf numFmtId="9" fontId="23" fillId="0" borderId="93" xfId="0" applyNumberFormat="1" applyFont="1" applyBorder="1" applyAlignment="1">
      <alignment horizontal="center" vertical="center"/>
    </xf>
    <xf numFmtId="0" fontId="25" fillId="0" borderId="94" xfId="0" applyFont="1" applyBorder="1" applyAlignment="1">
      <alignment vertical="center"/>
    </xf>
    <xf numFmtId="165" fontId="32" fillId="0" borderId="95" xfId="0" applyNumberFormat="1" applyFont="1" applyBorder="1" applyAlignment="1">
      <alignment horizontal="center" vertical="center"/>
    </xf>
    <xf numFmtId="0" fontId="32" fillId="0" borderId="96" xfId="0" applyFont="1" applyBorder="1" applyAlignment="1">
      <alignment horizontal="center" vertical="center"/>
    </xf>
    <xf numFmtId="4" fontId="32" fillId="0" borderId="42" xfId="0" applyNumberFormat="1" applyFont="1" applyBorder="1" applyAlignment="1">
      <alignment horizontal="center" vertical="center"/>
    </xf>
    <xf numFmtId="4" fontId="32" fillId="0" borderId="93" xfId="0" applyNumberFormat="1" applyFont="1" applyBorder="1" applyAlignment="1">
      <alignment horizontal="center" vertical="center"/>
    </xf>
    <xf numFmtId="0" fontId="23" fillId="0" borderId="94" xfId="0" applyFont="1" applyBorder="1" applyAlignment="1">
      <alignment horizontal="center" vertical="center"/>
    </xf>
    <xf numFmtId="166" fontId="23" fillId="0" borderId="41" xfId="0" applyNumberFormat="1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4" fontId="23" fillId="0" borderId="93" xfId="0" applyNumberFormat="1" applyFont="1" applyBorder="1" applyAlignment="1">
      <alignment horizontal="center" vertical="center"/>
    </xf>
    <xf numFmtId="0" fontId="25" fillId="0" borderId="97" xfId="0" applyFont="1" applyBorder="1" applyAlignment="1">
      <alignment vertical="center"/>
    </xf>
    <xf numFmtId="0" fontId="0" fillId="0" borderId="0" xfId="0"/>
    <xf numFmtId="4" fontId="37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9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3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7" fillId="0" borderId="6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17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9" fillId="0" borderId="62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center" vertical="center" textRotation="90" wrapText="1"/>
      <protection hidden="1"/>
    </xf>
    <xf numFmtId="0" fontId="2" fillId="0" borderId="6" xfId="0" applyFont="1" applyBorder="1" applyAlignment="1">
      <alignment textRotation="90"/>
    </xf>
    <xf numFmtId="0" fontId="6" fillId="0" borderId="1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textRotation="90" wrapText="1"/>
    </xf>
    <xf numFmtId="0" fontId="6" fillId="0" borderId="6" xfId="0" applyFont="1" applyBorder="1" applyAlignment="1">
      <alignment horizontal="center" vertical="center" textRotation="90" wrapText="1"/>
    </xf>
    <xf numFmtId="0" fontId="25" fillId="0" borderId="9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39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44" xfId="0" applyFont="1" applyBorder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32" fillId="0" borderId="40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 wrapText="1"/>
    </xf>
    <xf numFmtId="0" fontId="24" fillId="0" borderId="84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 vertical="center" wrapText="1"/>
    </xf>
    <xf numFmtId="0" fontId="23" fillId="0" borderId="41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5" fillId="0" borderId="91" xfId="0" applyFont="1" applyBorder="1" applyAlignment="1">
      <alignment horizontal="center" vertical="center" wrapText="1"/>
    </xf>
    <xf numFmtId="0" fontId="25" fillId="0" borderId="92" xfId="0" applyFont="1" applyBorder="1" applyAlignment="1">
      <alignment horizontal="center" vertical="center" wrapText="1"/>
    </xf>
    <xf numFmtId="0" fontId="27" fillId="0" borderId="83" xfId="0" applyFont="1" applyBorder="1" applyAlignment="1">
      <alignment horizontal="center" vertical="center"/>
    </xf>
    <xf numFmtId="0" fontId="27" fillId="0" borderId="84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44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4" fillId="0" borderId="83" xfId="0" applyFont="1" applyBorder="1" applyAlignment="1">
      <alignment horizontal="center" vertical="center"/>
    </xf>
    <xf numFmtId="0" fontId="24" fillId="0" borderId="84" xfId="0" applyFont="1" applyBorder="1" applyAlignment="1">
      <alignment horizontal="center" vertical="center"/>
    </xf>
    <xf numFmtId="0" fontId="22" fillId="0" borderId="62" xfId="0" applyFont="1" applyBorder="1" applyAlignment="1">
      <alignment horizontal="left" vertical="center"/>
    </xf>
    <xf numFmtId="0" fontId="25" fillId="0" borderId="32" xfId="0" applyFont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44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4" fillId="0" borderId="98" xfId="0" applyFont="1" applyBorder="1" applyAlignment="1">
      <alignment horizontal="left" vertical="center" wrapText="1"/>
    </xf>
    <xf numFmtId="0" fontId="24" fillId="0" borderId="0" xfId="0" applyFont="1" applyAlignment="1">
      <alignment horizontal="left" vertical="center" wrapText="1"/>
    </xf>
    <xf numFmtId="0" fontId="30" fillId="0" borderId="0" xfId="0" applyFont="1" applyAlignment="1">
      <alignment horizontal="center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"/>
  <sheetViews>
    <sheetView zoomScale="89" zoomScaleNormal="89" workbookViewId="0">
      <selection activeCell="E4" sqref="E4:J11"/>
    </sheetView>
  </sheetViews>
  <sheetFormatPr defaultRowHeight="14.25"/>
  <cols>
    <col min="1" max="1" width="3.625" style="6" customWidth="1"/>
    <col min="2" max="2" width="6.75" customWidth="1"/>
    <col min="3" max="3" width="16" customWidth="1"/>
    <col min="4" max="4" width="5.5" style="6" customWidth="1"/>
    <col min="5" max="5" width="16.75" style="6" customWidth="1"/>
    <col min="6" max="6" width="13" style="6" customWidth="1"/>
    <col min="7" max="7" width="12.125" style="6" customWidth="1"/>
    <col min="8" max="8" width="10.5" style="6" customWidth="1"/>
    <col min="9" max="9" width="11.625" customWidth="1"/>
    <col min="10" max="10" width="15.625" customWidth="1"/>
    <col min="11" max="11" width="9.875" customWidth="1"/>
    <col min="12" max="12" width="14.5" customWidth="1"/>
    <col min="13" max="13" width="12.875" customWidth="1"/>
    <col min="14" max="14" width="18.5" customWidth="1"/>
  </cols>
  <sheetData>
    <row r="1" spans="1:19" ht="15">
      <c r="A1" s="5"/>
      <c r="B1" s="3"/>
      <c r="C1" s="3"/>
      <c r="D1" s="5"/>
      <c r="E1" s="5"/>
      <c r="F1" s="5"/>
      <c r="G1" s="5"/>
      <c r="H1" s="5"/>
      <c r="I1" s="3"/>
      <c r="J1" s="54" t="s">
        <v>25</v>
      </c>
      <c r="K1" s="53"/>
    </row>
    <row r="2" spans="1:19" ht="11.25" customHeight="1">
      <c r="A2" s="361"/>
      <c r="B2" s="361"/>
      <c r="C2" s="361"/>
      <c r="D2" s="361"/>
      <c r="E2" s="361"/>
      <c r="F2" s="361"/>
      <c r="G2" s="361"/>
      <c r="H2" s="361"/>
      <c r="I2" s="361"/>
      <c r="J2" s="361"/>
      <c r="K2" s="52"/>
      <c r="L2" s="52"/>
      <c r="M2" s="52"/>
      <c r="N2" s="52"/>
    </row>
    <row r="3" spans="1:19" ht="36.75" customHeight="1" thickBot="1">
      <c r="A3" s="362" t="s">
        <v>63</v>
      </c>
      <c r="B3" s="362"/>
      <c r="C3" s="362"/>
      <c r="D3" s="362"/>
      <c r="E3" s="362"/>
      <c r="F3" s="362"/>
      <c r="G3" s="362"/>
      <c r="H3" s="362"/>
      <c r="I3" s="362"/>
      <c r="J3" s="362"/>
      <c r="K3" s="51"/>
      <c r="L3" s="51"/>
      <c r="M3" s="51"/>
      <c r="N3" s="51"/>
    </row>
    <row r="4" spans="1:19" ht="132" customHeight="1">
      <c r="A4" s="127" t="s">
        <v>0</v>
      </c>
      <c r="B4" s="128" t="s">
        <v>35</v>
      </c>
      <c r="C4" s="129" t="s">
        <v>18</v>
      </c>
      <c r="D4" s="130" t="s">
        <v>1</v>
      </c>
      <c r="E4" s="131" t="s">
        <v>36</v>
      </c>
      <c r="F4" s="115" t="s">
        <v>62</v>
      </c>
      <c r="G4" s="115" t="s">
        <v>58</v>
      </c>
      <c r="H4" s="117" t="s">
        <v>59</v>
      </c>
      <c r="I4" s="116" t="s">
        <v>60</v>
      </c>
      <c r="J4" s="132" t="s">
        <v>61</v>
      </c>
      <c r="K4" s="38"/>
      <c r="L4" s="149"/>
      <c r="M4" s="39"/>
      <c r="N4" s="39"/>
      <c r="O4" s="4"/>
      <c r="P4" s="32"/>
      <c r="Q4" s="2"/>
      <c r="R4" s="2"/>
      <c r="S4" s="2"/>
    </row>
    <row r="5" spans="1:19" ht="12.75" customHeight="1">
      <c r="A5" s="36">
        <v>1</v>
      </c>
      <c r="B5" s="15">
        <v>2</v>
      </c>
      <c r="C5" s="15">
        <v>3</v>
      </c>
      <c r="D5" s="20">
        <v>4</v>
      </c>
      <c r="E5" s="14">
        <v>5</v>
      </c>
      <c r="F5" s="14">
        <v>9</v>
      </c>
      <c r="G5" s="14">
        <v>10</v>
      </c>
      <c r="H5" s="14">
        <v>11</v>
      </c>
      <c r="I5" s="14">
        <v>12</v>
      </c>
      <c r="J5" s="37">
        <v>13</v>
      </c>
      <c r="K5" s="40"/>
      <c r="L5" s="41"/>
      <c r="M5" s="40"/>
      <c r="N5" s="41"/>
      <c r="O5" s="3"/>
      <c r="P5" s="33"/>
    </row>
    <row r="6" spans="1:19" ht="34.5" customHeight="1">
      <c r="A6" s="363">
        <v>1</v>
      </c>
      <c r="B6" s="134" t="s">
        <v>6</v>
      </c>
      <c r="C6" s="366" t="s">
        <v>51</v>
      </c>
      <c r="D6" s="21">
        <v>38</v>
      </c>
      <c r="E6" s="24" t="s">
        <v>20</v>
      </c>
      <c r="F6" s="24"/>
      <c r="G6" s="24"/>
      <c r="H6" s="24"/>
      <c r="I6" s="82"/>
      <c r="J6" s="59"/>
      <c r="K6" s="40"/>
      <c r="L6" s="41"/>
      <c r="M6" s="40"/>
      <c r="N6" s="41"/>
      <c r="O6" s="3"/>
      <c r="P6" s="33"/>
    </row>
    <row r="7" spans="1:19" ht="34.5" customHeight="1">
      <c r="A7" s="364"/>
      <c r="B7" s="106"/>
      <c r="C7" s="367"/>
      <c r="D7" s="13">
        <v>1</v>
      </c>
      <c r="E7" s="22" t="s">
        <v>23</v>
      </c>
      <c r="F7" s="23"/>
      <c r="G7" s="23"/>
      <c r="H7" s="23"/>
      <c r="I7" s="91"/>
      <c r="J7" s="118"/>
      <c r="K7" s="42"/>
      <c r="L7" s="43"/>
      <c r="M7" s="42">
        <v>13125.1</v>
      </c>
      <c r="N7" s="43">
        <f t="shared" ref="N7:N16" si="0">M7/3</f>
        <v>4375.0333333333338</v>
      </c>
      <c r="O7" s="3"/>
      <c r="P7" s="33"/>
    </row>
    <row r="8" spans="1:19" ht="18.95" customHeight="1">
      <c r="A8" s="364"/>
      <c r="B8" s="106"/>
      <c r="C8" s="367"/>
      <c r="D8" s="8">
        <v>5</v>
      </c>
      <c r="E8" s="22" t="s">
        <v>21</v>
      </c>
      <c r="F8" s="22"/>
      <c r="G8" s="22"/>
      <c r="H8" s="22"/>
      <c r="I8" s="83"/>
      <c r="J8" s="46"/>
      <c r="K8" s="42"/>
      <c r="L8" s="43"/>
      <c r="M8" s="42">
        <v>252</v>
      </c>
      <c r="N8" s="43">
        <f t="shared" si="0"/>
        <v>84</v>
      </c>
      <c r="O8" s="3"/>
      <c r="P8" s="33"/>
      <c r="Q8" s="11"/>
    </row>
    <row r="9" spans="1:19" ht="18.95" customHeight="1">
      <c r="A9" s="364"/>
      <c r="B9" s="106"/>
      <c r="C9" s="367"/>
      <c r="D9" s="8">
        <v>5</v>
      </c>
      <c r="E9" s="22" t="s">
        <v>22</v>
      </c>
      <c r="F9" s="22"/>
      <c r="G9" s="22"/>
      <c r="H9" s="22"/>
      <c r="I9" s="83"/>
      <c r="J9" s="46"/>
      <c r="K9" s="42"/>
      <c r="L9" s="43"/>
      <c r="M9" s="42">
        <v>198</v>
      </c>
      <c r="N9" s="43">
        <f t="shared" si="0"/>
        <v>66</v>
      </c>
      <c r="O9" s="3"/>
      <c r="P9" s="33"/>
    </row>
    <row r="10" spans="1:19" ht="18.95" customHeight="1">
      <c r="A10" s="364"/>
      <c r="B10" s="106"/>
      <c r="C10" s="367"/>
      <c r="D10" s="9">
        <v>5</v>
      </c>
      <c r="E10" s="98" t="s">
        <v>5</v>
      </c>
      <c r="F10" s="98"/>
      <c r="G10" s="98"/>
      <c r="H10" s="98"/>
      <c r="I10" s="99"/>
      <c r="J10" s="46"/>
      <c r="K10" s="42"/>
      <c r="L10" s="43"/>
      <c r="M10" s="42">
        <v>5.4</v>
      </c>
      <c r="N10" s="43">
        <f t="shared" si="0"/>
        <v>1.8</v>
      </c>
      <c r="O10" s="3"/>
      <c r="P10" s="33"/>
    </row>
    <row r="11" spans="1:19" ht="41.25" customHeight="1" thickBot="1">
      <c r="A11" s="365"/>
      <c r="B11" s="106"/>
      <c r="C11" s="368"/>
      <c r="D11" s="96">
        <v>15</v>
      </c>
      <c r="E11" s="103" t="s">
        <v>49</v>
      </c>
      <c r="F11" s="103"/>
      <c r="G11" s="103"/>
      <c r="H11" s="103"/>
      <c r="I11" s="97"/>
      <c r="J11" s="119"/>
      <c r="K11" s="43"/>
      <c r="L11" s="43"/>
      <c r="M11" s="43">
        <v>118.8</v>
      </c>
      <c r="N11" s="43">
        <f t="shared" si="0"/>
        <v>39.6</v>
      </c>
      <c r="O11" s="3"/>
      <c r="P11" s="33"/>
    </row>
    <row r="12" spans="1:19" ht="42" customHeight="1" thickBot="1">
      <c r="A12" s="65">
        <v>2</v>
      </c>
      <c r="B12" s="106"/>
      <c r="C12" s="66" t="s">
        <v>16</v>
      </c>
      <c r="D12" s="67">
        <v>3</v>
      </c>
      <c r="E12" s="72" t="s">
        <v>20</v>
      </c>
      <c r="F12" s="72"/>
      <c r="G12" s="72"/>
      <c r="H12" s="72"/>
      <c r="I12" s="84"/>
      <c r="J12" s="120"/>
      <c r="K12" s="43"/>
      <c r="L12" s="43"/>
      <c r="M12" s="43">
        <v>345.4</v>
      </c>
      <c r="N12" s="43">
        <f t="shared" si="0"/>
        <v>115.13333333333333</v>
      </c>
      <c r="O12" s="3"/>
      <c r="P12" s="33"/>
    </row>
    <row r="13" spans="1:19" ht="32.25" customHeight="1">
      <c r="A13" s="345">
        <v>3</v>
      </c>
      <c r="B13" s="106"/>
      <c r="C13" s="370" t="s">
        <v>33</v>
      </c>
      <c r="D13" s="68">
        <v>2</v>
      </c>
      <c r="E13" s="76" t="s">
        <v>20</v>
      </c>
      <c r="F13" s="145"/>
      <c r="G13" s="141"/>
      <c r="H13" s="110"/>
      <c r="I13" s="85"/>
      <c r="J13" s="121"/>
      <c r="K13" s="43"/>
      <c r="L13" s="43"/>
      <c r="M13" s="43">
        <v>172.7</v>
      </c>
      <c r="N13" s="43">
        <f t="shared" si="0"/>
        <v>57.566666666666663</v>
      </c>
      <c r="O13" s="3"/>
      <c r="P13" s="33"/>
    </row>
    <row r="14" spans="1:19" ht="35.25" customHeight="1">
      <c r="A14" s="340"/>
      <c r="B14" s="106"/>
      <c r="C14" s="347"/>
      <c r="D14" s="77">
        <v>1</v>
      </c>
      <c r="E14" s="22" t="s">
        <v>21</v>
      </c>
      <c r="F14" s="22"/>
      <c r="G14" s="142"/>
      <c r="H14" s="109"/>
      <c r="I14" s="139"/>
      <c r="J14" s="121"/>
      <c r="K14" s="43"/>
      <c r="L14" s="43"/>
      <c r="M14" s="43">
        <v>86.35</v>
      </c>
      <c r="N14" s="43">
        <f t="shared" si="0"/>
        <v>28.783333333333331</v>
      </c>
      <c r="O14" s="3"/>
      <c r="P14" s="33"/>
    </row>
    <row r="15" spans="1:19" ht="31.5" customHeight="1">
      <c r="A15" s="340"/>
      <c r="B15" s="106"/>
      <c r="C15" s="347"/>
      <c r="D15" s="9">
        <v>1</v>
      </c>
      <c r="E15" s="22" t="s">
        <v>22</v>
      </c>
      <c r="F15" s="22"/>
      <c r="G15" s="142"/>
      <c r="H15" s="109"/>
      <c r="I15" s="139"/>
      <c r="J15" s="121"/>
      <c r="K15" s="43"/>
      <c r="L15" s="43"/>
      <c r="M15" s="43">
        <v>345.4</v>
      </c>
      <c r="N15" s="43">
        <f t="shared" si="0"/>
        <v>115.13333333333333</v>
      </c>
      <c r="O15" s="3"/>
      <c r="P15" s="33"/>
    </row>
    <row r="16" spans="1:19" ht="31.5" customHeight="1" thickBot="1">
      <c r="A16" s="369"/>
      <c r="B16" s="106"/>
      <c r="C16" s="371"/>
      <c r="D16" s="71">
        <v>1</v>
      </c>
      <c r="E16" s="78" t="s">
        <v>5</v>
      </c>
      <c r="F16" s="138"/>
      <c r="G16" s="143"/>
      <c r="H16" s="137"/>
      <c r="I16" s="140"/>
      <c r="J16" s="122"/>
      <c r="K16" s="43"/>
      <c r="L16" s="43"/>
      <c r="M16" s="43">
        <v>28</v>
      </c>
      <c r="N16" s="43">
        <f t="shared" si="0"/>
        <v>9.3333333333333339</v>
      </c>
      <c r="O16" s="3"/>
      <c r="P16" s="33"/>
    </row>
    <row r="17" spans="1:16" ht="30.75" customHeight="1">
      <c r="A17" s="345">
        <v>4</v>
      </c>
      <c r="B17" s="106"/>
      <c r="C17" s="347" t="s">
        <v>17</v>
      </c>
      <c r="D17" s="68">
        <v>2</v>
      </c>
      <c r="E17" s="23" t="s">
        <v>20</v>
      </c>
      <c r="F17" s="146"/>
      <c r="G17" s="144"/>
      <c r="H17" s="147"/>
      <c r="I17" s="148"/>
      <c r="J17" s="79"/>
      <c r="K17" s="43"/>
      <c r="L17" s="43"/>
      <c r="M17" s="43"/>
      <c r="N17" s="43"/>
      <c r="O17" s="3"/>
      <c r="P17" s="33"/>
    </row>
    <row r="18" spans="1:16" ht="39" customHeight="1" thickBot="1">
      <c r="A18" s="346"/>
      <c r="B18" s="135"/>
      <c r="C18" s="348"/>
      <c r="D18" s="57">
        <v>1</v>
      </c>
      <c r="E18" s="70" t="s">
        <v>23</v>
      </c>
      <c r="F18" s="111"/>
      <c r="G18" s="111"/>
      <c r="H18" s="111"/>
      <c r="I18" s="90"/>
      <c r="J18" s="119"/>
      <c r="K18" s="43"/>
      <c r="L18" s="43"/>
      <c r="M18" s="43"/>
      <c r="N18" s="43"/>
      <c r="O18" s="3"/>
      <c r="P18" s="33"/>
    </row>
    <row r="19" spans="1:16" ht="35.25" customHeight="1">
      <c r="A19" s="349">
        <v>5</v>
      </c>
      <c r="B19" s="352" t="s">
        <v>7</v>
      </c>
      <c r="C19" s="355" t="s">
        <v>8</v>
      </c>
      <c r="D19" s="34">
        <v>3</v>
      </c>
      <c r="E19" s="73" t="s">
        <v>29</v>
      </c>
      <c r="F19" s="112"/>
      <c r="G19" s="112"/>
      <c r="H19" s="112"/>
      <c r="I19" s="74"/>
      <c r="J19" s="118"/>
      <c r="K19" s="43"/>
      <c r="L19" s="43"/>
      <c r="M19" s="43">
        <v>2268</v>
      </c>
      <c r="N19" s="43">
        <f>M19/3</f>
        <v>756</v>
      </c>
      <c r="O19" s="3"/>
      <c r="P19" s="33"/>
    </row>
    <row r="20" spans="1:16" ht="33.75" customHeight="1">
      <c r="A20" s="350"/>
      <c r="B20" s="353"/>
      <c r="C20" s="356"/>
      <c r="D20" s="9">
        <v>2</v>
      </c>
      <c r="E20" s="22" t="s">
        <v>21</v>
      </c>
      <c r="F20" s="22"/>
      <c r="G20" s="22"/>
      <c r="H20" s="22"/>
      <c r="I20" s="25"/>
      <c r="J20" s="118"/>
      <c r="K20" s="43"/>
      <c r="L20" s="43"/>
      <c r="M20" s="43">
        <v>329.7</v>
      </c>
      <c r="N20" s="43">
        <f>M20/3</f>
        <v>109.89999999999999</v>
      </c>
      <c r="O20" s="3"/>
      <c r="P20" s="33"/>
    </row>
    <row r="21" spans="1:16" ht="30" customHeight="1">
      <c r="A21" s="350"/>
      <c r="B21" s="353"/>
      <c r="C21" s="356"/>
      <c r="D21" s="9">
        <v>3</v>
      </c>
      <c r="E21" s="22" t="s">
        <v>22</v>
      </c>
      <c r="F21" s="22"/>
      <c r="G21" s="22"/>
      <c r="H21" s="22"/>
      <c r="I21" s="25"/>
      <c r="J21" s="118"/>
      <c r="K21" s="43"/>
      <c r="L21" s="43"/>
      <c r="M21" s="43">
        <v>518.1</v>
      </c>
      <c r="N21" s="43">
        <f>M21/3</f>
        <v>172.70000000000002</v>
      </c>
      <c r="O21" s="3"/>
      <c r="P21" s="33"/>
    </row>
    <row r="22" spans="1:16" ht="30" customHeight="1">
      <c r="A22" s="350"/>
      <c r="B22" s="353"/>
      <c r="C22" s="356"/>
      <c r="D22" s="9">
        <v>1</v>
      </c>
      <c r="E22" s="22" t="s">
        <v>10</v>
      </c>
      <c r="F22" s="22"/>
      <c r="G22" s="22"/>
      <c r="H22" s="22"/>
      <c r="I22" s="25"/>
      <c r="J22" s="118"/>
      <c r="K22" s="43"/>
      <c r="L22" s="43"/>
      <c r="M22" s="43">
        <v>172.7</v>
      </c>
      <c r="N22" s="43">
        <f>M22/3</f>
        <v>57.566666666666663</v>
      </c>
      <c r="O22" s="3"/>
      <c r="P22" s="33"/>
    </row>
    <row r="23" spans="1:16" ht="34.5" customHeight="1">
      <c r="A23" s="350"/>
      <c r="B23" s="353"/>
      <c r="C23" s="356"/>
      <c r="D23" s="9">
        <v>1</v>
      </c>
      <c r="E23" s="22" t="s">
        <v>21</v>
      </c>
      <c r="F23" s="22"/>
      <c r="G23" s="22"/>
      <c r="H23" s="22"/>
      <c r="I23" s="25"/>
      <c r="J23" s="118"/>
      <c r="K23" s="43"/>
      <c r="L23" s="43"/>
      <c r="M23" s="43">
        <v>39.6</v>
      </c>
      <c r="N23" s="43">
        <f>M23/3</f>
        <v>13.200000000000001</v>
      </c>
      <c r="O23" s="3"/>
      <c r="P23" s="33"/>
    </row>
    <row r="24" spans="1:16" ht="34.5" customHeight="1">
      <c r="A24" s="350"/>
      <c r="B24" s="353"/>
      <c r="C24" s="356"/>
      <c r="D24" s="10">
        <v>1</v>
      </c>
      <c r="E24" s="22" t="s">
        <v>22</v>
      </c>
      <c r="F24" s="23"/>
      <c r="G24" s="23"/>
      <c r="H24" s="23"/>
      <c r="I24" s="26"/>
      <c r="J24" s="118"/>
      <c r="K24" s="43"/>
      <c r="L24" s="43"/>
      <c r="M24" s="43"/>
      <c r="N24" s="43"/>
      <c r="O24" s="3"/>
      <c r="P24" s="33"/>
    </row>
    <row r="25" spans="1:16" ht="33.75" customHeight="1" thickBot="1">
      <c r="A25" s="351"/>
      <c r="B25" s="354"/>
      <c r="C25" s="357"/>
      <c r="D25" s="57">
        <v>1</v>
      </c>
      <c r="E25" s="80" t="s">
        <v>10</v>
      </c>
      <c r="F25" s="113"/>
      <c r="G25" s="113"/>
      <c r="H25" s="113"/>
      <c r="I25" s="81"/>
      <c r="J25" s="123"/>
      <c r="K25" s="43"/>
      <c r="L25" s="43"/>
      <c r="M25" s="43"/>
      <c r="N25" s="43"/>
      <c r="O25" s="3"/>
      <c r="P25" s="33"/>
    </row>
    <row r="26" spans="1:16" ht="23.25" customHeight="1">
      <c r="A26" s="358">
        <v>6</v>
      </c>
      <c r="B26" s="353" t="s">
        <v>14</v>
      </c>
      <c r="C26" s="359" t="s">
        <v>9</v>
      </c>
      <c r="D26" s="34">
        <v>2</v>
      </c>
      <c r="E26" s="73" t="s">
        <v>23</v>
      </c>
      <c r="F26" s="73"/>
      <c r="G26" s="73"/>
      <c r="H26" s="73"/>
      <c r="I26" s="92"/>
      <c r="J26" s="75"/>
      <c r="K26" s="43"/>
      <c r="L26" s="43"/>
      <c r="M26" s="43">
        <v>1512</v>
      </c>
      <c r="N26" s="43">
        <f>M26/3</f>
        <v>504</v>
      </c>
      <c r="O26" s="3"/>
      <c r="P26" s="33"/>
    </row>
    <row r="27" spans="1:16" ht="27.75" customHeight="1">
      <c r="A27" s="340"/>
      <c r="B27" s="353"/>
      <c r="C27" s="347"/>
      <c r="D27" s="9">
        <v>1</v>
      </c>
      <c r="E27" s="22" t="s">
        <v>46</v>
      </c>
      <c r="F27" s="22"/>
      <c r="G27" s="22"/>
      <c r="H27" s="22"/>
      <c r="I27" s="25"/>
      <c r="J27" s="48"/>
      <c r="K27" s="43"/>
      <c r="L27" s="43"/>
      <c r="M27" s="43">
        <v>54</v>
      </c>
      <c r="N27" s="43">
        <f>M27/3</f>
        <v>18</v>
      </c>
      <c r="O27" s="3"/>
      <c r="P27" s="33"/>
    </row>
    <row r="28" spans="1:16" ht="23.25" customHeight="1">
      <c r="A28" s="340"/>
      <c r="B28" s="353"/>
      <c r="C28" s="347"/>
      <c r="D28" s="9">
        <v>1</v>
      </c>
      <c r="E28" s="22" t="s">
        <v>47</v>
      </c>
      <c r="F28" s="22"/>
      <c r="G28" s="22"/>
      <c r="H28" s="22"/>
      <c r="I28" s="25"/>
      <c r="J28" s="48"/>
      <c r="K28" s="43"/>
      <c r="L28" s="43"/>
      <c r="M28" s="43"/>
      <c r="N28" s="43"/>
      <c r="O28" s="3"/>
      <c r="P28" s="33"/>
    </row>
    <row r="29" spans="1:16" ht="26.25" customHeight="1" thickBot="1">
      <c r="A29" s="337"/>
      <c r="B29" s="353"/>
      <c r="C29" s="360"/>
      <c r="D29" s="93">
        <v>1</v>
      </c>
      <c r="E29" s="101" t="s">
        <v>48</v>
      </c>
      <c r="F29" s="101"/>
      <c r="G29" s="101"/>
      <c r="H29" s="101"/>
      <c r="I29" s="94"/>
      <c r="J29" s="95"/>
      <c r="K29" s="43"/>
      <c r="L29" s="43"/>
      <c r="M29" s="43"/>
      <c r="N29" s="43"/>
      <c r="O29" s="3"/>
      <c r="P29" s="33"/>
    </row>
    <row r="30" spans="1:16" ht="36" customHeight="1">
      <c r="A30" s="340">
        <v>7</v>
      </c>
      <c r="B30" s="353"/>
      <c r="C30" s="341" t="s">
        <v>11</v>
      </c>
      <c r="D30" s="10">
        <v>1</v>
      </c>
      <c r="E30" s="23" t="s">
        <v>23</v>
      </c>
      <c r="F30" s="23"/>
      <c r="G30" s="23"/>
      <c r="H30" s="23"/>
      <c r="I30" s="26"/>
      <c r="J30" s="124"/>
      <c r="K30" s="43"/>
      <c r="L30" s="43"/>
      <c r="M30" s="43">
        <v>504</v>
      </c>
      <c r="N30" s="43">
        <f>M30/3</f>
        <v>168</v>
      </c>
      <c r="O30" s="3"/>
      <c r="P30" s="33"/>
    </row>
    <row r="31" spans="1:16" ht="29.25" customHeight="1">
      <c r="A31" s="340"/>
      <c r="B31" s="353"/>
      <c r="C31" s="341"/>
      <c r="D31" s="9">
        <v>1</v>
      </c>
      <c r="E31" s="22" t="s">
        <v>21</v>
      </c>
      <c r="F31" s="22"/>
      <c r="G31" s="22"/>
      <c r="H31" s="22"/>
      <c r="I31" s="25"/>
      <c r="J31" s="118"/>
      <c r="K31" s="43"/>
      <c r="L31" s="43"/>
      <c r="M31" s="43">
        <v>19.8</v>
      </c>
      <c r="N31" s="43">
        <f>M31/3</f>
        <v>6.6000000000000005</v>
      </c>
      <c r="O31" s="3"/>
      <c r="P31" s="33"/>
    </row>
    <row r="32" spans="1:16" ht="34.5" customHeight="1" thickBot="1">
      <c r="A32" s="340"/>
      <c r="B32" s="353"/>
      <c r="C32" s="341"/>
      <c r="D32" s="9">
        <v>1</v>
      </c>
      <c r="E32" s="61" t="s">
        <v>22</v>
      </c>
      <c r="F32" s="61"/>
      <c r="G32" s="61"/>
      <c r="H32" s="61"/>
      <c r="I32" s="25"/>
      <c r="J32" s="122"/>
      <c r="K32" s="43"/>
      <c r="L32" s="43"/>
      <c r="M32" s="43"/>
      <c r="N32" s="43"/>
      <c r="O32" s="3"/>
      <c r="P32" s="33"/>
    </row>
    <row r="33" spans="1:16" ht="32.25" customHeight="1">
      <c r="A33" s="336">
        <v>8</v>
      </c>
      <c r="B33" s="353"/>
      <c r="C33" s="338" t="s">
        <v>12</v>
      </c>
      <c r="D33" s="30">
        <v>1</v>
      </c>
      <c r="E33" s="28" t="s">
        <v>23</v>
      </c>
      <c r="F33" s="28"/>
      <c r="G33" s="28"/>
      <c r="H33" s="28"/>
      <c r="I33" s="31"/>
      <c r="J33" s="124"/>
      <c r="K33" s="43"/>
      <c r="L33" s="43"/>
      <c r="M33" s="43"/>
      <c r="N33" s="43"/>
      <c r="O33" s="3"/>
      <c r="P33" s="33"/>
    </row>
    <row r="34" spans="1:16" ht="40.5" customHeight="1" thickBot="1">
      <c r="A34" s="337"/>
      <c r="B34" s="353"/>
      <c r="C34" s="339"/>
      <c r="D34" s="27">
        <v>1</v>
      </c>
      <c r="E34" s="62" t="s">
        <v>21</v>
      </c>
      <c r="F34" s="62"/>
      <c r="G34" s="62"/>
      <c r="H34" s="62"/>
      <c r="I34" s="29"/>
      <c r="J34" s="122"/>
      <c r="K34" s="43"/>
      <c r="L34" s="43"/>
      <c r="M34" s="43"/>
      <c r="N34" s="43"/>
      <c r="O34" s="3"/>
      <c r="P34" s="33"/>
    </row>
    <row r="35" spans="1:16" ht="45" customHeight="1">
      <c r="A35" s="340">
        <v>9</v>
      </c>
      <c r="B35" s="353"/>
      <c r="C35" s="341" t="s">
        <v>13</v>
      </c>
      <c r="D35" s="10">
        <v>1</v>
      </c>
      <c r="E35" s="23" t="s">
        <v>23</v>
      </c>
      <c r="F35" s="23"/>
      <c r="G35" s="23"/>
      <c r="H35" s="23"/>
      <c r="I35" s="26"/>
      <c r="J35" s="124"/>
      <c r="K35" s="43"/>
      <c r="L35" s="43"/>
      <c r="M35" s="43"/>
      <c r="N35" s="43"/>
      <c r="O35" s="3"/>
      <c r="P35" s="33"/>
    </row>
    <row r="36" spans="1:16" ht="41.25" customHeight="1" thickBot="1">
      <c r="A36" s="340"/>
      <c r="B36" s="354"/>
      <c r="C36" s="341"/>
      <c r="D36" s="7">
        <v>1</v>
      </c>
      <c r="E36" s="22" t="s">
        <v>21</v>
      </c>
      <c r="F36" s="136"/>
      <c r="G36" s="136"/>
      <c r="H36" s="136"/>
      <c r="I36" s="63"/>
      <c r="J36" s="123"/>
      <c r="K36" s="43"/>
      <c r="L36" s="43"/>
      <c r="M36" s="43"/>
      <c r="N36" s="43" t="e">
        <f>#REF!*3</f>
        <v>#REF!</v>
      </c>
      <c r="O36" s="3"/>
      <c r="P36" s="33"/>
    </row>
    <row r="37" spans="1:16" ht="24" customHeight="1" thickBot="1">
      <c r="A37" s="342" t="s">
        <v>4</v>
      </c>
      <c r="B37" s="343"/>
      <c r="C37" s="343"/>
      <c r="D37" s="343"/>
      <c r="E37" s="344"/>
      <c r="F37" s="114"/>
      <c r="G37" s="114"/>
      <c r="H37" s="114"/>
      <c r="I37" s="56"/>
      <c r="J37" s="50" t="s">
        <v>3</v>
      </c>
      <c r="K37" s="43"/>
      <c r="L37" s="43"/>
      <c r="M37" s="43"/>
      <c r="N37" s="43">
        <v>21918.35</v>
      </c>
      <c r="O37" s="133" t="e">
        <f>N36-N37</f>
        <v>#REF!</v>
      </c>
      <c r="P37" s="33" t="e">
        <f>O37/3</f>
        <v>#REF!</v>
      </c>
    </row>
    <row r="38" spans="1:16" ht="15.75" customHeight="1">
      <c r="A38" s="104"/>
      <c r="B38" s="18"/>
      <c r="C38" s="19"/>
      <c r="D38" s="104"/>
      <c r="E38" s="104"/>
      <c r="F38" s="104"/>
      <c r="G38" s="104"/>
      <c r="H38" s="104"/>
      <c r="I38" s="18"/>
      <c r="J38" s="18"/>
      <c r="K38" s="43"/>
      <c r="L38" s="43"/>
      <c r="M38" s="43"/>
      <c r="N38" s="43"/>
      <c r="O38" s="3"/>
      <c r="P38" s="33"/>
    </row>
    <row r="39" spans="1:16" ht="15.75" customHeight="1">
      <c r="A39" s="104"/>
      <c r="B39" s="18"/>
      <c r="C39" s="19"/>
      <c r="D39" s="334"/>
      <c r="E39" s="334"/>
      <c r="F39" s="334"/>
      <c r="G39" s="334"/>
      <c r="H39" s="334"/>
      <c r="I39" s="334"/>
      <c r="J39" s="334"/>
      <c r="K39" s="43"/>
      <c r="L39" s="43"/>
      <c r="M39" s="43"/>
      <c r="N39" s="43">
        <v>7306.12</v>
      </c>
      <c r="O39" s="3"/>
      <c r="P39" s="33"/>
    </row>
    <row r="40" spans="1:16" ht="17.25" customHeight="1">
      <c r="A40" s="45"/>
      <c r="B40" s="45"/>
      <c r="C40" s="58"/>
      <c r="D40" s="104"/>
      <c r="E40" s="104"/>
      <c r="F40" s="104"/>
      <c r="G40" s="104"/>
      <c r="H40" s="104"/>
      <c r="I40" s="18"/>
      <c r="J40" s="18"/>
      <c r="K40" s="43"/>
      <c r="L40" s="43"/>
      <c r="M40" s="43"/>
      <c r="N40" s="43">
        <f>N39*3</f>
        <v>21918.36</v>
      </c>
      <c r="O40" s="3"/>
      <c r="P40" s="33"/>
    </row>
    <row r="41" spans="1:16" ht="36.6" customHeight="1">
      <c r="A41" s="333"/>
      <c r="B41" s="333"/>
      <c r="C41" s="333"/>
      <c r="D41" s="334"/>
      <c r="E41" s="334"/>
      <c r="F41" s="334"/>
      <c r="G41" s="334"/>
      <c r="H41" s="334"/>
      <c r="I41" s="334"/>
      <c r="J41" s="334"/>
      <c r="K41" s="43"/>
      <c r="L41" s="43"/>
      <c r="M41" s="43"/>
      <c r="N41" s="43"/>
      <c r="O41" s="3"/>
      <c r="P41" s="33"/>
    </row>
    <row r="42" spans="1:16" ht="36.6" customHeight="1">
      <c r="A42" s="335"/>
      <c r="B42" s="335"/>
      <c r="C42" s="335"/>
      <c r="D42" s="104"/>
      <c r="E42" s="104"/>
      <c r="F42" s="104"/>
      <c r="G42" s="104"/>
      <c r="H42" s="104"/>
      <c r="I42" s="18"/>
      <c r="J42" s="18"/>
      <c r="K42" s="43"/>
      <c r="L42" s="43"/>
      <c r="M42" s="43"/>
      <c r="N42" s="43"/>
      <c r="O42" s="3"/>
      <c r="P42" s="33"/>
    </row>
    <row r="43" spans="1:16" ht="36.6" customHeight="1">
      <c r="A43" s="335"/>
      <c r="B43" s="335"/>
      <c r="C43" s="335"/>
      <c r="D43" s="104"/>
      <c r="E43" s="104"/>
      <c r="F43" s="104"/>
      <c r="G43" s="104"/>
      <c r="H43" s="104"/>
      <c r="I43" s="18"/>
      <c r="J43" s="18"/>
      <c r="K43" s="43"/>
      <c r="L43" s="43"/>
      <c r="M43" s="43"/>
      <c r="N43" s="43"/>
      <c r="O43" s="3"/>
      <c r="P43" s="33"/>
    </row>
    <row r="44" spans="1:16" ht="15.75" customHeight="1">
      <c r="A44" s="104"/>
      <c r="B44" s="18"/>
      <c r="C44" s="19"/>
      <c r="D44" s="104"/>
      <c r="E44" s="104"/>
      <c r="F44" s="104"/>
      <c r="G44" s="104"/>
      <c r="H44" s="104"/>
      <c r="I44" s="18"/>
      <c r="J44" s="18"/>
      <c r="K44" s="43"/>
      <c r="L44" s="43"/>
      <c r="M44" s="43"/>
      <c r="N44" s="43"/>
      <c r="O44" s="3"/>
      <c r="P44" s="33"/>
    </row>
    <row r="45" spans="1:16" ht="28.5" customHeight="1">
      <c r="A45" s="104"/>
      <c r="B45" s="18"/>
      <c r="C45" s="19"/>
      <c r="D45" s="104"/>
      <c r="E45" s="104"/>
      <c r="F45" s="104"/>
      <c r="G45" s="104"/>
      <c r="H45" s="104"/>
      <c r="I45" s="18"/>
      <c r="J45" s="18"/>
      <c r="K45" s="44"/>
      <c r="L45" s="45"/>
      <c r="M45" s="45"/>
      <c r="N45" s="45"/>
      <c r="O45" s="1"/>
      <c r="P45" s="33"/>
    </row>
    <row r="46" spans="1:16" ht="15.75" customHeight="1">
      <c r="A46" s="104"/>
      <c r="B46" s="18"/>
      <c r="C46" s="19"/>
      <c r="D46" s="104"/>
      <c r="E46" s="104"/>
      <c r="F46" s="104"/>
      <c r="G46" s="104"/>
      <c r="H46" s="104"/>
      <c r="I46" s="18"/>
      <c r="J46" s="18"/>
      <c r="K46" s="18"/>
      <c r="L46" s="18"/>
      <c r="M46" s="18"/>
      <c r="N46" s="18"/>
      <c r="O46" s="1"/>
      <c r="P46" s="1"/>
    </row>
    <row r="47" spans="1:16" ht="15.75" customHeight="1">
      <c r="A47" s="104"/>
      <c r="B47" s="18"/>
      <c r="C47" s="19"/>
      <c r="D47" s="104"/>
      <c r="E47" s="104"/>
      <c r="F47" s="104"/>
      <c r="G47" s="104"/>
      <c r="H47" s="104"/>
      <c r="I47" s="18"/>
      <c r="J47" s="18"/>
      <c r="K47" s="55"/>
      <c r="L47" s="18"/>
      <c r="M47" s="18"/>
      <c r="N47" s="18"/>
      <c r="O47" s="1"/>
      <c r="P47" s="1"/>
    </row>
    <row r="48" spans="1:16" ht="15.75" customHeight="1">
      <c r="A48" s="104"/>
      <c r="B48" s="18"/>
      <c r="C48" s="19"/>
      <c r="D48" s="104"/>
      <c r="E48" s="104"/>
      <c r="F48" s="104"/>
      <c r="G48" s="104"/>
      <c r="H48" s="104"/>
      <c r="I48" s="18"/>
      <c r="J48" s="18"/>
      <c r="K48" s="18"/>
      <c r="L48" s="18"/>
      <c r="M48" s="18"/>
      <c r="N48" s="18"/>
      <c r="O48" s="1"/>
      <c r="P48" s="1"/>
    </row>
    <row r="49" spans="1:16" ht="15.75" customHeight="1">
      <c r="A49" s="104"/>
      <c r="B49" s="18"/>
      <c r="C49" s="19"/>
      <c r="D49" s="104"/>
      <c r="E49" s="104"/>
      <c r="F49" s="104"/>
      <c r="G49" s="104"/>
      <c r="H49" s="104"/>
      <c r="I49" s="18"/>
      <c r="J49" s="18"/>
      <c r="K49" s="55"/>
      <c r="L49" s="18"/>
      <c r="M49" s="18"/>
      <c r="N49" s="18"/>
      <c r="O49" s="1"/>
      <c r="P49" s="1"/>
    </row>
    <row r="50" spans="1:16" ht="15.75" customHeight="1">
      <c r="A50" s="104"/>
      <c r="B50" s="18"/>
      <c r="C50" s="19"/>
      <c r="D50" s="104"/>
      <c r="E50" s="104"/>
      <c r="F50" s="104"/>
      <c r="G50" s="104"/>
      <c r="H50" s="104"/>
      <c r="I50" s="18"/>
      <c r="J50" s="18"/>
      <c r="K50" s="18"/>
      <c r="L50" s="18"/>
      <c r="M50" s="18"/>
      <c r="N50" s="18"/>
      <c r="O50" s="1"/>
      <c r="P50" s="1"/>
    </row>
    <row r="51" spans="1:16" ht="15.75" customHeight="1">
      <c r="A51" s="104"/>
      <c r="B51" s="18"/>
      <c r="C51" s="19"/>
      <c r="D51" s="104"/>
      <c r="E51" s="104"/>
      <c r="F51" s="104"/>
      <c r="G51" s="104"/>
      <c r="H51" s="104"/>
      <c r="I51" s="18"/>
      <c r="J51" s="18"/>
      <c r="K51" s="18"/>
      <c r="L51" s="18"/>
      <c r="M51" s="18"/>
      <c r="N51" s="18"/>
      <c r="O51" s="1"/>
      <c r="P51" s="1"/>
    </row>
    <row r="52" spans="1:16" ht="15.75" customHeight="1">
      <c r="A52" s="104"/>
      <c r="B52" s="18"/>
      <c r="C52" s="19"/>
      <c r="D52" s="104"/>
      <c r="E52" s="104"/>
      <c r="F52" s="104"/>
      <c r="G52" s="104"/>
      <c r="H52" s="104"/>
      <c r="I52" s="18"/>
      <c r="J52" s="18"/>
      <c r="K52" s="18"/>
      <c r="L52" s="18"/>
      <c r="M52" s="18"/>
      <c r="N52" s="18"/>
      <c r="O52" s="1"/>
      <c r="P52" s="1"/>
    </row>
    <row r="53" spans="1:16" ht="15.75" customHeight="1">
      <c r="A53" s="104"/>
      <c r="B53" s="18"/>
      <c r="C53" s="19"/>
      <c r="D53" s="104"/>
      <c r="E53" s="104"/>
      <c r="F53" s="104"/>
      <c r="G53" s="104"/>
      <c r="H53" s="104"/>
      <c r="I53" s="18"/>
      <c r="J53" s="18"/>
      <c r="K53" s="18"/>
      <c r="L53" s="18"/>
      <c r="M53" s="18"/>
      <c r="N53" s="18"/>
      <c r="O53" s="1"/>
      <c r="P53" s="1"/>
    </row>
    <row r="54" spans="1:16" ht="15.75" customHeight="1">
      <c r="A54" s="104"/>
      <c r="B54" s="18"/>
      <c r="C54" s="19"/>
      <c r="D54" s="104"/>
      <c r="E54" s="104"/>
      <c r="F54" s="104"/>
      <c r="G54" s="104"/>
      <c r="H54" s="104"/>
      <c r="I54" s="18"/>
      <c r="J54" s="18"/>
      <c r="K54" s="18"/>
      <c r="L54" s="18"/>
      <c r="M54" s="18"/>
      <c r="N54" s="18"/>
      <c r="O54" s="1"/>
      <c r="P54" s="1"/>
    </row>
    <row r="55" spans="1:16" ht="15.75" customHeight="1">
      <c r="A55" s="5"/>
      <c r="B55" s="3"/>
      <c r="C55" s="16"/>
      <c r="D55" s="5"/>
      <c r="E55" s="5"/>
      <c r="F55" s="5"/>
      <c r="G55" s="5"/>
      <c r="H55" s="5"/>
      <c r="I55" s="3"/>
      <c r="J55" s="3"/>
      <c r="K55" s="18"/>
      <c r="L55" s="18"/>
      <c r="M55" s="18"/>
      <c r="N55" s="18"/>
      <c r="O55" s="1"/>
      <c r="P55" s="1"/>
    </row>
    <row r="56" spans="1:16" ht="15.75" customHeight="1">
      <c r="A56" s="5"/>
      <c r="B56" s="3"/>
      <c r="C56" s="16"/>
      <c r="D56" s="5"/>
      <c r="E56" s="5"/>
      <c r="F56" s="5"/>
      <c r="G56" s="5"/>
      <c r="H56" s="5"/>
      <c r="I56" s="3"/>
      <c r="J56" s="3"/>
      <c r="K56" s="18"/>
      <c r="L56" s="18"/>
      <c r="M56" s="18"/>
      <c r="N56" s="18"/>
      <c r="O56" s="1"/>
      <c r="P56" s="1"/>
    </row>
    <row r="57" spans="1:16" ht="15.75" customHeight="1">
      <c r="A57" s="5"/>
      <c r="B57" s="3"/>
      <c r="C57" s="3"/>
      <c r="D57" s="5"/>
      <c r="E57" s="5"/>
      <c r="F57" s="5"/>
      <c r="G57" s="5"/>
      <c r="H57" s="5"/>
      <c r="I57" s="3"/>
      <c r="J57" s="3"/>
      <c r="K57" s="18"/>
      <c r="L57" s="18"/>
      <c r="M57" s="18"/>
      <c r="N57" s="18"/>
      <c r="O57" s="1"/>
      <c r="P57" s="1"/>
    </row>
    <row r="58" spans="1:16" ht="15">
      <c r="A58" s="5"/>
      <c r="B58" s="3"/>
      <c r="C58" s="3"/>
      <c r="D58" s="5"/>
      <c r="E58" s="5"/>
      <c r="F58" s="5"/>
      <c r="G58" s="5"/>
      <c r="H58" s="5"/>
      <c r="I58" s="3"/>
      <c r="J58" s="3"/>
      <c r="K58" s="18"/>
      <c r="L58" s="18"/>
      <c r="M58" s="18"/>
      <c r="N58" s="18"/>
      <c r="O58" s="1"/>
      <c r="P58" s="1"/>
    </row>
    <row r="59" spans="1:16" ht="15">
      <c r="A59" s="5"/>
      <c r="B59" s="3"/>
      <c r="C59" s="3"/>
      <c r="D59" s="5"/>
      <c r="E59" s="5"/>
      <c r="F59" s="5"/>
      <c r="G59" s="5"/>
      <c r="H59" s="5"/>
      <c r="I59" s="3"/>
      <c r="J59" s="3"/>
      <c r="K59" s="18"/>
      <c r="L59" s="18"/>
      <c r="M59" s="18"/>
      <c r="N59" s="18"/>
      <c r="O59" s="1"/>
      <c r="P59" s="1"/>
    </row>
    <row r="60" spans="1:16" ht="15">
      <c r="A60" s="5"/>
      <c r="B60" s="3"/>
      <c r="C60" s="3"/>
      <c r="D60" s="5"/>
      <c r="E60" s="5"/>
      <c r="F60" s="5"/>
      <c r="G60" s="5"/>
      <c r="H60" s="5"/>
      <c r="I60" s="3"/>
      <c r="J60" s="3"/>
      <c r="K60" s="18"/>
      <c r="L60" s="18"/>
      <c r="M60" s="18"/>
      <c r="N60" s="18"/>
      <c r="O60" s="1"/>
      <c r="P60" s="1"/>
    </row>
    <row r="61" spans="1:16" ht="15">
      <c r="A61" s="5"/>
      <c r="B61" s="3"/>
      <c r="C61" s="3"/>
      <c r="D61" s="5"/>
      <c r="E61" s="5"/>
      <c r="F61" s="5"/>
      <c r="G61" s="5"/>
      <c r="H61" s="5"/>
      <c r="I61" s="3"/>
      <c r="J61" s="3"/>
      <c r="K61" s="18"/>
      <c r="L61" s="18"/>
      <c r="M61" s="18"/>
      <c r="N61" s="18"/>
      <c r="O61" s="1"/>
      <c r="P61" s="1"/>
    </row>
    <row r="62" spans="1:16" ht="15">
      <c r="K62" s="18"/>
      <c r="L62" s="18"/>
      <c r="M62" s="18"/>
      <c r="N62" s="18"/>
      <c r="O62" s="1"/>
      <c r="P62" s="1"/>
    </row>
    <row r="63" spans="1:16" ht="15">
      <c r="K63" s="3"/>
      <c r="L63" s="3"/>
      <c r="M63" s="3"/>
      <c r="N63" s="3"/>
      <c r="P63" s="1"/>
    </row>
    <row r="64" spans="1:16" ht="15">
      <c r="K64" s="3"/>
      <c r="L64" s="3"/>
      <c r="M64" s="3"/>
      <c r="N64" s="3"/>
    </row>
    <row r="65" spans="11:14" ht="15">
      <c r="K65" s="3"/>
      <c r="L65" s="3"/>
      <c r="M65" s="3"/>
      <c r="N65" s="3"/>
    </row>
    <row r="66" spans="11:14" ht="15">
      <c r="K66" s="3"/>
      <c r="L66" s="3"/>
      <c r="M66" s="3"/>
      <c r="N66" s="3"/>
    </row>
    <row r="67" spans="11:14" ht="15">
      <c r="K67" s="3"/>
      <c r="L67" s="3"/>
      <c r="M67" s="3"/>
      <c r="N67" s="3"/>
    </row>
    <row r="68" spans="11:14" ht="15">
      <c r="K68" s="3"/>
      <c r="L68" s="3"/>
      <c r="M68" s="3"/>
      <c r="N68" s="3"/>
    </row>
    <row r="69" spans="11:14" ht="15">
      <c r="K69" s="3"/>
      <c r="L69" s="3"/>
      <c r="M69" s="3"/>
      <c r="N69" s="3"/>
    </row>
  </sheetData>
  <mergeCells count="26">
    <mergeCell ref="A2:J2"/>
    <mergeCell ref="A3:J3"/>
    <mergeCell ref="A6:A11"/>
    <mergeCell ref="C6:C11"/>
    <mergeCell ref="A13:A16"/>
    <mergeCell ref="C13:C16"/>
    <mergeCell ref="A26:A29"/>
    <mergeCell ref="B26:B36"/>
    <mergeCell ref="C26:C29"/>
    <mergeCell ref="A30:A32"/>
    <mergeCell ref="C30:C32"/>
    <mergeCell ref="A17:A18"/>
    <mergeCell ref="C17:C18"/>
    <mergeCell ref="A19:A25"/>
    <mergeCell ref="B19:B25"/>
    <mergeCell ref="C19:C25"/>
    <mergeCell ref="A41:C41"/>
    <mergeCell ref="D41:J41"/>
    <mergeCell ref="A42:C42"/>
    <mergeCell ref="A43:C43"/>
    <mergeCell ref="A33:A34"/>
    <mergeCell ref="C33:C34"/>
    <mergeCell ref="A35:A36"/>
    <mergeCell ref="C35:C36"/>
    <mergeCell ref="A37:E37"/>
    <mergeCell ref="D39:J39"/>
  </mergeCells>
  <pageMargins left="0.15748031496062992" right="0.15748031496062992" top="0.39370078740157483" bottom="0.15748031496062992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0"/>
  <sheetViews>
    <sheetView topLeftCell="A13" zoomScale="87" zoomScaleNormal="87" workbookViewId="0">
      <selection activeCell="I4" sqref="I4"/>
    </sheetView>
  </sheetViews>
  <sheetFormatPr defaultRowHeight="14.25"/>
  <cols>
    <col min="1" max="1" width="3.625" style="6" customWidth="1"/>
    <col min="2" max="2" width="6.75" customWidth="1"/>
    <col min="3" max="3" width="14.625" customWidth="1"/>
    <col min="4" max="4" width="5.5" style="6" customWidth="1"/>
    <col min="5" max="5" width="21.625" style="6" customWidth="1"/>
    <col min="6" max="6" width="14.25" customWidth="1"/>
    <col min="7" max="7" width="31.875" customWidth="1"/>
    <col min="8" max="8" width="9.875" customWidth="1"/>
    <col min="9" max="9" width="14.5" customWidth="1"/>
    <col min="10" max="10" width="12.875" customWidth="1"/>
    <col min="11" max="11" width="18.5" customWidth="1"/>
  </cols>
  <sheetData>
    <row r="1" spans="1:16" ht="15">
      <c r="A1" s="5"/>
      <c r="B1" s="3"/>
      <c r="C1" s="3"/>
      <c r="D1" s="5"/>
      <c r="E1" s="5"/>
      <c r="F1" s="3"/>
      <c r="G1" s="54" t="s">
        <v>25</v>
      </c>
      <c r="H1" s="53"/>
    </row>
    <row r="2" spans="1:16" ht="8.25" customHeight="1">
      <c r="A2" s="361"/>
      <c r="B2" s="361"/>
      <c r="C2" s="361"/>
      <c r="D2" s="361"/>
      <c r="E2" s="361"/>
      <c r="F2" s="361"/>
      <c r="G2" s="361"/>
      <c r="H2" s="125"/>
      <c r="I2" s="52"/>
      <c r="J2" s="52"/>
      <c r="K2" s="52"/>
    </row>
    <row r="3" spans="1:16" ht="36" customHeight="1" thickBot="1">
      <c r="A3" s="372" t="s">
        <v>81</v>
      </c>
      <c r="B3" s="372"/>
      <c r="C3" s="372"/>
      <c r="D3" s="372"/>
      <c r="E3" s="372"/>
      <c r="F3" s="372"/>
      <c r="G3" s="372"/>
      <c r="H3" s="126"/>
      <c r="I3" s="51"/>
      <c r="J3" s="51"/>
      <c r="K3" s="51"/>
    </row>
    <row r="4" spans="1:16" ht="110.25" customHeight="1">
      <c r="A4" s="373" t="s">
        <v>0</v>
      </c>
      <c r="B4" s="383" t="s">
        <v>35</v>
      </c>
      <c r="C4" s="381" t="s">
        <v>18</v>
      </c>
      <c r="D4" s="379" t="s">
        <v>1</v>
      </c>
      <c r="E4" s="377" t="s">
        <v>36</v>
      </c>
      <c r="F4" s="35" t="s">
        <v>37</v>
      </c>
      <c r="G4" s="375" t="s">
        <v>2</v>
      </c>
      <c r="H4" s="38"/>
      <c r="I4" s="39"/>
      <c r="J4" s="39"/>
      <c r="K4" s="39"/>
      <c r="L4" s="4"/>
      <c r="M4" s="32"/>
      <c r="N4" s="2"/>
      <c r="O4" s="2"/>
      <c r="P4" s="2"/>
    </row>
    <row r="5" spans="1:16" ht="17.25" customHeight="1">
      <c r="A5" s="374"/>
      <c r="B5" s="384"/>
      <c r="C5" s="382"/>
      <c r="D5" s="380"/>
      <c r="E5" s="378"/>
      <c r="F5" s="12" t="s">
        <v>19</v>
      </c>
      <c r="G5" s="376"/>
      <c r="H5" s="17"/>
      <c r="I5" s="17"/>
      <c r="J5" s="17"/>
      <c r="K5" s="17"/>
      <c r="L5" s="3"/>
      <c r="M5" s="1"/>
    </row>
    <row r="6" spans="1:16" ht="12.75" customHeight="1">
      <c r="A6" s="36">
        <v>1</v>
      </c>
      <c r="B6" s="15">
        <v>2</v>
      </c>
      <c r="C6" s="15">
        <v>3</v>
      </c>
      <c r="D6" s="20">
        <v>4</v>
      </c>
      <c r="E6" s="14">
        <v>5</v>
      </c>
      <c r="F6" s="14">
        <v>6</v>
      </c>
      <c r="G6" s="37">
        <v>7</v>
      </c>
      <c r="H6" s="40"/>
      <c r="I6" s="41"/>
      <c r="J6" s="40"/>
      <c r="K6" s="41"/>
      <c r="L6" s="3"/>
      <c r="M6" s="33"/>
    </row>
    <row r="7" spans="1:16" ht="18.95" customHeight="1">
      <c r="A7" s="363">
        <v>1</v>
      </c>
      <c r="B7" s="134" t="s">
        <v>6</v>
      </c>
      <c r="C7" s="366" t="s">
        <v>15</v>
      </c>
      <c r="D7" s="21">
        <v>38</v>
      </c>
      <c r="E7" s="24" t="s">
        <v>20</v>
      </c>
      <c r="F7" s="82">
        <v>13125.1</v>
      </c>
      <c r="G7" s="59" t="s">
        <v>42</v>
      </c>
      <c r="H7" s="40"/>
      <c r="I7" s="41"/>
      <c r="J7" s="40"/>
      <c r="K7" s="41"/>
      <c r="L7" s="3"/>
      <c r="M7" s="33"/>
    </row>
    <row r="8" spans="1:16" ht="18.95" customHeight="1">
      <c r="A8" s="364"/>
      <c r="B8" s="106"/>
      <c r="C8" s="367"/>
      <c r="D8" s="13">
        <v>1</v>
      </c>
      <c r="E8" s="22" t="s">
        <v>23</v>
      </c>
      <c r="F8" s="91">
        <v>252</v>
      </c>
      <c r="G8" s="46" t="s">
        <v>43</v>
      </c>
      <c r="H8" s="42"/>
      <c r="I8" s="43"/>
      <c r="J8" s="42"/>
      <c r="K8" s="43"/>
      <c r="L8" s="3"/>
      <c r="M8" s="33"/>
    </row>
    <row r="9" spans="1:16" ht="18.95" customHeight="1">
      <c r="A9" s="364"/>
      <c r="B9" s="106"/>
      <c r="C9" s="367"/>
      <c r="D9" s="8">
        <v>5</v>
      </c>
      <c r="E9" s="22" t="s">
        <v>21</v>
      </c>
      <c r="F9" s="83">
        <v>198</v>
      </c>
      <c r="G9" s="46" t="s">
        <v>27</v>
      </c>
      <c r="H9" s="42"/>
      <c r="I9" s="43"/>
      <c r="J9" s="42"/>
      <c r="K9" s="43"/>
      <c r="L9" s="3"/>
      <c r="M9" s="33"/>
      <c r="N9" s="11"/>
    </row>
    <row r="10" spans="1:16" ht="18.95" customHeight="1">
      <c r="A10" s="364"/>
      <c r="B10" s="106"/>
      <c r="C10" s="367"/>
      <c r="D10" s="8">
        <v>5</v>
      </c>
      <c r="E10" s="22" t="s">
        <v>22</v>
      </c>
      <c r="F10" s="83">
        <v>198</v>
      </c>
      <c r="G10" s="46" t="s">
        <v>27</v>
      </c>
      <c r="H10" s="42"/>
      <c r="I10" s="43"/>
      <c r="J10" s="42"/>
      <c r="K10" s="43"/>
      <c r="L10" s="3"/>
      <c r="M10" s="33"/>
    </row>
    <row r="11" spans="1:16" ht="18.95" customHeight="1">
      <c r="A11" s="364"/>
      <c r="B11" s="106"/>
      <c r="C11" s="367"/>
      <c r="D11" s="9">
        <v>5</v>
      </c>
      <c r="E11" s="98" t="s">
        <v>5</v>
      </c>
      <c r="F11" s="99">
        <v>198</v>
      </c>
      <c r="G11" s="46" t="s">
        <v>27</v>
      </c>
      <c r="H11" s="42"/>
      <c r="I11" s="43"/>
      <c r="J11" s="42"/>
      <c r="K11" s="43"/>
      <c r="L11" s="3"/>
      <c r="M11" s="33"/>
    </row>
    <row r="12" spans="1:16" ht="31.5" customHeight="1" thickBot="1">
      <c r="A12" s="365"/>
      <c r="B12" s="106"/>
      <c r="C12" s="368"/>
      <c r="D12" s="96">
        <v>15</v>
      </c>
      <c r="E12" s="103" t="s">
        <v>49</v>
      </c>
      <c r="F12" s="97">
        <v>5.4</v>
      </c>
      <c r="G12" s="49" t="s">
        <v>28</v>
      </c>
      <c r="H12" s="43"/>
      <c r="I12" s="43"/>
      <c r="J12" s="43"/>
      <c r="K12" s="43"/>
      <c r="L12" s="3"/>
      <c r="M12" s="33"/>
    </row>
    <row r="13" spans="1:16" ht="48" customHeight="1" thickBot="1">
      <c r="A13" s="65">
        <v>2</v>
      </c>
      <c r="B13" s="106"/>
      <c r="C13" s="66" t="s">
        <v>16</v>
      </c>
      <c r="D13" s="67">
        <v>3</v>
      </c>
      <c r="E13" s="72" t="s">
        <v>20</v>
      </c>
      <c r="F13" s="84">
        <v>118.8</v>
      </c>
      <c r="G13" s="64" t="s">
        <v>26</v>
      </c>
      <c r="H13" s="43"/>
      <c r="I13" s="43"/>
      <c r="J13" s="43"/>
      <c r="K13" s="43"/>
      <c r="L13" s="3"/>
      <c r="M13" s="33"/>
    </row>
    <row r="14" spans="1:16" ht="28.5" customHeight="1">
      <c r="A14" s="107">
        <v>3</v>
      </c>
      <c r="B14" s="106"/>
      <c r="C14" s="370" t="s">
        <v>33</v>
      </c>
      <c r="D14" s="68">
        <v>2</v>
      </c>
      <c r="E14" s="76" t="s">
        <v>20</v>
      </c>
      <c r="F14" s="85">
        <v>345.4</v>
      </c>
      <c r="G14" s="69" t="s">
        <v>44</v>
      </c>
      <c r="H14" s="43"/>
      <c r="I14" s="43"/>
      <c r="J14" s="43"/>
      <c r="K14" s="43"/>
      <c r="L14" s="3"/>
      <c r="M14" s="33"/>
    </row>
    <row r="15" spans="1:16" ht="18.95" customHeight="1">
      <c r="A15" s="105"/>
      <c r="B15" s="106"/>
      <c r="C15" s="347"/>
      <c r="D15" s="77">
        <v>1</v>
      </c>
      <c r="E15" s="22" t="s">
        <v>21</v>
      </c>
      <c r="F15" s="86">
        <v>172.7</v>
      </c>
      <c r="G15" s="69" t="s">
        <v>44</v>
      </c>
      <c r="H15" s="43"/>
      <c r="I15" s="43"/>
      <c r="J15" s="43"/>
      <c r="K15" s="43"/>
      <c r="L15" s="3"/>
      <c r="M15" s="33"/>
    </row>
    <row r="16" spans="1:16" ht="18.95" customHeight="1">
      <c r="A16" s="105"/>
      <c r="B16" s="106"/>
      <c r="C16" s="347"/>
      <c r="D16" s="9">
        <v>1</v>
      </c>
      <c r="E16" s="22" t="s">
        <v>22</v>
      </c>
      <c r="F16" s="87">
        <v>172.7</v>
      </c>
      <c r="G16" s="69" t="s">
        <v>44</v>
      </c>
      <c r="H16" s="43"/>
      <c r="I16" s="43"/>
      <c r="J16" s="43"/>
      <c r="K16" s="43"/>
      <c r="L16" s="3"/>
      <c r="M16" s="33"/>
    </row>
    <row r="17" spans="1:13" ht="18.95" customHeight="1" thickBot="1">
      <c r="A17" s="108"/>
      <c r="B17" s="106"/>
      <c r="C17" s="371"/>
      <c r="D17" s="71">
        <v>1</v>
      </c>
      <c r="E17" s="78" t="s">
        <v>5</v>
      </c>
      <c r="F17" s="88">
        <v>86.35</v>
      </c>
      <c r="G17" s="47" t="s">
        <v>34</v>
      </c>
      <c r="H17" s="43"/>
      <c r="I17" s="43"/>
      <c r="J17" s="43"/>
      <c r="K17" s="43"/>
      <c r="L17" s="3"/>
      <c r="M17" s="33"/>
    </row>
    <row r="18" spans="1:13" ht="18.95" customHeight="1">
      <c r="A18" s="345">
        <v>4</v>
      </c>
      <c r="B18" s="106"/>
      <c r="C18" s="347" t="s">
        <v>17</v>
      </c>
      <c r="D18" s="68">
        <v>2</v>
      </c>
      <c r="E18" s="23" t="s">
        <v>20</v>
      </c>
      <c r="F18" s="89">
        <v>345.4</v>
      </c>
      <c r="G18" s="79" t="s">
        <v>38</v>
      </c>
      <c r="H18" s="43"/>
      <c r="I18" s="43"/>
      <c r="J18" s="43"/>
      <c r="K18" s="43"/>
      <c r="L18" s="3"/>
      <c r="M18" s="33"/>
    </row>
    <row r="19" spans="1:13" ht="18.95" customHeight="1" thickBot="1">
      <c r="A19" s="346"/>
      <c r="B19" s="135"/>
      <c r="C19" s="348"/>
      <c r="D19" s="57">
        <v>1</v>
      </c>
      <c r="E19" s="70" t="s">
        <v>23</v>
      </c>
      <c r="F19" s="90">
        <v>28</v>
      </c>
      <c r="G19" s="49" t="s">
        <v>28</v>
      </c>
      <c r="H19" s="43"/>
      <c r="I19" s="43"/>
      <c r="J19" s="43"/>
      <c r="K19" s="43"/>
      <c r="L19" s="3"/>
      <c r="M19" s="33"/>
    </row>
    <row r="20" spans="1:13" ht="18.95" customHeight="1">
      <c r="A20" s="349">
        <v>5</v>
      </c>
      <c r="B20" s="352" t="s">
        <v>7</v>
      </c>
      <c r="C20" s="355" t="s">
        <v>8</v>
      </c>
      <c r="D20" s="34">
        <v>3</v>
      </c>
      <c r="E20" s="73" t="s">
        <v>29</v>
      </c>
      <c r="F20" s="74">
        <v>2268</v>
      </c>
      <c r="G20" s="46" t="s">
        <v>45</v>
      </c>
      <c r="H20" s="43"/>
      <c r="I20" s="43"/>
      <c r="J20" s="43"/>
      <c r="K20" s="43"/>
      <c r="L20" s="3"/>
      <c r="M20" s="33"/>
    </row>
    <row r="21" spans="1:13" ht="18.95" customHeight="1">
      <c r="A21" s="350"/>
      <c r="B21" s="353"/>
      <c r="C21" s="356"/>
      <c r="D21" s="9">
        <v>2</v>
      </c>
      <c r="E21" s="22" t="s">
        <v>21</v>
      </c>
      <c r="F21" s="25">
        <v>329.7</v>
      </c>
      <c r="G21" s="46" t="s">
        <v>41</v>
      </c>
      <c r="H21" s="43"/>
      <c r="I21" s="43"/>
      <c r="J21" s="43"/>
      <c r="K21" s="43"/>
      <c r="L21" s="3"/>
      <c r="M21" s="33"/>
    </row>
    <row r="22" spans="1:13" ht="18.95" customHeight="1">
      <c r="A22" s="350"/>
      <c r="B22" s="353"/>
      <c r="C22" s="356"/>
      <c r="D22" s="9">
        <v>3</v>
      </c>
      <c r="E22" s="22" t="s">
        <v>22</v>
      </c>
      <c r="F22" s="25">
        <v>518.1</v>
      </c>
      <c r="G22" s="46" t="s">
        <v>41</v>
      </c>
      <c r="H22" s="43"/>
      <c r="I22" s="43"/>
      <c r="J22" s="43"/>
      <c r="K22" s="43"/>
      <c r="L22" s="3"/>
      <c r="M22" s="33"/>
    </row>
    <row r="23" spans="1:13" ht="18.95" customHeight="1">
      <c r="A23" s="350"/>
      <c r="B23" s="353"/>
      <c r="C23" s="356"/>
      <c r="D23" s="9">
        <v>1</v>
      </c>
      <c r="E23" s="22" t="s">
        <v>10</v>
      </c>
      <c r="F23" s="25">
        <v>172.7</v>
      </c>
      <c r="G23" s="46" t="s">
        <v>41</v>
      </c>
      <c r="H23" s="43"/>
      <c r="I23" s="43"/>
      <c r="J23" s="43"/>
      <c r="K23" s="43"/>
      <c r="L23" s="3"/>
      <c r="M23" s="33"/>
    </row>
    <row r="24" spans="1:13" ht="18.95" customHeight="1">
      <c r="A24" s="350"/>
      <c r="B24" s="353"/>
      <c r="C24" s="356"/>
      <c r="D24" s="9">
        <v>1</v>
      </c>
      <c r="E24" s="22" t="s">
        <v>21</v>
      </c>
      <c r="F24" s="25">
        <v>39.6</v>
      </c>
      <c r="G24" s="46" t="s">
        <v>24</v>
      </c>
      <c r="H24" s="43"/>
      <c r="I24" s="43"/>
      <c r="J24" s="43"/>
      <c r="K24" s="43"/>
      <c r="L24" s="3"/>
      <c r="M24" s="33"/>
    </row>
    <row r="25" spans="1:13" ht="18.95" customHeight="1">
      <c r="A25" s="350"/>
      <c r="B25" s="353"/>
      <c r="C25" s="356"/>
      <c r="D25" s="10">
        <v>1</v>
      </c>
      <c r="E25" s="22" t="s">
        <v>22</v>
      </c>
      <c r="F25" s="26">
        <v>39.6</v>
      </c>
      <c r="G25" s="46" t="s">
        <v>24</v>
      </c>
      <c r="H25" s="43"/>
      <c r="I25" s="43"/>
      <c r="J25" s="43"/>
      <c r="K25" s="43"/>
      <c r="L25" s="3"/>
      <c r="M25" s="33"/>
    </row>
    <row r="26" spans="1:13" ht="18.95" customHeight="1" thickBot="1">
      <c r="A26" s="351"/>
      <c r="B26" s="354"/>
      <c r="C26" s="357"/>
      <c r="D26" s="57">
        <v>1</v>
      </c>
      <c r="E26" s="80" t="s">
        <v>10</v>
      </c>
      <c r="F26" s="81">
        <v>39.6</v>
      </c>
      <c r="G26" s="60" t="s">
        <v>24</v>
      </c>
      <c r="H26" s="43"/>
      <c r="I26" s="43"/>
      <c r="J26" s="43"/>
      <c r="K26" s="43"/>
      <c r="L26" s="3"/>
      <c r="M26" s="33"/>
    </row>
    <row r="27" spans="1:13" ht="18.95" customHeight="1">
      <c r="A27" s="358">
        <v>6</v>
      </c>
      <c r="B27" s="353" t="s">
        <v>14</v>
      </c>
      <c r="C27" s="359" t="s">
        <v>9</v>
      </c>
      <c r="D27" s="34">
        <v>2</v>
      </c>
      <c r="E27" s="73" t="s">
        <v>23</v>
      </c>
      <c r="F27" s="92">
        <v>1512</v>
      </c>
      <c r="G27" s="75" t="s">
        <v>39</v>
      </c>
      <c r="H27" s="43"/>
      <c r="I27" s="43"/>
      <c r="J27" s="43"/>
      <c r="K27" s="43"/>
      <c r="L27" s="3"/>
      <c r="M27" s="33"/>
    </row>
    <row r="28" spans="1:13" ht="18.95" customHeight="1">
      <c r="A28" s="340"/>
      <c r="B28" s="353"/>
      <c r="C28" s="347"/>
      <c r="D28" s="9">
        <v>1</v>
      </c>
      <c r="E28" s="22" t="s">
        <v>21</v>
      </c>
      <c r="F28" s="25">
        <v>39.6</v>
      </c>
      <c r="G28" s="48" t="s">
        <v>40</v>
      </c>
      <c r="H28" s="43"/>
      <c r="I28" s="43"/>
      <c r="J28" s="43"/>
      <c r="K28" s="43"/>
      <c r="L28" s="3"/>
      <c r="M28" s="33"/>
    </row>
    <row r="29" spans="1:13" ht="18.95" customHeight="1">
      <c r="A29" s="340"/>
      <c r="B29" s="353"/>
      <c r="C29" s="347"/>
      <c r="D29" s="9">
        <v>1</v>
      </c>
      <c r="E29" s="22" t="s">
        <v>22</v>
      </c>
      <c r="F29" s="25">
        <v>39.6</v>
      </c>
      <c r="G29" s="48" t="s">
        <v>40</v>
      </c>
      <c r="H29" s="43"/>
      <c r="I29" s="43"/>
      <c r="J29" s="43"/>
      <c r="K29" s="43"/>
      <c r="L29" s="3"/>
      <c r="M29" s="33"/>
    </row>
    <row r="30" spans="1:13" ht="18.95" customHeight="1" thickBot="1">
      <c r="A30" s="337"/>
      <c r="B30" s="353"/>
      <c r="C30" s="360"/>
      <c r="D30" s="93">
        <v>1</v>
      </c>
      <c r="E30" s="101" t="s">
        <v>5</v>
      </c>
      <c r="F30" s="94">
        <v>39.6</v>
      </c>
      <c r="G30" s="95" t="s">
        <v>40</v>
      </c>
      <c r="H30" s="43"/>
      <c r="I30" s="43"/>
      <c r="J30" s="43"/>
      <c r="K30" s="43"/>
      <c r="L30" s="3"/>
      <c r="M30" s="33"/>
    </row>
    <row r="31" spans="1:13" ht="18.95" customHeight="1">
      <c r="A31" s="340">
        <v>7</v>
      </c>
      <c r="B31" s="353"/>
      <c r="C31" s="341" t="s">
        <v>11</v>
      </c>
      <c r="D31" s="10">
        <v>1</v>
      </c>
      <c r="E31" s="23" t="s">
        <v>23</v>
      </c>
      <c r="F31" s="26">
        <v>504</v>
      </c>
      <c r="G31" s="48" t="s">
        <v>30</v>
      </c>
      <c r="H31" s="43"/>
      <c r="I31" s="43"/>
      <c r="J31" s="43"/>
      <c r="K31" s="43"/>
      <c r="L31" s="3"/>
      <c r="M31" s="33"/>
    </row>
    <row r="32" spans="1:13" ht="18.95" customHeight="1">
      <c r="A32" s="340"/>
      <c r="B32" s="353"/>
      <c r="C32" s="341"/>
      <c r="D32" s="9">
        <v>1</v>
      </c>
      <c r="E32" s="22" t="s">
        <v>21</v>
      </c>
      <c r="F32" s="25">
        <v>19.8</v>
      </c>
      <c r="G32" s="46" t="s">
        <v>31</v>
      </c>
      <c r="H32" s="43"/>
      <c r="I32" s="43"/>
      <c r="J32" s="43"/>
      <c r="K32" s="43"/>
      <c r="L32" s="3"/>
      <c r="M32" s="33"/>
    </row>
    <row r="33" spans="1:13" ht="18.95" customHeight="1" thickBot="1">
      <c r="A33" s="340"/>
      <c r="B33" s="353"/>
      <c r="C33" s="341"/>
      <c r="D33" s="9">
        <v>1</v>
      </c>
      <c r="E33" s="61" t="s">
        <v>22</v>
      </c>
      <c r="F33" s="25">
        <v>19.8</v>
      </c>
      <c r="G33" s="47" t="s">
        <v>32</v>
      </c>
      <c r="H33" s="43"/>
      <c r="I33" s="43"/>
      <c r="J33" s="43"/>
      <c r="K33" s="43"/>
      <c r="L33" s="3"/>
      <c r="M33" s="33"/>
    </row>
    <row r="34" spans="1:13" ht="18.95" customHeight="1">
      <c r="A34" s="336">
        <v>8</v>
      </c>
      <c r="B34" s="353"/>
      <c r="C34" s="338" t="s">
        <v>12</v>
      </c>
      <c r="D34" s="30">
        <v>1</v>
      </c>
      <c r="E34" s="28" t="s">
        <v>23</v>
      </c>
      <c r="F34" s="31">
        <v>504</v>
      </c>
      <c r="G34" s="48" t="s">
        <v>30</v>
      </c>
      <c r="H34" s="43"/>
      <c r="I34" s="43"/>
      <c r="J34" s="43"/>
      <c r="K34" s="43"/>
      <c r="L34" s="3"/>
      <c r="M34" s="33"/>
    </row>
    <row r="35" spans="1:13" ht="18.95" customHeight="1" thickBot="1">
      <c r="A35" s="337"/>
      <c r="B35" s="353"/>
      <c r="C35" s="339"/>
      <c r="D35" s="27">
        <v>1</v>
      </c>
      <c r="E35" s="62" t="s">
        <v>21</v>
      </c>
      <c r="F35" s="29">
        <v>19.8</v>
      </c>
      <c r="G35" s="47" t="s">
        <v>31</v>
      </c>
      <c r="H35" s="43"/>
      <c r="I35" s="43"/>
      <c r="J35" s="43"/>
      <c r="K35" s="43"/>
      <c r="L35" s="3"/>
      <c r="M35" s="33"/>
    </row>
    <row r="36" spans="1:13" ht="18.95" customHeight="1">
      <c r="A36" s="340">
        <v>9</v>
      </c>
      <c r="B36" s="353"/>
      <c r="C36" s="341" t="s">
        <v>13</v>
      </c>
      <c r="D36" s="10">
        <v>1</v>
      </c>
      <c r="E36" s="23" t="s">
        <v>23</v>
      </c>
      <c r="F36" s="26">
        <v>504</v>
      </c>
      <c r="G36" s="48" t="s">
        <v>30</v>
      </c>
      <c r="H36" s="43"/>
      <c r="I36" s="43"/>
      <c r="J36" s="43"/>
      <c r="K36" s="43"/>
      <c r="L36" s="3"/>
      <c r="M36" s="33"/>
    </row>
    <row r="37" spans="1:13" ht="18.95" customHeight="1" thickBot="1">
      <c r="A37" s="340"/>
      <c r="B37" s="354"/>
      <c r="C37" s="341"/>
      <c r="D37" s="7">
        <v>1</v>
      </c>
      <c r="E37" s="22" t="s">
        <v>21</v>
      </c>
      <c r="F37" s="63">
        <v>19.8</v>
      </c>
      <c r="G37" s="60" t="s">
        <v>31</v>
      </c>
      <c r="H37" s="43"/>
      <c r="I37" s="43"/>
      <c r="J37" s="43"/>
      <c r="K37" s="43"/>
      <c r="L37" s="3"/>
      <c r="M37" s="33"/>
    </row>
    <row r="38" spans="1:13" ht="24" customHeight="1" thickBot="1">
      <c r="A38" s="342" t="s">
        <v>4</v>
      </c>
      <c r="B38" s="343"/>
      <c r="C38" s="343"/>
      <c r="D38" s="343"/>
      <c r="E38" s="344"/>
      <c r="F38" s="56">
        <f>SUM(F7:F37)</f>
        <v>21875.149999999987</v>
      </c>
      <c r="G38" s="50" t="s">
        <v>3</v>
      </c>
      <c r="H38" s="43"/>
      <c r="I38" s="43"/>
      <c r="J38" s="43"/>
      <c r="K38" s="43"/>
      <c r="L38" s="3"/>
      <c r="M38" s="33"/>
    </row>
    <row r="39" spans="1:13" ht="15.75" customHeight="1">
      <c r="A39" s="17"/>
      <c r="B39" s="18"/>
      <c r="C39" s="19"/>
      <c r="D39" s="17"/>
      <c r="E39" s="17"/>
      <c r="F39" s="18"/>
      <c r="G39" s="18"/>
      <c r="H39" s="43"/>
      <c r="I39" s="43"/>
      <c r="J39" s="43"/>
      <c r="K39" s="43"/>
      <c r="L39" s="3"/>
      <c r="M39" s="33"/>
    </row>
    <row r="40" spans="1:13" ht="15.75" customHeight="1">
      <c r="A40" s="17"/>
      <c r="B40" s="18"/>
      <c r="C40" s="19"/>
      <c r="D40" s="334"/>
      <c r="E40" s="334"/>
      <c r="F40" s="334"/>
      <c r="G40" s="334"/>
      <c r="H40" s="43"/>
      <c r="I40" s="43"/>
      <c r="J40" s="43"/>
      <c r="K40" s="43"/>
      <c r="L40" s="3"/>
      <c r="M40" s="33"/>
    </row>
    <row r="41" spans="1:13" ht="17.25" customHeight="1">
      <c r="A41" s="45"/>
      <c r="B41" s="45"/>
      <c r="C41" s="58"/>
      <c r="D41" s="17"/>
      <c r="E41" s="17"/>
      <c r="F41" s="18"/>
      <c r="G41" s="18"/>
      <c r="H41" s="43"/>
      <c r="I41" s="43"/>
      <c r="J41" s="43"/>
      <c r="K41" s="43"/>
      <c r="L41" s="3"/>
      <c r="M41" s="33"/>
    </row>
    <row r="42" spans="1:13" ht="36.6" customHeight="1">
      <c r="A42" s="333"/>
      <c r="B42" s="333"/>
      <c r="C42" s="333"/>
      <c r="D42" s="334"/>
      <c r="E42" s="334"/>
      <c r="F42" s="334"/>
      <c r="G42" s="334"/>
      <c r="H42" s="43"/>
      <c r="I42" s="43"/>
      <c r="J42" s="43"/>
      <c r="K42" s="43"/>
      <c r="L42" s="3"/>
      <c r="M42" s="33"/>
    </row>
    <row r="43" spans="1:13" ht="36.6" customHeight="1">
      <c r="A43" s="335"/>
      <c r="B43" s="335"/>
      <c r="C43" s="335"/>
      <c r="D43" s="17"/>
      <c r="E43" s="17"/>
      <c r="F43" s="18"/>
      <c r="G43" s="18"/>
      <c r="H43" s="43"/>
      <c r="I43" s="43"/>
      <c r="J43" s="43"/>
      <c r="K43" s="43"/>
      <c r="L43" s="3"/>
      <c r="M43" s="33"/>
    </row>
    <row r="44" spans="1:13" ht="36.6" customHeight="1">
      <c r="A44" s="335"/>
      <c r="B44" s="335"/>
      <c r="C44" s="335"/>
      <c r="D44" s="17"/>
      <c r="E44" s="17"/>
      <c r="F44" s="18"/>
      <c r="G44" s="18"/>
      <c r="H44" s="43"/>
      <c r="I44" s="43"/>
      <c r="J44" s="43"/>
      <c r="K44" s="43"/>
      <c r="L44" s="3"/>
      <c r="M44" s="33"/>
    </row>
    <row r="45" spans="1:13" ht="15.75" customHeight="1">
      <c r="A45" s="17"/>
      <c r="B45" s="18"/>
      <c r="C45" s="19"/>
      <c r="D45" s="17"/>
      <c r="E45" s="17"/>
      <c r="F45" s="18"/>
      <c r="G45" s="18"/>
      <c r="H45" s="43"/>
      <c r="I45" s="43"/>
      <c r="J45" s="43"/>
      <c r="K45" s="43"/>
      <c r="L45" s="3"/>
      <c r="M45" s="33"/>
    </row>
    <row r="46" spans="1:13" ht="28.5" customHeight="1">
      <c r="A46" s="17"/>
      <c r="B46" s="18"/>
      <c r="C46" s="19"/>
      <c r="D46" s="17"/>
      <c r="E46" s="17"/>
      <c r="F46" s="18"/>
      <c r="G46" s="18"/>
      <c r="H46" s="44"/>
      <c r="I46" s="45"/>
      <c r="J46" s="45"/>
      <c r="K46" s="45"/>
      <c r="L46" s="1"/>
      <c r="M46" s="33"/>
    </row>
    <row r="47" spans="1:13" ht="15.75" customHeight="1">
      <c r="A47" s="17"/>
      <c r="B47" s="18"/>
      <c r="C47" s="19"/>
      <c r="D47" s="17"/>
      <c r="E47" s="17"/>
      <c r="F47" s="18"/>
      <c r="G47" s="18"/>
      <c r="H47" s="18"/>
      <c r="I47" s="18"/>
      <c r="J47" s="18"/>
      <c r="K47" s="18"/>
      <c r="L47" s="1"/>
      <c r="M47" s="1"/>
    </row>
    <row r="48" spans="1:13" ht="15.75" customHeight="1">
      <c r="A48" s="17"/>
      <c r="B48" s="18"/>
      <c r="C48" s="19"/>
      <c r="D48" s="17"/>
      <c r="E48" s="17"/>
      <c r="F48" s="18"/>
      <c r="G48" s="18"/>
      <c r="H48" s="55"/>
      <c r="I48" s="18"/>
      <c r="J48" s="18"/>
      <c r="K48" s="18"/>
      <c r="L48" s="1"/>
      <c r="M48" s="1"/>
    </row>
    <row r="49" spans="1:13" ht="15.75" customHeight="1">
      <c r="A49" s="17"/>
      <c r="B49" s="18"/>
      <c r="C49" s="19"/>
      <c r="D49" s="17"/>
      <c r="E49" s="17"/>
      <c r="F49" s="18"/>
      <c r="G49" s="18"/>
      <c r="H49" s="18"/>
      <c r="I49" s="18"/>
      <c r="J49" s="18"/>
      <c r="K49" s="18"/>
      <c r="L49" s="1"/>
      <c r="M49" s="1"/>
    </row>
    <row r="50" spans="1:13" ht="15.75" customHeight="1">
      <c r="A50" s="17"/>
      <c r="B50" s="18"/>
      <c r="C50" s="19"/>
      <c r="D50" s="17"/>
      <c r="E50" s="17"/>
      <c r="F50" s="18"/>
      <c r="G50" s="18"/>
      <c r="H50" s="55"/>
      <c r="I50" s="18"/>
      <c r="J50" s="18"/>
      <c r="K50" s="18"/>
      <c r="L50" s="1"/>
      <c r="M50" s="1"/>
    </row>
    <row r="51" spans="1:13" ht="15.75" customHeight="1">
      <c r="A51" s="17"/>
      <c r="B51" s="18"/>
      <c r="C51" s="19"/>
      <c r="D51" s="17"/>
      <c r="E51" s="17"/>
      <c r="F51" s="18"/>
      <c r="G51" s="18"/>
      <c r="H51" s="18"/>
      <c r="I51" s="18"/>
      <c r="J51" s="18"/>
      <c r="K51" s="18"/>
      <c r="L51" s="1"/>
      <c r="M51" s="1"/>
    </row>
    <row r="52" spans="1:13" ht="15.75" customHeight="1">
      <c r="A52" s="17"/>
      <c r="B52" s="18"/>
      <c r="C52" s="19"/>
      <c r="D52" s="17"/>
      <c r="E52" s="17"/>
      <c r="F52" s="18"/>
      <c r="G52" s="18"/>
      <c r="H52" s="18"/>
      <c r="I52" s="18"/>
      <c r="J52" s="18"/>
      <c r="K52" s="18"/>
      <c r="L52" s="1"/>
      <c r="M52" s="1"/>
    </row>
    <row r="53" spans="1:13" ht="15.75" customHeight="1">
      <c r="A53" s="17"/>
      <c r="B53" s="18"/>
      <c r="C53" s="19"/>
      <c r="D53" s="17"/>
      <c r="E53" s="17"/>
      <c r="F53" s="18"/>
      <c r="G53" s="18"/>
      <c r="H53" s="18"/>
      <c r="I53" s="18"/>
      <c r="J53" s="18"/>
      <c r="K53" s="18"/>
      <c r="L53" s="1"/>
      <c r="M53" s="1"/>
    </row>
    <row r="54" spans="1:13" ht="15.75" customHeight="1">
      <c r="A54" s="17"/>
      <c r="B54" s="18"/>
      <c r="C54" s="19"/>
      <c r="D54" s="17"/>
      <c r="E54" s="17"/>
      <c r="F54" s="18"/>
      <c r="G54" s="18"/>
      <c r="H54" s="18"/>
      <c r="I54" s="18"/>
      <c r="J54" s="18"/>
      <c r="K54" s="18"/>
      <c r="L54" s="1"/>
      <c r="M54" s="1"/>
    </row>
    <row r="55" spans="1:13" ht="15.75" customHeight="1">
      <c r="A55" s="17"/>
      <c r="B55" s="18"/>
      <c r="C55" s="19"/>
      <c r="D55" s="17"/>
      <c r="E55" s="17"/>
      <c r="F55" s="18"/>
      <c r="G55" s="18"/>
      <c r="H55" s="18"/>
      <c r="I55" s="18"/>
      <c r="J55" s="18"/>
      <c r="K55" s="18"/>
      <c r="L55" s="1"/>
      <c r="M55" s="1"/>
    </row>
    <row r="56" spans="1:13" ht="15.75" customHeight="1">
      <c r="A56" s="5"/>
      <c r="B56" s="3"/>
      <c r="C56" s="16"/>
      <c r="D56" s="5"/>
      <c r="E56" s="5"/>
      <c r="F56" s="3"/>
      <c r="G56" s="3"/>
      <c r="H56" s="18"/>
      <c r="I56" s="18"/>
      <c r="J56" s="18"/>
      <c r="K56" s="18"/>
      <c r="L56" s="1"/>
      <c r="M56" s="1"/>
    </row>
    <row r="57" spans="1:13" ht="15.75" customHeight="1">
      <c r="A57" s="5"/>
      <c r="B57" s="3"/>
      <c r="C57" s="16"/>
      <c r="D57" s="5"/>
      <c r="E57" s="5"/>
      <c r="F57" s="3"/>
      <c r="G57" s="3"/>
      <c r="H57" s="18"/>
      <c r="I57" s="18"/>
      <c r="J57" s="18"/>
      <c r="K57" s="18"/>
      <c r="L57" s="1"/>
      <c r="M57" s="1"/>
    </row>
    <row r="58" spans="1:13" ht="15.75" customHeight="1">
      <c r="A58" s="5"/>
      <c r="B58" s="3"/>
      <c r="C58" s="3"/>
      <c r="D58" s="5"/>
      <c r="E58" s="5"/>
      <c r="F58" s="3"/>
      <c r="G58" s="3"/>
      <c r="H58" s="18"/>
      <c r="I58" s="18"/>
      <c r="J58" s="18"/>
      <c r="K58" s="18"/>
      <c r="L58" s="1"/>
      <c r="M58" s="1"/>
    </row>
    <row r="59" spans="1:13" ht="15">
      <c r="A59" s="5"/>
      <c r="B59" s="3"/>
      <c r="C59" s="3"/>
      <c r="D59" s="5"/>
      <c r="E59" s="5"/>
      <c r="F59" s="3"/>
      <c r="G59" s="3"/>
      <c r="H59" s="18"/>
      <c r="I59" s="18"/>
      <c r="J59" s="18"/>
      <c r="K59" s="18"/>
      <c r="L59" s="1"/>
      <c r="M59" s="1"/>
    </row>
    <row r="60" spans="1:13" ht="15">
      <c r="A60" s="5"/>
      <c r="B60" s="3"/>
      <c r="C60" s="3"/>
      <c r="D60" s="5"/>
      <c r="E60" s="5"/>
      <c r="F60" s="3"/>
      <c r="G60" s="3"/>
      <c r="H60" s="18"/>
      <c r="I60" s="18"/>
      <c r="J60" s="18"/>
      <c r="K60" s="18"/>
      <c r="L60" s="1"/>
      <c r="M60" s="1"/>
    </row>
    <row r="61" spans="1:13" ht="15">
      <c r="A61" s="5"/>
      <c r="B61" s="3"/>
      <c r="C61" s="3"/>
      <c r="D61" s="5"/>
      <c r="E61" s="5"/>
      <c r="F61" s="3"/>
      <c r="G61" s="3"/>
      <c r="H61" s="18"/>
      <c r="I61" s="18"/>
      <c r="J61" s="18"/>
      <c r="K61" s="18"/>
      <c r="L61" s="1"/>
      <c r="M61" s="1"/>
    </row>
    <row r="62" spans="1:13" ht="15">
      <c r="A62" s="5"/>
      <c r="B62" s="3"/>
      <c r="C62" s="3"/>
      <c r="D62" s="5"/>
      <c r="E62" s="5"/>
      <c r="F62" s="3"/>
      <c r="G62" s="3"/>
      <c r="H62" s="18"/>
      <c r="I62" s="18"/>
      <c r="J62" s="18"/>
      <c r="K62" s="18"/>
      <c r="L62" s="1"/>
      <c r="M62" s="1"/>
    </row>
    <row r="63" spans="1:13" ht="15">
      <c r="H63" s="18"/>
      <c r="I63" s="18"/>
      <c r="J63" s="18"/>
      <c r="K63" s="18"/>
      <c r="L63" s="1"/>
      <c r="M63" s="1"/>
    </row>
    <row r="64" spans="1:13" ht="15">
      <c r="H64" s="3"/>
      <c r="I64" s="3"/>
      <c r="J64" s="3"/>
      <c r="K64" s="3"/>
      <c r="M64" s="1"/>
    </row>
    <row r="65" spans="8:11" ht="15">
      <c r="H65" s="3"/>
      <c r="I65" s="3"/>
      <c r="J65" s="3"/>
      <c r="K65" s="3"/>
    </row>
    <row r="66" spans="8:11" ht="15">
      <c r="H66" s="3"/>
      <c r="I66" s="3"/>
      <c r="J66" s="3"/>
      <c r="K66" s="3"/>
    </row>
    <row r="67" spans="8:11" ht="15">
      <c r="H67" s="3"/>
      <c r="I67" s="3"/>
      <c r="J67" s="3"/>
      <c r="K67" s="3"/>
    </row>
    <row r="68" spans="8:11" ht="15">
      <c r="H68" s="3"/>
      <c r="I68" s="3"/>
      <c r="J68" s="3"/>
      <c r="K68" s="3"/>
    </row>
    <row r="69" spans="8:11" ht="15">
      <c r="H69" s="3"/>
      <c r="I69" s="3"/>
      <c r="J69" s="3"/>
      <c r="K69" s="3"/>
    </row>
    <row r="70" spans="8:11" ht="15">
      <c r="H70" s="3"/>
      <c r="I70" s="3"/>
      <c r="J70" s="3"/>
      <c r="K70" s="3"/>
    </row>
  </sheetData>
  <mergeCells count="31">
    <mergeCell ref="A2:G2"/>
    <mergeCell ref="A4:A5"/>
    <mergeCell ref="G4:G5"/>
    <mergeCell ref="E4:E5"/>
    <mergeCell ref="A7:A12"/>
    <mergeCell ref="C7:C12"/>
    <mergeCell ref="D4:D5"/>
    <mergeCell ref="C4:C5"/>
    <mergeCell ref="B4:B5"/>
    <mergeCell ref="A44:C44"/>
    <mergeCell ref="A42:C42"/>
    <mergeCell ref="A43:C43"/>
    <mergeCell ref="A38:E38"/>
    <mergeCell ref="A31:A33"/>
    <mergeCell ref="D40:G40"/>
    <mergeCell ref="D42:G42"/>
    <mergeCell ref="C36:C37"/>
    <mergeCell ref="C31:C33"/>
    <mergeCell ref="A36:A37"/>
    <mergeCell ref="C34:C35"/>
    <mergeCell ref="A34:A35"/>
    <mergeCell ref="B27:B37"/>
    <mergeCell ref="A27:A30"/>
    <mergeCell ref="C27:C30"/>
    <mergeCell ref="B20:B26"/>
    <mergeCell ref="A3:G3"/>
    <mergeCell ref="A20:A26"/>
    <mergeCell ref="C20:C26"/>
    <mergeCell ref="C18:C19"/>
    <mergeCell ref="A18:A19"/>
    <mergeCell ref="C14:C17"/>
  </mergeCells>
  <pageMargins left="0.27559055118110237" right="0.27559055118110237" top="0.39370078740157483" bottom="0.1574803149606299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5"/>
  <sheetViews>
    <sheetView topLeftCell="A4" zoomScale="89" zoomScaleNormal="89" workbookViewId="0">
      <selection activeCell="C31" sqref="C31:C32"/>
    </sheetView>
  </sheetViews>
  <sheetFormatPr defaultRowHeight="14.25"/>
  <cols>
    <col min="1" max="1" width="3.625" style="6" customWidth="1"/>
    <col min="2" max="2" width="6.75" customWidth="1"/>
    <col min="3" max="3" width="18.75" customWidth="1"/>
    <col min="4" max="4" width="5.5" style="6" customWidth="1"/>
    <col min="5" max="5" width="22.5" style="6" customWidth="1"/>
    <col min="6" max="6" width="16.5" style="6" customWidth="1"/>
    <col min="7" max="7" width="12.125" style="6" customWidth="1"/>
    <col min="8" max="8" width="12.375" style="6" customWidth="1"/>
    <col min="9" max="9" width="14.375" style="6" customWidth="1"/>
    <col min="10" max="10" width="12.125" style="6" customWidth="1"/>
    <col min="11" max="11" width="12.375" style="6" customWidth="1"/>
    <col min="12" max="12" width="11.625" customWidth="1"/>
    <col min="13" max="13" width="18.625" customWidth="1"/>
    <col min="14" max="14" width="9.875" customWidth="1"/>
    <col min="15" max="15" width="14.5" customWidth="1"/>
    <col min="16" max="16" width="12.875" customWidth="1"/>
    <col min="17" max="17" width="18.5" customWidth="1"/>
  </cols>
  <sheetData>
    <row r="1" spans="1:22" ht="15">
      <c r="A1" s="5"/>
      <c r="B1" s="3"/>
      <c r="C1" s="3"/>
      <c r="D1" s="5"/>
      <c r="E1" s="5"/>
      <c r="F1" s="5"/>
      <c r="G1" s="5"/>
      <c r="H1" s="5"/>
      <c r="I1" s="5"/>
      <c r="J1" s="5"/>
      <c r="K1" s="5"/>
      <c r="L1" s="3"/>
      <c r="M1" s="54" t="s">
        <v>75</v>
      </c>
      <c r="N1" s="53"/>
    </row>
    <row r="2" spans="1:22" ht="11.25" customHeight="1">
      <c r="A2" s="294"/>
      <c r="B2" s="294"/>
      <c r="C2" s="294"/>
      <c r="D2" s="294"/>
      <c r="E2" s="294"/>
      <c r="F2" s="294"/>
      <c r="G2" s="294"/>
      <c r="H2" s="294"/>
      <c r="I2" s="294"/>
      <c r="J2" s="294"/>
      <c r="K2" s="294"/>
      <c r="L2" s="294"/>
      <c r="M2" s="294"/>
      <c r="N2" s="52"/>
      <c r="O2" s="52"/>
      <c r="P2" s="52"/>
      <c r="Q2" s="52"/>
    </row>
    <row r="3" spans="1:22" ht="36.75" customHeight="1">
      <c r="A3" s="402" t="s">
        <v>57</v>
      </c>
      <c r="B3" s="402"/>
      <c r="C3" s="402"/>
      <c r="D3" s="402"/>
      <c r="E3" s="402"/>
      <c r="F3" s="402"/>
      <c r="G3" s="402"/>
      <c r="H3" s="402"/>
      <c r="I3" s="402"/>
      <c r="J3" s="402"/>
      <c r="K3" s="402"/>
      <c r="L3" s="402"/>
      <c r="M3" s="402"/>
      <c r="N3" s="51"/>
      <c r="O3" s="51"/>
      <c r="P3" s="51"/>
      <c r="Q3" s="51"/>
    </row>
    <row r="4" spans="1:22" ht="25.5" customHeight="1" thickBot="1">
      <c r="A4" s="298" t="s">
        <v>65</v>
      </c>
      <c r="B4" s="298"/>
      <c r="C4" s="298"/>
      <c r="D4" s="298"/>
      <c r="E4" s="298"/>
      <c r="F4" s="298"/>
      <c r="G4" s="298"/>
      <c r="H4" s="298"/>
      <c r="I4" s="298"/>
      <c r="J4" s="298"/>
      <c r="K4" s="298"/>
      <c r="L4" s="298"/>
      <c r="M4" s="298"/>
      <c r="N4" s="51"/>
      <c r="O4" s="51"/>
      <c r="P4" s="51"/>
      <c r="Q4" s="51"/>
    </row>
    <row r="5" spans="1:22" ht="132" customHeight="1">
      <c r="A5" s="157" t="s">
        <v>0</v>
      </c>
      <c r="B5" s="158" t="s">
        <v>35</v>
      </c>
      <c r="C5" s="159" t="s">
        <v>18</v>
      </c>
      <c r="D5" s="289" t="s">
        <v>1</v>
      </c>
      <c r="E5" s="261" t="s">
        <v>36</v>
      </c>
      <c r="F5" s="252" t="s">
        <v>69</v>
      </c>
      <c r="G5" s="254" t="s">
        <v>71</v>
      </c>
      <c r="H5" s="255" t="s">
        <v>72</v>
      </c>
      <c r="I5" s="254" t="s">
        <v>74</v>
      </c>
      <c r="J5" s="255" t="s">
        <v>66</v>
      </c>
      <c r="K5" s="256" t="s">
        <v>67</v>
      </c>
      <c r="L5" s="257" t="s">
        <v>73</v>
      </c>
      <c r="M5" s="253" t="s">
        <v>70</v>
      </c>
      <c r="N5" s="38"/>
      <c r="O5" s="39"/>
      <c r="P5" s="39"/>
      <c r="Q5" s="39"/>
      <c r="R5" s="4"/>
      <c r="S5" s="32"/>
      <c r="T5" s="2"/>
      <c r="U5" s="2"/>
      <c r="V5" s="2"/>
    </row>
    <row r="6" spans="1:22" ht="12.75" customHeight="1">
      <c r="A6" s="160">
        <v>1</v>
      </c>
      <c r="B6" s="161">
        <v>2</v>
      </c>
      <c r="C6" s="161">
        <v>3</v>
      </c>
      <c r="D6" s="162">
        <v>4</v>
      </c>
      <c r="E6" s="163">
        <v>5</v>
      </c>
      <c r="F6" s="163">
        <v>6</v>
      </c>
      <c r="G6" s="163">
        <v>7</v>
      </c>
      <c r="H6" s="163">
        <v>8</v>
      </c>
      <c r="I6" s="163">
        <v>9</v>
      </c>
      <c r="J6" s="163">
        <v>10</v>
      </c>
      <c r="K6" s="163">
        <v>11</v>
      </c>
      <c r="L6" s="163">
        <v>12</v>
      </c>
      <c r="M6" s="164">
        <v>13</v>
      </c>
      <c r="N6" s="40"/>
      <c r="O6" s="41"/>
      <c r="P6" s="40"/>
      <c r="Q6" s="41"/>
      <c r="R6" s="3"/>
      <c r="S6" s="33"/>
    </row>
    <row r="7" spans="1:22" ht="34.5" customHeight="1">
      <c r="A7" s="295">
        <v>1</v>
      </c>
      <c r="B7" s="387" t="s">
        <v>6</v>
      </c>
      <c r="C7" s="387" t="s">
        <v>51</v>
      </c>
      <c r="D7" s="165">
        <v>38</v>
      </c>
      <c r="E7" s="166" t="s">
        <v>20</v>
      </c>
      <c r="F7" s="167">
        <v>4375.03</v>
      </c>
      <c r="G7" s="168">
        <v>73.75</v>
      </c>
      <c r="H7" s="169">
        <f>F7*G7</f>
        <v>322658.46249999997</v>
      </c>
      <c r="I7" s="169">
        <f t="shared" ref="I7:I32" si="0">H7+K7</f>
        <v>348471.13949999993</v>
      </c>
      <c r="J7" s="170">
        <v>0.08</v>
      </c>
      <c r="K7" s="169">
        <f t="shared" ref="K7:K32" si="1">H7*J7</f>
        <v>25812.676999999996</v>
      </c>
      <c r="L7" s="167"/>
      <c r="M7" s="171" t="s">
        <v>68</v>
      </c>
      <c r="N7" s="40"/>
      <c r="O7" s="41"/>
      <c r="P7" s="40"/>
      <c r="Q7" s="41"/>
      <c r="R7" s="3"/>
      <c r="S7" s="33"/>
    </row>
    <row r="8" spans="1:22" ht="34.5" customHeight="1">
      <c r="A8" s="296"/>
      <c r="B8" s="388"/>
      <c r="C8" s="388"/>
      <c r="D8" s="172">
        <v>1</v>
      </c>
      <c r="E8" s="173" t="s">
        <v>23</v>
      </c>
      <c r="F8" s="174">
        <v>84</v>
      </c>
      <c r="G8" s="308">
        <v>101.96</v>
      </c>
      <c r="H8" s="175">
        <f t="shared" ref="H8:H32" si="2">F8*G8</f>
        <v>8564.64</v>
      </c>
      <c r="I8" s="175">
        <f t="shared" si="0"/>
        <v>9249.8112000000001</v>
      </c>
      <c r="J8" s="176">
        <v>0.08</v>
      </c>
      <c r="K8" s="175">
        <f t="shared" si="1"/>
        <v>685.1712</v>
      </c>
      <c r="L8" s="174"/>
      <c r="M8" s="177" t="s">
        <v>43</v>
      </c>
      <c r="N8" s="42"/>
      <c r="O8" s="43"/>
      <c r="P8" s="42"/>
      <c r="Q8" s="42"/>
      <c r="R8" s="3"/>
      <c r="S8" s="33"/>
    </row>
    <row r="9" spans="1:22" ht="18.95" customHeight="1">
      <c r="A9" s="296"/>
      <c r="B9" s="388"/>
      <c r="C9" s="388"/>
      <c r="D9" s="178">
        <v>5</v>
      </c>
      <c r="E9" s="173" t="s">
        <v>21</v>
      </c>
      <c r="F9" s="179">
        <v>66</v>
      </c>
      <c r="G9" s="180">
        <v>34.89</v>
      </c>
      <c r="H9" s="181">
        <f t="shared" si="2"/>
        <v>2302.7400000000002</v>
      </c>
      <c r="I9" s="181">
        <f t="shared" si="0"/>
        <v>2486.9592000000002</v>
      </c>
      <c r="J9" s="182">
        <v>0.08</v>
      </c>
      <c r="K9" s="181">
        <f t="shared" si="1"/>
        <v>184.21920000000003</v>
      </c>
      <c r="L9" s="179"/>
      <c r="M9" s="183" t="s">
        <v>27</v>
      </c>
      <c r="N9" s="42"/>
      <c r="O9" s="43"/>
      <c r="P9" s="42"/>
      <c r="Q9" s="43"/>
      <c r="R9" s="3"/>
      <c r="S9" s="33"/>
      <c r="T9" s="11"/>
    </row>
    <row r="10" spans="1:22" ht="18.95" customHeight="1">
      <c r="A10" s="296"/>
      <c r="B10" s="388"/>
      <c r="C10" s="388"/>
      <c r="D10" s="178">
        <v>5</v>
      </c>
      <c r="E10" s="173" t="s">
        <v>22</v>
      </c>
      <c r="F10" s="179">
        <v>66</v>
      </c>
      <c r="G10" s="180">
        <v>37.840000000000003</v>
      </c>
      <c r="H10" s="181">
        <f t="shared" si="2"/>
        <v>2497.44</v>
      </c>
      <c r="I10" s="181">
        <f t="shared" si="0"/>
        <v>2697.2352000000001</v>
      </c>
      <c r="J10" s="176">
        <v>0.08</v>
      </c>
      <c r="K10" s="181">
        <f t="shared" si="1"/>
        <v>199.79520000000002</v>
      </c>
      <c r="L10" s="179"/>
      <c r="M10" s="183" t="s">
        <v>27</v>
      </c>
      <c r="N10" s="42"/>
      <c r="O10" s="43"/>
      <c r="P10" s="42"/>
      <c r="Q10" s="43"/>
      <c r="R10" s="3"/>
      <c r="S10" s="33"/>
    </row>
    <row r="11" spans="1:22" ht="18.95" customHeight="1">
      <c r="A11" s="296"/>
      <c r="B11" s="388"/>
      <c r="C11" s="388"/>
      <c r="D11" s="178">
        <v>5</v>
      </c>
      <c r="E11" s="173" t="s">
        <v>5</v>
      </c>
      <c r="F11" s="184">
        <v>66</v>
      </c>
      <c r="G11" s="180">
        <v>51.02</v>
      </c>
      <c r="H11" s="181">
        <f t="shared" si="2"/>
        <v>3367.32</v>
      </c>
      <c r="I11" s="181">
        <f t="shared" si="0"/>
        <v>3636.7056000000002</v>
      </c>
      <c r="J11" s="182">
        <v>0.08</v>
      </c>
      <c r="K11" s="181">
        <f t="shared" si="1"/>
        <v>269.38560000000001</v>
      </c>
      <c r="L11" s="179"/>
      <c r="M11" s="183" t="s">
        <v>27</v>
      </c>
      <c r="N11" s="42"/>
      <c r="O11" s="43"/>
      <c r="P11" s="42"/>
      <c r="Q11" s="43"/>
      <c r="R11" s="3"/>
      <c r="S11" s="33"/>
    </row>
    <row r="12" spans="1:22" ht="41.25" customHeight="1" thickBot="1">
      <c r="A12" s="297"/>
      <c r="B12" s="388"/>
      <c r="C12" s="389"/>
      <c r="D12" s="185">
        <v>15</v>
      </c>
      <c r="E12" s="186" t="s">
        <v>49</v>
      </c>
      <c r="F12" s="187">
        <v>1.8</v>
      </c>
      <c r="G12" s="188">
        <v>147.5</v>
      </c>
      <c r="H12" s="189">
        <f t="shared" si="2"/>
        <v>265.5</v>
      </c>
      <c r="I12" s="189">
        <f t="shared" si="0"/>
        <v>286.74</v>
      </c>
      <c r="J12" s="190">
        <v>0.08</v>
      </c>
      <c r="K12" s="189">
        <f t="shared" si="1"/>
        <v>21.240000000000002</v>
      </c>
      <c r="L12" s="187"/>
      <c r="M12" s="191" t="s">
        <v>28</v>
      </c>
      <c r="N12" s="43"/>
      <c r="O12" s="43"/>
      <c r="P12" s="43"/>
      <c r="Q12" s="43"/>
      <c r="R12" s="3"/>
      <c r="S12" s="33"/>
    </row>
    <row r="13" spans="1:22" ht="30.75" customHeight="1">
      <c r="A13" s="299">
        <v>4</v>
      </c>
      <c r="B13" s="388"/>
      <c r="C13" s="385" t="s">
        <v>17</v>
      </c>
      <c r="D13" s="192">
        <v>2</v>
      </c>
      <c r="E13" s="193" t="s">
        <v>20</v>
      </c>
      <c r="F13" s="194">
        <v>115.13</v>
      </c>
      <c r="G13" s="195">
        <v>73.75</v>
      </c>
      <c r="H13" s="196">
        <f t="shared" si="2"/>
        <v>8490.8374999999996</v>
      </c>
      <c r="I13" s="197">
        <f t="shared" si="0"/>
        <v>9170.1044999999995</v>
      </c>
      <c r="J13" s="182">
        <v>0.08</v>
      </c>
      <c r="K13" s="196">
        <f t="shared" si="1"/>
        <v>679.26699999999994</v>
      </c>
      <c r="L13" s="198"/>
      <c r="M13" s="220" t="s">
        <v>38</v>
      </c>
      <c r="N13" s="43"/>
      <c r="O13" s="43"/>
      <c r="P13" s="43"/>
      <c r="Q13" s="43"/>
      <c r="R13" s="3"/>
      <c r="S13" s="33"/>
    </row>
    <row r="14" spans="1:22" ht="31.5" customHeight="1" thickBot="1">
      <c r="A14" s="300"/>
      <c r="B14" s="386"/>
      <c r="C14" s="386"/>
      <c r="D14" s="199">
        <v>1</v>
      </c>
      <c r="E14" s="200" t="s">
        <v>23</v>
      </c>
      <c r="F14" s="201">
        <v>9.33</v>
      </c>
      <c r="G14" s="202">
        <v>101.96</v>
      </c>
      <c r="H14" s="203">
        <f t="shared" si="2"/>
        <v>951.28679999999997</v>
      </c>
      <c r="I14" s="203">
        <f t="shared" si="0"/>
        <v>1027.3897440000001</v>
      </c>
      <c r="J14" s="204">
        <v>0.08</v>
      </c>
      <c r="K14" s="203">
        <f t="shared" si="1"/>
        <v>76.102943999999994</v>
      </c>
      <c r="L14" s="201"/>
      <c r="M14" s="191" t="s">
        <v>53</v>
      </c>
      <c r="N14" s="43"/>
      <c r="O14" s="43"/>
      <c r="P14" s="43"/>
      <c r="Q14" s="43"/>
      <c r="R14" s="3"/>
      <c r="S14" s="33"/>
    </row>
    <row r="15" spans="1:22" ht="35.25" customHeight="1">
      <c r="A15" s="301">
        <v>5</v>
      </c>
      <c r="B15" s="390" t="s">
        <v>7</v>
      </c>
      <c r="C15" s="407" t="s">
        <v>8</v>
      </c>
      <c r="D15" s="205">
        <v>3</v>
      </c>
      <c r="E15" s="206" t="s">
        <v>29</v>
      </c>
      <c r="F15" s="207">
        <v>756</v>
      </c>
      <c r="G15" s="208">
        <v>101.96</v>
      </c>
      <c r="H15" s="207">
        <f t="shared" si="2"/>
        <v>77081.759999999995</v>
      </c>
      <c r="I15" s="207">
        <f t="shared" si="0"/>
        <v>83248.300799999997</v>
      </c>
      <c r="J15" s="182">
        <v>0.08</v>
      </c>
      <c r="K15" s="207">
        <f t="shared" si="1"/>
        <v>6166.5407999999998</v>
      </c>
      <c r="L15" s="207"/>
      <c r="M15" s="177" t="s">
        <v>52</v>
      </c>
      <c r="N15" s="43"/>
      <c r="O15" s="43"/>
      <c r="P15" s="43"/>
      <c r="Q15" s="43"/>
      <c r="R15" s="3"/>
      <c r="S15" s="33"/>
    </row>
    <row r="16" spans="1:22" ht="33.75" customHeight="1">
      <c r="A16" s="302"/>
      <c r="B16" s="393"/>
      <c r="C16" s="388"/>
      <c r="D16" s="178">
        <v>2</v>
      </c>
      <c r="E16" s="173" t="s">
        <v>21</v>
      </c>
      <c r="F16" s="181">
        <v>109.9</v>
      </c>
      <c r="G16" s="180">
        <v>34.89</v>
      </c>
      <c r="H16" s="181">
        <f t="shared" si="2"/>
        <v>3834.4110000000001</v>
      </c>
      <c r="I16" s="181">
        <f t="shared" si="0"/>
        <v>4141.1638800000001</v>
      </c>
      <c r="J16" s="176">
        <v>0.08</v>
      </c>
      <c r="K16" s="181">
        <f t="shared" si="1"/>
        <v>306.75288</v>
      </c>
      <c r="L16" s="181"/>
      <c r="M16" s="177" t="s">
        <v>41</v>
      </c>
      <c r="N16" s="43"/>
      <c r="O16" s="43"/>
      <c r="P16" s="43"/>
      <c r="Q16" s="43"/>
      <c r="R16" s="3"/>
      <c r="S16" s="33"/>
    </row>
    <row r="17" spans="1:19" ht="30" customHeight="1">
      <c r="A17" s="302"/>
      <c r="B17" s="393"/>
      <c r="C17" s="388"/>
      <c r="D17" s="178">
        <v>3</v>
      </c>
      <c r="E17" s="173" t="s">
        <v>22</v>
      </c>
      <c r="F17" s="181">
        <v>172.7</v>
      </c>
      <c r="G17" s="180">
        <v>37.840000000000003</v>
      </c>
      <c r="H17" s="181">
        <f t="shared" si="2"/>
        <v>6534.9679999999998</v>
      </c>
      <c r="I17" s="181">
        <f t="shared" si="0"/>
        <v>7057.7654400000001</v>
      </c>
      <c r="J17" s="182">
        <v>0.08</v>
      </c>
      <c r="K17" s="181">
        <f t="shared" si="1"/>
        <v>522.79744000000005</v>
      </c>
      <c r="L17" s="181"/>
      <c r="M17" s="177" t="s">
        <v>41</v>
      </c>
      <c r="N17" s="43"/>
      <c r="O17" s="43"/>
      <c r="P17" s="43"/>
      <c r="Q17" s="43"/>
      <c r="R17" s="3"/>
      <c r="S17" s="33"/>
    </row>
    <row r="18" spans="1:19" ht="30" customHeight="1">
      <c r="A18" s="302"/>
      <c r="B18" s="393"/>
      <c r="C18" s="388"/>
      <c r="D18" s="178">
        <v>1</v>
      </c>
      <c r="E18" s="173" t="s">
        <v>10</v>
      </c>
      <c r="F18" s="181">
        <v>57.57</v>
      </c>
      <c r="G18" s="209">
        <v>51.02</v>
      </c>
      <c r="H18" s="181">
        <f t="shared" si="2"/>
        <v>2937.2214000000004</v>
      </c>
      <c r="I18" s="181">
        <f t="shared" si="0"/>
        <v>3172.1991120000002</v>
      </c>
      <c r="J18" s="210">
        <v>0.08</v>
      </c>
      <c r="K18" s="181">
        <f t="shared" si="1"/>
        <v>234.97771200000003</v>
      </c>
      <c r="L18" s="181"/>
      <c r="M18" s="177" t="s">
        <v>41</v>
      </c>
      <c r="N18" s="43"/>
      <c r="O18" s="43"/>
      <c r="P18" s="43"/>
      <c r="Q18" s="43"/>
      <c r="R18" s="3"/>
      <c r="S18" s="33"/>
    </row>
    <row r="19" spans="1:19" ht="34.5" customHeight="1">
      <c r="A19" s="302"/>
      <c r="B19" s="393"/>
      <c r="C19" s="388"/>
      <c r="D19" s="178">
        <v>1</v>
      </c>
      <c r="E19" s="173" t="s">
        <v>21</v>
      </c>
      <c r="F19" s="181">
        <v>13.2</v>
      </c>
      <c r="G19" s="180">
        <v>34.89</v>
      </c>
      <c r="H19" s="181">
        <f t="shared" si="2"/>
        <v>460.548</v>
      </c>
      <c r="I19" s="181">
        <f t="shared" si="0"/>
        <v>497.39184</v>
      </c>
      <c r="J19" s="176">
        <v>0.08</v>
      </c>
      <c r="K19" s="181">
        <f t="shared" si="1"/>
        <v>36.84384</v>
      </c>
      <c r="L19" s="181"/>
      <c r="M19" s="177" t="s">
        <v>54</v>
      </c>
      <c r="N19" s="43"/>
      <c r="O19" s="43"/>
      <c r="P19" s="43"/>
      <c r="Q19" s="280"/>
      <c r="R19" s="3"/>
      <c r="S19" s="33"/>
    </row>
    <row r="20" spans="1:19" ht="34.5" customHeight="1">
      <c r="A20" s="302"/>
      <c r="B20" s="393"/>
      <c r="C20" s="388"/>
      <c r="D20" s="172">
        <v>1</v>
      </c>
      <c r="E20" s="173" t="s">
        <v>22</v>
      </c>
      <c r="F20" s="175">
        <v>13.2</v>
      </c>
      <c r="G20" s="308">
        <v>37.840000000000003</v>
      </c>
      <c r="H20" s="175">
        <f t="shared" si="2"/>
        <v>499.488</v>
      </c>
      <c r="I20" s="175">
        <f t="shared" si="0"/>
        <v>539.44704000000002</v>
      </c>
      <c r="J20" s="211">
        <v>0.08</v>
      </c>
      <c r="K20" s="175">
        <f t="shared" si="1"/>
        <v>39.959040000000002</v>
      </c>
      <c r="L20" s="175"/>
      <c r="M20" s="177" t="s">
        <v>54</v>
      </c>
      <c r="N20" s="43"/>
      <c r="O20" s="43"/>
      <c r="P20" s="43"/>
      <c r="Q20" s="43"/>
      <c r="R20" s="3"/>
      <c r="S20" s="33"/>
    </row>
    <row r="21" spans="1:19" ht="41.25" customHeight="1" thickBot="1">
      <c r="A21" s="303"/>
      <c r="B21" s="394"/>
      <c r="C21" s="386"/>
      <c r="D21" s="199">
        <v>1</v>
      </c>
      <c r="E21" s="212" t="s">
        <v>10</v>
      </c>
      <c r="F21" s="213">
        <v>13.2</v>
      </c>
      <c r="G21" s="214">
        <v>51.02</v>
      </c>
      <c r="H21" s="213">
        <f t="shared" si="2"/>
        <v>673.46400000000006</v>
      </c>
      <c r="I21" s="213">
        <f t="shared" si="0"/>
        <v>727.34112000000005</v>
      </c>
      <c r="J21" s="204">
        <v>0.08</v>
      </c>
      <c r="K21" s="213">
        <f t="shared" si="1"/>
        <v>53.877120000000005</v>
      </c>
      <c r="L21" s="213"/>
      <c r="M21" s="215" t="s">
        <v>54</v>
      </c>
      <c r="N21" s="43"/>
      <c r="O21" s="43"/>
      <c r="P21" s="43"/>
      <c r="Q21" s="43"/>
      <c r="R21" s="3"/>
      <c r="S21" s="33"/>
    </row>
    <row r="22" spans="1:19" ht="23.25" customHeight="1">
      <c r="A22" s="306">
        <v>6</v>
      </c>
      <c r="B22" s="390" t="s">
        <v>14</v>
      </c>
      <c r="C22" s="407" t="s">
        <v>9</v>
      </c>
      <c r="D22" s="205">
        <v>2</v>
      </c>
      <c r="E22" s="206" t="s">
        <v>23</v>
      </c>
      <c r="F22" s="216">
        <v>504</v>
      </c>
      <c r="G22" s="217">
        <v>101.96</v>
      </c>
      <c r="H22" s="216">
        <f t="shared" si="2"/>
        <v>51387.839999999997</v>
      </c>
      <c r="I22" s="216">
        <f t="shared" si="0"/>
        <v>55498.867199999993</v>
      </c>
      <c r="J22" s="182">
        <v>0.08</v>
      </c>
      <c r="K22" s="216">
        <f t="shared" si="1"/>
        <v>4111.0271999999995</v>
      </c>
      <c r="L22" s="216"/>
      <c r="M22" s="218" t="s">
        <v>39</v>
      </c>
      <c r="N22" s="43"/>
      <c r="O22" s="43"/>
      <c r="P22" s="43"/>
      <c r="Q22" s="43"/>
      <c r="R22" s="3"/>
      <c r="S22" s="33"/>
    </row>
    <row r="23" spans="1:19" ht="27.75" customHeight="1">
      <c r="A23" s="307"/>
      <c r="B23" s="391"/>
      <c r="C23" s="408"/>
      <c r="D23" s="178">
        <v>1</v>
      </c>
      <c r="E23" s="173" t="s">
        <v>21</v>
      </c>
      <c r="F23" s="181">
        <v>13.2</v>
      </c>
      <c r="G23" s="180">
        <v>34.89</v>
      </c>
      <c r="H23" s="181">
        <f t="shared" si="2"/>
        <v>460.548</v>
      </c>
      <c r="I23" s="181">
        <f t="shared" si="0"/>
        <v>497.39184</v>
      </c>
      <c r="J23" s="176">
        <v>0.08</v>
      </c>
      <c r="K23" s="181">
        <f t="shared" si="1"/>
        <v>36.84384</v>
      </c>
      <c r="L23" s="181"/>
      <c r="M23" s="183" t="s">
        <v>40</v>
      </c>
      <c r="N23" s="43"/>
      <c r="O23" s="43"/>
      <c r="P23" s="43"/>
      <c r="Q23" s="43"/>
      <c r="R23" s="3"/>
      <c r="S23" s="33"/>
    </row>
    <row r="24" spans="1:19" ht="23.25" customHeight="1">
      <c r="A24" s="304">
        <v>6</v>
      </c>
      <c r="B24" s="392" t="s">
        <v>14</v>
      </c>
      <c r="C24" s="409" t="s">
        <v>9</v>
      </c>
      <c r="D24" s="178">
        <v>1</v>
      </c>
      <c r="E24" s="173" t="s">
        <v>22</v>
      </c>
      <c r="F24" s="181">
        <v>13.2</v>
      </c>
      <c r="G24" s="180">
        <v>37.840000000000003</v>
      </c>
      <c r="H24" s="181">
        <f t="shared" si="2"/>
        <v>499.488</v>
      </c>
      <c r="I24" s="181">
        <f t="shared" si="0"/>
        <v>539.44704000000002</v>
      </c>
      <c r="J24" s="182">
        <v>0.08</v>
      </c>
      <c r="K24" s="181">
        <f t="shared" si="1"/>
        <v>39.959040000000002</v>
      </c>
      <c r="L24" s="181"/>
      <c r="M24" s="219" t="s">
        <v>40</v>
      </c>
      <c r="N24" s="43"/>
      <c r="O24" s="43"/>
      <c r="P24" s="43"/>
      <c r="Q24" s="43"/>
      <c r="R24" s="3"/>
      <c r="S24" s="33"/>
    </row>
    <row r="25" spans="1:19" ht="26.25" customHeight="1" thickBot="1">
      <c r="A25" s="305"/>
      <c r="B25" s="393"/>
      <c r="C25" s="410"/>
      <c r="D25" s="262">
        <v>1</v>
      </c>
      <c r="E25" s="231" t="s">
        <v>10</v>
      </c>
      <c r="F25" s="232">
        <v>13.2</v>
      </c>
      <c r="G25" s="230">
        <v>51.02</v>
      </c>
      <c r="H25" s="232">
        <f t="shared" si="2"/>
        <v>673.46400000000006</v>
      </c>
      <c r="I25" s="232">
        <f t="shared" si="0"/>
        <v>727.34112000000005</v>
      </c>
      <c r="J25" s="190">
        <v>0.08</v>
      </c>
      <c r="K25" s="232">
        <f t="shared" si="1"/>
        <v>53.877120000000005</v>
      </c>
      <c r="L25" s="232"/>
      <c r="M25" s="263" t="s">
        <v>40</v>
      </c>
      <c r="N25" s="43"/>
      <c r="O25" s="43"/>
      <c r="P25" s="43"/>
      <c r="Q25" s="43"/>
      <c r="R25" s="3"/>
      <c r="S25" s="33"/>
    </row>
    <row r="26" spans="1:19" ht="36" customHeight="1">
      <c r="A26" s="304">
        <v>7</v>
      </c>
      <c r="B26" s="393"/>
      <c r="C26" s="385" t="s">
        <v>11</v>
      </c>
      <c r="D26" s="172">
        <v>1</v>
      </c>
      <c r="E26" s="193" t="s">
        <v>23</v>
      </c>
      <c r="F26" s="175">
        <v>168</v>
      </c>
      <c r="G26" s="308">
        <v>101.96</v>
      </c>
      <c r="H26" s="175">
        <f t="shared" si="2"/>
        <v>17129.28</v>
      </c>
      <c r="I26" s="175">
        <f t="shared" si="0"/>
        <v>18499.6224</v>
      </c>
      <c r="J26" s="182">
        <v>0.08</v>
      </c>
      <c r="K26" s="175">
        <f t="shared" si="1"/>
        <v>1370.3424</v>
      </c>
      <c r="L26" s="175"/>
      <c r="M26" s="220" t="s">
        <v>55</v>
      </c>
      <c r="N26" s="151"/>
      <c r="O26" s="43"/>
      <c r="P26" s="43"/>
      <c r="Q26" s="43"/>
      <c r="R26" s="3"/>
      <c r="S26" s="33"/>
    </row>
    <row r="27" spans="1:19" ht="33.75" customHeight="1">
      <c r="A27" s="304"/>
      <c r="B27" s="393"/>
      <c r="C27" s="388"/>
      <c r="D27" s="178">
        <v>1</v>
      </c>
      <c r="E27" s="173" t="s">
        <v>21</v>
      </c>
      <c r="F27" s="181">
        <v>6.6</v>
      </c>
      <c r="G27" s="180">
        <v>34.89</v>
      </c>
      <c r="H27" s="181">
        <f t="shared" si="2"/>
        <v>230.274</v>
      </c>
      <c r="I27" s="181">
        <f t="shared" si="0"/>
        <v>248.69592</v>
      </c>
      <c r="J27" s="176">
        <v>0.08</v>
      </c>
      <c r="K27" s="181">
        <f t="shared" si="1"/>
        <v>18.42192</v>
      </c>
      <c r="L27" s="181"/>
      <c r="M27" s="177" t="s">
        <v>56</v>
      </c>
      <c r="N27" s="43"/>
      <c r="O27" s="43"/>
      <c r="P27" s="43"/>
      <c r="Q27" s="43"/>
      <c r="R27" s="3"/>
      <c r="S27" s="33"/>
    </row>
    <row r="28" spans="1:19" ht="37.5" customHeight="1" thickBot="1">
      <c r="A28" s="304"/>
      <c r="B28" s="393"/>
      <c r="C28" s="389"/>
      <c r="D28" s="178">
        <v>1</v>
      </c>
      <c r="E28" s="221" t="s">
        <v>22</v>
      </c>
      <c r="F28" s="181">
        <v>6.6</v>
      </c>
      <c r="G28" s="222">
        <v>37.840000000000003</v>
      </c>
      <c r="H28" s="223">
        <f t="shared" si="2"/>
        <v>249.744</v>
      </c>
      <c r="I28" s="223">
        <f t="shared" si="0"/>
        <v>269.72352000000001</v>
      </c>
      <c r="J28" s="182">
        <v>0.08</v>
      </c>
      <c r="K28" s="223">
        <f t="shared" si="1"/>
        <v>19.979520000000001</v>
      </c>
      <c r="L28" s="181"/>
      <c r="M28" s="224" t="s">
        <v>56</v>
      </c>
      <c r="N28" s="43"/>
      <c r="O28" s="43"/>
      <c r="P28" s="43"/>
      <c r="Q28" s="43"/>
      <c r="R28" s="3"/>
      <c r="S28" s="33"/>
    </row>
    <row r="29" spans="1:19" ht="38.25" customHeight="1">
      <c r="A29" s="309">
        <v>8</v>
      </c>
      <c r="B29" s="393"/>
      <c r="C29" s="385" t="s">
        <v>12</v>
      </c>
      <c r="D29" s="225">
        <v>1</v>
      </c>
      <c r="E29" s="226" t="s">
        <v>23</v>
      </c>
      <c r="F29" s="227">
        <v>168</v>
      </c>
      <c r="G29" s="228">
        <v>101.96</v>
      </c>
      <c r="H29" s="227">
        <f t="shared" si="2"/>
        <v>17129.28</v>
      </c>
      <c r="I29" s="227">
        <f t="shared" si="0"/>
        <v>18499.6224</v>
      </c>
      <c r="J29" s="229">
        <v>0.08</v>
      </c>
      <c r="K29" s="227">
        <f t="shared" si="1"/>
        <v>1370.3424</v>
      </c>
      <c r="L29" s="227"/>
      <c r="M29" s="220" t="s">
        <v>55</v>
      </c>
      <c r="N29" s="43"/>
      <c r="O29" s="43"/>
      <c r="P29" s="43"/>
      <c r="Q29" s="43"/>
      <c r="R29" s="3"/>
      <c r="S29" s="33"/>
    </row>
    <row r="30" spans="1:19" ht="40.5" customHeight="1" thickBot="1">
      <c r="A30" s="305"/>
      <c r="B30" s="393"/>
      <c r="C30" s="389"/>
      <c r="D30" s="230">
        <v>1</v>
      </c>
      <c r="E30" s="231" t="s">
        <v>21</v>
      </c>
      <c r="F30" s="232">
        <v>6.6</v>
      </c>
      <c r="G30" s="230">
        <v>34.89</v>
      </c>
      <c r="H30" s="232">
        <f t="shared" si="2"/>
        <v>230.274</v>
      </c>
      <c r="I30" s="232">
        <f t="shared" si="0"/>
        <v>248.69592</v>
      </c>
      <c r="J30" s="233">
        <v>0.08</v>
      </c>
      <c r="K30" s="232">
        <f t="shared" si="1"/>
        <v>18.42192</v>
      </c>
      <c r="L30" s="232"/>
      <c r="M30" s="224" t="s">
        <v>56</v>
      </c>
      <c r="N30" s="43"/>
      <c r="O30" s="43"/>
      <c r="P30" s="43"/>
      <c r="Q30" s="43"/>
      <c r="R30" s="3"/>
      <c r="S30" s="33"/>
    </row>
    <row r="31" spans="1:19" ht="39" customHeight="1">
      <c r="A31" s="304">
        <v>9</v>
      </c>
      <c r="B31" s="393"/>
      <c r="C31" s="385" t="s">
        <v>13</v>
      </c>
      <c r="D31" s="172">
        <v>1</v>
      </c>
      <c r="E31" s="193" t="s">
        <v>23</v>
      </c>
      <c r="F31" s="175">
        <v>168</v>
      </c>
      <c r="G31" s="308">
        <v>101.96</v>
      </c>
      <c r="H31" s="175">
        <f t="shared" si="2"/>
        <v>17129.28</v>
      </c>
      <c r="I31" s="175">
        <f>H31+K31</f>
        <v>18499.6224</v>
      </c>
      <c r="J31" s="229">
        <v>0.08</v>
      </c>
      <c r="K31" s="175">
        <f>H31*J31</f>
        <v>1370.3424</v>
      </c>
      <c r="L31" s="175"/>
      <c r="M31" s="220" t="s">
        <v>55</v>
      </c>
      <c r="N31" s="43"/>
      <c r="O31" s="43"/>
      <c r="P31" s="43"/>
      <c r="Q31" s="43"/>
      <c r="R31" s="133"/>
      <c r="S31" s="33"/>
    </row>
    <row r="32" spans="1:19" ht="33.75" customHeight="1" thickBot="1">
      <c r="A32" s="304"/>
      <c r="B32" s="394"/>
      <c r="C32" s="386"/>
      <c r="D32" s="180">
        <v>1</v>
      </c>
      <c r="E32" s="173" t="s">
        <v>21</v>
      </c>
      <c r="F32" s="234">
        <v>6.6</v>
      </c>
      <c r="G32" s="235">
        <v>34.89</v>
      </c>
      <c r="H32" s="234">
        <f t="shared" si="2"/>
        <v>230.274</v>
      </c>
      <c r="I32" s="234">
        <f t="shared" si="0"/>
        <v>248.69592</v>
      </c>
      <c r="J32" s="204">
        <v>0.08</v>
      </c>
      <c r="K32" s="234">
        <f t="shared" si="1"/>
        <v>18.42192</v>
      </c>
      <c r="L32" s="234"/>
      <c r="M32" s="215" t="s">
        <v>56</v>
      </c>
      <c r="N32" s="43"/>
      <c r="O32" s="281"/>
      <c r="P32" s="281"/>
      <c r="Q32" s="43"/>
      <c r="R32" s="3"/>
      <c r="S32" s="33"/>
    </row>
    <row r="33" spans="1:19" ht="27.75" customHeight="1" thickBot="1">
      <c r="A33" s="395" t="s">
        <v>83</v>
      </c>
      <c r="B33" s="396"/>
      <c r="C33" s="396"/>
      <c r="D33" s="396"/>
      <c r="E33" s="397"/>
      <c r="F33" s="322">
        <f>SUM(F7:F32)</f>
        <v>6993.0599999999995</v>
      </c>
      <c r="G33" s="323"/>
      <c r="H33" s="324">
        <f>SUM(H7:H32)</f>
        <v>546469.83319999999</v>
      </c>
      <c r="I33" s="324">
        <f>SUM(I7:I32)</f>
        <v>590187.41985599976</v>
      </c>
      <c r="J33" s="312"/>
      <c r="K33" s="324">
        <f>SUM(K7:K32)</f>
        <v>43717.586656000007</v>
      </c>
      <c r="L33" s="325">
        <f>H33/4.4536</f>
        <v>122702.94440452669</v>
      </c>
      <c r="M33" s="326"/>
      <c r="N33" s="43"/>
      <c r="O33" s="43"/>
      <c r="P33" s="282"/>
      <c r="Q33" s="43"/>
      <c r="R33" s="133"/>
      <c r="S33" s="33"/>
    </row>
    <row r="34" spans="1:19" ht="30" customHeight="1" thickBot="1">
      <c r="A34" s="400" t="s">
        <v>82</v>
      </c>
      <c r="B34" s="401"/>
      <c r="C34" s="401"/>
      <c r="D34" s="401"/>
      <c r="E34" s="401"/>
      <c r="F34" s="327">
        <f>F7*20%</f>
        <v>875.00599999999997</v>
      </c>
      <c r="G34" s="328">
        <v>73.75</v>
      </c>
      <c r="H34" s="329">
        <f>F34*G34</f>
        <v>64531.692499999997</v>
      </c>
      <c r="I34" s="329">
        <f>H34+K34</f>
        <v>69694.227899999998</v>
      </c>
      <c r="J34" s="320">
        <v>0.08</v>
      </c>
      <c r="K34" s="329">
        <f>H34*J32</f>
        <v>5162.5353999999998</v>
      </c>
      <c r="L34" s="329">
        <f>H34/4.4536</f>
        <v>14489.78186186456</v>
      </c>
      <c r="M34" s="321"/>
      <c r="N34" s="43"/>
      <c r="O34" s="43"/>
      <c r="P34" s="43"/>
      <c r="Q34" s="43"/>
      <c r="R34" s="3"/>
      <c r="S34" s="33"/>
    </row>
    <row r="35" spans="1:19" ht="28.5" customHeight="1" thickBot="1">
      <c r="A35" s="395" t="s">
        <v>84</v>
      </c>
      <c r="B35" s="396"/>
      <c r="C35" s="396"/>
      <c r="D35" s="396"/>
      <c r="E35" s="397"/>
      <c r="F35" s="317">
        <f>SUM(F33:F34)</f>
        <v>7868.0659999999998</v>
      </c>
      <c r="G35" s="318"/>
      <c r="H35" s="319">
        <f>SUM(H33:H34)</f>
        <v>611001.5257</v>
      </c>
      <c r="I35" s="329">
        <f>SUM(I33:I34)</f>
        <v>659881.64775599982</v>
      </c>
      <c r="J35" s="320"/>
      <c r="K35" s="329">
        <f>SUM(K33:K34)</f>
        <v>48880.122056000007</v>
      </c>
      <c r="L35" s="319">
        <f>SUM(L33:L34)</f>
        <v>137192.72626639126</v>
      </c>
      <c r="M35" s="321"/>
      <c r="N35" s="43"/>
      <c r="O35" s="43"/>
      <c r="P35" s="43"/>
      <c r="Q35" s="43"/>
      <c r="R35" s="3"/>
      <c r="S35" s="33"/>
    </row>
    <row r="36" spans="1:19" ht="47.25" customHeight="1">
      <c r="A36" s="313"/>
      <c r="B36" s="239"/>
      <c r="C36" s="150"/>
      <c r="D36" s="403" t="s">
        <v>76</v>
      </c>
      <c r="E36" s="404"/>
      <c r="F36" s="314" t="s">
        <v>77</v>
      </c>
      <c r="G36" s="314" t="s">
        <v>78</v>
      </c>
      <c r="H36" s="315" t="s">
        <v>79</v>
      </c>
      <c r="I36" s="315" t="s">
        <v>80</v>
      </c>
      <c r="J36" s="316" t="s">
        <v>64</v>
      </c>
      <c r="K36" s="316" t="s">
        <v>61</v>
      </c>
      <c r="L36" s="241"/>
      <c r="M36" s="241"/>
      <c r="N36" s="43"/>
      <c r="O36" s="43"/>
      <c r="P36" s="282"/>
      <c r="Q36" s="43"/>
      <c r="R36" s="3"/>
      <c r="S36" s="33"/>
    </row>
    <row r="37" spans="1:19" ht="24.75" customHeight="1">
      <c r="A37" s="242"/>
      <c r="B37" s="243"/>
      <c r="C37" s="243"/>
      <c r="D37" s="405" t="s">
        <v>20</v>
      </c>
      <c r="E37" s="406"/>
      <c r="F37" s="244">
        <v>80</v>
      </c>
      <c r="G37" s="245">
        <v>78.180000000000007</v>
      </c>
      <c r="H37" s="244">
        <v>55</v>
      </c>
      <c r="I37" s="245">
        <v>81.819999999999993</v>
      </c>
      <c r="J37" s="250">
        <f t="shared" ref="J37:J42" si="3">SUM(F37:I37)</f>
        <v>295</v>
      </c>
      <c r="K37" s="292">
        <f t="shared" ref="K37:K42" si="4">J37/4</f>
        <v>73.75</v>
      </c>
      <c r="L37" s="241"/>
      <c r="M37" s="241"/>
      <c r="N37" s="43"/>
      <c r="O37" s="43"/>
      <c r="P37" s="43"/>
      <c r="Q37" s="43"/>
      <c r="R37" s="3"/>
      <c r="S37" s="33"/>
    </row>
    <row r="38" spans="1:19" ht="24" customHeight="1">
      <c r="A38" s="242"/>
      <c r="B38" s="243"/>
      <c r="C38" s="243"/>
      <c r="D38" s="405" t="s">
        <v>23</v>
      </c>
      <c r="E38" s="406"/>
      <c r="F38" s="244">
        <v>90</v>
      </c>
      <c r="G38" s="245">
        <v>133.13999999999999</v>
      </c>
      <c r="H38" s="244">
        <v>79</v>
      </c>
      <c r="I38" s="245">
        <v>105.71</v>
      </c>
      <c r="J38" s="250">
        <f t="shared" si="3"/>
        <v>407.84999999999997</v>
      </c>
      <c r="K38" s="293">
        <f t="shared" si="4"/>
        <v>101.96249999999999</v>
      </c>
      <c r="L38" s="237"/>
      <c r="M38" s="246"/>
      <c r="N38" s="43"/>
      <c r="O38" s="43"/>
      <c r="P38" s="43"/>
      <c r="Q38" s="43"/>
      <c r="R38" s="3"/>
      <c r="S38" s="33"/>
    </row>
    <row r="39" spans="1:19" ht="21" customHeight="1">
      <c r="A39" s="242"/>
      <c r="B39" s="243"/>
      <c r="C39" s="243"/>
      <c r="D39" s="405" t="s">
        <v>21</v>
      </c>
      <c r="E39" s="406"/>
      <c r="F39" s="244">
        <v>30</v>
      </c>
      <c r="G39" s="245">
        <v>25.45</v>
      </c>
      <c r="H39" s="244">
        <v>25</v>
      </c>
      <c r="I39" s="245">
        <v>59.09</v>
      </c>
      <c r="J39" s="248">
        <f t="shared" si="3"/>
        <v>139.54000000000002</v>
      </c>
      <c r="K39" s="293">
        <f t="shared" si="4"/>
        <v>34.885000000000005</v>
      </c>
      <c r="L39" s="237"/>
      <c r="M39" s="237"/>
      <c r="N39" s="43"/>
      <c r="O39" s="43"/>
      <c r="P39" s="43"/>
      <c r="Q39" s="43"/>
      <c r="R39" s="133"/>
      <c r="S39" s="33"/>
    </row>
    <row r="40" spans="1:19" ht="27" customHeight="1">
      <c r="A40" s="313"/>
      <c r="B40" s="243"/>
      <c r="C40" s="243"/>
      <c r="D40" s="405" t="s">
        <v>22</v>
      </c>
      <c r="E40" s="406"/>
      <c r="F40" s="244">
        <v>30</v>
      </c>
      <c r="G40" s="245">
        <v>37.270000000000003</v>
      </c>
      <c r="H40" s="244">
        <v>25</v>
      </c>
      <c r="I40" s="245">
        <v>59.09</v>
      </c>
      <c r="J40" s="248">
        <f t="shared" si="3"/>
        <v>151.36000000000001</v>
      </c>
      <c r="K40" s="292">
        <f t="shared" si="4"/>
        <v>37.840000000000003</v>
      </c>
      <c r="L40" s="237"/>
      <c r="M40" s="237"/>
      <c r="N40" s="43"/>
      <c r="O40" s="43"/>
      <c r="P40" s="43"/>
      <c r="Q40" s="43"/>
      <c r="R40" s="3"/>
      <c r="S40" s="33"/>
    </row>
    <row r="41" spans="1:19" ht="23.25" customHeight="1">
      <c r="A41" s="311"/>
      <c r="B41" s="247"/>
      <c r="C41" s="247"/>
      <c r="D41" s="411" t="s">
        <v>5</v>
      </c>
      <c r="E41" s="412"/>
      <c r="F41" s="248">
        <v>30</v>
      </c>
      <c r="G41" s="248">
        <v>90</v>
      </c>
      <c r="H41" s="248">
        <v>25</v>
      </c>
      <c r="I41" s="249">
        <v>59.09</v>
      </c>
      <c r="J41" s="248">
        <f t="shared" si="3"/>
        <v>204.09</v>
      </c>
      <c r="K41" s="293">
        <f t="shared" si="4"/>
        <v>51.022500000000001</v>
      </c>
      <c r="L41" s="237"/>
      <c r="M41" s="237"/>
      <c r="N41" s="44"/>
      <c r="O41" s="45"/>
      <c r="P41" s="45"/>
      <c r="Q41" s="45"/>
      <c r="R41" s="1"/>
      <c r="S41" s="33"/>
    </row>
    <row r="42" spans="1:19" ht="30.75" customHeight="1">
      <c r="A42" s="311"/>
      <c r="B42" s="310"/>
      <c r="C42" s="310"/>
      <c r="D42" s="398" t="s">
        <v>49</v>
      </c>
      <c r="E42" s="399"/>
      <c r="F42" s="250">
        <v>96</v>
      </c>
      <c r="G42" s="240">
        <v>78.180000000000007</v>
      </c>
      <c r="H42" s="250">
        <v>82.5</v>
      </c>
      <c r="I42" s="240">
        <v>333.33</v>
      </c>
      <c r="J42" s="250">
        <f t="shared" si="3"/>
        <v>590.01</v>
      </c>
      <c r="K42" s="293">
        <f t="shared" si="4"/>
        <v>147.5025</v>
      </c>
      <c r="L42" s="237"/>
      <c r="M42" s="251"/>
      <c r="N42" s="152"/>
      <c r="O42" s="152"/>
      <c r="P42" s="152"/>
      <c r="Q42" s="152"/>
      <c r="R42" s="1"/>
      <c r="S42" s="1"/>
    </row>
    <row r="43" spans="1:19" ht="24" customHeight="1">
      <c r="A43" s="236"/>
      <c r="B43" s="237"/>
      <c r="C43" s="238"/>
      <c r="D43" s="236"/>
      <c r="E43" s="236"/>
      <c r="F43" s="236"/>
      <c r="G43" s="236"/>
      <c r="H43" s="236"/>
      <c r="I43" s="236"/>
      <c r="J43" s="236"/>
      <c r="K43" s="236"/>
      <c r="L43" s="237"/>
      <c r="M43" s="251"/>
      <c r="N43" s="155"/>
      <c r="O43" s="156"/>
      <c r="P43" s="152"/>
      <c r="Q43" s="152"/>
      <c r="R43" s="1"/>
      <c r="S43" s="1"/>
    </row>
    <row r="44" spans="1:19" ht="15.75" customHeight="1">
      <c r="A44" s="236"/>
      <c r="B44" s="237"/>
      <c r="C44" s="238"/>
      <c r="D44" s="236"/>
      <c r="E44" s="236"/>
      <c r="F44" s="236"/>
      <c r="G44" s="236"/>
      <c r="H44" s="236"/>
      <c r="I44" s="236"/>
      <c r="J44" s="236"/>
      <c r="K44" s="236"/>
      <c r="L44" s="237"/>
      <c r="M44" s="251"/>
      <c r="N44" s="152"/>
      <c r="O44" s="152"/>
      <c r="P44" s="152"/>
      <c r="Q44" s="152"/>
      <c r="R44" s="1"/>
      <c r="S44" s="1"/>
    </row>
    <row r="45" spans="1:19" ht="15.75" customHeight="1">
      <c r="A45" s="236"/>
      <c r="B45" s="237"/>
      <c r="C45" s="238"/>
      <c r="D45" s="236"/>
      <c r="E45" s="236"/>
      <c r="F45" s="236"/>
      <c r="G45" s="236"/>
      <c r="H45" s="236"/>
      <c r="I45" s="236"/>
      <c r="J45" s="236"/>
      <c r="K45" s="236"/>
      <c r="L45" s="237"/>
      <c r="M45" s="251"/>
      <c r="N45" s="153"/>
      <c r="O45" s="152"/>
      <c r="P45" s="152"/>
      <c r="Q45" s="152"/>
      <c r="R45" s="1"/>
      <c r="S45" s="1"/>
    </row>
    <row r="46" spans="1:19" ht="15.75" customHeight="1">
      <c r="A46" s="100"/>
      <c r="B46" s="18"/>
      <c r="C46" s="19"/>
      <c r="D46" s="100"/>
      <c r="E46" s="100"/>
      <c r="F46" s="102"/>
      <c r="G46" s="102"/>
      <c r="H46" s="102"/>
      <c r="I46" s="102"/>
      <c r="J46" s="102"/>
      <c r="K46" s="102"/>
      <c r="L46" s="18"/>
      <c r="M46" s="152"/>
      <c r="N46" s="152"/>
      <c r="O46" s="152"/>
      <c r="P46" s="152"/>
      <c r="Q46" s="152"/>
      <c r="R46" s="1"/>
      <c r="S46" s="1"/>
    </row>
    <row r="47" spans="1:19" ht="15.75" customHeight="1">
      <c r="A47" s="100"/>
      <c r="B47" s="18"/>
      <c r="C47" s="19"/>
      <c r="D47" s="100"/>
      <c r="E47" s="100"/>
      <c r="F47" s="102"/>
      <c r="G47" s="102"/>
      <c r="H47" s="102"/>
      <c r="I47" s="102"/>
      <c r="J47" s="102"/>
      <c r="K47" s="102"/>
      <c r="L47" s="18"/>
      <c r="M47" s="152"/>
      <c r="N47" s="152"/>
      <c r="O47" s="152"/>
      <c r="P47" s="152"/>
      <c r="Q47" s="152"/>
      <c r="R47" s="1"/>
      <c r="S47" s="1"/>
    </row>
    <row r="48" spans="1:19" ht="15.75" customHeight="1">
      <c r="A48" s="100"/>
      <c r="B48" s="18"/>
      <c r="C48" s="19"/>
      <c r="D48" s="100"/>
      <c r="E48" s="100"/>
      <c r="F48" s="102"/>
      <c r="G48" s="102"/>
      <c r="H48" s="102"/>
      <c r="I48" s="102"/>
      <c r="J48" s="102"/>
      <c r="K48" s="102"/>
      <c r="L48" s="18"/>
      <c r="M48" s="152"/>
      <c r="N48" s="152"/>
      <c r="O48" s="152"/>
      <c r="P48" s="152"/>
      <c r="Q48" s="152"/>
      <c r="R48" s="1"/>
      <c r="S48" s="1"/>
    </row>
    <row r="49" spans="1:19" ht="15.75" customHeight="1">
      <c r="A49" s="100"/>
      <c r="B49" s="18"/>
      <c r="C49" s="19"/>
      <c r="D49" s="100"/>
      <c r="E49" s="100"/>
      <c r="F49" s="102"/>
      <c r="G49" s="102"/>
      <c r="H49" s="102"/>
      <c r="I49" s="102"/>
      <c r="J49" s="102"/>
      <c r="K49" s="102"/>
      <c r="L49" s="18"/>
      <c r="M49" s="152"/>
      <c r="N49" s="152"/>
      <c r="O49" s="152"/>
      <c r="P49" s="152"/>
      <c r="Q49" s="152"/>
      <c r="R49" s="1"/>
      <c r="S49" s="1"/>
    </row>
    <row r="50" spans="1:19" ht="15.75" customHeight="1">
      <c r="A50" s="100"/>
      <c r="B50" s="18"/>
      <c r="C50" s="19"/>
      <c r="D50" s="100"/>
      <c r="E50" s="100"/>
      <c r="F50" s="102"/>
      <c r="G50" s="102"/>
      <c r="H50" s="102"/>
      <c r="I50" s="102"/>
      <c r="J50" s="102"/>
      <c r="K50" s="102"/>
      <c r="L50" s="18"/>
      <c r="M50" s="152"/>
      <c r="N50" s="152"/>
      <c r="O50" s="152"/>
      <c r="P50" s="152"/>
      <c r="Q50" s="152"/>
      <c r="R50" s="1"/>
      <c r="S50" s="1"/>
    </row>
    <row r="51" spans="1:19" ht="15.75" customHeight="1">
      <c r="A51" s="5"/>
      <c r="B51" s="3"/>
      <c r="C51" s="16"/>
      <c r="D51" s="5"/>
      <c r="E51" s="5"/>
      <c r="F51" s="5"/>
      <c r="G51" s="5"/>
      <c r="H51" s="5"/>
      <c r="I51" s="5"/>
      <c r="J51" s="5"/>
      <c r="K51" s="5"/>
      <c r="L51" s="3"/>
      <c r="M51" s="154"/>
      <c r="N51" s="152"/>
      <c r="O51" s="152"/>
      <c r="P51" s="152"/>
      <c r="Q51" s="152"/>
      <c r="R51" s="1"/>
      <c r="S51" s="1"/>
    </row>
    <row r="52" spans="1:19" ht="15.75" customHeight="1">
      <c r="A52" s="5"/>
      <c r="B52" s="3"/>
      <c r="C52" s="16"/>
      <c r="D52" s="5"/>
      <c r="E52" s="5"/>
      <c r="F52" s="5"/>
      <c r="G52" s="5"/>
      <c r="H52" s="5"/>
      <c r="I52" s="5"/>
      <c r="J52" s="5"/>
      <c r="K52" s="5"/>
      <c r="L52" s="3"/>
      <c r="M52" s="154"/>
      <c r="N52" s="152"/>
      <c r="O52" s="152"/>
      <c r="P52" s="152"/>
      <c r="Q52" s="152"/>
      <c r="R52" s="1"/>
      <c r="S52" s="1"/>
    </row>
    <row r="53" spans="1:19" ht="15.75" customHeight="1">
      <c r="A53" s="5"/>
      <c r="B53" s="3"/>
      <c r="C53" s="3"/>
      <c r="D53" s="5"/>
      <c r="E53" s="5"/>
      <c r="F53" s="5"/>
      <c r="G53" s="5"/>
      <c r="H53" s="5"/>
      <c r="I53" s="5"/>
      <c r="J53" s="5"/>
      <c r="K53" s="5"/>
      <c r="L53" s="3"/>
      <c r="M53" s="154"/>
      <c r="N53" s="152"/>
      <c r="O53" s="152"/>
      <c r="P53" s="152"/>
      <c r="Q53" s="152"/>
      <c r="R53" s="1"/>
      <c r="S53" s="1"/>
    </row>
    <row r="54" spans="1:19" ht="15.75">
      <c r="A54" s="5"/>
      <c r="B54" s="3"/>
      <c r="C54" s="3"/>
      <c r="D54" s="5"/>
      <c r="E54" s="5"/>
      <c r="F54" s="5"/>
      <c r="G54" s="5"/>
      <c r="H54" s="5"/>
      <c r="I54" s="5"/>
      <c r="J54" s="5"/>
      <c r="K54" s="5"/>
      <c r="L54" s="3"/>
      <c r="M54" s="154"/>
      <c r="N54" s="152"/>
      <c r="O54" s="152"/>
      <c r="P54" s="152"/>
      <c r="Q54" s="152"/>
      <c r="R54" s="1"/>
      <c r="S54" s="1"/>
    </row>
    <row r="55" spans="1:19" ht="15.75">
      <c r="A55" s="5"/>
      <c r="B55" s="3"/>
      <c r="C55" s="3"/>
      <c r="D55" s="5"/>
      <c r="E55" s="5"/>
      <c r="F55" s="5"/>
      <c r="G55" s="5"/>
      <c r="H55" s="5"/>
      <c r="I55" s="5"/>
      <c r="J55" s="5"/>
      <c r="K55" s="5"/>
      <c r="L55" s="3"/>
      <c r="M55" s="154"/>
      <c r="N55" s="152"/>
      <c r="O55" s="152"/>
      <c r="P55" s="152"/>
      <c r="Q55" s="152"/>
      <c r="R55" s="1"/>
      <c r="S55" s="1"/>
    </row>
    <row r="56" spans="1:19" ht="15">
      <c r="A56" s="5"/>
      <c r="B56" s="3"/>
      <c r="C56" s="3"/>
      <c r="D56" s="5"/>
      <c r="E56" s="5"/>
      <c r="F56" s="5"/>
      <c r="G56" s="5"/>
      <c r="H56" s="5"/>
      <c r="I56" s="5"/>
      <c r="J56" s="5"/>
      <c r="K56" s="5"/>
      <c r="L56" s="3"/>
      <c r="M56" s="3"/>
      <c r="N56" s="18"/>
      <c r="O56" s="18"/>
      <c r="P56" s="18"/>
      <c r="Q56" s="18"/>
      <c r="R56" s="1"/>
      <c r="S56" s="1"/>
    </row>
    <row r="57" spans="1:19" ht="15">
      <c r="A57" s="5"/>
      <c r="B57" s="3"/>
      <c r="C57" s="3"/>
      <c r="D57" s="5"/>
      <c r="E57" s="5"/>
      <c r="F57" s="5"/>
      <c r="G57" s="5"/>
      <c r="H57" s="5"/>
      <c r="I57" s="5"/>
      <c r="J57" s="5"/>
      <c r="K57" s="5"/>
      <c r="L57" s="3"/>
      <c r="M57" s="3"/>
      <c r="N57" s="18"/>
      <c r="O57" s="18"/>
      <c r="P57" s="18"/>
      <c r="Q57" s="18"/>
      <c r="R57" s="1"/>
      <c r="S57" s="1"/>
    </row>
    <row r="58" spans="1:19" ht="15">
      <c r="N58" s="18"/>
      <c r="O58" s="18"/>
      <c r="P58" s="18"/>
      <c r="Q58" s="18"/>
      <c r="R58" s="1"/>
      <c r="S58" s="1"/>
    </row>
    <row r="59" spans="1:19" ht="15">
      <c r="N59" s="3"/>
      <c r="O59" s="3"/>
      <c r="P59" s="3"/>
      <c r="Q59" s="3"/>
      <c r="S59" s="1"/>
    </row>
    <row r="60" spans="1:19" ht="15">
      <c r="N60" s="3"/>
      <c r="O60" s="3"/>
      <c r="P60" s="3"/>
      <c r="Q60" s="3"/>
    </row>
    <row r="61" spans="1:19" ht="15">
      <c r="N61" s="3"/>
      <c r="O61" s="3"/>
      <c r="P61" s="3"/>
      <c r="Q61" s="3"/>
    </row>
    <row r="62" spans="1:19" ht="15">
      <c r="N62" s="3"/>
      <c r="O62" s="3"/>
      <c r="P62" s="3"/>
      <c r="Q62" s="3"/>
    </row>
    <row r="63" spans="1:19" ht="15">
      <c r="N63" s="3"/>
      <c r="O63" s="3"/>
      <c r="P63" s="3"/>
      <c r="Q63" s="3"/>
    </row>
    <row r="64" spans="1:19" ht="15">
      <c r="N64" s="3"/>
      <c r="O64" s="3"/>
      <c r="P64" s="3"/>
      <c r="Q64" s="3"/>
    </row>
    <row r="65" spans="14:17" ht="15">
      <c r="N65" s="3"/>
      <c r="O65" s="3"/>
      <c r="P65" s="3"/>
      <c r="Q65" s="3"/>
    </row>
  </sheetData>
  <mergeCells count="23">
    <mergeCell ref="D42:E42"/>
    <mergeCell ref="A34:E34"/>
    <mergeCell ref="A3:M3"/>
    <mergeCell ref="D36:E36"/>
    <mergeCell ref="D37:E37"/>
    <mergeCell ref="D38:E38"/>
    <mergeCell ref="D39:E39"/>
    <mergeCell ref="A33:E33"/>
    <mergeCell ref="C22:C23"/>
    <mergeCell ref="C24:C25"/>
    <mergeCell ref="C26:C28"/>
    <mergeCell ref="C29:C30"/>
    <mergeCell ref="C31:C32"/>
    <mergeCell ref="C15:C21"/>
    <mergeCell ref="D40:E40"/>
    <mergeCell ref="D41:E41"/>
    <mergeCell ref="C13:C14"/>
    <mergeCell ref="C7:C12"/>
    <mergeCell ref="B22:B23"/>
    <mergeCell ref="B24:B32"/>
    <mergeCell ref="A35:E35"/>
    <mergeCell ref="B7:B14"/>
    <mergeCell ref="B15:B21"/>
  </mergeCells>
  <pageMargins left="0.15748031496062992" right="0.15748031496062992" top="0.39370078740157483" bottom="0.15748031496062992" header="0.31496062992125984" footer="0.31496062992125984"/>
  <pageSetup paperSize="9" scale="75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tabSelected="1" topLeftCell="A4" zoomScaleNormal="100" workbookViewId="0">
      <selection activeCell="H18" sqref="H18"/>
    </sheetView>
  </sheetViews>
  <sheetFormatPr defaultRowHeight="14.25"/>
  <cols>
    <col min="1" max="1" width="3.625" style="6" customWidth="1"/>
    <col min="2" max="2" width="6.75" customWidth="1"/>
    <col min="3" max="3" width="14.75" customWidth="1"/>
    <col min="4" max="4" width="4.125" style="6" customWidth="1"/>
    <col min="5" max="5" width="20.25" style="6" customWidth="1"/>
    <col min="6" max="6" width="19.75" style="6" customWidth="1"/>
    <col min="7" max="7" width="16.5" style="6" customWidth="1"/>
    <col min="8" max="8" width="16.125" style="6" customWidth="1"/>
    <col min="9" max="9" width="15.5" style="6" customWidth="1"/>
    <col min="10" max="10" width="12.125" style="6" customWidth="1"/>
    <col min="11" max="11" width="10.5" style="6" customWidth="1"/>
    <col min="12" max="12" width="25.875" customWidth="1"/>
    <col min="13" max="13" width="9.875" customWidth="1"/>
    <col min="14" max="14" width="14.5" customWidth="1"/>
    <col min="15" max="15" width="12.875" customWidth="1"/>
    <col min="16" max="16" width="18.5" customWidth="1"/>
  </cols>
  <sheetData>
    <row r="1" spans="1:21">
      <c r="A1" s="258"/>
      <c r="B1" s="259"/>
      <c r="C1" s="259"/>
      <c r="D1" s="258"/>
      <c r="E1" s="258"/>
      <c r="F1" s="258"/>
      <c r="G1" s="258"/>
      <c r="H1" s="258"/>
      <c r="I1" s="258"/>
      <c r="J1" s="258"/>
      <c r="K1" s="258"/>
      <c r="L1" s="260" t="s">
        <v>86</v>
      </c>
      <c r="M1" s="53"/>
    </row>
    <row r="2" spans="1:21" ht="31.5" customHeight="1">
      <c r="A2" s="402" t="s">
        <v>85</v>
      </c>
      <c r="B2" s="402"/>
      <c r="C2" s="402"/>
      <c r="D2" s="402"/>
      <c r="E2" s="402"/>
      <c r="F2" s="402"/>
      <c r="G2" s="402"/>
      <c r="H2" s="402"/>
      <c r="I2" s="402"/>
      <c r="J2" s="402"/>
      <c r="K2" s="402"/>
      <c r="L2" s="402"/>
      <c r="M2" s="52"/>
      <c r="N2" s="52"/>
      <c r="O2" s="52"/>
      <c r="P2" s="52"/>
    </row>
    <row r="3" spans="1:21" ht="32.25" customHeight="1" thickBot="1">
      <c r="A3" s="413"/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51"/>
      <c r="N3" s="51"/>
      <c r="O3" s="51"/>
      <c r="P3" s="51"/>
    </row>
    <row r="4" spans="1:21" ht="147" customHeight="1">
      <c r="A4" s="157" t="s">
        <v>0</v>
      </c>
      <c r="B4" s="266" t="s">
        <v>35</v>
      </c>
      <c r="C4" s="261" t="s">
        <v>18</v>
      </c>
      <c r="D4" s="289" t="s">
        <v>1</v>
      </c>
      <c r="E4" s="261" t="s">
        <v>36</v>
      </c>
      <c r="F4" s="287" t="s">
        <v>87</v>
      </c>
      <c r="G4" s="267" t="s">
        <v>91</v>
      </c>
      <c r="H4" s="267" t="s">
        <v>92</v>
      </c>
      <c r="I4" s="267" t="s">
        <v>88</v>
      </c>
      <c r="J4" s="267" t="s">
        <v>50</v>
      </c>
      <c r="K4" s="267" t="s">
        <v>89</v>
      </c>
      <c r="L4" s="288" t="s">
        <v>90</v>
      </c>
      <c r="M4" s="38"/>
      <c r="N4" s="39"/>
      <c r="O4" s="39"/>
      <c r="P4" s="39"/>
      <c r="Q4" s="4"/>
      <c r="R4" s="32"/>
      <c r="S4" s="2"/>
      <c r="T4" s="2"/>
      <c r="U4" s="2"/>
    </row>
    <row r="5" spans="1:21" ht="17.25" customHeight="1">
      <c r="A5" s="290">
        <v>1</v>
      </c>
      <c r="B5" s="291">
        <v>2</v>
      </c>
      <c r="C5" s="291">
        <v>3</v>
      </c>
      <c r="D5" s="268">
        <v>4</v>
      </c>
      <c r="E5" s="269">
        <v>5</v>
      </c>
      <c r="F5" s="269">
        <v>6</v>
      </c>
      <c r="G5" s="269">
        <v>7</v>
      </c>
      <c r="H5" s="269">
        <v>8</v>
      </c>
      <c r="I5" s="269">
        <v>9</v>
      </c>
      <c r="J5" s="269">
        <v>10</v>
      </c>
      <c r="K5" s="269">
        <v>11</v>
      </c>
      <c r="L5" s="270">
        <v>13</v>
      </c>
      <c r="M5" s="40"/>
      <c r="N5" s="41"/>
      <c r="O5" s="40"/>
      <c r="P5" s="41"/>
      <c r="Q5" s="3"/>
      <c r="R5" s="33"/>
    </row>
    <row r="6" spans="1:21" ht="70.5" customHeight="1">
      <c r="A6" s="414">
        <v>1</v>
      </c>
      <c r="B6" s="388" t="s">
        <v>7</v>
      </c>
      <c r="C6" s="388" t="s">
        <v>97</v>
      </c>
      <c r="D6" s="192">
        <v>2</v>
      </c>
      <c r="E6" s="271" t="s">
        <v>20</v>
      </c>
      <c r="F6" s="264">
        <v>228.8</v>
      </c>
      <c r="G6" s="272"/>
      <c r="H6" s="273"/>
      <c r="I6" s="273"/>
      <c r="J6" s="274">
        <v>0.08</v>
      </c>
      <c r="K6" s="273"/>
      <c r="L6" s="275"/>
      <c r="M6" s="40"/>
      <c r="N6" s="41"/>
      <c r="O6" s="40"/>
      <c r="P6" s="41"/>
      <c r="Q6" s="3"/>
      <c r="R6" s="33"/>
    </row>
    <row r="7" spans="1:21" ht="76.5" customHeight="1" thickBot="1">
      <c r="A7" s="414"/>
      <c r="B7" s="388"/>
      <c r="C7" s="388"/>
      <c r="D7" s="178">
        <v>1</v>
      </c>
      <c r="E7" s="173" t="s">
        <v>22</v>
      </c>
      <c r="F7" s="265">
        <v>114.4</v>
      </c>
      <c r="G7" s="272"/>
      <c r="H7" s="277"/>
      <c r="I7" s="277"/>
      <c r="J7" s="276">
        <v>0.08</v>
      </c>
      <c r="K7" s="277"/>
      <c r="L7" s="275"/>
      <c r="M7" s="42"/>
      <c r="N7" s="43"/>
      <c r="O7" s="42"/>
      <c r="P7" s="43"/>
      <c r="Q7" s="3"/>
      <c r="R7" s="33"/>
      <c r="S7" s="11"/>
    </row>
    <row r="8" spans="1:21" ht="41.25" customHeight="1" thickBot="1">
      <c r="A8" s="395" t="s">
        <v>4</v>
      </c>
      <c r="B8" s="396"/>
      <c r="C8" s="396"/>
      <c r="D8" s="396"/>
      <c r="E8" s="396"/>
      <c r="F8" s="286">
        <f>SUM(F6:F7)</f>
        <v>343.20000000000005</v>
      </c>
      <c r="G8" s="278"/>
      <c r="H8" s="284"/>
      <c r="I8" s="283"/>
      <c r="J8" s="285"/>
      <c r="K8" s="283"/>
      <c r="L8" s="279"/>
      <c r="M8" s="43"/>
      <c r="N8" s="43"/>
      <c r="O8" s="43"/>
      <c r="P8" s="43"/>
      <c r="Q8" s="3"/>
      <c r="R8" s="33"/>
    </row>
    <row r="9" spans="1:21" ht="27" customHeight="1">
      <c r="A9" s="330"/>
      <c r="B9" s="418" t="s">
        <v>95</v>
      </c>
      <c r="C9" s="418"/>
      <c r="D9" s="418"/>
      <c r="E9" s="418"/>
      <c r="F9" s="418"/>
      <c r="G9" s="418"/>
      <c r="H9" s="418"/>
      <c r="I9" s="418"/>
      <c r="J9" s="418"/>
      <c r="K9" s="331"/>
      <c r="L9" s="330"/>
      <c r="M9" s="43"/>
      <c r="N9" s="43"/>
      <c r="O9" s="43"/>
      <c r="P9" s="43"/>
      <c r="Q9" s="3"/>
      <c r="R9" s="33"/>
    </row>
    <row r="10" spans="1:21" ht="25.5" customHeight="1">
      <c r="A10" s="242"/>
      <c r="B10" s="419" t="s">
        <v>96</v>
      </c>
      <c r="C10" s="419"/>
      <c r="D10" s="419"/>
      <c r="E10" s="419"/>
      <c r="F10" s="419"/>
      <c r="G10" s="419"/>
      <c r="H10" s="419"/>
      <c r="I10" s="419"/>
      <c r="J10" s="419"/>
      <c r="K10" s="419"/>
      <c r="L10" s="242"/>
      <c r="M10" s="43"/>
      <c r="N10" s="43"/>
      <c r="O10" s="43"/>
      <c r="P10" s="43"/>
      <c r="Q10" s="3"/>
      <c r="R10" s="33"/>
    </row>
    <row r="11" spans="1:21" ht="15.75" customHeight="1">
      <c r="A11" s="102"/>
      <c r="B11" s="18"/>
      <c r="C11" s="19"/>
      <c r="D11" s="102"/>
      <c r="E11" s="102"/>
      <c r="F11" s="102"/>
      <c r="G11" s="102"/>
      <c r="H11" s="415" t="s">
        <v>93</v>
      </c>
      <c r="I11" s="415"/>
      <c r="J11" s="415"/>
      <c r="K11" s="415"/>
      <c r="L11" s="18"/>
      <c r="M11" s="55"/>
      <c r="N11" s="18"/>
      <c r="O11" s="18"/>
      <c r="P11" s="18"/>
      <c r="Q11" s="1"/>
      <c r="R11" s="1"/>
    </row>
    <row r="12" spans="1:21" ht="15.75" customHeight="1">
      <c r="A12" s="102"/>
      <c r="B12" s="18"/>
      <c r="C12" s="19"/>
      <c r="D12" s="102"/>
      <c r="E12" s="102"/>
      <c r="F12" s="102"/>
      <c r="G12" s="102"/>
      <c r="H12" s="416"/>
      <c r="I12" s="416"/>
      <c r="J12" s="416"/>
      <c r="K12" s="416"/>
      <c r="L12" s="18"/>
      <c r="M12" s="18"/>
      <c r="N12" s="18"/>
      <c r="O12" s="18"/>
      <c r="P12" s="18"/>
      <c r="Q12" s="1"/>
      <c r="R12" s="1"/>
    </row>
    <row r="13" spans="1:21" ht="18.75" customHeight="1">
      <c r="A13" s="102"/>
      <c r="B13" s="18"/>
      <c r="C13" s="19"/>
      <c r="D13" s="102"/>
      <c r="E13" s="102"/>
      <c r="F13" s="332"/>
      <c r="G13" s="102"/>
      <c r="H13" s="420" t="s">
        <v>94</v>
      </c>
      <c r="I13" s="420"/>
      <c r="J13" s="417"/>
      <c r="K13" s="417"/>
      <c r="L13" s="18"/>
      <c r="M13" s="18"/>
      <c r="N13" s="18"/>
      <c r="O13" s="18"/>
      <c r="P13" s="18"/>
      <c r="Q13" s="1"/>
      <c r="R13" s="1"/>
    </row>
    <row r="14" spans="1:21" ht="15.75" customHeight="1">
      <c r="A14" s="102"/>
      <c r="B14" s="18"/>
      <c r="C14" s="19"/>
      <c r="D14" s="102"/>
      <c r="E14" s="102"/>
      <c r="F14" s="102"/>
      <c r="G14" s="102"/>
      <c r="H14" s="102"/>
      <c r="I14" s="102"/>
      <c r="J14" s="102"/>
      <c r="K14" s="102"/>
      <c r="L14" s="18"/>
      <c r="M14" s="18"/>
      <c r="N14" s="18"/>
      <c r="O14" s="18"/>
      <c r="P14" s="18"/>
      <c r="Q14" s="1"/>
      <c r="R14" s="1"/>
    </row>
    <row r="15" spans="1:21" ht="15.75" customHeight="1">
      <c r="A15" s="102"/>
      <c r="B15" s="18"/>
      <c r="C15" s="19"/>
      <c r="D15" s="102"/>
      <c r="E15" s="102"/>
      <c r="F15" s="102"/>
      <c r="G15" s="102"/>
      <c r="H15" s="102"/>
      <c r="I15" s="102"/>
      <c r="J15" s="102"/>
      <c r="K15" s="102"/>
      <c r="L15" s="18"/>
      <c r="M15" s="18"/>
      <c r="N15" s="18"/>
      <c r="O15" s="18"/>
      <c r="P15" s="18"/>
      <c r="Q15" s="1"/>
      <c r="R15" s="1"/>
    </row>
    <row r="16" spans="1:21" ht="15.75" customHeight="1">
      <c r="A16" s="102"/>
      <c r="B16" s="18"/>
      <c r="C16" s="19"/>
      <c r="D16" s="102"/>
      <c r="E16" s="102"/>
      <c r="F16" s="102"/>
      <c r="G16" s="102"/>
      <c r="H16" s="102"/>
      <c r="I16" s="102"/>
      <c r="J16" s="102"/>
      <c r="K16" s="102"/>
      <c r="L16" s="18"/>
      <c r="M16" s="18"/>
      <c r="N16" s="18"/>
      <c r="O16" s="18"/>
      <c r="P16" s="18"/>
      <c r="Q16" s="1"/>
      <c r="R16" s="1"/>
    </row>
    <row r="17" spans="1:18" ht="15.75" customHeight="1">
      <c r="A17" s="5"/>
      <c r="B17" s="3"/>
      <c r="C17" s="16"/>
      <c r="D17" s="5"/>
      <c r="E17" s="5"/>
      <c r="F17" s="5"/>
      <c r="G17" s="5"/>
      <c r="H17" s="5"/>
      <c r="I17" s="5"/>
      <c r="J17" s="5"/>
      <c r="K17" s="5"/>
      <c r="L17" s="3"/>
      <c r="M17" s="18"/>
      <c r="N17" s="18"/>
      <c r="O17" s="18"/>
      <c r="P17" s="18"/>
      <c r="Q17" s="1"/>
      <c r="R17" s="1"/>
    </row>
    <row r="18" spans="1:18" ht="15.75" customHeight="1">
      <c r="A18" s="5"/>
      <c r="B18" s="3"/>
      <c r="C18" s="16"/>
      <c r="D18" s="5"/>
      <c r="E18" s="5"/>
      <c r="F18" s="5"/>
      <c r="G18" s="5"/>
      <c r="H18" s="5"/>
      <c r="I18" s="5"/>
      <c r="J18" s="5"/>
      <c r="K18" s="5"/>
      <c r="L18" s="3"/>
      <c r="M18" s="18"/>
      <c r="N18" s="18"/>
      <c r="O18" s="18"/>
      <c r="P18" s="18"/>
      <c r="Q18" s="1"/>
      <c r="R18" s="1"/>
    </row>
    <row r="19" spans="1:18" ht="15.75" customHeight="1">
      <c r="A19" s="5"/>
      <c r="B19" s="3"/>
      <c r="C19" s="3"/>
      <c r="D19" s="5"/>
      <c r="E19" s="5"/>
      <c r="F19" s="5"/>
      <c r="G19" s="5"/>
      <c r="H19" s="5"/>
      <c r="I19" s="5"/>
      <c r="J19" s="5"/>
      <c r="K19" s="5"/>
      <c r="L19" s="3"/>
      <c r="M19" s="18"/>
      <c r="N19" s="18"/>
      <c r="O19" s="18"/>
      <c r="P19" s="18"/>
      <c r="Q19" s="1"/>
      <c r="R19" s="1"/>
    </row>
    <row r="20" spans="1:18" ht="15">
      <c r="A20" s="5"/>
      <c r="B20" s="3"/>
      <c r="C20" s="3"/>
      <c r="D20" s="5"/>
      <c r="E20" s="5"/>
      <c r="F20" s="5"/>
      <c r="G20" s="5"/>
      <c r="H20" s="5"/>
      <c r="I20" s="5"/>
      <c r="J20" s="5"/>
      <c r="K20" s="5"/>
      <c r="L20" s="3"/>
      <c r="M20" s="18"/>
      <c r="N20" s="18"/>
      <c r="O20" s="18"/>
      <c r="P20" s="18"/>
      <c r="Q20" s="1"/>
      <c r="R20" s="1"/>
    </row>
    <row r="21" spans="1:18" ht="15">
      <c r="A21" s="5"/>
      <c r="B21" s="3"/>
      <c r="C21" s="3"/>
      <c r="D21" s="5"/>
      <c r="E21" s="5"/>
      <c r="F21" s="5"/>
      <c r="G21" s="5"/>
      <c r="H21" s="5"/>
      <c r="I21" s="5"/>
      <c r="J21" s="5"/>
      <c r="K21" s="5"/>
      <c r="L21" s="3"/>
      <c r="M21" s="18"/>
      <c r="N21" s="18"/>
      <c r="O21" s="18"/>
      <c r="P21" s="18"/>
      <c r="Q21" s="1"/>
      <c r="R21" s="1"/>
    </row>
    <row r="22" spans="1:18" ht="15">
      <c r="A22" s="5"/>
      <c r="B22" s="3"/>
      <c r="C22" s="3"/>
      <c r="D22" s="5"/>
      <c r="E22" s="5"/>
      <c r="F22" s="5"/>
      <c r="G22" s="5"/>
      <c r="H22" s="5"/>
      <c r="I22" s="5"/>
      <c r="J22" s="5"/>
      <c r="K22" s="5"/>
      <c r="L22" s="3"/>
      <c r="M22" s="18"/>
      <c r="N22" s="18"/>
      <c r="O22" s="18"/>
      <c r="P22" s="18"/>
      <c r="Q22" s="1"/>
      <c r="R22" s="1"/>
    </row>
    <row r="23" spans="1:18" ht="15">
      <c r="A23" s="5"/>
      <c r="B23" s="3"/>
      <c r="C23" s="3"/>
      <c r="D23" s="5"/>
      <c r="E23" s="5"/>
      <c r="F23" s="5"/>
      <c r="G23" s="5"/>
      <c r="H23" s="5"/>
      <c r="I23" s="5"/>
      <c r="J23" s="5"/>
      <c r="K23" s="5"/>
      <c r="L23" s="3"/>
      <c r="M23" s="18"/>
      <c r="N23" s="18"/>
      <c r="O23" s="18"/>
      <c r="P23" s="18"/>
      <c r="Q23" s="1"/>
      <c r="R23" s="1"/>
    </row>
    <row r="24" spans="1:18" ht="15">
      <c r="M24" s="18"/>
      <c r="N24" s="18"/>
      <c r="O24" s="18"/>
      <c r="P24" s="18"/>
      <c r="Q24" s="1"/>
      <c r="R24" s="1"/>
    </row>
    <row r="25" spans="1:18" ht="15">
      <c r="M25" s="3"/>
      <c r="N25" s="3"/>
      <c r="O25" s="3"/>
      <c r="P25" s="3"/>
      <c r="R25" s="1"/>
    </row>
    <row r="26" spans="1:18" ht="15">
      <c r="M26" s="3"/>
      <c r="N26" s="3"/>
      <c r="O26" s="3"/>
      <c r="P26" s="3"/>
    </row>
    <row r="27" spans="1:18" ht="15">
      <c r="M27" s="3"/>
      <c r="N27" s="3"/>
      <c r="O27" s="3"/>
      <c r="P27" s="3"/>
    </row>
    <row r="28" spans="1:18" ht="15">
      <c r="M28" s="3"/>
      <c r="N28" s="3"/>
      <c r="O28" s="3"/>
      <c r="P28" s="3"/>
    </row>
    <row r="29" spans="1:18" ht="15">
      <c r="M29" s="3"/>
      <c r="N29" s="3"/>
      <c r="O29" s="3"/>
      <c r="P29" s="3"/>
    </row>
    <row r="30" spans="1:18" ht="15">
      <c r="M30" s="3"/>
      <c r="N30" s="3"/>
      <c r="O30" s="3"/>
      <c r="P30" s="3"/>
    </row>
    <row r="31" spans="1:18" ht="15">
      <c r="M31" s="3"/>
      <c r="N31" s="3"/>
      <c r="O31" s="3"/>
      <c r="P31" s="3"/>
    </row>
  </sheetData>
  <mergeCells count="14">
    <mergeCell ref="J11:K11"/>
    <mergeCell ref="J12:K12"/>
    <mergeCell ref="J13:K13"/>
    <mergeCell ref="B9:J9"/>
    <mergeCell ref="B10:K10"/>
    <mergeCell ref="H11:I11"/>
    <mergeCell ref="H12:I12"/>
    <mergeCell ref="H13:I13"/>
    <mergeCell ref="A2:L2"/>
    <mergeCell ref="A3:L3"/>
    <mergeCell ref="A6:A7"/>
    <mergeCell ref="C6:C7"/>
    <mergeCell ref="A8:E8"/>
    <mergeCell ref="B6:B7"/>
  </mergeCells>
  <pageMargins left="0.15748031496062992" right="0.15748031496062992" top="0.39370078740157483" bottom="0.15748031496062992" header="0.31496062992125984" footer="0.31496062992125984"/>
  <pageSetup paperSize="9" scale="8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userSelected">
  <element uid="d7220eed-17a6-431d-810c-83a0ddfed893" value=""/>
</sisl>
</file>

<file path=customXml/itemProps1.xml><?xml version="1.0" encoding="utf-8"?>
<ds:datastoreItem xmlns:ds="http://schemas.openxmlformats.org/officeDocument/2006/customXml" ds:itemID="{2166E999-3101-4027-AA94-577AB617D72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10</vt:i4>
      </vt:variant>
    </vt:vector>
  </HeadingPairs>
  <TitlesOfParts>
    <vt:vector size="14" baseType="lpstr">
      <vt:lpstr>stawki z firm </vt:lpstr>
      <vt:lpstr>harmonogram  cz I, II,III. 3 la</vt:lpstr>
      <vt:lpstr>specyf. as-cenowa cz I Warszawa</vt:lpstr>
      <vt:lpstr>SPECYFIKACJA Odpady Karczew</vt:lpstr>
      <vt:lpstr>'specyf. as-cenowa cz I Warszawa'!_ftn1</vt:lpstr>
      <vt:lpstr>'specyf. as-cenowa cz I Warszawa'!_ftnref1</vt:lpstr>
      <vt:lpstr>'harmonogram  cz I, II,III. 3 la'!Obszar_wydruku</vt:lpstr>
      <vt:lpstr>'specyf. as-cenowa cz I Warszawa'!Obszar_wydruku</vt:lpstr>
      <vt:lpstr>'SPECYFIKACJA Odpady Karczew'!Obszar_wydruku</vt:lpstr>
      <vt:lpstr>'stawki z firm '!Obszar_wydruku</vt:lpstr>
      <vt:lpstr>'harmonogram  cz I, II,III. 3 la'!Tytuły_wydruku</vt:lpstr>
      <vt:lpstr>'specyf. as-cenowa cz I Warszawa'!Tytuły_wydruku</vt:lpstr>
      <vt:lpstr>'SPECYFIKACJA Odpady Karczew'!Tytuły_wydruku</vt:lpstr>
      <vt:lpstr>'stawki z firm 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Piotrowska Sylwia</cp:lastModifiedBy>
  <cp:lastPrinted>2024-09-03T09:57:14Z</cp:lastPrinted>
  <dcterms:created xsi:type="dcterms:W3CDTF">2013-02-22T08:55:45Z</dcterms:created>
  <dcterms:modified xsi:type="dcterms:W3CDTF">2024-09-03T09:57:30Z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49c0c83b-4143-4027-a937-23ede2a9c769</vt:lpwstr>
  </property>
  <property fmtid="{D5CDD505-2E9C-101B-9397-08002B2CF9AE}" pid="3" name="bjSaver">
    <vt:lpwstr>1/TnE+oeFfUUMzqCvLf6LBeK5td0hslY</vt:lpwstr>
  </property>
  <property fmtid="{D5CDD505-2E9C-101B-9397-08002B2CF9AE}" pid="4" name="bjDocumentSecurityLabel">
    <vt:lpwstr>[d7220eed-17a6-431d-810c-83a0ddfed893]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xmlns:xsi="http://www.w3.org/2001/XMLSchema-instance" xmlns:xsd="http://www.w3.org/2001/XMLSchema" sislVersion="0" policy="8417b2fb-54a7-4fbc-b023-b6b37b7a623f" origin="userSelected" xmlns="http://www.boldonj</vt:lpwstr>
  </property>
  <property fmtid="{D5CDD505-2E9C-101B-9397-08002B2CF9AE}" pid="7" name="bjDocumentLabelXML-0">
    <vt:lpwstr>ames.com/2008/01/sie/internal/label"&gt;&lt;element uid="d7220eed-17a6-431d-810c-83a0ddfed893" value="" /&gt;&lt;/sisl&gt;</vt:lpwstr>
  </property>
  <property fmtid="{D5CDD505-2E9C-101B-9397-08002B2CF9AE}" pid="8" name="s5636:Creator type=author">
    <vt:lpwstr>uzytkownik</vt:lpwstr>
  </property>
  <property fmtid="{D5CDD505-2E9C-101B-9397-08002B2CF9AE}" pid="9" name="s5636:Creator type=organization">
    <vt:lpwstr>MILNET-Z</vt:lpwstr>
  </property>
  <property fmtid="{D5CDD505-2E9C-101B-9397-08002B2CF9AE}" pid="10" name="bjPortionMark">
    <vt:lpwstr>[JAW]</vt:lpwstr>
  </property>
  <property fmtid="{D5CDD505-2E9C-101B-9397-08002B2CF9AE}" pid="11" name="s5636:Creator type=IP">
    <vt:lpwstr>10.11.225.27</vt:lpwstr>
  </property>
</Properties>
</file>