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fs03\Data3\FolderRedirect\malgorzata.kalinska\Desktop\Kosztorysy-MK\2024\"/>
    </mc:Choice>
  </mc:AlternateContent>
  <bookViews>
    <workbookView xWindow="0" yWindow="0" windowWidth="23040" windowHeight="9192"/>
  </bookViews>
  <sheets>
    <sheet name="Tabela 2019" sheetId="12" r:id="rId1"/>
    <sheet name="kryteria 2018" sheetId="13" state="hidden" r:id="rId2"/>
    <sheet name="tabela 2016" sheetId="14" state="hidden" r:id="rId3"/>
    <sheet name="kryteria 2016" sheetId="15" state="hidden" r:id="rId4"/>
  </sheets>
  <definedNames>
    <definedName name="_xlnm.Print_Area" localSheetId="0">'Tabela 2019'!$A$1:$E$87</definedName>
  </definedNames>
  <calcPr calcId="162913"/>
</workbook>
</file>

<file path=xl/calcChain.xml><?xml version="1.0" encoding="utf-8"?>
<calcChain xmlns="http://schemas.openxmlformats.org/spreadsheetml/2006/main">
  <c r="K4" i="15" l="1"/>
  <c r="K3" i="15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5" i="14"/>
  <c r="I46" i="14"/>
  <c r="G46" i="14"/>
  <c r="I45" i="14"/>
  <c r="G45" i="14"/>
  <c r="I44" i="14"/>
  <c r="G44" i="14"/>
  <c r="I43" i="14"/>
  <c r="G43" i="14"/>
  <c r="I42" i="14"/>
  <c r="G42" i="14"/>
  <c r="I36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G47" i="14" l="1"/>
  <c r="F3" i="15" s="1"/>
  <c r="G48" i="14"/>
  <c r="G49" i="14" s="1"/>
  <c r="G37" i="14"/>
  <c r="I47" i="14"/>
  <c r="I37" i="14"/>
  <c r="K4" i="13"/>
  <c r="K3" i="13"/>
  <c r="G52" i="14" l="1"/>
  <c r="C3" i="15"/>
  <c r="I52" i="14"/>
  <c r="I39" i="14"/>
  <c r="C4" i="15"/>
  <c r="I38" i="14"/>
  <c r="F4" i="15"/>
  <c r="I49" i="14"/>
  <c r="I48" i="14"/>
  <c r="G38" i="14"/>
  <c r="G53" i="14" s="1"/>
  <c r="G54" i="14" s="1"/>
  <c r="I54" i="14" l="1"/>
  <c r="I53" i="14"/>
  <c r="H4" i="15"/>
  <c r="H3" i="15"/>
  <c r="E4" i="15"/>
  <c r="M4" i="15" s="1"/>
  <c r="E3" i="15"/>
  <c r="C3" i="13"/>
  <c r="E3" i="13" s="1"/>
  <c r="G39" i="14"/>
  <c r="M3" i="15" l="1"/>
  <c r="F3" i="13"/>
  <c r="F4" i="13"/>
  <c r="H3" i="13" l="1"/>
  <c r="M3" i="13" s="1"/>
  <c r="H4" i="13"/>
  <c r="C4" i="13"/>
  <c r="E4" i="13" s="1"/>
  <c r="M4" i="13" l="1"/>
</calcChain>
</file>

<file path=xl/sharedStrings.xml><?xml version="1.0" encoding="utf-8"?>
<sst xmlns="http://schemas.openxmlformats.org/spreadsheetml/2006/main" count="402" uniqueCount="138">
  <si>
    <t>L.p.</t>
  </si>
  <si>
    <t>Podstawa</t>
  </si>
  <si>
    <t>Opis i wyliczenia</t>
  </si>
  <si>
    <t>j.m.</t>
  </si>
  <si>
    <t>szt.</t>
  </si>
  <si>
    <t>KNR 2-31 0703-01</t>
  </si>
  <si>
    <t>Przymocowanie tablic znaków drogowych zakazu, nakazu, ostrzegawczych, informacyjnych o powierzchni do 0,3 m2 I generacji</t>
  </si>
  <si>
    <t>KNR 2-31 0702-01</t>
  </si>
  <si>
    <t>Słupki do znaków drogowych z rur stalowych o śr. 60 mm</t>
  </si>
  <si>
    <t>KNR 2-31 0703-03</t>
  </si>
  <si>
    <t>Zdejmowanie tablic znaków drogowych zakazu, nakazu, ostrzegawczych, informacyjnych</t>
  </si>
  <si>
    <t>KNR 2-31 0818-08</t>
  </si>
  <si>
    <t>Rozebranie słupków do znaków</t>
  </si>
  <si>
    <t>Słupki do znaków drogowych z rur stalowych o śr. 60 mm z odzysku</t>
  </si>
  <si>
    <t>kalk. własna</t>
  </si>
  <si>
    <t>m</t>
  </si>
  <si>
    <t>Wartość netto</t>
  </si>
  <si>
    <t>Przymocowanie tablic znaków drogowych zakazu, nakazu, ostrzegawczych, informacyjnych o powierzchni ponad 0,3 m2 - z odzysku</t>
  </si>
  <si>
    <t>bariery ochronne przy ciągach pieszych typu olsztyńskiego w kolorze żółtym i czarnym</t>
  </si>
  <si>
    <t>Przymocowanie tablic znaków drogowych informacyjnych poza wymiarami oraz tablice typu E,F,G,U</t>
  </si>
  <si>
    <t>Przymocowanie tablic znaków drogowych ostrzegawczych o powierzchni ponad 0,3 m2 I generacji</t>
  </si>
  <si>
    <t xml:space="preserve">KNR 2-31 0703-02 </t>
  </si>
  <si>
    <t>Przymocowanie tablic znaków drogowych ostrzegawczych, o powierzchni ponad 0,3m2 II generacji</t>
  </si>
  <si>
    <t>Montaż urządzeń bezpieczeństwa ruchu typu U-5a</t>
  </si>
  <si>
    <t>Montaż urządzeń bezpieczeństwa ruchu typu U-5b</t>
  </si>
  <si>
    <t>m2</t>
  </si>
  <si>
    <t>Przymocowanie znaków U18a - Lustra</t>
  </si>
  <si>
    <t>Przymocowanie znaków U9</t>
  </si>
  <si>
    <t>Słupki ochronne typu 12c</t>
  </si>
  <si>
    <t>Przymocowanie tablic typu T do 0,3 m2</t>
  </si>
  <si>
    <t>Przymocowanie tablic znaków D6 II generacji o powierzchni ponad 0,3 m2</t>
  </si>
  <si>
    <t>Przymocowanie tablic znaków D I generacji o powierzchni ponad 0,3 m2</t>
  </si>
  <si>
    <t>Ilość</t>
  </si>
  <si>
    <t>1. Oznakowanie pionowe remont, wymiana, uzupełnienie.</t>
  </si>
  <si>
    <t>Cena jedn. netto</t>
  </si>
  <si>
    <t>Przymocowanie tablic znaków drogowych informacyjnych typu D o powierzchni ponad 0,3 m2 - 60x60 cm</t>
  </si>
  <si>
    <t>KNR 2-31 0703-02</t>
  </si>
  <si>
    <t>KNR 2-31 0701-07</t>
  </si>
  <si>
    <t>KNR 2-31 0702-03</t>
  </si>
  <si>
    <t>Przymocowanie tablic znaków drogowych zakazu i nakazu o powierzchni ponad 0,3 m2 I generacji</t>
  </si>
  <si>
    <t>Przymocowanie tablic znaków drogowych zakazu i nakazu o powierzchni ponad 0,3 m2 II generacji</t>
  </si>
  <si>
    <t>Bariery ochronne stalowe SP-04/M/2, słupek co 2 m</t>
  </si>
  <si>
    <t>Bariery poprzeczna stalowa słupek moctowy z C 140 pochwyt rurowy</t>
  </si>
  <si>
    <t>Bariery ochronne stalowe łukowe SP-06 wg pomiarów dokonanych w terenie</t>
  </si>
  <si>
    <t>KNR 2-31 0704-06</t>
  </si>
  <si>
    <t>Łącznik skośny do barier energochłonnych</t>
  </si>
  <si>
    <t>Zakończenia barier ochronnych stalowych energochłonnych</t>
  </si>
  <si>
    <t>Poręcze ochronne łańcuchowe podwójne o rozstawie słupków z rur śr. 60 mm 1,5m</t>
  </si>
  <si>
    <t>Słupki ochronne typu 12b</t>
  </si>
  <si>
    <t>Naprawa barier drogowych - bez wymiany (prostowanie)</t>
  </si>
  <si>
    <t>2. Oznakowanie pionowe konserwacja i utrzymanie</t>
  </si>
  <si>
    <t xml:space="preserve">                                                                           Formularz kosztorysowy</t>
  </si>
  <si>
    <t>Razem netto</t>
  </si>
  <si>
    <t>Razem Vat</t>
  </si>
  <si>
    <t>Razem brutto</t>
  </si>
  <si>
    <t>na wykonanie i konserwację oznakowania pionowego na drogach powiatowych Powiatu Pruszkowskiego. Nr sprawy: WO - ZP.272.50.2016</t>
  </si>
  <si>
    <t>Montaż słupków ozdobnych ze stali nierzewnej z kołnierzem</t>
  </si>
  <si>
    <t>Znak U3a (600x600) i U3b (600x600) - tablica kierunkowa zasilana solarnie</t>
  </si>
  <si>
    <t>Aktywne punktowe elementy odblaskowe</t>
  </si>
  <si>
    <t>Bariera prętowa U11a</t>
  </si>
  <si>
    <t>Utrzymanie i konserwacja - pionowanie, prostowanie pochylonego słupka</t>
  </si>
  <si>
    <t>Utrzymanie oznakowania pionowego - przycięcie zasłaniających gałęzi - odsłonięcie 1 znaku</t>
  </si>
  <si>
    <t>Utrzymanie oznakowania pionowego - drobne prace polegające na korekcie kierunku znaku, wyprostowaniu pochylonego (nie pogiętego) znaku</t>
  </si>
  <si>
    <t>Utrzymanie i konserwacja (naprawy) znaków tj. zdjęcie znaku, wyprostowanie pogiętej tablicy i ponowny montaż</t>
  </si>
  <si>
    <t>Wimet 2016</t>
  </si>
  <si>
    <t>Dromark 2016</t>
  </si>
  <si>
    <t>Wimet 2017</t>
  </si>
  <si>
    <t>wartość netto znaków</t>
  </si>
  <si>
    <t>Kontrahent</t>
  </si>
  <si>
    <t xml:space="preserve">współczynnik % </t>
  </si>
  <si>
    <t>wartość netto konserwacji</t>
  </si>
  <si>
    <t>współczynnik %</t>
  </si>
  <si>
    <t xml:space="preserve">czas przystapienia </t>
  </si>
  <si>
    <t>współcz. %</t>
  </si>
  <si>
    <t>pkt.</t>
  </si>
  <si>
    <t>suma pkt.</t>
  </si>
  <si>
    <t>Dromark 2017</t>
  </si>
  <si>
    <t>kpl.</t>
  </si>
  <si>
    <t>Separator U-14 wysokość 80 cm napełniany wodą lub piaskiem</t>
  </si>
  <si>
    <t>Aktywne punktowe elementy odblaskowe wpuszczone w asfalt</t>
  </si>
  <si>
    <t>Przymocowanie tablic znaków drogowych informacyjnych typu D o powierzchni ponad 0,3 m2 - 60x60 cm (I lub II generacji)</t>
  </si>
  <si>
    <t>Bariera linowa BLC-3D wraz z naprężeniem bariery</t>
  </si>
  <si>
    <t>Bariera U-12a typ ZDM</t>
  </si>
  <si>
    <t>Próg zwalniający wyspowy z kostki 2,0x2,0m ( komplet =2 progi)</t>
  </si>
  <si>
    <t>Naprawa bariery linowej BLC-3D wraz z naprężeniem bariery</t>
  </si>
  <si>
    <t>Bariery ochronne przy ciągach pieszych typu olsztyńskiego w kolorze żółtym i czarnym</t>
  </si>
  <si>
    <t>mb</t>
  </si>
  <si>
    <t>Krawężniki betonowe wystające o wymiarach 15x30 cm bez ławy betonowej</t>
  </si>
  <si>
    <t>Ława pod krawężniki betonowa z oporem</t>
  </si>
  <si>
    <t>m3</t>
  </si>
  <si>
    <t>Wymiana barier energochłonnych dwustronnych (demontaż uszkodzonych i montaż nowych elementów) w pasie jezdni wraz z zabezpieczeniem terenu (strzała świetlna) oraz z wykonanym i zaakceptowanym tymczsowym projektem org. ruchu - typ barier dostosować do istniejących w danym terenie</t>
  </si>
  <si>
    <t>Separator parkingowy gumowy  o wym. 1670x145x120mm</t>
  </si>
  <si>
    <t>Utrzymanie i konserwacja - pionowanie, prostowanie pochylonego słupka, mycie</t>
  </si>
  <si>
    <t xml:space="preserve">                                                                    Kosztorys inwestorski</t>
  </si>
  <si>
    <t>na wykonanie i konserwację oznakowania pionowego na drogach powiatowych Powiatu Pruszkowskiego</t>
  </si>
  <si>
    <t>Montaż urządzeń bezpieczeństwa ruchu typu U-5b fi 600</t>
  </si>
  <si>
    <t>Przymocowanie tablic znaków drogowych zakazu i nakazu o powierzchni ponad 0,3 m2 II generacji - U3c/d dł. 3 m</t>
  </si>
  <si>
    <t>Słupki U-12b z łańcuchami rozstaw 2 m</t>
  </si>
  <si>
    <t>Budowa wyniesionego przejścia dla pieszych z kostki brukowej</t>
  </si>
  <si>
    <t>Przebudowa chodnika - dostosowanie zejścia do pieszych dla pieszych. Chodniki  z kostki brukowej gr. 6 cm</t>
  </si>
  <si>
    <t>KNNR 6 0503-02</t>
  </si>
  <si>
    <t>KNNR 6 0502-02</t>
  </si>
  <si>
    <t>Chodniki z kostki brukowej betonowej grubości 6 cm na podsypce cementowo- piaskowej z wypełnieniem spoin piaskiem</t>
  </si>
  <si>
    <t>KNR 2-31 0407-05</t>
  </si>
  <si>
    <t>Obrzeża betonowe o wymiarach 30x8  cm na podsypce cementowo-piaskowej z wypełnieniem spoin zaprawą cementową</t>
  </si>
  <si>
    <t>KNNR 6 0803-07</t>
  </si>
  <si>
    <t>Ręczne rozebranie nawierzchni z  kostki na podsypce cementowo-piaskowej</t>
  </si>
  <si>
    <t>Demontaż krawężnika betonowego wystającego o wymiarach 15x30 bez ławy betonowej</t>
  </si>
  <si>
    <t>Naprawa barier drogowych - bez wymiany elementów - prostowanie, malowanie</t>
  </si>
  <si>
    <t>Rozebranie bariery energochłonnej</t>
  </si>
  <si>
    <t>Sztyca gięta do znaków drogowych z rur stalowych ocynkowanych o śr. 60 mm do 5 m</t>
  </si>
  <si>
    <t>Bariery ochronne przy ciągach pieszych typ olsztyński - fi 60 mm dł. przęsła 2m - ocynkowane i malowane proszkowo na kolor żólty lub biało-czerwony</t>
  </si>
  <si>
    <t>Bariery ochronne przy ciągach pieszych typ olsztyński - fi 60 mm dł. przęsła 1,5m</t>
  </si>
  <si>
    <t>Przymocowanie znaków U-18a -  Lustra drogowe fi 800</t>
  </si>
  <si>
    <t>Przymocowanie znaków U-18a -  Lustra drogowe fi 600</t>
  </si>
  <si>
    <t>Przymocowanie znaków U-18b - Lustra drogowe prostokątne 800x1000</t>
  </si>
  <si>
    <t>Przymocowanie znaków U-9 II generacji</t>
  </si>
  <si>
    <t>Barieroporęcz U-11b. Bariera stalowa na słupku mostowym C140 z pochwytem rurowym. W skład bariery wchodzi:                                                                                                                    - prowadnica typ B,                                                                                                                                           - słupek mostowy C140,                                                                                                                                   - wspornik prowadnicy B,                                                                                                                                    - pas profilowy,                                                                                                                                                         - pochwyt rurowy,                                                                                                                                             - nakładka stykowa M16,                                                                                                                                    - śruba noskowa M16x40,                                                                                                                                               - śruba maszynowa M10x10</t>
  </si>
  <si>
    <t>Wymiana podzespołów znaku aktywnego (D-6, U-3a lub U-3b) - (czujnik ruchu)</t>
  </si>
  <si>
    <t>Wymiana podzespołów znaku aktywnego (D-6, U-3a lub U-3b) - (maszt)</t>
  </si>
  <si>
    <t>Wymiana podzespołów znaku aktywnego (D-6, U-3a lub U-3b) - (skrzynka wraz z akumulatorem)</t>
  </si>
  <si>
    <t>Wymiana obejmy mocującej tarczę znaku drogowego na nową ocynkowaną wraz z kompletem śrub</t>
  </si>
  <si>
    <t>Przymocowanie tablic znaków drogowych zakazu, nakazu, ostrzegawczych, informacyjnych o powierzchni poniżej 0,3 m2 - z odzysku</t>
  </si>
  <si>
    <t>Montaż słupków ozdobnych ze stali satynowej nierdzewnej z kołnierzem. Wysokość słupka z elementem kotwiącym 140 cm, waga 7 kg, średnica słupka fi 9</t>
  </si>
  <si>
    <t>Znak U-3a (600x600) i U3-b (600x600) - tablica kierunkowa zasilana solarnie koszt całego gotowego do użytku zestawu na który składa się:                                                                                    - znak U-3a lub U-3b "aktywny" tj. z diodami led x 3 szt.,                                                                   - kompletny panel słoneczny - ogniwa fotowoltaniczne wraz z masztem,                                - sterownik selekcyjny - umożliwiający działanie w trybie fali świetlnej,                                         - montaż wraz z uruchomieniem i serwisem</t>
  </si>
  <si>
    <t>Bariera U-11a. Balustrada o wymiarach długość 2000 mm, wysokość 1100-1200 mm, wykonana z płaskowników 100x12 oraz 50x10. Ocynkowana ogniowo i malowana na dowolny kolor RAL. Montaż do zabetonowania lub przykręcana do podłoża</t>
  </si>
  <si>
    <t>Aktywny znak D-6 z czujnikiem ruchu zasilany solarnie (komplet 2 szt) koszt całego gotowego do użytku zestawu na który składa się:                                                                                            - panel ze znakiem D-6 z lampami sygnalizacyjnymi,                                                                   - kompletny panel słoneczny - ogniwa fotowoltaniczne wraz z masztem,                                - czujnik ruchu,                                                                                                                          - montaż wraz z uruchomieniem i serwisem</t>
  </si>
  <si>
    <t>Aktywny znak D-6 z czujnikiem ruchu SIGN Flash zasilany solarnie koszt całego gotowego do użytku zestawu na który składa się:                                                                     - panel ze znakiem D-6 z lampami sygnalizacyjnymi,                                                                   - kompletny panel słoneczny - ogniwa fotowoltaniczne wraz z masztem,                                - czujnik ruchu,                                                                                                                          - montaż wraz z uruchomieniem i serwisem</t>
  </si>
  <si>
    <t xml:space="preserve">Bariera typ  U-11a  (kolor biało-czerwona) z rury fi 60 </t>
  </si>
  <si>
    <t>Chodniki z żółtych płyt betonowych z wypustakami o wymiarach 35x35x5 cm na podsypce piaskowej, spoiny wypełnione zaprawa cementową</t>
  </si>
  <si>
    <t>Naprawa kpl. znaku aktywnego U-3a lub U-3b</t>
  </si>
  <si>
    <t>Wymiana podzespołów znaku aktywnego ( D-6, U-3a lub U-3b) - (kpl. solar jednobateryjny: bateria słoneczna, regulator napięcia oraz sterownik FL-X1)</t>
  </si>
  <si>
    <t xml:space="preserve">                                                OBMIAR</t>
  </si>
  <si>
    <t xml:space="preserve">Demontaż tablic i banerów reklamowych o powierzchni do 2m2 z pasa drogowego </t>
  </si>
  <si>
    <t>Demontaż tablic i banerów reklamowych o powierzchni powyżej 2m2 z pasa drogowego</t>
  </si>
  <si>
    <t>Pasywne punktowe elementy odblaskowe wpuszczone w asfalt</t>
  </si>
  <si>
    <t>Naprawa kpl. znaku aktywnego SIGN Flash</t>
  </si>
  <si>
    <t>Drobne prace wykonania i konserwacji oznakowania poziomego - linie segregacjne i krawędziowe, strzałki i inne elementy malowane ręcznie cienkowarstwowo w ramach wdrażanych miejscowo organizacji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</si>
</sst>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left" wrapText="1"/>
    </xf>
    <xf numFmtId="44" fontId="4" fillId="0" borderId="0" xfId="2" applyFont="1"/>
    <xf numFmtId="0" fontId="5" fillId="0" borderId="0" xfId="0" applyFont="1" applyAlignment="1"/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" fontId="3" fillId="0" borderId="3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3" fillId="0" borderId="0" xfId="0" applyFont="1" applyAlignment="1"/>
    <xf numFmtId="44" fontId="4" fillId="4" borderId="1" xfId="2" applyFont="1" applyFill="1" applyBorder="1" applyAlignment="1">
      <alignment horizontal="center" vertical="center" wrapText="1"/>
    </xf>
    <xf numFmtId="44" fontId="3" fillId="4" borderId="1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4" fontId="4" fillId="3" borderId="0" xfId="2" applyFont="1" applyFill="1" applyAlignment="1">
      <alignment wrapText="1"/>
    </xf>
    <xf numFmtId="44" fontId="5" fillId="3" borderId="0" xfId="2" applyFont="1" applyFill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3" fillId="0" borderId="13" xfId="0" applyFont="1" applyBorder="1" applyAlignment="1"/>
    <xf numFmtId="0" fontId="2" fillId="0" borderId="8" xfId="0" applyFont="1" applyBorder="1" applyAlignment="1"/>
    <xf numFmtId="44" fontId="4" fillId="6" borderId="3" xfId="2" applyFont="1" applyFill="1" applyBorder="1" applyAlignment="1">
      <alignment horizontal="center" vertical="center" wrapText="1"/>
    </xf>
    <xf numFmtId="44" fontId="3" fillId="6" borderId="15" xfId="2" applyFont="1" applyFill="1" applyBorder="1" applyAlignment="1">
      <alignment horizontal="center" vertical="center" wrapText="1"/>
    </xf>
    <xf numFmtId="44" fontId="7" fillId="6" borderId="5" xfId="2" applyFont="1" applyFill="1" applyBorder="1" applyAlignment="1">
      <alignment vertical="center" wrapText="1"/>
    </xf>
    <xf numFmtId="44" fontId="7" fillId="6" borderId="1" xfId="2" applyFont="1" applyFill="1" applyBorder="1" applyAlignment="1">
      <alignment vertical="center" wrapText="1"/>
    </xf>
    <xf numFmtId="44" fontId="6" fillId="6" borderId="1" xfId="2" applyFont="1" applyFill="1" applyBorder="1" applyAlignment="1">
      <alignment wrapText="1"/>
    </xf>
    <xf numFmtId="44" fontId="6" fillId="6" borderId="1" xfId="2" applyFont="1" applyFill="1" applyBorder="1" applyAlignment="1">
      <alignment vertical="center" wrapText="1"/>
    </xf>
    <xf numFmtId="44" fontId="7" fillId="6" borderId="18" xfId="2" applyFont="1" applyFill="1" applyBorder="1" applyAlignment="1">
      <alignment vertical="center" wrapText="1"/>
    </xf>
    <xf numFmtId="44" fontId="6" fillId="6" borderId="18" xfId="2" applyFont="1" applyFill="1" applyBorder="1" applyAlignment="1">
      <alignment vertical="center" wrapText="1"/>
    </xf>
    <xf numFmtId="44" fontId="8" fillId="6" borderId="4" xfId="2" applyFont="1" applyFill="1" applyBorder="1" applyAlignment="1">
      <alignment vertical="center" wrapText="1"/>
    </xf>
    <xf numFmtId="44" fontId="8" fillId="6" borderId="6" xfId="2" applyFont="1" applyFill="1" applyBorder="1" applyAlignment="1">
      <alignment vertical="center" wrapText="1"/>
    </xf>
    <xf numFmtId="44" fontId="8" fillId="6" borderId="7" xfId="2" applyFont="1" applyFill="1" applyBorder="1" applyAlignment="1">
      <alignment vertical="center" wrapText="1"/>
    </xf>
    <xf numFmtId="44" fontId="4" fillId="6" borderId="0" xfId="2" applyFont="1" applyFill="1" applyAlignment="1">
      <alignment wrapText="1"/>
    </xf>
    <xf numFmtId="44" fontId="5" fillId="6" borderId="0" xfId="2" applyFont="1" applyFill="1" applyAlignment="1">
      <alignment wrapText="1"/>
    </xf>
    <xf numFmtId="44" fontId="8" fillId="6" borderId="25" xfId="2" applyFont="1" applyFill="1" applyBorder="1" applyAlignment="1">
      <alignment vertical="center" wrapText="1"/>
    </xf>
    <xf numFmtId="44" fontId="8" fillId="6" borderId="26" xfId="2" applyFont="1" applyFill="1" applyBorder="1" applyAlignment="1">
      <alignment vertical="center" wrapText="1"/>
    </xf>
    <xf numFmtId="44" fontId="8" fillId="6" borderId="27" xfId="2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14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 wrapText="1"/>
    </xf>
    <xf numFmtId="164" fontId="12" fillId="0" borderId="1" xfId="1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4" fontId="8" fillId="6" borderId="11" xfId="2" applyFont="1" applyFill="1" applyBorder="1" applyAlignment="1">
      <alignment wrapText="1"/>
    </xf>
    <xf numFmtId="165" fontId="9" fillId="4" borderId="16" xfId="0" applyNumberFormat="1" applyFont="1" applyFill="1" applyBorder="1" applyAlignment="1">
      <alignment vertical="center"/>
    </xf>
    <xf numFmtId="44" fontId="8" fillId="6" borderId="6" xfId="2" applyFont="1" applyFill="1" applyBorder="1" applyAlignment="1">
      <alignment wrapText="1"/>
    </xf>
    <xf numFmtId="44" fontId="8" fillId="6" borderId="7" xfId="2" applyFont="1" applyFill="1" applyBorder="1" applyAlignment="1">
      <alignment wrapText="1"/>
    </xf>
    <xf numFmtId="0" fontId="5" fillId="3" borderId="0" xfId="0" applyFont="1" applyFill="1" applyAlignment="1"/>
    <xf numFmtId="0" fontId="6" fillId="0" borderId="1" xfId="0" applyFont="1" applyBorder="1" applyAlignment="1">
      <alignment wrapText="1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44" fontId="9" fillId="6" borderId="19" xfId="2" applyFont="1" applyFill="1" applyBorder="1" applyAlignment="1">
      <alignment wrapText="1"/>
    </xf>
    <xf numFmtId="165" fontId="6" fillId="4" borderId="16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1" fontId="6" fillId="0" borderId="0" xfId="1" applyNumberFormat="1" applyFont="1" applyAlignment="1">
      <alignment vertical="center"/>
    </xf>
    <xf numFmtId="44" fontId="3" fillId="6" borderId="20" xfId="0" applyNumberFormat="1" applyFont="1" applyFill="1" applyBorder="1" applyAlignment="1"/>
    <xf numFmtId="44" fontId="8" fillId="3" borderId="0" xfId="2" applyFont="1" applyFill="1" applyAlignment="1"/>
    <xf numFmtId="44" fontId="8" fillId="0" borderId="0" xfId="2" applyFont="1" applyAlignment="1"/>
    <xf numFmtId="1" fontId="8" fillId="0" borderId="0" xfId="2" applyNumberFormat="1" applyFont="1" applyAlignment="1">
      <alignment vertical="center"/>
    </xf>
    <xf numFmtId="44" fontId="8" fillId="6" borderId="21" xfId="2" applyFont="1" applyFill="1" applyBorder="1" applyAlignment="1">
      <alignment wrapText="1"/>
    </xf>
    <xf numFmtId="44" fontId="4" fillId="0" borderId="0" xfId="2" applyFont="1" applyAlignment="1"/>
    <xf numFmtId="0" fontId="5" fillId="3" borderId="0" xfId="0" applyFont="1" applyFill="1" applyAlignment="1">
      <alignment vertical="center"/>
    </xf>
    <xf numFmtId="0" fontId="5" fillId="0" borderId="0" xfId="0" applyFont="1" applyAlignment="1">
      <alignment wrapText="1"/>
    </xf>
    <xf numFmtId="1" fontId="5" fillId="0" borderId="0" xfId="2" applyNumberFormat="1" applyFont="1" applyAlignment="1">
      <alignment vertical="center"/>
    </xf>
    <xf numFmtId="44" fontId="3" fillId="6" borderId="22" xfId="2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" fontId="5" fillId="0" borderId="0" xfId="1" applyNumberFormat="1" applyFont="1" applyAlignment="1">
      <alignment vertical="center"/>
    </xf>
    <xf numFmtId="44" fontId="3" fillId="6" borderId="23" xfId="2" applyFont="1" applyFill="1" applyBorder="1" applyAlignment="1">
      <alignment vertical="center" wrapText="1"/>
    </xf>
    <xf numFmtId="44" fontId="3" fillId="6" borderId="24" xfId="2" applyFont="1" applyFill="1" applyBorder="1" applyAlignment="1">
      <alignment vertical="center" wrapText="1"/>
    </xf>
    <xf numFmtId="44" fontId="9" fillId="6" borderId="30" xfId="2" applyFont="1" applyFill="1" applyBorder="1" applyAlignment="1">
      <alignment vertical="center" wrapText="1"/>
    </xf>
    <xf numFmtId="44" fontId="9" fillId="6" borderId="10" xfId="2" applyFont="1" applyFill="1" applyBorder="1" applyAlignment="1">
      <alignment vertical="center" wrapText="1"/>
    </xf>
    <xf numFmtId="44" fontId="9" fillId="6" borderId="33" xfId="2" applyFont="1" applyFill="1" applyBorder="1" applyAlignment="1">
      <alignment vertical="center" wrapText="1"/>
    </xf>
    <xf numFmtId="44" fontId="4" fillId="4" borderId="1" xfId="2" applyFont="1" applyFill="1" applyBorder="1" applyAlignment="1"/>
    <xf numFmtId="165" fontId="3" fillId="4" borderId="1" xfId="0" applyNumberFormat="1" applyFont="1" applyFill="1" applyBorder="1" applyAlignment="1"/>
    <xf numFmtId="165" fontId="3" fillId="4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/>
    <xf numFmtId="0" fontId="6" fillId="2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1" fontId="5" fillId="0" borderId="0" xfId="2" applyNumberFormat="1" applyFont="1" applyFill="1" applyAlignment="1">
      <alignment horizontal="center" vertical="center"/>
    </xf>
    <xf numFmtId="0" fontId="5" fillId="0" borderId="0" xfId="0" applyFont="1" applyFill="1" applyAlignment="1"/>
    <xf numFmtId="1" fontId="5" fillId="0" borderId="0" xfId="1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3" borderId="34" xfId="0" applyFont="1" applyFill="1" applyBorder="1" applyAlignment="1"/>
    <xf numFmtId="0" fontId="2" fillId="3" borderId="31" xfId="0" applyFont="1" applyFill="1" applyBorder="1" applyAlignment="1"/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4" fontId="7" fillId="0" borderId="1" xfId="2" applyFont="1" applyFill="1" applyBorder="1"/>
    <xf numFmtId="0" fontId="7" fillId="0" borderId="1" xfId="2" applyNumberFormat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/>
    </xf>
    <xf numFmtId="1" fontId="7" fillId="0" borderId="1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5" fillId="0" borderId="0" xfId="2" applyNumberFormat="1" applyFont="1" applyAlignment="1">
      <alignment vertical="center"/>
    </xf>
    <xf numFmtId="1" fontId="5" fillId="0" borderId="28" xfId="2" applyNumberFormat="1" applyFont="1" applyBorder="1" applyAlignment="1">
      <alignment vertical="center"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vertical="center"/>
    </xf>
    <xf numFmtId="165" fontId="6" fillId="2" borderId="16" xfId="0" applyNumberFormat="1" applyFont="1" applyFill="1" applyBorder="1" applyAlignment="1">
      <alignment vertical="center"/>
    </xf>
  </cellXfs>
  <cellStyles count="5">
    <cellStyle name="Dziesiętny" xfId="1" builtinId="3"/>
    <cellStyle name="Dziesiętny 2" xfId="3"/>
    <cellStyle name="Normalny" xfId="0" builtinId="0"/>
    <cellStyle name="Walutowy" xfId="2" builtinId="4"/>
    <cellStyle name="Walutowy 2" xfId="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5"/>
  <sheetViews>
    <sheetView tabSelected="1" topLeftCell="A98" zoomScale="130" zoomScaleNormal="130" zoomScaleSheetLayoutView="100" workbookViewId="0">
      <selection activeCell="F84" sqref="F84"/>
    </sheetView>
  </sheetViews>
  <sheetFormatPr defaultColWidth="9" defaultRowHeight="13.8"/>
  <cols>
    <col min="1" max="1" width="4.3984375" style="4" customWidth="1"/>
    <col min="2" max="2" width="15.3984375" style="16" customWidth="1"/>
    <col min="3" max="3" width="55.8984375" style="7" customWidth="1"/>
    <col min="4" max="4" width="3.8984375" style="5" bestFit="1" customWidth="1"/>
    <col min="5" max="5" width="8.19921875" style="18" customWidth="1"/>
    <col min="6" max="16384" width="9" style="5"/>
  </cols>
  <sheetData>
    <row r="1" spans="1:7" ht="15" customHeight="1">
      <c r="A1" s="146" t="s">
        <v>93</v>
      </c>
      <c r="B1" s="140"/>
      <c r="C1" s="140" t="s">
        <v>132</v>
      </c>
      <c r="D1" s="140"/>
      <c r="E1" s="140"/>
    </row>
    <row r="2" spans="1:7" ht="15" customHeight="1">
      <c r="A2" s="30" t="s">
        <v>94</v>
      </c>
      <c r="B2" s="30"/>
      <c r="C2" s="30"/>
      <c r="D2" s="30"/>
      <c r="E2" s="30"/>
    </row>
    <row r="3" spans="1:7" ht="15" customHeight="1" thickBot="1">
      <c r="A3" s="30"/>
      <c r="B3" s="30"/>
      <c r="C3" s="30"/>
      <c r="D3" s="30"/>
      <c r="E3" s="30"/>
    </row>
    <row r="4" spans="1:7" ht="14.4" thickBot="1">
      <c r="A4" s="164" t="s">
        <v>0</v>
      </c>
      <c r="B4" s="165" t="s">
        <v>1</v>
      </c>
      <c r="C4" s="2" t="s">
        <v>2</v>
      </c>
      <c r="D4" s="3" t="s">
        <v>3</v>
      </c>
      <c r="E4" s="17" t="s">
        <v>32</v>
      </c>
    </row>
    <row r="5" spans="1:7" ht="14.4" thickBot="1">
      <c r="A5" s="166" t="s">
        <v>33</v>
      </c>
      <c r="B5" s="167"/>
      <c r="C5" s="167"/>
      <c r="D5" s="167"/>
      <c r="E5" s="167"/>
    </row>
    <row r="6" spans="1:7" ht="34.5" customHeight="1">
      <c r="A6" s="168">
        <v>1</v>
      </c>
      <c r="B6" s="21" t="s">
        <v>5</v>
      </c>
      <c r="C6" s="41" t="s">
        <v>6</v>
      </c>
      <c r="D6" s="19" t="s">
        <v>4</v>
      </c>
      <c r="E6" s="25">
        <v>10</v>
      </c>
    </row>
    <row r="7" spans="1:7" ht="22.5" customHeight="1">
      <c r="A7" s="20">
        <v>2</v>
      </c>
      <c r="B7" s="22" t="s">
        <v>7</v>
      </c>
      <c r="C7" s="13" t="s">
        <v>8</v>
      </c>
      <c r="D7" s="20" t="s">
        <v>4</v>
      </c>
      <c r="E7" s="24">
        <v>350</v>
      </c>
    </row>
    <row r="8" spans="1:7" ht="22.5" customHeight="1">
      <c r="A8" s="20">
        <v>3</v>
      </c>
      <c r="B8" s="22" t="s">
        <v>7</v>
      </c>
      <c r="C8" s="13" t="s">
        <v>121</v>
      </c>
      <c r="D8" s="20" t="s">
        <v>4</v>
      </c>
      <c r="E8" s="24">
        <v>60</v>
      </c>
    </row>
    <row r="9" spans="1:7" ht="30.75" customHeight="1">
      <c r="A9" s="20">
        <v>4</v>
      </c>
      <c r="B9" s="22" t="s">
        <v>9</v>
      </c>
      <c r="C9" s="13" t="s">
        <v>10</v>
      </c>
      <c r="D9" s="20" t="s">
        <v>4</v>
      </c>
      <c r="E9" s="24">
        <v>350</v>
      </c>
      <c r="G9" s="154"/>
    </row>
    <row r="10" spans="1:7" ht="33.75" customHeight="1">
      <c r="A10" s="20">
        <v>5</v>
      </c>
      <c r="B10" s="22" t="s">
        <v>21</v>
      </c>
      <c r="C10" s="13" t="s">
        <v>17</v>
      </c>
      <c r="D10" s="20" t="s">
        <v>4</v>
      </c>
      <c r="E10" s="23">
        <v>200</v>
      </c>
    </row>
    <row r="11" spans="1:7" ht="33.75" customHeight="1">
      <c r="A11" s="20">
        <v>6</v>
      </c>
      <c r="B11" s="22" t="s">
        <v>21</v>
      </c>
      <c r="C11" s="13" t="s">
        <v>122</v>
      </c>
      <c r="D11" s="20" t="s">
        <v>4</v>
      </c>
      <c r="E11" s="23">
        <v>50</v>
      </c>
    </row>
    <row r="12" spans="1:7" ht="23.25" customHeight="1">
      <c r="A12" s="20">
        <v>7</v>
      </c>
      <c r="B12" s="22" t="s">
        <v>11</v>
      </c>
      <c r="C12" s="13" t="s">
        <v>12</v>
      </c>
      <c r="D12" s="20" t="s">
        <v>4</v>
      </c>
      <c r="E12" s="23">
        <v>200</v>
      </c>
    </row>
    <row r="13" spans="1:7" ht="24.75" customHeight="1">
      <c r="A13" s="20">
        <v>8</v>
      </c>
      <c r="B13" s="22" t="s">
        <v>7</v>
      </c>
      <c r="C13" s="13" t="s">
        <v>13</v>
      </c>
      <c r="D13" s="20" t="s">
        <v>4</v>
      </c>
      <c r="E13" s="23">
        <v>100</v>
      </c>
    </row>
    <row r="14" spans="1:7" ht="24.75" customHeight="1">
      <c r="A14" s="20">
        <v>9</v>
      </c>
      <c r="B14" s="22" t="s">
        <v>7</v>
      </c>
      <c r="C14" s="13" t="s">
        <v>110</v>
      </c>
      <c r="D14" s="20" t="s">
        <v>4</v>
      </c>
      <c r="E14" s="23">
        <v>10</v>
      </c>
    </row>
    <row r="15" spans="1:7" ht="24.75" customHeight="1">
      <c r="A15" s="20">
        <v>10</v>
      </c>
      <c r="B15" s="22" t="s">
        <v>7</v>
      </c>
      <c r="C15" s="13" t="s">
        <v>111</v>
      </c>
      <c r="D15" s="20" t="s">
        <v>15</v>
      </c>
      <c r="E15" s="23">
        <v>10</v>
      </c>
    </row>
    <row r="16" spans="1:7" ht="24.75" customHeight="1">
      <c r="A16" s="20">
        <v>11</v>
      </c>
      <c r="B16" s="22" t="s">
        <v>7</v>
      </c>
      <c r="C16" s="13" t="s">
        <v>112</v>
      </c>
      <c r="D16" s="20" t="s">
        <v>15</v>
      </c>
      <c r="E16" s="23">
        <v>10</v>
      </c>
    </row>
    <row r="17" spans="1:5" ht="31.5" customHeight="1">
      <c r="A17" s="20">
        <v>12</v>
      </c>
      <c r="B17" s="22" t="s">
        <v>14</v>
      </c>
      <c r="C17" s="38" t="s">
        <v>85</v>
      </c>
      <c r="D17" s="20" t="s">
        <v>15</v>
      </c>
      <c r="E17" s="23">
        <v>10</v>
      </c>
    </row>
    <row r="18" spans="1:5" ht="33.75" customHeight="1">
      <c r="A18" s="20">
        <v>13</v>
      </c>
      <c r="B18" s="22" t="s">
        <v>36</v>
      </c>
      <c r="C18" s="38" t="s">
        <v>80</v>
      </c>
      <c r="D18" s="20" t="s">
        <v>4</v>
      </c>
      <c r="E18" s="23">
        <v>20</v>
      </c>
    </row>
    <row r="19" spans="1:5" ht="33" customHeight="1">
      <c r="A19" s="20">
        <v>14</v>
      </c>
      <c r="B19" s="22" t="s">
        <v>14</v>
      </c>
      <c r="C19" s="39" t="s">
        <v>19</v>
      </c>
      <c r="D19" s="20" t="s">
        <v>25</v>
      </c>
      <c r="E19" s="26">
        <v>50</v>
      </c>
    </row>
    <row r="20" spans="1:5" ht="31.5" customHeight="1">
      <c r="A20" s="20">
        <v>15</v>
      </c>
      <c r="B20" s="22" t="s">
        <v>21</v>
      </c>
      <c r="C20" s="38" t="s">
        <v>20</v>
      </c>
      <c r="D20" s="20" t="s">
        <v>4</v>
      </c>
      <c r="E20" s="23">
        <v>10</v>
      </c>
    </row>
    <row r="21" spans="1:5" ht="32.25" customHeight="1">
      <c r="A21" s="20">
        <v>16</v>
      </c>
      <c r="B21" s="22" t="s">
        <v>36</v>
      </c>
      <c r="C21" s="13" t="s">
        <v>22</v>
      </c>
      <c r="D21" s="20" t="s">
        <v>4</v>
      </c>
      <c r="E21" s="23">
        <v>25</v>
      </c>
    </row>
    <row r="22" spans="1:5" ht="33.75" customHeight="1">
      <c r="A22" s="20">
        <v>17</v>
      </c>
      <c r="B22" s="22" t="s">
        <v>36</v>
      </c>
      <c r="C22" s="38" t="s">
        <v>39</v>
      </c>
      <c r="D22" s="20" t="s">
        <v>4</v>
      </c>
      <c r="E22" s="23">
        <v>25</v>
      </c>
    </row>
    <row r="23" spans="1:5" ht="33.75" customHeight="1">
      <c r="A23" s="20">
        <v>18</v>
      </c>
      <c r="B23" s="22" t="s">
        <v>21</v>
      </c>
      <c r="C23" s="13" t="s">
        <v>40</v>
      </c>
      <c r="D23" s="20" t="s">
        <v>4</v>
      </c>
      <c r="E23" s="23">
        <v>40</v>
      </c>
    </row>
    <row r="24" spans="1:5" ht="21.75" customHeight="1">
      <c r="A24" s="20">
        <v>19</v>
      </c>
      <c r="B24" s="22" t="s">
        <v>14</v>
      </c>
      <c r="C24" s="13" t="s">
        <v>23</v>
      </c>
      <c r="D24" s="20" t="s">
        <v>4</v>
      </c>
      <c r="E24" s="23">
        <v>10</v>
      </c>
    </row>
    <row r="25" spans="1:5" s="6" customFormat="1" ht="17.25" customHeight="1">
      <c r="A25" s="20">
        <v>20</v>
      </c>
      <c r="B25" s="22" t="s">
        <v>14</v>
      </c>
      <c r="C25" s="13" t="s">
        <v>95</v>
      </c>
      <c r="D25" s="20" t="s">
        <v>4</v>
      </c>
      <c r="E25" s="23">
        <v>10</v>
      </c>
    </row>
    <row r="26" spans="1:5" s="6" customFormat="1" ht="41.25" customHeight="1">
      <c r="A26" s="20">
        <v>21</v>
      </c>
      <c r="B26" s="22" t="s">
        <v>14</v>
      </c>
      <c r="C26" s="13" t="s">
        <v>96</v>
      </c>
      <c r="D26" s="20" t="s">
        <v>4</v>
      </c>
      <c r="E26" s="23">
        <v>5</v>
      </c>
    </row>
    <row r="27" spans="1:5" s="6" customFormat="1" ht="41.25" customHeight="1">
      <c r="A27" s="20">
        <v>22</v>
      </c>
      <c r="B27" s="22" t="s">
        <v>21</v>
      </c>
      <c r="C27" s="13" t="s">
        <v>113</v>
      </c>
      <c r="D27" s="20" t="s">
        <v>4</v>
      </c>
      <c r="E27" s="23">
        <v>10</v>
      </c>
    </row>
    <row r="28" spans="1:5" s="6" customFormat="1" ht="41.25" customHeight="1">
      <c r="A28" s="20">
        <v>23</v>
      </c>
      <c r="B28" s="22" t="s">
        <v>21</v>
      </c>
      <c r="C28" s="13" t="s">
        <v>114</v>
      </c>
      <c r="D28" s="20" t="s">
        <v>4</v>
      </c>
      <c r="E28" s="23">
        <v>10</v>
      </c>
    </row>
    <row r="29" spans="1:5" s="6" customFormat="1" ht="41.25" customHeight="1">
      <c r="A29" s="20">
        <v>24</v>
      </c>
      <c r="B29" s="22" t="s">
        <v>21</v>
      </c>
      <c r="C29" s="13" t="s">
        <v>115</v>
      </c>
      <c r="D29" s="20" t="s">
        <v>4</v>
      </c>
      <c r="E29" s="23">
        <v>10</v>
      </c>
    </row>
    <row r="30" spans="1:5" s="6" customFormat="1" ht="21.75" customHeight="1">
      <c r="A30" s="20">
        <v>25</v>
      </c>
      <c r="B30" s="22" t="s">
        <v>21</v>
      </c>
      <c r="C30" s="14" t="s">
        <v>116</v>
      </c>
      <c r="D30" s="20" t="s">
        <v>4</v>
      </c>
      <c r="E30" s="23">
        <v>5</v>
      </c>
    </row>
    <row r="31" spans="1:5" s="6" customFormat="1">
      <c r="A31" s="20">
        <v>26</v>
      </c>
      <c r="B31" s="22" t="s">
        <v>14</v>
      </c>
      <c r="C31" s="39" t="s">
        <v>41</v>
      </c>
      <c r="D31" s="20" t="s">
        <v>15</v>
      </c>
      <c r="E31" s="23">
        <v>40</v>
      </c>
    </row>
    <row r="32" spans="1:5">
      <c r="A32" s="20">
        <v>27</v>
      </c>
      <c r="B32" s="22" t="s">
        <v>14</v>
      </c>
      <c r="C32" s="39" t="s">
        <v>42</v>
      </c>
      <c r="D32" s="20" t="s">
        <v>15</v>
      </c>
      <c r="E32" s="23">
        <v>5</v>
      </c>
    </row>
    <row r="33" spans="1:5" ht="25.5" customHeight="1">
      <c r="A33" s="20">
        <v>28</v>
      </c>
      <c r="B33" s="22" t="s">
        <v>14</v>
      </c>
      <c r="C33" s="38" t="s">
        <v>43</v>
      </c>
      <c r="D33" s="20" t="s">
        <v>15</v>
      </c>
      <c r="E33" s="23">
        <v>5</v>
      </c>
    </row>
    <row r="34" spans="1:5">
      <c r="A34" s="20">
        <v>29</v>
      </c>
      <c r="B34" s="22" t="s">
        <v>44</v>
      </c>
      <c r="C34" s="38" t="s">
        <v>45</v>
      </c>
      <c r="D34" s="20" t="s">
        <v>4</v>
      </c>
      <c r="E34" s="23">
        <v>5</v>
      </c>
    </row>
    <row r="35" spans="1:5">
      <c r="A35" s="20">
        <v>30</v>
      </c>
      <c r="B35" s="22" t="s">
        <v>44</v>
      </c>
      <c r="C35" s="38" t="s">
        <v>46</v>
      </c>
      <c r="D35" s="20" t="s">
        <v>4</v>
      </c>
      <c r="E35" s="23">
        <v>5</v>
      </c>
    </row>
    <row r="36" spans="1:5" ht="26.4">
      <c r="A36" s="20">
        <v>31</v>
      </c>
      <c r="B36" s="22" t="s">
        <v>37</v>
      </c>
      <c r="C36" s="38" t="s">
        <v>47</v>
      </c>
      <c r="D36" s="20" t="s">
        <v>15</v>
      </c>
      <c r="E36" s="23">
        <v>5</v>
      </c>
    </row>
    <row r="37" spans="1:5">
      <c r="A37" s="20">
        <v>32</v>
      </c>
      <c r="B37" s="22" t="s">
        <v>38</v>
      </c>
      <c r="C37" s="39" t="s">
        <v>28</v>
      </c>
      <c r="D37" s="20" t="s">
        <v>4</v>
      </c>
      <c r="E37" s="23">
        <v>15</v>
      </c>
    </row>
    <row r="38" spans="1:5">
      <c r="A38" s="20">
        <v>33</v>
      </c>
      <c r="B38" s="22" t="s">
        <v>38</v>
      </c>
      <c r="C38" s="39" t="s">
        <v>48</v>
      </c>
      <c r="D38" s="20" t="s">
        <v>4</v>
      </c>
      <c r="E38" s="23">
        <v>15</v>
      </c>
    </row>
    <row r="39" spans="1:5">
      <c r="A39" s="20">
        <v>34</v>
      </c>
      <c r="B39" s="22" t="s">
        <v>5</v>
      </c>
      <c r="C39" s="39" t="s">
        <v>29</v>
      </c>
      <c r="D39" s="20" t="s">
        <v>4</v>
      </c>
      <c r="E39" s="23">
        <v>40</v>
      </c>
    </row>
    <row r="40" spans="1:5">
      <c r="A40" s="20">
        <v>35</v>
      </c>
      <c r="B40" s="22" t="s">
        <v>36</v>
      </c>
      <c r="C40" s="39" t="s">
        <v>30</v>
      </c>
      <c r="D40" s="20" t="s">
        <v>4</v>
      </c>
      <c r="E40" s="23">
        <v>40</v>
      </c>
    </row>
    <row r="41" spans="1:5" ht="39.75" customHeight="1">
      <c r="A41" s="20">
        <v>36</v>
      </c>
      <c r="B41" s="29" t="s">
        <v>14</v>
      </c>
      <c r="C41" s="40" t="s">
        <v>123</v>
      </c>
      <c r="D41" s="20" t="s">
        <v>4</v>
      </c>
      <c r="E41" s="27">
        <v>5</v>
      </c>
    </row>
    <row r="42" spans="1:5" ht="90" customHeight="1">
      <c r="A42" s="20">
        <v>37</v>
      </c>
      <c r="B42" s="29" t="s">
        <v>14</v>
      </c>
      <c r="C42" s="43" t="s">
        <v>124</v>
      </c>
      <c r="D42" s="20" t="s">
        <v>4</v>
      </c>
      <c r="E42" s="27">
        <v>5</v>
      </c>
    </row>
    <row r="43" spans="1:5" ht="12" customHeight="1">
      <c r="A43" s="20">
        <v>38</v>
      </c>
      <c r="B43" s="29" t="s">
        <v>14</v>
      </c>
      <c r="C43" s="43" t="s">
        <v>135</v>
      </c>
      <c r="D43" s="20" t="s">
        <v>4</v>
      </c>
      <c r="E43" s="27">
        <v>60</v>
      </c>
    </row>
    <row r="44" spans="1:5">
      <c r="A44" s="20">
        <v>39</v>
      </c>
      <c r="B44" s="29" t="s">
        <v>14</v>
      </c>
      <c r="C44" s="40" t="s">
        <v>79</v>
      </c>
      <c r="D44" s="20" t="s">
        <v>4</v>
      </c>
      <c r="E44" s="27">
        <v>60</v>
      </c>
    </row>
    <row r="45" spans="1:5" ht="52.8">
      <c r="A45" s="20">
        <v>40</v>
      </c>
      <c r="B45" s="29" t="s">
        <v>14</v>
      </c>
      <c r="C45" s="40" t="s">
        <v>125</v>
      </c>
      <c r="D45" s="20" t="s">
        <v>4</v>
      </c>
      <c r="E45" s="27">
        <v>5</v>
      </c>
    </row>
    <row r="46" spans="1:5" ht="18.75" customHeight="1">
      <c r="A46" s="20">
        <v>41</v>
      </c>
      <c r="B46" s="29" t="s">
        <v>36</v>
      </c>
      <c r="C46" s="40" t="s">
        <v>31</v>
      </c>
      <c r="D46" s="20" t="s">
        <v>4</v>
      </c>
      <c r="E46" s="27">
        <v>10</v>
      </c>
    </row>
    <row r="47" spans="1:5" ht="81.75" customHeight="1">
      <c r="A47" s="20">
        <v>42</v>
      </c>
      <c r="B47" s="29" t="s">
        <v>14</v>
      </c>
      <c r="C47" s="39" t="s">
        <v>126</v>
      </c>
      <c r="D47" s="20" t="s">
        <v>77</v>
      </c>
      <c r="E47" s="23">
        <v>6</v>
      </c>
    </row>
    <row r="48" spans="1:5" s="154" customFormat="1" ht="81.75" customHeight="1">
      <c r="A48" s="20">
        <v>43</v>
      </c>
      <c r="B48" s="29" t="s">
        <v>14</v>
      </c>
      <c r="C48" s="152" t="s">
        <v>127</v>
      </c>
      <c r="D48" s="20" t="s">
        <v>4</v>
      </c>
      <c r="E48" s="153">
        <v>1</v>
      </c>
    </row>
    <row r="49" spans="1:5" ht="18.75" customHeight="1">
      <c r="A49" s="20">
        <v>44</v>
      </c>
      <c r="B49" s="29" t="s">
        <v>14</v>
      </c>
      <c r="C49" s="14" t="s">
        <v>81</v>
      </c>
      <c r="D49" s="20" t="s">
        <v>15</v>
      </c>
      <c r="E49" s="23">
        <v>10</v>
      </c>
    </row>
    <row r="50" spans="1:5" ht="21.75" customHeight="1">
      <c r="A50" s="20">
        <v>45</v>
      </c>
      <c r="B50" s="29" t="s">
        <v>14</v>
      </c>
      <c r="C50" s="14" t="s">
        <v>82</v>
      </c>
      <c r="D50" s="20" t="s">
        <v>15</v>
      </c>
      <c r="E50" s="23">
        <v>5</v>
      </c>
    </row>
    <row r="51" spans="1:5" ht="20.25" customHeight="1">
      <c r="A51" s="20">
        <v>46</v>
      </c>
      <c r="B51" s="29" t="s">
        <v>14</v>
      </c>
      <c r="C51" s="14" t="s">
        <v>97</v>
      </c>
      <c r="D51" s="20" t="s">
        <v>15</v>
      </c>
      <c r="E51" s="23">
        <v>5</v>
      </c>
    </row>
    <row r="52" spans="1:5" ht="130.5" customHeight="1">
      <c r="A52" s="20">
        <v>47</v>
      </c>
      <c r="B52" s="29" t="s">
        <v>14</v>
      </c>
      <c r="C52" s="14" t="s">
        <v>117</v>
      </c>
      <c r="D52" s="20" t="s">
        <v>15</v>
      </c>
      <c r="E52" s="23">
        <v>5</v>
      </c>
    </row>
    <row r="53" spans="1:5" ht="24" customHeight="1">
      <c r="A53" s="20">
        <v>48</v>
      </c>
      <c r="B53" s="29" t="s">
        <v>14</v>
      </c>
      <c r="C53" s="14" t="s">
        <v>83</v>
      </c>
      <c r="D53" s="20" t="s">
        <v>77</v>
      </c>
      <c r="E53" s="23">
        <v>2</v>
      </c>
    </row>
    <row r="54" spans="1:5" ht="18.75" customHeight="1">
      <c r="A54" s="20">
        <v>49</v>
      </c>
      <c r="B54" s="29" t="s">
        <v>14</v>
      </c>
      <c r="C54" s="14" t="s">
        <v>78</v>
      </c>
      <c r="D54" s="20" t="s">
        <v>4</v>
      </c>
      <c r="E54" s="23">
        <v>5</v>
      </c>
    </row>
    <row r="55" spans="1:5" ht="18.75" customHeight="1">
      <c r="A55" s="20">
        <v>50</v>
      </c>
      <c r="B55" s="29" t="s">
        <v>14</v>
      </c>
      <c r="C55" s="22" t="s">
        <v>98</v>
      </c>
      <c r="D55" s="20" t="s">
        <v>25</v>
      </c>
      <c r="E55" s="153">
        <v>50</v>
      </c>
    </row>
    <row r="56" spans="1:5" ht="33.75" customHeight="1">
      <c r="A56" s="20">
        <v>51</v>
      </c>
      <c r="B56" s="29" t="s">
        <v>14</v>
      </c>
      <c r="C56" s="22" t="s">
        <v>99</v>
      </c>
      <c r="D56" s="20" t="s">
        <v>25</v>
      </c>
      <c r="E56" s="153">
        <v>21</v>
      </c>
    </row>
    <row r="57" spans="1:5" ht="33.75" customHeight="1">
      <c r="A57" s="20">
        <v>52</v>
      </c>
      <c r="B57" s="29" t="s">
        <v>14</v>
      </c>
      <c r="C57" s="22" t="s">
        <v>128</v>
      </c>
      <c r="D57" s="20" t="s">
        <v>86</v>
      </c>
      <c r="E57" s="153">
        <v>10</v>
      </c>
    </row>
    <row r="58" spans="1:5" ht="25.5" customHeight="1">
      <c r="A58" s="20">
        <v>53</v>
      </c>
      <c r="B58" s="29" t="s">
        <v>14</v>
      </c>
      <c r="C58" s="155" t="s">
        <v>87</v>
      </c>
      <c r="D58" s="20" t="s">
        <v>86</v>
      </c>
      <c r="E58" s="153">
        <v>10</v>
      </c>
    </row>
    <row r="59" spans="1:5" ht="25.5" customHeight="1">
      <c r="A59" s="20">
        <v>54</v>
      </c>
      <c r="B59" s="29" t="s">
        <v>14</v>
      </c>
      <c r="C59" s="91" t="s">
        <v>88</v>
      </c>
      <c r="D59" s="20" t="s">
        <v>89</v>
      </c>
      <c r="E59" s="153">
        <v>5</v>
      </c>
    </row>
    <row r="60" spans="1:5" ht="25.5" customHeight="1">
      <c r="A60" s="20">
        <v>55</v>
      </c>
      <c r="B60" s="29" t="s">
        <v>14</v>
      </c>
      <c r="C60" s="91" t="s">
        <v>91</v>
      </c>
      <c r="D60" s="20" t="s">
        <v>4</v>
      </c>
      <c r="E60" s="153">
        <v>10</v>
      </c>
    </row>
    <row r="61" spans="1:5" ht="25.5" customHeight="1">
      <c r="A61" s="20">
        <v>56</v>
      </c>
      <c r="B61" s="29" t="s">
        <v>100</v>
      </c>
      <c r="C61" s="91" t="s">
        <v>129</v>
      </c>
      <c r="D61" s="20" t="s">
        <v>25</v>
      </c>
      <c r="E61" s="153">
        <v>56</v>
      </c>
    </row>
    <row r="62" spans="1:5" ht="25.5" customHeight="1">
      <c r="A62" s="20">
        <v>57</v>
      </c>
      <c r="B62" s="29" t="s">
        <v>101</v>
      </c>
      <c r="C62" s="91" t="s">
        <v>102</v>
      </c>
      <c r="D62" s="20" t="s">
        <v>25</v>
      </c>
      <c r="E62" s="153">
        <v>38</v>
      </c>
    </row>
    <row r="63" spans="1:5" ht="25.5" customHeight="1">
      <c r="A63" s="20">
        <v>58</v>
      </c>
      <c r="B63" s="29" t="s">
        <v>103</v>
      </c>
      <c r="C63" s="91" t="s">
        <v>104</v>
      </c>
      <c r="D63" s="20" t="s">
        <v>86</v>
      </c>
      <c r="E63" s="153">
        <v>60</v>
      </c>
    </row>
    <row r="64" spans="1:5" ht="25.5" customHeight="1">
      <c r="A64" s="20">
        <v>59</v>
      </c>
      <c r="B64" s="29" t="s">
        <v>105</v>
      </c>
      <c r="C64" s="91" t="s">
        <v>106</v>
      </c>
      <c r="D64" s="20" t="s">
        <v>25</v>
      </c>
      <c r="E64" s="153">
        <v>60</v>
      </c>
    </row>
    <row r="65" spans="1:5" ht="25.5" customHeight="1">
      <c r="A65" s="20">
        <v>60</v>
      </c>
      <c r="B65" s="29" t="s">
        <v>14</v>
      </c>
      <c r="C65" s="91" t="s">
        <v>107</v>
      </c>
      <c r="D65" s="20" t="s">
        <v>86</v>
      </c>
      <c r="E65" s="153">
        <v>40</v>
      </c>
    </row>
    <row r="66" spans="1:5" ht="30.75" customHeight="1">
      <c r="A66" s="20"/>
      <c r="B66" s="22"/>
      <c r="C66" s="145"/>
      <c r="D66" s="20"/>
      <c r="E66" s="23"/>
    </row>
    <row r="67" spans="1:5" ht="28.5" customHeight="1">
      <c r="A67" s="20"/>
      <c r="B67" s="22"/>
      <c r="C67" s="145"/>
      <c r="D67" s="20"/>
      <c r="E67" s="23"/>
    </row>
    <row r="68" spans="1:5" ht="36.75" customHeight="1">
      <c r="A68" s="20"/>
      <c r="B68" s="147"/>
      <c r="C68" s="148"/>
      <c r="D68" s="149"/>
      <c r="E68" s="150"/>
    </row>
    <row r="69" spans="1:5" s="151" customFormat="1">
      <c r="A69" s="143" t="s">
        <v>50</v>
      </c>
      <c r="B69" s="143"/>
      <c r="C69" s="143"/>
      <c r="D69" s="143"/>
      <c r="E69" s="143"/>
    </row>
    <row r="70" spans="1:5" s="151" customFormat="1">
      <c r="A70" s="144"/>
      <c r="B70" s="144"/>
      <c r="C70" s="144"/>
      <c r="D70" s="144"/>
      <c r="E70" s="144"/>
    </row>
    <row r="71" spans="1:5" ht="26.4">
      <c r="A71" s="20">
        <v>61</v>
      </c>
      <c r="B71" s="29" t="s">
        <v>14</v>
      </c>
      <c r="C71" s="141" t="s">
        <v>63</v>
      </c>
      <c r="D71" s="142" t="s">
        <v>4</v>
      </c>
      <c r="E71" s="23">
        <v>100</v>
      </c>
    </row>
    <row r="72" spans="1:5" ht="26.4">
      <c r="A72" s="20">
        <v>62</v>
      </c>
      <c r="B72" s="22" t="s">
        <v>14</v>
      </c>
      <c r="C72" s="12" t="s">
        <v>62</v>
      </c>
      <c r="D72" s="24" t="s">
        <v>4</v>
      </c>
      <c r="E72" s="23">
        <v>300</v>
      </c>
    </row>
    <row r="73" spans="1:5" ht="26.4">
      <c r="A73" s="20">
        <v>63</v>
      </c>
      <c r="B73" s="22" t="s">
        <v>14</v>
      </c>
      <c r="C73" s="12" t="s">
        <v>61</v>
      </c>
      <c r="D73" s="24" t="s">
        <v>4</v>
      </c>
      <c r="E73" s="23">
        <v>150</v>
      </c>
    </row>
    <row r="74" spans="1:5" ht="26.4">
      <c r="A74" s="20">
        <v>64</v>
      </c>
      <c r="B74" s="22" t="s">
        <v>14</v>
      </c>
      <c r="C74" s="12" t="s">
        <v>92</v>
      </c>
      <c r="D74" s="24" t="s">
        <v>4</v>
      </c>
      <c r="E74" s="23">
        <v>300</v>
      </c>
    </row>
    <row r="75" spans="1:5">
      <c r="A75" s="20">
        <v>65</v>
      </c>
      <c r="B75" s="22" t="s">
        <v>14</v>
      </c>
      <c r="C75" s="12" t="s">
        <v>136</v>
      </c>
      <c r="D75" s="24" t="s">
        <v>4</v>
      </c>
      <c r="E75" s="23">
        <v>10</v>
      </c>
    </row>
    <row r="76" spans="1:5">
      <c r="A76" s="20">
        <v>66</v>
      </c>
      <c r="B76" s="22" t="s">
        <v>14</v>
      </c>
      <c r="C76" s="12" t="s">
        <v>130</v>
      </c>
      <c r="D76" s="24" t="s">
        <v>4</v>
      </c>
      <c r="E76" s="23">
        <v>3</v>
      </c>
    </row>
    <row r="77" spans="1:5">
      <c r="A77" s="20">
        <v>67</v>
      </c>
      <c r="B77" s="22" t="s">
        <v>14</v>
      </c>
      <c r="C77" s="12" t="s">
        <v>84</v>
      </c>
      <c r="D77" s="24" t="s">
        <v>15</v>
      </c>
      <c r="E77" s="23">
        <v>10</v>
      </c>
    </row>
    <row r="78" spans="1:5">
      <c r="A78" s="20">
        <v>68</v>
      </c>
      <c r="B78" s="22" t="s">
        <v>14</v>
      </c>
      <c r="C78" s="12" t="s">
        <v>108</v>
      </c>
      <c r="D78" s="24" t="s">
        <v>15</v>
      </c>
      <c r="E78" s="23">
        <v>100</v>
      </c>
    </row>
    <row r="79" spans="1:5" ht="52.8">
      <c r="A79" s="20">
        <v>69</v>
      </c>
      <c r="B79" s="22" t="s">
        <v>14</v>
      </c>
      <c r="C79" s="156" t="s">
        <v>90</v>
      </c>
      <c r="D79" s="24" t="s">
        <v>86</v>
      </c>
      <c r="E79" s="23">
        <v>12</v>
      </c>
    </row>
    <row r="80" spans="1:5" ht="26.4">
      <c r="A80" s="20">
        <v>70</v>
      </c>
      <c r="B80" s="22" t="s">
        <v>14</v>
      </c>
      <c r="C80" s="12" t="s">
        <v>131</v>
      </c>
      <c r="D80" s="24" t="s">
        <v>4</v>
      </c>
      <c r="E80" s="23">
        <v>2</v>
      </c>
    </row>
    <row r="81" spans="1:5" ht="26.4">
      <c r="A81" s="20">
        <v>71</v>
      </c>
      <c r="B81" s="22" t="s">
        <v>14</v>
      </c>
      <c r="C81" s="12" t="s">
        <v>118</v>
      </c>
      <c r="D81" s="24" t="s">
        <v>4</v>
      </c>
      <c r="E81" s="23">
        <v>2</v>
      </c>
    </row>
    <row r="82" spans="1:5">
      <c r="A82" s="20">
        <v>72</v>
      </c>
      <c r="B82" s="22" t="s">
        <v>14</v>
      </c>
      <c r="C82" s="12" t="s">
        <v>119</v>
      </c>
      <c r="D82" s="24" t="s">
        <v>4</v>
      </c>
      <c r="E82" s="23">
        <v>2</v>
      </c>
    </row>
    <row r="83" spans="1:5" ht="26.4">
      <c r="A83" s="20">
        <v>73</v>
      </c>
      <c r="B83" s="22" t="s">
        <v>14</v>
      </c>
      <c r="C83" s="12" t="s">
        <v>120</v>
      </c>
      <c r="D83" s="24" t="s">
        <v>4</v>
      </c>
      <c r="E83" s="23">
        <v>2</v>
      </c>
    </row>
    <row r="84" spans="1:5" ht="21" customHeight="1">
      <c r="A84" s="20">
        <v>74</v>
      </c>
      <c r="B84" s="22" t="s">
        <v>14</v>
      </c>
      <c r="C84" s="152" t="s">
        <v>109</v>
      </c>
      <c r="D84" s="20" t="s">
        <v>86</v>
      </c>
      <c r="E84" s="153">
        <v>10</v>
      </c>
    </row>
    <row r="85" spans="1:5" ht="26.25" customHeight="1">
      <c r="A85" s="20">
        <v>75</v>
      </c>
      <c r="B85" s="22" t="s">
        <v>14</v>
      </c>
      <c r="C85" s="156" t="s">
        <v>133</v>
      </c>
      <c r="D85" s="20" t="s">
        <v>4</v>
      </c>
      <c r="E85" s="153">
        <v>100</v>
      </c>
    </row>
    <row r="86" spans="1:5" ht="32.25" customHeight="1">
      <c r="A86" s="20">
        <v>76</v>
      </c>
      <c r="B86" s="169" t="s">
        <v>14</v>
      </c>
      <c r="C86" s="156" t="s">
        <v>134</v>
      </c>
      <c r="D86" s="171" t="s">
        <v>4</v>
      </c>
      <c r="E86" s="170">
        <v>10</v>
      </c>
    </row>
    <row r="87" spans="1:5" s="8" customFormat="1" ht="40.799999999999997" customHeight="1">
      <c r="A87" s="173">
        <v>77</v>
      </c>
      <c r="B87" s="174" t="s">
        <v>14</v>
      </c>
      <c r="C87" s="156" t="s">
        <v>137</v>
      </c>
      <c r="D87" s="172" t="s">
        <v>25</v>
      </c>
      <c r="E87" s="175">
        <v>250</v>
      </c>
    </row>
    <row r="88" spans="1:5">
      <c r="A88" s="158"/>
      <c r="B88" s="159"/>
      <c r="C88" s="160"/>
      <c r="D88" s="154"/>
      <c r="E88" s="161"/>
    </row>
    <row r="89" spans="1:5">
      <c r="A89" s="158"/>
      <c r="B89" s="159"/>
      <c r="C89" s="160"/>
      <c r="D89" s="162"/>
      <c r="E89" s="161"/>
    </row>
    <row r="90" spans="1:5" ht="36" customHeight="1">
      <c r="A90" s="158"/>
      <c r="B90" s="176"/>
      <c r="C90" s="176"/>
      <c r="D90" s="176"/>
      <c r="E90" s="177"/>
    </row>
    <row r="91" spans="1:5">
      <c r="A91" s="158"/>
      <c r="B91" s="159"/>
      <c r="C91" s="160"/>
      <c r="D91" s="154"/>
      <c r="E91" s="163"/>
    </row>
    <row r="92" spans="1:5" ht="31.5" customHeight="1">
      <c r="A92" s="158"/>
      <c r="B92" s="159"/>
      <c r="C92" s="160"/>
      <c r="D92" s="154"/>
      <c r="E92" s="163"/>
    </row>
    <row r="93" spans="1:5">
      <c r="A93" s="158"/>
      <c r="B93" s="159"/>
      <c r="C93" s="160"/>
      <c r="D93" s="154"/>
      <c r="E93" s="163"/>
    </row>
    <row r="94" spans="1:5">
      <c r="A94" s="158"/>
      <c r="B94" s="159"/>
      <c r="C94" s="160"/>
      <c r="D94" s="154"/>
      <c r="E94" s="163"/>
    </row>
    <row r="95" spans="1:5">
      <c r="A95" s="158"/>
      <c r="B95" s="159"/>
      <c r="C95" s="157"/>
      <c r="D95" s="154"/>
      <c r="E95" s="163"/>
    </row>
    <row r="96" spans="1:5">
      <c r="A96" s="158"/>
      <c r="B96" s="159"/>
      <c r="C96" s="160"/>
      <c r="D96" s="154"/>
      <c r="E96" s="163"/>
    </row>
    <row r="97" spans="1:5">
      <c r="A97" s="158"/>
      <c r="B97" s="159"/>
      <c r="C97" s="160"/>
      <c r="D97" s="154"/>
      <c r="E97" s="163"/>
    </row>
    <row r="98" spans="1:5">
      <c r="A98" s="158"/>
      <c r="B98" s="159"/>
      <c r="C98" s="160"/>
      <c r="D98" s="154"/>
      <c r="E98" s="163"/>
    </row>
    <row r="99" spans="1:5">
      <c r="A99" s="158"/>
      <c r="B99" s="159"/>
      <c r="C99" s="160"/>
      <c r="D99" s="154"/>
      <c r="E99" s="163"/>
    </row>
    <row r="100" spans="1:5">
      <c r="A100" s="158"/>
      <c r="B100" s="159"/>
      <c r="C100" s="160"/>
      <c r="D100" s="154"/>
      <c r="E100" s="163"/>
    </row>
    <row r="101" spans="1:5">
      <c r="A101" s="158"/>
      <c r="B101" s="159"/>
      <c r="C101" s="160"/>
      <c r="D101" s="154"/>
      <c r="E101" s="163"/>
    </row>
    <row r="102" spans="1:5">
      <c r="A102" s="158"/>
      <c r="B102" s="159"/>
      <c r="C102" s="160"/>
      <c r="D102" s="154"/>
      <c r="E102" s="163"/>
    </row>
    <row r="103" spans="1:5">
      <c r="A103" s="158"/>
      <c r="B103" s="159"/>
      <c r="C103" s="160"/>
      <c r="D103" s="154"/>
      <c r="E103" s="163"/>
    </row>
    <row r="104" spans="1:5">
      <c r="A104" s="158"/>
      <c r="B104" s="159"/>
      <c r="C104" s="160"/>
      <c r="D104" s="154"/>
      <c r="E104" s="163"/>
    </row>
    <row r="105" spans="1:5">
      <c r="A105" s="158"/>
      <c r="B105" s="159"/>
      <c r="C105" s="160"/>
      <c r="D105" s="154"/>
      <c r="E105" s="163"/>
    </row>
    <row r="106" spans="1:5">
      <c r="A106" s="158"/>
      <c r="B106" s="159"/>
      <c r="C106" s="160"/>
      <c r="D106" s="154"/>
      <c r="E106" s="163"/>
    </row>
    <row r="107" spans="1:5">
      <c r="A107" s="158"/>
      <c r="B107" s="159"/>
      <c r="C107" s="160"/>
      <c r="D107" s="154"/>
      <c r="E107" s="163"/>
    </row>
    <row r="108" spans="1:5">
      <c r="A108" s="158"/>
      <c r="B108" s="159"/>
      <c r="C108" s="160"/>
      <c r="D108" s="154"/>
      <c r="E108" s="163"/>
    </row>
    <row r="109" spans="1:5">
      <c r="A109" s="158"/>
      <c r="B109" s="159"/>
      <c r="C109" s="160"/>
      <c r="D109" s="154"/>
      <c r="E109" s="163"/>
    </row>
    <row r="110" spans="1:5">
      <c r="A110" s="158"/>
      <c r="B110" s="159"/>
      <c r="C110" s="160"/>
      <c r="D110" s="154"/>
      <c r="E110" s="163"/>
    </row>
    <row r="111" spans="1:5">
      <c r="A111" s="158"/>
      <c r="B111" s="159"/>
      <c r="C111" s="160"/>
      <c r="D111" s="154"/>
      <c r="E111" s="163"/>
    </row>
    <row r="112" spans="1:5">
      <c r="A112" s="158"/>
      <c r="B112" s="159"/>
      <c r="C112" s="160"/>
      <c r="D112" s="154"/>
      <c r="E112" s="163"/>
    </row>
    <row r="113" spans="1:5">
      <c r="A113" s="158"/>
      <c r="B113" s="159"/>
      <c r="C113" s="160"/>
      <c r="D113" s="154"/>
      <c r="E113" s="163"/>
    </row>
    <row r="114" spans="1:5">
      <c r="A114" s="158"/>
      <c r="B114" s="159"/>
      <c r="C114" s="160"/>
      <c r="D114" s="154"/>
      <c r="E114" s="163"/>
    </row>
    <row r="115" spans="1:5">
      <c r="A115" s="158"/>
      <c r="B115" s="159"/>
      <c r="C115" s="160"/>
      <c r="D115" s="154"/>
      <c r="E115" s="163"/>
    </row>
    <row r="116" spans="1:5">
      <c r="A116" s="158"/>
      <c r="B116" s="159"/>
      <c r="C116" s="160"/>
      <c r="D116" s="154"/>
      <c r="E116" s="163"/>
    </row>
    <row r="117" spans="1:5">
      <c r="A117" s="158"/>
      <c r="B117" s="159"/>
      <c r="C117" s="160"/>
      <c r="D117" s="154"/>
      <c r="E117" s="163"/>
    </row>
    <row r="118" spans="1:5">
      <c r="A118" s="158"/>
      <c r="B118" s="159"/>
      <c r="C118" s="160"/>
      <c r="D118" s="154"/>
      <c r="E118" s="163"/>
    </row>
    <row r="119" spans="1:5">
      <c r="A119" s="158"/>
      <c r="B119" s="159"/>
      <c r="C119" s="160"/>
      <c r="D119" s="154"/>
      <c r="E119" s="163"/>
    </row>
    <row r="120" spans="1:5">
      <c r="A120" s="158"/>
      <c r="B120" s="159"/>
      <c r="C120" s="160"/>
      <c r="D120" s="154"/>
      <c r="E120" s="163"/>
    </row>
    <row r="121" spans="1:5">
      <c r="A121" s="158"/>
      <c r="B121" s="159"/>
      <c r="C121" s="160"/>
      <c r="D121" s="154"/>
      <c r="E121" s="163"/>
    </row>
    <row r="122" spans="1:5">
      <c r="A122" s="158"/>
      <c r="B122" s="159"/>
      <c r="C122" s="160"/>
      <c r="D122" s="154"/>
      <c r="E122" s="163"/>
    </row>
    <row r="123" spans="1:5">
      <c r="A123" s="158"/>
      <c r="B123" s="159"/>
      <c r="C123" s="160"/>
      <c r="D123" s="154"/>
      <c r="E123" s="163"/>
    </row>
    <row r="124" spans="1:5">
      <c r="A124" s="158"/>
      <c r="B124" s="159"/>
      <c r="C124" s="160"/>
      <c r="D124" s="154"/>
      <c r="E124" s="163"/>
    </row>
    <row r="125" spans="1:5">
      <c r="A125" s="158"/>
      <c r="B125" s="159"/>
      <c r="C125" s="160"/>
      <c r="D125" s="154"/>
      <c r="E125" s="163"/>
    </row>
    <row r="126" spans="1:5">
      <c r="A126" s="158"/>
      <c r="B126" s="159"/>
      <c r="C126" s="160"/>
      <c r="D126" s="154"/>
      <c r="E126" s="163"/>
    </row>
    <row r="127" spans="1:5">
      <c r="A127" s="158"/>
      <c r="B127" s="159"/>
      <c r="C127" s="160"/>
      <c r="D127" s="154"/>
      <c r="E127" s="163"/>
    </row>
    <row r="128" spans="1:5">
      <c r="A128" s="158"/>
      <c r="B128" s="159"/>
      <c r="C128" s="160"/>
      <c r="D128" s="154"/>
      <c r="E128" s="163"/>
    </row>
    <row r="129" spans="1:5">
      <c r="A129" s="158"/>
      <c r="B129" s="159"/>
      <c r="C129" s="160"/>
      <c r="D129" s="154"/>
      <c r="E129" s="163"/>
    </row>
    <row r="130" spans="1:5">
      <c r="A130" s="158"/>
      <c r="B130" s="159"/>
      <c r="C130" s="160"/>
      <c r="D130" s="154"/>
      <c r="E130" s="163"/>
    </row>
    <row r="131" spans="1:5">
      <c r="A131" s="158"/>
      <c r="B131" s="159"/>
      <c r="C131" s="160"/>
      <c r="D131" s="154"/>
      <c r="E131" s="163"/>
    </row>
    <row r="132" spans="1:5">
      <c r="A132" s="158"/>
      <c r="B132" s="159"/>
      <c r="C132" s="160"/>
      <c r="D132" s="154"/>
      <c r="E132" s="163"/>
    </row>
    <row r="133" spans="1:5">
      <c r="A133" s="158"/>
      <c r="B133" s="159"/>
      <c r="C133" s="160"/>
      <c r="D133" s="154"/>
      <c r="E133" s="163"/>
    </row>
    <row r="134" spans="1:5">
      <c r="A134" s="158"/>
      <c r="B134" s="159"/>
      <c r="C134" s="160"/>
      <c r="D134" s="154"/>
      <c r="E134" s="163"/>
    </row>
    <row r="135" spans="1:5">
      <c r="A135" s="158"/>
      <c r="B135" s="159"/>
      <c r="C135" s="160"/>
      <c r="D135" s="154"/>
      <c r="E135" s="163"/>
    </row>
    <row r="136" spans="1:5">
      <c r="A136" s="158"/>
      <c r="B136" s="159"/>
      <c r="C136" s="160"/>
      <c r="D136" s="154"/>
      <c r="E136" s="163"/>
    </row>
    <row r="137" spans="1:5">
      <c r="A137" s="158"/>
      <c r="B137" s="159"/>
      <c r="C137" s="160"/>
      <c r="D137" s="154"/>
      <c r="E137" s="163"/>
    </row>
    <row r="138" spans="1:5">
      <c r="A138" s="158"/>
      <c r="B138" s="159"/>
      <c r="C138" s="160"/>
      <c r="D138" s="154"/>
      <c r="E138" s="163"/>
    </row>
    <row r="139" spans="1:5">
      <c r="A139" s="158"/>
      <c r="B139" s="159"/>
      <c r="C139" s="160"/>
      <c r="D139" s="154"/>
      <c r="E139" s="163"/>
    </row>
    <row r="140" spans="1:5">
      <c r="A140" s="158"/>
      <c r="B140" s="159"/>
      <c r="C140" s="160"/>
      <c r="D140" s="154"/>
      <c r="E140" s="163"/>
    </row>
    <row r="141" spans="1:5">
      <c r="A141" s="158"/>
      <c r="B141" s="159"/>
      <c r="C141" s="160"/>
      <c r="D141" s="154"/>
      <c r="E141" s="163"/>
    </row>
    <row r="142" spans="1:5">
      <c r="A142" s="158"/>
      <c r="B142" s="159"/>
      <c r="C142" s="160"/>
      <c r="D142" s="154"/>
      <c r="E142" s="163"/>
    </row>
    <row r="143" spans="1:5">
      <c r="A143" s="158"/>
      <c r="B143" s="159"/>
      <c r="C143" s="160"/>
      <c r="D143" s="154"/>
      <c r="E143" s="163"/>
    </row>
    <row r="144" spans="1:5">
      <c r="A144" s="158"/>
      <c r="B144" s="159"/>
      <c r="C144" s="160"/>
      <c r="D144" s="154"/>
      <c r="E144" s="163"/>
    </row>
    <row r="145" spans="1:5">
      <c r="A145" s="158"/>
      <c r="B145" s="159"/>
      <c r="C145" s="160"/>
      <c r="D145" s="154"/>
      <c r="E145" s="163"/>
    </row>
    <row r="146" spans="1:5">
      <c r="A146" s="158"/>
      <c r="B146" s="159"/>
      <c r="C146" s="160"/>
      <c r="D146" s="154"/>
      <c r="E146" s="163"/>
    </row>
    <row r="147" spans="1:5">
      <c r="A147" s="158"/>
      <c r="B147" s="159"/>
      <c r="C147" s="160"/>
      <c r="D147" s="154"/>
      <c r="E147" s="163"/>
    </row>
    <row r="148" spans="1:5">
      <c r="A148" s="158"/>
      <c r="B148" s="159"/>
      <c r="C148" s="160"/>
      <c r="D148" s="154"/>
      <c r="E148" s="163"/>
    </row>
    <row r="149" spans="1:5">
      <c r="A149" s="158"/>
      <c r="B149" s="159"/>
      <c r="C149" s="160"/>
      <c r="D149" s="154"/>
      <c r="E149" s="163"/>
    </row>
    <row r="150" spans="1:5">
      <c r="A150" s="158"/>
      <c r="B150" s="159"/>
      <c r="C150" s="160"/>
      <c r="D150" s="154"/>
      <c r="E150" s="163"/>
    </row>
    <row r="151" spans="1:5">
      <c r="A151" s="158"/>
      <c r="B151" s="159"/>
      <c r="C151" s="160"/>
      <c r="D151" s="154"/>
      <c r="E151" s="163"/>
    </row>
    <row r="152" spans="1:5">
      <c r="A152" s="158"/>
      <c r="B152" s="159"/>
      <c r="C152" s="160"/>
      <c r="D152" s="154"/>
      <c r="E152" s="163"/>
    </row>
    <row r="153" spans="1:5">
      <c r="A153" s="158"/>
      <c r="B153" s="159"/>
      <c r="C153" s="160"/>
      <c r="D153" s="154"/>
      <c r="E153" s="163"/>
    </row>
    <row r="154" spans="1:5">
      <c r="A154" s="158"/>
      <c r="B154" s="159"/>
      <c r="C154" s="160"/>
      <c r="D154" s="154"/>
      <c r="E154" s="163"/>
    </row>
    <row r="155" spans="1:5">
      <c r="A155" s="158"/>
      <c r="B155" s="159"/>
      <c r="C155" s="160"/>
      <c r="D155" s="154"/>
      <c r="E155" s="163"/>
    </row>
    <row r="156" spans="1:5">
      <c r="A156" s="158"/>
      <c r="B156" s="159"/>
      <c r="C156" s="160"/>
      <c r="D156" s="154"/>
      <c r="E156" s="163"/>
    </row>
    <row r="157" spans="1:5">
      <c r="A157" s="158"/>
      <c r="B157" s="159"/>
      <c r="C157" s="160"/>
      <c r="D157" s="154"/>
      <c r="E157" s="163"/>
    </row>
    <row r="158" spans="1:5">
      <c r="A158" s="158"/>
      <c r="B158" s="159"/>
      <c r="C158" s="160"/>
      <c r="D158" s="154"/>
      <c r="E158" s="163"/>
    </row>
    <row r="159" spans="1:5">
      <c r="A159" s="158"/>
      <c r="B159" s="159"/>
      <c r="C159" s="160"/>
      <c r="D159" s="154"/>
      <c r="E159" s="163"/>
    </row>
    <row r="160" spans="1:5">
      <c r="A160" s="158"/>
      <c r="B160" s="159"/>
      <c r="C160" s="160"/>
      <c r="D160" s="154"/>
      <c r="E160" s="163"/>
    </row>
    <row r="161" spans="1:5">
      <c r="A161" s="158"/>
      <c r="B161" s="159"/>
      <c r="C161" s="160"/>
      <c r="D161" s="154"/>
      <c r="E161" s="163"/>
    </row>
    <row r="162" spans="1:5">
      <c r="A162" s="158"/>
      <c r="B162" s="159"/>
      <c r="C162" s="160"/>
      <c r="D162" s="154"/>
      <c r="E162" s="163"/>
    </row>
    <row r="163" spans="1:5">
      <c r="A163" s="158"/>
      <c r="B163" s="159"/>
      <c r="C163" s="160"/>
      <c r="D163" s="154"/>
      <c r="E163" s="163"/>
    </row>
    <row r="164" spans="1:5">
      <c r="A164" s="158"/>
      <c r="B164" s="159"/>
      <c r="C164" s="160"/>
      <c r="D164" s="154"/>
      <c r="E164" s="163"/>
    </row>
    <row r="165" spans="1:5">
      <c r="A165" s="158"/>
      <c r="B165" s="159"/>
      <c r="C165" s="160"/>
      <c r="D165" s="154"/>
      <c r="E165" s="163"/>
    </row>
    <row r="166" spans="1:5">
      <c r="A166" s="158"/>
      <c r="B166" s="159"/>
      <c r="C166" s="160"/>
      <c r="D166" s="154"/>
      <c r="E166" s="163"/>
    </row>
    <row r="167" spans="1:5">
      <c r="A167" s="158"/>
      <c r="B167" s="159"/>
      <c r="C167" s="160"/>
      <c r="D167" s="154"/>
      <c r="E167" s="163"/>
    </row>
    <row r="168" spans="1:5">
      <c r="A168" s="158"/>
      <c r="B168" s="159"/>
      <c r="C168" s="160"/>
      <c r="D168" s="154"/>
      <c r="E168" s="163"/>
    </row>
    <row r="169" spans="1:5">
      <c r="A169" s="158"/>
      <c r="B169" s="159"/>
      <c r="C169" s="160"/>
      <c r="D169" s="154"/>
      <c r="E169" s="163"/>
    </row>
    <row r="170" spans="1:5">
      <c r="A170" s="158"/>
      <c r="B170" s="159"/>
      <c r="C170" s="160"/>
      <c r="D170" s="154"/>
      <c r="E170" s="163"/>
    </row>
    <row r="171" spans="1:5">
      <c r="A171" s="158"/>
      <c r="B171" s="159"/>
      <c r="C171" s="160"/>
      <c r="D171" s="154"/>
      <c r="E171" s="163"/>
    </row>
    <row r="172" spans="1:5">
      <c r="A172" s="158"/>
      <c r="B172" s="159"/>
      <c r="C172" s="160"/>
      <c r="D172" s="154"/>
      <c r="E172" s="163"/>
    </row>
    <row r="173" spans="1:5">
      <c r="A173" s="158"/>
      <c r="B173" s="159"/>
      <c r="C173" s="160"/>
      <c r="D173" s="154"/>
      <c r="E173" s="163"/>
    </row>
    <row r="174" spans="1:5">
      <c r="A174" s="158"/>
      <c r="B174" s="159"/>
      <c r="C174" s="160"/>
      <c r="D174" s="154"/>
      <c r="E174" s="163"/>
    </row>
    <row r="175" spans="1:5">
      <c r="A175" s="158"/>
      <c r="B175" s="159"/>
      <c r="C175" s="160"/>
      <c r="D175" s="154"/>
      <c r="E175" s="163"/>
    </row>
    <row r="176" spans="1:5">
      <c r="A176" s="158"/>
      <c r="B176" s="159"/>
      <c r="C176" s="160"/>
      <c r="D176" s="154"/>
      <c r="E176" s="163"/>
    </row>
    <row r="177" spans="1:5">
      <c r="A177" s="158"/>
      <c r="B177" s="159"/>
      <c r="C177" s="160"/>
      <c r="D177" s="154"/>
      <c r="E177" s="163"/>
    </row>
    <row r="178" spans="1:5">
      <c r="A178" s="158"/>
      <c r="B178" s="159"/>
      <c r="C178" s="160"/>
      <c r="D178" s="154"/>
      <c r="E178" s="163"/>
    </row>
    <row r="179" spans="1:5">
      <c r="A179" s="158"/>
      <c r="B179" s="159"/>
      <c r="C179" s="160"/>
      <c r="D179" s="154"/>
      <c r="E179" s="163"/>
    </row>
    <row r="180" spans="1:5">
      <c r="A180" s="158"/>
      <c r="B180" s="159"/>
      <c r="C180" s="160"/>
      <c r="D180" s="154"/>
      <c r="E180" s="163"/>
    </row>
    <row r="181" spans="1:5">
      <c r="A181" s="158"/>
      <c r="B181" s="159"/>
      <c r="C181" s="160"/>
      <c r="D181" s="154"/>
      <c r="E181" s="163"/>
    </row>
    <row r="182" spans="1:5">
      <c r="A182" s="158"/>
      <c r="B182" s="159"/>
      <c r="C182" s="160"/>
      <c r="D182" s="154"/>
      <c r="E182" s="163"/>
    </row>
    <row r="183" spans="1:5">
      <c r="A183" s="158"/>
      <c r="B183" s="159"/>
      <c r="C183" s="160"/>
      <c r="D183" s="154"/>
      <c r="E183" s="163"/>
    </row>
    <row r="184" spans="1:5">
      <c r="A184" s="158"/>
      <c r="B184" s="159"/>
      <c r="C184" s="160"/>
      <c r="D184" s="154"/>
      <c r="E184" s="163"/>
    </row>
    <row r="185" spans="1:5">
      <c r="A185" s="158"/>
      <c r="B185" s="159"/>
      <c r="C185" s="160"/>
      <c r="D185" s="154"/>
      <c r="E185" s="163"/>
    </row>
    <row r="186" spans="1:5">
      <c r="A186" s="158"/>
      <c r="B186" s="159"/>
      <c r="C186" s="160"/>
      <c r="D186" s="154"/>
      <c r="E186" s="163"/>
    </row>
    <row r="187" spans="1:5">
      <c r="A187" s="158"/>
      <c r="B187" s="159"/>
      <c r="C187" s="160"/>
      <c r="D187" s="154"/>
      <c r="E187" s="163"/>
    </row>
    <row r="188" spans="1:5">
      <c r="A188" s="158"/>
      <c r="B188" s="159"/>
      <c r="C188" s="160"/>
      <c r="D188" s="154"/>
      <c r="E188" s="163"/>
    </row>
    <row r="189" spans="1:5">
      <c r="A189" s="158"/>
      <c r="B189" s="159"/>
      <c r="C189" s="160"/>
      <c r="D189" s="154"/>
      <c r="E189" s="163"/>
    </row>
    <row r="190" spans="1:5">
      <c r="A190" s="158"/>
      <c r="B190" s="159"/>
      <c r="C190" s="160"/>
      <c r="D190" s="154"/>
      <c r="E190" s="163"/>
    </row>
    <row r="191" spans="1:5">
      <c r="A191" s="158"/>
      <c r="B191" s="159"/>
      <c r="C191" s="160"/>
      <c r="D191" s="154"/>
      <c r="E191" s="163"/>
    </row>
    <row r="192" spans="1:5">
      <c r="A192" s="158"/>
      <c r="B192" s="159"/>
      <c r="C192" s="160"/>
      <c r="D192" s="154"/>
      <c r="E192" s="163"/>
    </row>
    <row r="193" spans="1:5">
      <c r="A193" s="158"/>
      <c r="B193" s="159"/>
      <c r="C193" s="160"/>
      <c r="D193" s="154"/>
      <c r="E193" s="163"/>
    </row>
    <row r="194" spans="1:5">
      <c r="A194" s="158"/>
      <c r="B194" s="159"/>
      <c r="C194" s="160"/>
      <c r="D194" s="154"/>
      <c r="E194" s="163"/>
    </row>
    <row r="195" spans="1:5">
      <c r="A195" s="158"/>
      <c r="B195" s="159"/>
      <c r="C195" s="160"/>
      <c r="D195" s="154"/>
      <c r="E195" s="163"/>
    </row>
    <row r="196" spans="1:5">
      <c r="A196" s="158"/>
      <c r="B196" s="159"/>
      <c r="C196" s="160"/>
      <c r="D196" s="154"/>
      <c r="E196" s="163"/>
    </row>
    <row r="197" spans="1:5">
      <c r="A197" s="158"/>
      <c r="B197" s="159"/>
      <c r="C197" s="160"/>
      <c r="D197" s="154"/>
      <c r="E197" s="163"/>
    </row>
    <row r="198" spans="1:5">
      <c r="A198" s="158"/>
      <c r="B198" s="159"/>
      <c r="C198" s="160"/>
      <c r="D198" s="154"/>
      <c r="E198" s="163"/>
    </row>
    <row r="199" spans="1:5">
      <c r="A199" s="158"/>
      <c r="B199" s="159"/>
      <c r="C199" s="160"/>
      <c r="D199" s="154"/>
      <c r="E199" s="163"/>
    </row>
    <row r="200" spans="1:5">
      <c r="A200" s="158"/>
      <c r="B200" s="159"/>
      <c r="C200" s="160"/>
      <c r="D200" s="154"/>
      <c r="E200" s="163"/>
    </row>
    <row r="201" spans="1:5">
      <c r="A201" s="158"/>
      <c r="B201" s="159"/>
      <c r="C201" s="160"/>
      <c r="D201" s="154"/>
      <c r="E201" s="163"/>
    </row>
    <row r="202" spans="1:5">
      <c r="A202" s="158"/>
      <c r="B202" s="159"/>
      <c r="C202" s="160"/>
      <c r="D202" s="154"/>
      <c r="E202" s="163"/>
    </row>
    <row r="203" spans="1:5">
      <c r="A203" s="158"/>
      <c r="B203" s="159"/>
      <c r="C203" s="160"/>
      <c r="D203" s="154"/>
      <c r="E203" s="163"/>
    </row>
    <row r="204" spans="1:5">
      <c r="A204" s="158"/>
      <c r="B204" s="159"/>
      <c r="C204" s="160"/>
      <c r="D204" s="154"/>
      <c r="E204" s="163"/>
    </row>
    <row r="205" spans="1:5">
      <c r="A205" s="158"/>
      <c r="B205" s="159"/>
      <c r="C205" s="160"/>
      <c r="D205" s="154"/>
      <c r="E205" s="163"/>
    </row>
  </sheetData>
  <mergeCells count="1">
    <mergeCell ref="B90:E90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D3" sqref="D3"/>
    </sheetView>
  </sheetViews>
  <sheetFormatPr defaultRowHeight="13.8"/>
  <cols>
    <col min="1" max="1" width="13" customWidth="1"/>
    <col min="3" max="3" width="13.19921875" customWidth="1"/>
    <col min="4" max="4" width="11.19921875" customWidth="1"/>
    <col min="5" max="5" width="13.69921875" customWidth="1"/>
    <col min="6" max="6" width="13.5" customWidth="1"/>
    <col min="7" max="7" width="12.3984375" customWidth="1"/>
    <col min="8" max="8" width="12.8984375" customWidth="1"/>
    <col min="9" max="9" width="11.8984375" customWidth="1"/>
    <col min="10" max="10" width="12.3984375" customWidth="1"/>
    <col min="11" max="11" width="13.69921875" customWidth="1"/>
  </cols>
  <sheetData>
    <row r="2" spans="1:13" ht="26.4">
      <c r="A2" s="63" t="s">
        <v>68</v>
      </c>
      <c r="C2" s="65" t="s">
        <v>67</v>
      </c>
      <c r="D2" s="65" t="s">
        <v>69</v>
      </c>
      <c r="E2" s="71" t="s">
        <v>74</v>
      </c>
      <c r="F2" s="66" t="s">
        <v>70</v>
      </c>
      <c r="G2" s="66" t="s">
        <v>71</v>
      </c>
      <c r="H2" s="73" t="s">
        <v>74</v>
      </c>
      <c r="I2" s="64" t="s">
        <v>72</v>
      </c>
      <c r="J2" s="67" t="s">
        <v>73</v>
      </c>
      <c r="K2" s="73" t="s">
        <v>74</v>
      </c>
      <c r="M2" s="75" t="s">
        <v>75</v>
      </c>
    </row>
    <row r="3" spans="1:13">
      <c r="A3" s="77" t="s">
        <v>66</v>
      </c>
      <c r="C3" s="81" t="e">
        <f>SUM('Tabela 2019'!#REF!)</f>
        <v>#REF!</v>
      </c>
      <c r="D3" s="70">
        <v>50</v>
      </c>
      <c r="E3" s="86" t="e">
        <f>SUM(C3/C3)*100*0.5</f>
        <v>#REF!</v>
      </c>
      <c r="F3" s="85" t="e">
        <f>SUM('Tabela 2019'!#REF!)</f>
        <v>#REF!</v>
      </c>
      <c r="G3" s="78">
        <v>10</v>
      </c>
      <c r="H3" s="87" t="e">
        <f>SUM(F4/F3)*100*0.1</f>
        <v>#REF!</v>
      </c>
      <c r="I3" s="82">
        <v>4</v>
      </c>
      <c r="J3" s="80">
        <v>40</v>
      </c>
      <c r="K3" s="79">
        <f>SUM(I3/I4)*100*0.4</f>
        <v>40</v>
      </c>
      <c r="M3" s="76" t="e">
        <f>SUM(E3+H3+K3)</f>
        <v>#REF!</v>
      </c>
    </row>
    <row r="4" spans="1:13">
      <c r="A4" s="77" t="s">
        <v>76</v>
      </c>
      <c r="C4" s="81" t="e">
        <f>SUM('Tabela 2019'!#REF!)</f>
        <v>#REF!</v>
      </c>
      <c r="D4" s="70">
        <v>50</v>
      </c>
      <c r="E4" s="86" t="e">
        <f>SUM(C3/C4)*100*0.5</f>
        <v>#REF!</v>
      </c>
      <c r="F4" s="85" t="e">
        <f>SUM('Tabela 2019'!#REF!)</f>
        <v>#REF!</v>
      </c>
      <c r="G4" s="78">
        <v>10</v>
      </c>
      <c r="H4" s="79" t="e">
        <f>SUM(F4/F4)*100*0.1</f>
        <v>#REF!</v>
      </c>
      <c r="I4" s="82">
        <v>4</v>
      </c>
      <c r="J4" s="80">
        <v>40</v>
      </c>
      <c r="K4" s="79">
        <f>SUM(I4/I3)*100*0.4</f>
        <v>40</v>
      </c>
      <c r="M4" s="76" t="e">
        <f>SUM(E4+H4+K4)</f>
        <v>#REF!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0" workbookViewId="0">
      <selection activeCell="I53" sqref="I53:I54"/>
    </sheetView>
  </sheetViews>
  <sheetFormatPr defaultRowHeight="13.8"/>
  <cols>
    <col min="1" max="1" width="7.8984375" customWidth="1"/>
    <col min="3" max="3" width="37" customWidth="1"/>
    <col min="4" max="5" width="6.8984375" customWidth="1"/>
    <col min="6" max="6" width="13.3984375" customWidth="1"/>
    <col min="7" max="7" width="12.59765625" customWidth="1"/>
    <col min="9" max="9" width="12.8984375" customWidth="1"/>
  </cols>
  <sheetData>
    <row r="1" spans="1:9">
      <c r="A1" s="178" t="s">
        <v>51</v>
      </c>
      <c r="B1" s="178"/>
      <c r="C1" s="178"/>
      <c r="D1" s="178"/>
      <c r="E1" s="178"/>
      <c r="F1" s="178"/>
      <c r="G1" s="178"/>
      <c r="H1" s="5"/>
      <c r="I1" s="5"/>
    </row>
    <row r="2" spans="1:9" ht="14.4" thickBot="1">
      <c r="A2" s="30" t="s">
        <v>55</v>
      </c>
      <c r="B2" s="30"/>
      <c r="C2" s="30"/>
      <c r="D2" s="30"/>
      <c r="E2" s="30"/>
      <c r="F2" s="30"/>
      <c r="G2" s="30"/>
      <c r="H2" s="5"/>
      <c r="I2" s="5"/>
    </row>
    <row r="3" spans="1:9" ht="42" thickBot="1">
      <c r="A3" s="1" t="s">
        <v>0</v>
      </c>
      <c r="B3" s="15" t="s">
        <v>1</v>
      </c>
      <c r="C3" s="2" t="s">
        <v>2</v>
      </c>
      <c r="D3" s="3" t="s">
        <v>3</v>
      </c>
      <c r="E3" s="17" t="s">
        <v>32</v>
      </c>
      <c r="F3" s="46" t="s">
        <v>34</v>
      </c>
      <c r="G3" s="47" t="s">
        <v>16</v>
      </c>
      <c r="H3" s="31" t="s">
        <v>34</v>
      </c>
      <c r="I3" s="32" t="s">
        <v>16</v>
      </c>
    </row>
    <row r="4" spans="1:9" ht="14.4" thickBot="1">
      <c r="A4" s="44" t="s">
        <v>33</v>
      </c>
      <c r="B4" s="45"/>
      <c r="C4" s="45"/>
      <c r="D4" s="45"/>
      <c r="E4" s="45"/>
      <c r="F4" s="181" t="s">
        <v>64</v>
      </c>
      <c r="G4" s="182"/>
      <c r="H4" s="183" t="s">
        <v>65</v>
      </c>
      <c r="I4" s="184"/>
    </row>
    <row r="5" spans="1:9" ht="39.6">
      <c r="A5" s="10">
        <v>1</v>
      </c>
      <c r="B5" s="88" t="s">
        <v>5</v>
      </c>
      <c r="C5" s="89" t="s">
        <v>6</v>
      </c>
      <c r="D5" s="19" t="s">
        <v>4</v>
      </c>
      <c r="E5" s="25">
        <v>60</v>
      </c>
      <c r="F5" s="48">
        <v>35</v>
      </c>
      <c r="G5" s="51">
        <f>F5*E5</f>
        <v>2100</v>
      </c>
      <c r="H5" s="90">
        <v>50</v>
      </c>
      <c r="I5" s="90">
        <f>SUM(H5*E5)</f>
        <v>3000</v>
      </c>
    </row>
    <row r="6" spans="1:9" ht="26.4">
      <c r="A6" s="11">
        <v>2</v>
      </c>
      <c r="B6" s="91" t="s">
        <v>7</v>
      </c>
      <c r="C6" s="92" t="s">
        <v>8</v>
      </c>
      <c r="D6" s="20" t="s">
        <v>4</v>
      </c>
      <c r="E6" s="24">
        <v>300</v>
      </c>
      <c r="F6" s="49">
        <v>95</v>
      </c>
      <c r="G6" s="51">
        <f t="shared" ref="G6:G36" si="0">F6*E6</f>
        <v>28500</v>
      </c>
      <c r="H6" s="90">
        <v>90</v>
      </c>
      <c r="I6" s="90">
        <f t="shared" ref="I6:I31" si="1">SUM(H6*E6)</f>
        <v>27000</v>
      </c>
    </row>
    <row r="7" spans="1:9" ht="26.4">
      <c r="A7" s="11">
        <v>3</v>
      </c>
      <c r="B7" s="91" t="s">
        <v>9</v>
      </c>
      <c r="C7" s="92" t="s">
        <v>10</v>
      </c>
      <c r="D7" s="20" t="s">
        <v>4</v>
      </c>
      <c r="E7" s="24">
        <v>400</v>
      </c>
      <c r="F7" s="49">
        <v>2</v>
      </c>
      <c r="G7" s="51">
        <f t="shared" si="0"/>
        <v>800</v>
      </c>
      <c r="H7" s="90">
        <v>5</v>
      </c>
      <c r="I7" s="90">
        <f t="shared" si="1"/>
        <v>2000</v>
      </c>
    </row>
    <row r="8" spans="1:9" ht="39.6">
      <c r="A8" s="11">
        <v>4</v>
      </c>
      <c r="B8" s="91" t="s">
        <v>21</v>
      </c>
      <c r="C8" s="92" t="s">
        <v>17</v>
      </c>
      <c r="D8" s="20" t="s">
        <v>4</v>
      </c>
      <c r="E8" s="23">
        <v>180</v>
      </c>
      <c r="F8" s="49">
        <v>1</v>
      </c>
      <c r="G8" s="51">
        <f t="shared" si="0"/>
        <v>180</v>
      </c>
      <c r="H8" s="90">
        <v>5</v>
      </c>
      <c r="I8" s="90">
        <f t="shared" si="1"/>
        <v>900</v>
      </c>
    </row>
    <row r="9" spans="1:9" ht="26.4">
      <c r="A9" s="11">
        <v>5</v>
      </c>
      <c r="B9" s="91" t="s">
        <v>11</v>
      </c>
      <c r="C9" s="92" t="s">
        <v>12</v>
      </c>
      <c r="D9" s="20" t="s">
        <v>4</v>
      </c>
      <c r="E9" s="23">
        <v>240</v>
      </c>
      <c r="F9" s="49">
        <v>25</v>
      </c>
      <c r="G9" s="51">
        <f t="shared" si="0"/>
        <v>6000</v>
      </c>
      <c r="H9" s="90">
        <v>10</v>
      </c>
      <c r="I9" s="90">
        <f t="shared" si="1"/>
        <v>2400</v>
      </c>
    </row>
    <row r="10" spans="1:9" ht="26.4">
      <c r="A10" s="11">
        <v>6</v>
      </c>
      <c r="B10" s="91" t="s">
        <v>7</v>
      </c>
      <c r="C10" s="92" t="s">
        <v>13</v>
      </c>
      <c r="D10" s="20" t="s">
        <v>4</v>
      </c>
      <c r="E10" s="23">
        <v>80</v>
      </c>
      <c r="F10" s="49">
        <v>2</v>
      </c>
      <c r="G10" s="51">
        <f t="shared" si="0"/>
        <v>160</v>
      </c>
      <c r="H10" s="90">
        <v>40</v>
      </c>
      <c r="I10" s="90">
        <f t="shared" si="1"/>
        <v>3200</v>
      </c>
    </row>
    <row r="11" spans="1:9" ht="26.4">
      <c r="A11" s="11">
        <v>7</v>
      </c>
      <c r="B11" s="91" t="s">
        <v>14</v>
      </c>
      <c r="C11" s="93" t="s">
        <v>18</v>
      </c>
      <c r="D11" s="20" t="s">
        <v>15</v>
      </c>
      <c r="E11" s="23">
        <v>100</v>
      </c>
      <c r="F11" s="49">
        <v>95</v>
      </c>
      <c r="G11" s="51">
        <f t="shared" si="0"/>
        <v>9500</v>
      </c>
      <c r="H11" s="90">
        <v>120</v>
      </c>
      <c r="I11" s="90">
        <f t="shared" si="1"/>
        <v>12000</v>
      </c>
    </row>
    <row r="12" spans="1:9" ht="39.6">
      <c r="A12" s="11">
        <v>8</v>
      </c>
      <c r="B12" s="91" t="s">
        <v>36</v>
      </c>
      <c r="C12" s="93" t="s">
        <v>35</v>
      </c>
      <c r="D12" s="20" t="s">
        <v>4</v>
      </c>
      <c r="E12" s="23">
        <v>240</v>
      </c>
      <c r="F12" s="49">
        <v>45</v>
      </c>
      <c r="G12" s="51">
        <f t="shared" si="0"/>
        <v>10800</v>
      </c>
      <c r="H12" s="90">
        <v>68</v>
      </c>
      <c r="I12" s="90">
        <f t="shared" si="1"/>
        <v>16320</v>
      </c>
    </row>
    <row r="13" spans="1:9" ht="39.6">
      <c r="A13" s="11">
        <v>9</v>
      </c>
      <c r="B13" s="91" t="s">
        <v>14</v>
      </c>
      <c r="C13" s="94" t="s">
        <v>19</v>
      </c>
      <c r="D13" s="20" t="s">
        <v>25</v>
      </c>
      <c r="E13" s="26">
        <v>160</v>
      </c>
      <c r="F13" s="49">
        <v>120</v>
      </c>
      <c r="G13" s="51">
        <f t="shared" si="0"/>
        <v>19200</v>
      </c>
      <c r="H13" s="90">
        <v>180</v>
      </c>
      <c r="I13" s="90">
        <f t="shared" si="1"/>
        <v>28800</v>
      </c>
    </row>
    <row r="14" spans="1:9" ht="39.6">
      <c r="A14" s="11">
        <v>10</v>
      </c>
      <c r="B14" s="91" t="s">
        <v>21</v>
      </c>
      <c r="C14" s="93" t="s">
        <v>20</v>
      </c>
      <c r="D14" s="20" t="s">
        <v>4</v>
      </c>
      <c r="E14" s="23">
        <v>60</v>
      </c>
      <c r="F14" s="49">
        <v>90</v>
      </c>
      <c r="G14" s="51">
        <f t="shared" si="0"/>
        <v>5400</v>
      </c>
      <c r="H14" s="90">
        <v>65</v>
      </c>
      <c r="I14" s="90">
        <f t="shared" si="1"/>
        <v>3900</v>
      </c>
    </row>
    <row r="15" spans="1:9" ht="39.6">
      <c r="A15" s="11">
        <v>11</v>
      </c>
      <c r="B15" s="91" t="s">
        <v>36</v>
      </c>
      <c r="C15" s="92" t="s">
        <v>22</v>
      </c>
      <c r="D15" s="20" t="s">
        <v>4</v>
      </c>
      <c r="E15" s="23">
        <v>60</v>
      </c>
      <c r="F15" s="49">
        <v>70</v>
      </c>
      <c r="G15" s="51">
        <f t="shared" si="0"/>
        <v>4200</v>
      </c>
      <c r="H15" s="90">
        <v>70</v>
      </c>
      <c r="I15" s="90">
        <f t="shared" si="1"/>
        <v>4200</v>
      </c>
    </row>
    <row r="16" spans="1:9" ht="26.4">
      <c r="A16" s="11">
        <v>12</v>
      </c>
      <c r="B16" s="91" t="s">
        <v>36</v>
      </c>
      <c r="C16" s="93" t="s">
        <v>39</v>
      </c>
      <c r="D16" s="20" t="s">
        <v>4</v>
      </c>
      <c r="E16" s="23">
        <v>80</v>
      </c>
      <c r="F16" s="49">
        <v>75</v>
      </c>
      <c r="G16" s="51">
        <f t="shared" si="0"/>
        <v>6000</v>
      </c>
      <c r="H16" s="90">
        <v>80</v>
      </c>
      <c r="I16" s="90">
        <f t="shared" si="1"/>
        <v>6400</v>
      </c>
    </row>
    <row r="17" spans="1:9" ht="26.4">
      <c r="A17" s="11">
        <v>13</v>
      </c>
      <c r="B17" s="91" t="s">
        <v>21</v>
      </c>
      <c r="C17" s="92" t="s">
        <v>40</v>
      </c>
      <c r="D17" s="20" t="s">
        <v>4</v>
      </c>
      <c r="E17" s="23">
        <v>40</v>
      </c>
      <c r="F17" s="50">
        <v>99</v>
      </c>
      <c r="G17" s="51">
        <f t="shared" si="0"/>
        <v>3960</v>
      </c>
      <c r="H17" s="90">
        <v>100</v>
      </c>
      <c r="I17" s="90">
        <f t="shared" si="1"/>
        <v>4000</v>
      </c>
    </row>
    <row r="18" spans="1:9" ht="26.4">
      <c r="A18" s="11">
        <v>14</v>
      </c>
      <c r="B18" s="91" t="s">
        <v>14</v>
      </c>
      <c r="C18" s="92" t="s">
        <v>23</v>
      </c>
      <c r="D18" s="20" t="s">
        <v>4</v>
      </c>
      <c r="E18" s="23">
        <v>60</v>
      </c>
      <c r="F18" s="49">
        <v>75</v>
      </c>
      <c r="G18" s="51">
        <f t="shared" si="0"/>
        <v>4500</v>
      </c>
      <c r="H18" s="90">
        <v>110</v>
      </c>
      <c r="I18" s="90">
        <f t="shared" si="1"/>
        <v>6600</v>
      </c>
    </row>
    <row r="19" spans="1:9" ht="26.4">
      <c r="A19" s="11">
        <v>15</v>
      </c>
      <c r="B19" s="91" t="s">
        <v>14</v>
      </c>
      <c r="C19" s="92" t="s">
        <v>24</v>
      </c>
      <c r="D19" s="20" t="s">
        <v>4</v>
      </c>
      <c r="E19" s="23">
        <v>60</v>
      </c>
      <c r="F19" s="49">
        <v>90</v>
      </c>
      <c r="G19" s="51">
        <f t="shared" si="0"/>
        <v>5400</v>
      </c>
      <c r="H19" s="90">
        <v>260</v>
      </c>
      <c r="I19" s="90">
        <f t="shared" si="1"/>
        <v>15600</v>
      </c>
    </row>
    <row r="20" spans="1:9" ht="26.4">
      <c r="A20" s="11">
        <v>16</v>
      </c>
      <c r="B20" s="91" t="s">
        <v>21</v>
      </c>
      <c r="C20" s="95" t="s">
        <v>26</v>
      </c>
      <c r="D20" s="20" t="s">
        <v>4</v>
      </c>
      <c r="E20" s="23">
        <v>10</v>
      </c>
      <c r="F20" s="49">
        <v>210</v>
      </c>
      <c r="G20" s="51">
        <f t="shared" si="0"/>
        <v>2100</v>
      </c>
      <c r="H20" s="90">
        <v>290</v>
      </c>
      <c r="I20" s="90">
        <f t="shared" si="1"/>
        <v>2900</v>
      </c>
    </row>
    <row r="21" spans="1:9" ht="26.4">
      <c r="A21" s="11">
        <v>17</v>
      </c>
      <c r="B21" s="91" t="s">
        <v>21</v>
      </c>
      <c r="C21" s="95" t="s">
        <v>27</v>
      </c>
      <c r="D21" s="20" t="s">
        <v>4</v>
      </c>
      <c r="E21" s="23">
        <v>12</v>
      </c>
      <c r="F21" s="49">
        <v>60</v>
      </c>
      <c r="G21" s="51">
        <f t="shared" si="0"/>
        <v>720</v>
      </c>
      <c r="H21" s="90">
        <v>110</v>
      </c>
      <c r="I21" s="90">
        <f t="shared" si="1"/>
        <v>1320</v>
      </c>
    </row>
    <row r="22" spans="1:9" ht="26.4">
      <c r="A22" s="11">
        <v>18</v>
      </c>
      <c r="B22" s="91" t="s">
        <v>14</v>
      </c>
      <c r="C22" s="94" t="s">
        <v>41</v>
      </c>
      <c r="D22" s="20" t="s">
        <v>15</v>
      </c>
      <c r="E22" s="23">
        <v>40</v>
      </c>
      <c r="F22" s="49">
        <v>160</v>
      </c>
      <c r="G22" s="51">
        <f t="shared" si="0"/>
        <v>6400</v>
      </c>
      <c r="H22" s="90">
        <v>120</v>
      </c>
      <c r="I22" s="90">
        <f t="shared" si="1"/>
        <v>4800</v>
      </c>
    </row>
    <row r="23" spans="1:9" ht="26.4">
      <c r="A23" s="11">
        <v>19</v>
      </c>
      <c r="B23" s="91" t="s">
        <v>14</v>
      </c>
      <c r="C23" s="94" t="s">
        <v>42</v>
      </c>
      <c r="D23" s="20" t="s">
        <v>15</v>
      </c>
      <c r="E23" s="23">
        <v>120</v>
      </c>
      <c r="F23" s="49">
        <v>180</v>
      </c>
      <c r="G23" s="51">
        <f t="shared" si="0"/>
        <v>21600</v>
      </c>
      <c r="H23" s="90">
        <v>290</v>
      </c>
      <c r="I23" s="90">
        <f t="shared" si="1"/>
        <v>34800</v>
      </c>
    </row>
    <row r="24" spans="1:9" ht="26.4">
      <c r="A24" s="11">
        <v>20</v>
      </c>
      <c r="B24" s="91" t="s">
        <v>14</v>
      </c>
      <c r="C24" s="93" t="s">
        <v>43</v>
      </c>
      <c r="D24" s="20" t="s">
        <v>15</v>
      </c>
      <c r="E24" s="23">
        <v>120</v>
      </c>
      <c r="F24" s="49">
        <v>90</v>
      </c>
      <c r="G24" s="51">
        <f t="shared" si="0"/>
        <v>10800</v>
      </c>
      <c r="H24" s="90">
        <v>170</v>
      </c>
      <c r="I24" s="90">
        <f t="shared" si="1"/>
        <v>20400</v>
      </c>
    </row>
    <row r="25" spans="1:9" ht="26.4">
      <c r="A25" s="11">
        <v>21</v>
      </c>
      <c r="B25" s="91" t="s">
        <v>44</v>
      </c>
      <c r="C25" s="93" t="s">
        <v>45</v>
      </c>
      <c r="D25" s="20" t="s">
        <v>4</v>
      </c>
      <c r="E25" s="23">
        <v>10</v>
      </c>
      <c r="F25" s="49">
        <v>120</v>
      </c>
      <c r="G25" s="51">
        <f t="shared" si="0"/>
        <v>1200</v>
      </c>
      <c r="H25" s="90">
        <v>120</v>
      </c>
      <c r="I25" s="90">
        <f t="shared" si="1"/>
        <v>1200</v>
      </c>
    </row>
    <row r="26" spans="1:9" ht="26.4">
      <c r="A26" s="11">
        <v>22</v>
      </c>
      <c r="B26" s="91" t="s">
        <v>44</v>
      </c>
      <c r="C26" s="93" t="s">
        <v>46</v>
      </c>
      <c r="D26" s="20" t="s">
        <v>4</v>
      </c>
      <c r="E26" s="23">
        <v>12</v>
      </c>
      <c r="F26" s="49">
        <v>120</v>
      </c>
      <c r="G26" s="51">
        <f t="shared" si="0"/>
        <v>1440</v>
      </c>
      <c r="H26" s="90">
        <v>110</v>
      </c>
      <c r="I26" s="90">
        <f t="shared" si="1"/>
        <v>1320</v>
      </c>
    </row>
    <row r="27" spans="1:9" ht="26.4">
      <c r="A27" s="11">
        <v>23</v>
      </c>
      <c r="B27" s="91" t="s">
        <v>37</v>
      </c>
      <c r="C27" s="93" t="s">
        <v>47</v>
      </c>
      <c r="D27" s="20" t="s">
        <v>15</v>
      </c>
      <c r="E27" s="23">
        <v>120</v>
      </c>
      <c r="F27" s="49">
        <v>25</v>
      </c>
      <c r="G27" s="51">
        <f t="shared" si="0"/>
        <v>3000</v>
      </c>
      <c r="H27" s="90">
        <v>70</v>
      </c>
      <c r="I27" s="90">
        <f t="shared" si="1"/>
        <v>8400</v>
      </c>
    </row>
    <row r="28" spans="1:9" ht="26.4">
      <c r="A28" s="11">
        <v>24</v>
      </c>
      <c r="B28" s="91" t="s">
        <v>38</v>
      </c>
      <c r="C28" s="94" t="s">
        <v>28</v>
      </c>
      <c r="D28" s="20" t="s">
        <v>4</v>
      </c>
      <c r="E28" s="23">
        <v>120</v>
      </c>
      <c r="F28" s="49">
        <v>70</v>
      </c>
      <c r="G28" s="51">
        <f t="shared" si="0"/>
        <v>8400</v>
      </c>
      <c r="H28" s="90">
        <v>140</v>
      </c>
      <c r="I28" s="90">
        <f t="shared" si="1"/>
        <v>16800</v>
      </c>
    </row>
    <row r="29" spans="1:9" ht="26.4">
      <c r="A29" s="35">
        <v>25</v>
      </c>
      <c r="B29" s="91" t="s">
        <v>38</v>
      </c>
      <c r="C29" s="94" t="s">
        <v>48</v>
      </c>
      <c r="D29" s="20" t="s">
        <v>4</v>
      </c>
      <c r="E29" s="23">
        <v>120</v>
      </c>
      <c r="F29" s="49">
        <v>30</v>
      </c>
      <c r="G29" s="51">
        <f t="shared" si="0"/>
        <v>3600</v>
      </c>
      <c r="H29" s="90">
        <v>60</v>
      </c>
      <c r="I29" s="90">
        <f t="shared" si="1"/>
        <v>7200</v>
      </c>
    </row>
    <row r="30" spans="1:9" ht="26.4">
      <c r="A30" s="35">
        <v>26</v>
      </c>
      <c r="B30" s="91" t="s">
        <v>5</v>
      </c>
      <c r="C30" s="94" t="s">
        <v>29</v>
      </c>
      <c r="D30" s="20" t="s">
        <v>4</v>
      </c>
      <c r="E30" s="23">
        <v>20</v>
      </c>
      <c r="F30" s="49">
        <v>200</v>
      </c>
      <c r="G30" s="51">
        <f t="shared" si="0"/>
        <v>4000</v>
      </c>
      <c r="H30" s="90">
        <v>65</v>
      </c>
      <c r="I30" s="90">
        <f t="shared" si="1"/>
        <v>1300</v>
      </c>
    </row>
    <row r="31" spans="1:9" ht="26.4">
      <c r="A31" s="35">
        <v>27</v>
      </c>
      <c r="B31" s="91" t="s">
        <v>36</v>
      </c>
      <c r="C31" s="94" t="s">
        <v>30</v>
      </c>
      <c r="D31" s="20" t="s">
        <v>4</v>
      </c>
      <c r="E31" s="23">
        <v>80</v>
      </c>
      <c r="F31" s="49">
        <v>90</v>
      </c>
      <c r="G31" s="51">
        <f t="shared" si="0"/>
        <v>7200</v>
      </c>
      <c r="H31" s="90">
        <v>95</v>
      </c>
      <c r="I31" s="90">
        <f t="shared" si="1"/>
        <v>7600</v>
      </c>
    </row>
    <row r="32" spans="1:9" ht="26.4">
      <c r="A32" s="42">
        <v>28</v>
      </c>
      <c r="B32" s="96" t="s">
        <v>14</v>
      </c>
      <c r="C32" s="97" t="s">
        <v>56</v>
      </c>
      <c r="D32" s="20" t="s">
        <v>4</v>
      </c>
      <c r="E32" s="27">
        <v>20</v>
      </c>
      <c r="F32" s="49"/>
      <c r="G32" s="51">
        <f t="shared" si="0"/>
        <v>0</v>
      </c>
      <c r="H32" s="90"/>
      <c r="I32" s="90"/>
    </row>
    <row r="33" spans="1:9" ht="26.4">
      <c r="A33" s="42">
        <v>29</v>
      </c>
      <c r="B33" s="96" t="s">
        <v>14</v>
      </c>
      <c r="C33" s="98" t="s">
        <v>57</v>
      </c>
      <c r="D33" s="20" t="s">
        <v>4</v>
      </c>
      <c r="E33" s="27">
        <v>10</v>
      </c>
      <c r="F33" s="49"/>
      <c r="G33" s="51">
        <f t="shared" si="0"/>
        <v>0</v>
      </c>
      <c r="H33" s="90"/>
      <c r="I33" s="90"/>
    </row>
    <row r="34" spans="1:9" ht="26.4">
      <c r="A34" s="42">
        <v>30</v>
      </c>
      <c r="B34" s="96" t="s">
        <v>14</v>
      </c>
      <c r="C34" s="97" t="s">
        <v>58</v>
      </c>
      <c r="D34" s="20" t="s">
        <v>4</v>
      </c>
      <c r="E34" s="27">
        <v>50</v>
      </c>
      <c r="F34" s="49"/>
      <c r="G34" s="51">
        <f t="shared" si="0"/>
        <v>0</v>
      </c>
      <c r="H34" s="90"/>
      <c r="I34" s="90"/>
    </row>
    <row r="35" spans="1:9" ht="26.4">
      <c r="A35" s="42">
        <v>31</v>
      </c>
      <c r="B35" s="96" t="s">
        <v>14</v>
      </c>
      <c r="C35" s="97" t="s">
        <v>59</v>
      </c>
      <c r="D35" s="20" t="s">
        <v>4</v>
      </c>
      <c r="E35" s="27">
        <v>25</v>
      </c>
      <c r="F35" s="49"/>
      <c r="G35" s="51">
        <f t="shared" si="0"/>
        <v>0</v>
      </c>
      <c r="H35" s="90"/>
      <c r="I35" s="90"/>
    </row>
    <row r="36" spans="1:9" ht="26.4">
      <c r="A36" s="28">
        <v>32</v>
      </c>
      <c r="B36" s="96" t="s">
        <v>36</v>
      </c>
      <c r="C36" s="97" t="s">
        <v>31</v>
      </c>
      <c r="D36" s="20" t="s">
        <v>4</v>
      </c>
      <c r="E36" s="27">
        <v>120</v>
      </c>
      <c r="F36" s="49">
        <v>80</v>
      </c>
      <c r="G36" s="51">
        <f t="shared" si="0"/>
        <v>9600</v>
      </c>
      <c r="H36" s="90">
        <v>75</v>
      </c>
      <c r="I36" s="90">
        <f>SUM(H36*E36)</f>
        <v>9000</v>
      </c>
    </row>
    <row r="37" spans="1:9">
      <c r="A37" s="99"/>
      <c r="B37" s="100"/>
      <c r="C37" s="101"/>
      <c r="D37" s="102"/>
      <c r="E37" s="103"/>
      <c r="F37" s="104" t="s">
        <v>52</v>
      </c>
      <c r="G37" s="133">
        <f>SUM(G5:G36)</f>
        <v>186760</v>
      </c>
      <c r="H37" s="114"/>
      <c r="I37" s="105">
        <f>SUM(I5:I36)</f>
        <v>253360</v>
      </c>
    </row>
    <row r="38" spans="1:9">
      <c r="A38" s="99"/>
      <c r="B38" s="100"/>
      <c r="C38" s="101"/>
      <c r="D38" s="102"/>
      <c r="E38" s="103"/>
      <c r="F38" s="106" t="s">
        <v>53</v>
      </c>
      <c r="G38" s="134">
        <f>G37*0.23</f>
        <v>42954.8</v>
      </c>
      <c r="H38" s="114"/>
      <c r="I38" s="105">
        <f>SUM(I37*0.23)</f>
        <v>58272.800000000003</v>
      </c>
    </row>
    <row r="39" spans="1:9" ht="14.4" thickBot="1">
      <c r="A39" s="99"/>
      <c r="B39" s="100"/>
      <c r="C39" s="101"/>
      <c r="D39" s="102"/>
      <c r="E39" s="103"/>
      <c r="F39" s="107" t="s">
        <v>54</v>
      </c>
      <c r="G39" s="135">
        <f>G37+G38</f>
        <v>229714.8</v>
      </c>
      <c r="H39" s="114"/>
      <c r="I39" s="105">
        <f>SUM(I37*1.23)</f>
        <v>311632.8</v>
      </c>
    </row>
    <row r="40" spans="1:9" ht="14.4" thickBot="1">
      <c r="A40" s="185" t="s">
        <v>50</v>
      </c>
      <c r="B40" s="186"/>
      <c r="C40" s="186"/>
      <c r="D40" s="186"/>
      <c r="E40" s="186"/>
      <c r="F40" s="186"/>
      <c r="G40" s="186"/>
      <c r="H40" s="187"/>
      <c r="I40" s="188"/>
    </row>
    <row r="41" spans="1:9">
      <c r="A41" s="9"/>
      <c r="B41" s="9"/>
      <c r="C41" s="9"/>
      <c r="D41" s="9"/>
      <c r="E41" s="9"/>
      <c r="F41" s="108"/>
      <c r="G41" s="108"/>
      <c r="H41" s="9"/>
      <c r="I41" s="9"/>
    </row>
    <row r="42" spans="1:9" ht="39.6">
      <c r="A42" s="11">
        <v>33</v>
      </c>
      <c r="B42" s="91" t="s">
        <v>14</v>
      </c>
      <c r="C42" s="109" t="s">
        <v>63</v>
      </c>
      <c r="D42" s="24" t="s">
        <v>4</v>
      </c>
      <c r="E42" s="34">
        <v>600</v>
      </c>
      <c r="F42" s="49">
        <v>25</v>
      </c>
      <c r="G42" s="51">
        <f>F42*E42</f>
        <v>15000</v>
      </c>
      <c r="H42" s="90">
        <v>15</v>
      </c>
      <c r="I42" s="90">
        <f>SUM(H42*E42)</f>
        <v>9000</v>
      </c>
    </row>
    <row r="43" spans="1:9" ht="39.6">
      <c r="A43" s="11">
        <v>34</v>
      </c>
      <c r="B43" s="91" t="s">
        <v>14</v>
      </c>
      <c r="C43" s="109" t="s">
        <v>62</v>
      </c>
      <c r="D43" s="24" t="s">
        <v>4</v>
      </c>
      <c r="E43" s="34">
        <v>1000</v>
      </c>
      <c r="F43" s="49">
        <v>15</v>
      </c>
      <c r="G43" s="51">
        <f>F43*E43</f>
        <v>15000</v>
      </c>
      <c r="H43" s="90">
        <v>10</v>
      </c>
      <c r="I43" s="90">
        <f>SUM(H43*E43)</f>
        <v>10000</v>
      </c>
    </row>
    <row r="44" spans="1:9" ht="26.4">
      <c r="A44" s="11">
        <v>35</v>
      </c>
      <c r="B44" s="91" t="s">
        <v>14</v>
      </c>
      <c r="C44" s="109" t="s">
        <v>61</v>
      </c>
      <c r="D44" s="24" t="s">
        <v>4</v>
      </c>
      <c r="E44" s="34">
        <v>160</v>
      </c>
      <c r="F44" s="49">
        <v>15</v>
      </c>
      <c r="G44" s="51">
        <f>F44*E44</f>
        <v>2400</v>
      </c>
      <c r="H44" s="90">
        <v>2</v>
      </c>
      <c r="I44" s="90">
        <f>SUM(H44*E44)</f>
        <v>320</v>
      </c>
    </row>
    <row r="45" spans="1:9" ht="26.4">
      <c r="A45" s="11">
        <v>36</v>
      </c>
      <c r="B45" s="91" t="s">
        <v>14</v>
      </c>
      <c r="C45" s="109" t="s">
        <v>60</v>
      </c>
      <c r="D45" s="24" t="s">
        <v>4</v>
      </c>
      <c r="E45" s="34">
        <v>240</v>
      </c>
      <c r="F45" s="49">
        <v>20</v>
      </c>
      <c r="G45" s="51">
        <f>F45*E45</f>
        <v>4800</v>
      </c>
      <c r="H45" s="90">
        <v>20</v>
      </c>
      <c r="I45" s="90">
        <f>SUM(H45*E45)</f>
        <v>4800</v>
      </c>
    </row>
    <row r="46" spans="1:9" ht="27" thickBot="1">
      <c r="A46" s="11">
        <v>37</v>
      </c>
      <c r="B46" s="91" t="s">
        <v>14</v>
      </c>
      <c r="C46" s="109" t="s">
        <v>49</v>
      </c>
      <c r="D46" s="24" t="s">
        <v>15</v>
      </c>
      <c r="E46" s="34">
        <v>50</v>
      </c>
      <c r="F46" s="52">
        <v>40</v>
      </c>
      <c r="G46" s="53">
        <f>F46*E46</f>
        <v>2000</v>
      </c>
      <c r="H46" s="90">
        <v>60</v>
      </c>
      <c r="I46" s="90">
        <f>SUM(H46*E46)</f>
        <v>3000</v>
      </c>
    </row>
    <row r="47" spans="1:9">
      <c r="A47" s="110"/>
      <c r="B47" s="100"/>
      <c r="C47" s="111"/>
      <c r="D47" s="33"/>
      <c r="E47" s="103"/>
      <c r="F47" s="54" t="s">
        <v>52</v>
      </c>
      <c r="G47" s="112">
        <f>SUM(G42:G46)</f>
        <v>39200</v>
      </c>
      <c r="H47" s="113"/>
      <c r="I47" s="114">
        <f>SUM(I42:I46)</f>
        <v>27120</v>
      </c>
    </row>
    <row r="48" spans="1:9">
      <c r="A48" s="115"/>
      <c r="B48" s="115"/>
      <c r="C48" s="116"/>
      <c r="D48" s="117"/>
      <c r="E48" s="118"/>
      <c r="F48" s="55" t="s">
        <v>53</v>
      </c>
      <c r="G48" s="119">
        <f>G47*0.23</f>
        <v>9016</v>
      </c>
      <c r="H48" s="9"/>
      <c r="I48" s="137">
        <f>SUM(I47*0.23)</f>
        <v>6237.6</v>
      </c>
    </row>
    <row r="49" spans="1:9" ht="14.4" thickBot="1">
      <c r="A49" s="120"/>
      <c r="B49" s="120"/>
      <c r="C49" s="121"/>
      <c r="D49" s="121"/>
      <c r="E49" s="122"/>
      <c r="F49" s="56" t="s">
        <v>54</v>
      </c>
      <c r="G49" s="123">
        <f>G47+G48</f>
        <v>48216</v>
      </c>
      <c r="H49" s="124"/>
      <c r="I49" s="136">
        <f>SUM(I47*1.23)</f>
        <v>33357.599999999999</v>
      </c>
    </row>
    <row r="50" spans="1:9">
      <c r="A50" s="125"/>
      <c r="B50" s="125"/>
      <c r="C50" s="126"/>
      <c r="D50" s="9"/>
      <c r="E50" s="127"/>
      <c r="F50" s="57"/>
      <c r="G50" s="58"/>
      <c r="H50" s="9"/>
      <c r="I50" s="9"/>
    </row>
    <row r="51" spans="1:9" ht="14.4" thickBot="1">
      <c r="A51" s="125"/>
      <c r="B51" s="125"/>
      <c r="C51" s="126"/>
      <c r="D51" s="9"/>
      <c r="E51" s="127"/>
      <c r="F51" s="36"/>
      <c r="G51" s="37"/>
      <c r="H51" s="9"/>
      <c r="I51" s="9"/>
    </row>
    <row r="52" spans="1:9">
      <c r="A52" s="125"/>
      <c r="B52" s="179"/>
      <c r="C52" s="179"/>
      <c r="D52" s="179"/>
      <c r="E52" s="180"/>
      <c r="F52" s="59" t="s">
        <v>52</v>
      </c>
      <c r="G52" s="128">
        <f>G47+G37</f>
        <v>225960</v>
      </c>
      <c r="H52" s="129"/>
      <c r="I52" s="138">
        <f>SUM(I37+I47)</f>
        <v>280480</v>
      </c>
    </row>
    <row r="53" spans="1:9">
      <c r="A53" s="125"/>
      <c r="B53" s="125"/>
      <c r="C53" s="126"/>
      <c r="D53" s="9"/>
      <c r="E53" s="130"/>
      <c r="F53" s="60" t="s">
        <v>53</v>
      </c>
      <c r="G53" s="131">
        <f>G48+G38</f>
        <v>51970.8</v>
      </c>
      <c r="H53" s="9"/>
      <c r="I53" s="137">
        <f>SUM(I52*0.23)</f>
        <v>64510.400000000001</v>
      </c>
    </row>
    <row r="54" spans="1:9" ht="14.4" thickBot="1">
      <c r="A54" s="125"/>
      <c r="B54" s="125"/>
      <c r="C54" s="126"/>
      <c r="D54" s="9"/>
      <c r="E54" s="130"/>
      <c r="F54" s="61" t="s">
        <v>54</v>
      </c>
      <c r="G54" s="132">
        <f>G52+G53</f>
        <v>277930.8</v>
      </c>
      <c r="H54" s="9"/>
      <c r="I54" s="137">
        <f>SUM(I52*1.23)</f>
        <v>344990.4</v>
      </c>
    </row>
    <row r="55" spans="1:9">
      <c r="A55" s="4"/>
      <c r="B55" s="16"/>
      <c r="C55" s="7"/>
      <c r="D55" s="5"/>
      <c r="E55" s="18"/>
      <c r="F55" s="36"/>
      <c r="G55" s="37"/>
      <c r="H55" s="5"/>
      <c r="I55" s="5"/>
    </row>
  </sheetData>
  <mergeCells count="6">
    <mergeCell ref="A1:G1"/>
    <mergeCell ref="B52:E52"/>
    <mergeCell ref="F4:G4"/>
    <mergeCell ref="H4:I4"/>
    <mergeCell ref="A40:G40"/>
    <mergeCell ref="H40:I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I8" sqref="I8"/>
    </sheetView>
  </sheetViews>
  <sheetFormatPr defaultRowHeight="13.8"/>
  <cols>
    <col min="1" max="1" width="12.59765625" customWidth="1"/>
    <col min="3" max="3" width="11.8984375" customWidth="1"/>
    <col min="4" max="4" width="11.19921875" customWidth="1"/>
    <col min="6" max="6" width="11.19921875" customWidth="1"/>
    <col min="7" max="7" width="11.59765625" customWidth="1"/>
    <col min="9" max="9" width="11.3984375" customWidth="1"/>
  </cols>
  <sheetData>
    <row r="2" spans="1:13" ht="39.6">
      <c r="A2" s="139" t="s">
        <v>68</v>
      </c>
      <c r="C2" s="65" t="s">
        <v>67</v>
      </c>
      <c r="D2" s="65" t="s">
        <v>69</v>
      </c>
      <c r="E2" s="71" t="s">
        <v>74</v>
      </c>
      <c r="F2" s="66" t="s">
        <v>70</v>
      </c>
      <c r="G2" s="66" t="s">
        <v>71</v>
      </c>
      <c r="H2" s="73" t="s">
        <v>74</v>
      </c>
      <c r="I2" s="65" t="s">
        <v>72</v>
      </c>
      <c r="J2" s="67" t="s">
        <v>73</v>
      </c>
      <c r="K2" s="73" t="s">
        <v>74</v>
      </c>
      <c r="M2" s="75" t="s">
        <v>75</v>
      </c>
    </row>
    <row r="3" spans="1:13">
      <c r="A3" s="62" t="s">
        <v>64</v>
      </c>
      <c r="C3" s="68">
        <f>SUM('tabela 2016'!G37)</f>
        <v>186760</v>
      </c>
      <c r="D3" s="84">
        <v>60</v>
      </c>
      <c r="E3" s="72">
        <f>SUM(C3/C3)*100*0.6</f>
        <v>60</v>
      </c>
      <c r="F3" s="68">
        <f>SUM('tabela 2016'!G47)</f>
        <v>39200</v>
      </c>
      <c r="G3" s="83">
        <v>20</v>
      </c>
      <c r="H3" s="74">
        <f>SUM(F4/F3)*100*0.2</f>
        <v>13.836734693877553</v>
      </c>
      <c r="I3" s="69">
        <v>4</v>
      </c>
      <c r="J3" s="84">
        <v>20</v>
      </c>
      <c r="K3" s="72">
        <f>SUM(I3/I4)*100*0.2</f>
        <v>20</v>
      </c>
      <c r="M3" s="76">
        <f>SUM(E3+H3+K3)</f>
        <v>93.83673469387756</v>
      </c>
    </row>
    <row r="4" spans="1:13">
      <c r="A4" s="62" t="s">
        <v>65</v>
      </c>
      <c r="C4" s="68">
        <f>SUM('tabela 2016'!I37)</f>
        <v>253360</v>
      </c>
      <c r="D4" s="84">
        <v>60</v>
      </c>
      <c r="E4" s="74">
        <f>SUM(C3/C4)*100*0.6</f>
        <v>44.227976002526049</v>
      </c>
      <c r="F4" s="68">
        <f>SUM('tabela 2016'!I47)</f>
        <v>27120</v>
      </c>
      <c r="G4" s="83">
        <v>20</v>
      </c>
      <c r="H4" s="74">
        <f>SUM(F4/F4)*100*0.2</f>
        <v>20</v>
      </c>
      <c r="I4" s="69">
        <v>4</v>
      </c>
      <c r="J4" s="84">
        <v>20</v>
      </c>
      <c r="K4" s="72">
        <f>SUM(I4/I3)*100*0.2</f>
        <v>20</v>
      </c>
      <c r="M4" s="76">
        <f>SUM(E4+H4+K4)</f>
        <v>84.227976002526049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Tabela 2019</vt:lpstr>
      <vt:lpstr>kryteria 2018</vt:lpstr>
      <vt:lpstr>tabela 2016</vt:lpstr>
      <vt:lpstr>kryteria 2016</vt:lpstr>
      <vt:lpstr>'Tabela 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Małgorzata Kalińska</cp:lastModifiedBy>
  <cp:lastPrinted>2024-03-19T10:24:46Z</cp:lastPrinted>
  <dcterms:created xsi:type="dcterms:W3CDTF">2012-01-20T12:35:18Z</dcterms:created>
  <dcterms:modified xsi:type="dcterms:W3CDTF">2024-03-19T10:25:02Z</dcterms:modified>
</cp:coreProperties>
</file>