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przatargi\2024\Kilińskiego\do Zp\"/>
    </mc:Choice>
  </mc:AlternateContent>
  <xr:revisionPtr revIDLastSave="0" documentId="13_ncr:1_{F09CF70F-1526-474E-A422-AF6E7F3A2E65}" xr6:coauthVersionLast="47" xr6:coauthVersionMax="47" xr10:uidLastSave="{00000000-0000-0000-0000-000000000000}"/>
  <bookViews>
    <workbookView xWindow="-120" yWindow="-120" windowWidth="29040" windowHeight="17325" xr2:uid="{00000000-000D-0000-FFFF-FFFF00000000}"/>
  </bookViews>
  <sheets>
    <sheet name="przedmia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20" i="2"/>
  <c r="F24" i="2"/>
  <c r="D25" i="2" l="1"/>
  <c r="F15" i="2"/>
  <c r="F16" i="2"/>
  <c r="D8" i="2" l="1"/>
  <c r="D13" i="2" s="1"/>
  <c r="F6" i="2" l="1"/>
  <c r="D7" i="2" l="1"/>
  <c r="F7" i="2" l="1"/>
  <c r="D9" i="2"/>
  <c r="F9" i="2" s="1"/>
  <c r="F4" i="2" l="1"/>
  <c r="F5" i="2"/>
  <c r="F8" i="2"/>
  <c r="F14" i="2"/>
  <c r="D26" i="2" l="1"/>
  <c r="D27" i="2" s="1"/>
  <c r="F27" i="2" l="1"/>
  <c r="F26" i="2"/>
  <c r="F25" i="2"/>
  <c r="F19" i="2"/>
  <c r="F22" i="2" s="1"/>
  <c r="F13" i="2"/>
  <c r="F17" i="2" s="1"/>
  <c r="F3" i="2"/>
  <c r="F11" i="2" s="1"/>
  <c r="F28" i="2" l="1"/>
  <c r="E29" i="2"/>
  <c r="E30" i="2" l="1"/>
  <c r="E31" i="2" s="1"/>
</calcChain>
</file>

<file path=xl/sharedStrings.xml><?xml version="1.0" encoding="utf-8"?>
<sst xmlns="http://schemas.openxmlformats.org/spreadsheetml/2006/main" count="83" uniqueCount="62">
  <si>
    <t>Numer</t>
  </si>
  <si>
    <t>Jm</t>
  </si>
  <si>
    <t>Ilość</t>
  </si>
  <si>
    <t>Cena jedn</t>
  </si>
  <si>
    <t>Wartość</t>
  </si>
  <si>
    <t/>
  </si>
  <si>
    <t>1</t>
  </si>
  <si>
    <t>1.1</t>
  </si>
  <si>
    <t>Roboty pomiarowe przy liniowych robotach ziemnych, trasa dróg w terenie równinnym - inwentaryzacja powykonawcza</t>
  </si>
  <si>
    <t>km</t>
  </si>
  <si>
    <t>1.2</t>
  </si>
  <si>
    <t>szt</t>
  </si>
  <si>
    <t>m2</t>
  </si>
  <si>
    <t>2</t>
  </si>
  <si>
    <r>
      <rPr>
        <b/>
        <sz val="8"/>
        <color rgb="FFFF0000"/>
        <rFont val="Arial"/>
        <family val="2"/>
        <charset val="238"/>
      </rPr>
      <t>Element ulic</t>
    </r>
  </si>
  <si>
    <t>3</t>
  </si>
  <si>
    <t>Odwodnienie, regulacja pionowa studni</t>
  </si>
  <si>
    <t>3.3</t>
  </si>
  <si>
    <t>4</t>
  </si>
  <si>
    <t>4.1</t>
  </si>
  <si>
    <t>4.2</t>
  </si>
  <si>
    <t>Roboty nawierzchniowe</t>
  </si>
  <si>
    <t>Oczyszczenie nawierzchni drogowych, mechanicznie, nawierzchnia z bitumu</t>
  </si>
  <si>
    <t>Skropienie nawierzchni asfaltem</t>
  </si>
  <si>
    <t>VAT</t>
  </si>
  <si>
    <t>brutto</t>
  </si>
  <si>
    <t>Rozebranie krawężników betonowych, krawężniki betonowe na podsypce cementowo-piaskowej</t>
  </si>
  <si>
    <t>mb</t>
  </si>
  <si>
    <t>m3</t>
  </si>
  <si>
    <t>Rozebranie ław pod krawężniki, ławy z betonu, mechanicznie</t>
  </si>
  <si>
    <t xml:space="preserve">Rozebranie nawierzchni bitumicznych, gr do 5 cm - mechanicznie </t>
  </si>
  <si>
    <t>Załadunek, wywóz i utylizcja gruzu spryzmowanego samochodami skrzyniowymi.</t>
  </si>
  <si>
    <t>Krawężniki wraz z wykonaniem ław i oporem, betonowe wystające (12 cm) 15x30cm, ława betonowa, podsypka cementowo-piaskowa, ława obj. 0,075 m3/mb.</t>
  </si>
  <si>
    <t>roboty przygotowawcze i rozbiurkowe</t>
  </si>
  <si>
    <t>1.3</t>
  </si>
  <si>
    <t>1.4</t>
  </si>
  <si>
    <t>1.5</t>
  </si>
  <si>
    <t>1.6</t>
  </si>
  <si>
    <t>1.7</t>
  </si>
  <si>
    <t>2.1</t>
  </si>
  <si>
    <t>2.2</t>
  </si>
  <si>
    <t>2.3</t>
  </si>
  <si>
    <t>4.3</t>
  </si>
  <si>
    <t>4.4</t>
  </si>
  <si>
    <t>podsumowanie elementu</t>
  </si>
  <si>
    <t>Obrzeża  8x30 cm na podsypce piaskowej - rozebranie</t>
  </si>
  <si>
    <t>Mechaniczne frezowanie nawierzchni asfaltowej na zimno z odwożeniem scinki w miejsce wskanane przez Zamawiającego na terenie miasta Krosna z rozładunkiem, głebokosc frezowania średnio 3 cm</t>
  </si>
  <si>
    <t>Krawężniki wraz z wykonaniem ław i oporem, betonowe wtopione najazdowe + skośne systemowe (wyniesienie 2 cm) 15x22cm, ława betonowa, podsypka cementowo-piaskowa, ława obj. 0,075 m3/mb.</t>
  </si>
  <si>
    <t>odtworzenie nawierzchni zjazdów w istniejacej technologii - przebrukowanie nawierzchni z koski brukowej na podsypce grysowej / cem - pias</t>
  </si>
  <si>
    <t xml:space="preserve">Nawierzchnie z mieszanki AC11S, warstwa ścieralna, grubośc wearstwy 6 cm </t>
  </si>
  <si>
    <t>Wyrównanie istniejącej podbudowy mieszanką mineralno-bitumiczną, mieszanka asfaltowa, wbudowanie mechaniczne</t>
  </si>
  <si>
    <t>t</t>
  </si>
  <si>
    <t xml:space="preserve">odtworzenie nawierzchni zjazdów w istniejacej technologii - nawierzchnia z kruszyw łamanych 0/31,5 stabilizowanych mechanicznie </t>
  </si>
  <si>
    <t>2.4</t>
  </si>
  <si>
    <t>Regulacja pionowa wraz z przestawieniem studzienek ściekowych kanalizacji deszczowej</t>
  </si>
  <si>
    <t>Regulacja pionowa studzienek dla urządzeń podziemnych, włazy kanałowe uliczne</t>
  </si>
  <si>
    <t>3.1</t>
  </si>
  <si>
    <t>3.2</t>
  </si>
  <si>
    <t>ułożenie ścieków z betonowej kostki brukowej, ściek z dwóch rzędów, kostka gr 6 cm, ława betonowa 0,03 m3/mb</t>
  </si>
  <si>
    <t>1.8</t>
  </si>
  <si>
    <t>Cięcie nawierzchni mechanicznie, masy mineralno-bitumiczne, grubość cięcia ok. 8·cm</t>
  </si>
  <si>
    <t>Przebudowa ul. J. Kilińskiego w Krośnie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</si>
</sst>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_-* #,##0.0000\ &quot;zł&quot;_-;\-* #,##0.0000\ &quot;zł&quot;_-;_-* &quot;-&quot;??\ &quot;zł&quot;_-;_-@_-"/>
    <numFmt numFmtId="166" formatCode="_-* #,##0\ [$zł-415]_-;\-* #,##0\ [$zł-415]_-;_-* &quot;-&quot;??\ [$zł-415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top" wrapText="1"/>
    </xf>
    <xf numFmtId="0" fontId="3" fillId="0" borderId="0" xfId="2" applyFont="1" applyAlignment="1">
      <alignment horizontal="left" vertical="top" wrapText="1"/>
    </xf>
    <xf numFmtId="49" fontId="3" fillId="0" borderId="1" xfId="2" applyNumberFormat="1" applyFont="1" applyBorder="1" applyAlignment="1">
      <alignment vertical="top" wrapText="1"/>
    </xf>
    <xf numFmtId="0" fontId="3" fillId="0" borderId="0" xfId="0" applyFont="1"/>
    <xf numFmtId="49" fontId="4" fillId="0" borderId="1" xfId="2" applyNumberFormat="1" applyFont="1" applyBorder="1" applyAlignment="1">
      <alignment vertical="top" wrapText="1"/>
    </xf>
    <xf numFmtId="0" fontId="5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top"/>
    </xf>
    <xf numFmtId="0" fontId="4" fillId="0" borderId="1" xfId="2" applyFont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top"/>
    </xf>
    <xf numFmtId="0" fontId="7" fillId="0" borderId="1" xfId="2" applyFont="1" applyBorder="1" applyAlignment="1">
      <alignment horizontal="right" vertical="top"/>
    </xf>
    <xf numFmtId="0" fontId="7" fillId="0" borderId="1" xfId="2" applyFont="1" applyBorder="1" applyAlignment="1">
      <alignment vertical="top" wrapText="1"/>
    </xf>
    <xf numFmtId="0" fontId="7" fillId="0" borderId="1" xfId="2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4" fillId="0" borderId="1" xfId="2" applyFont="1" applyBorder="1" applyAlignment="1">
      <alignment vertical="top"/>
    </xf>
    <xf numFmtId="0" fontId="3" fillId="0" borderId="0" xfId="0" applyFont="1" applyAlignment="1">
      <alignment vertical="top"/>
    </xf>
    <xf numFmtId="49" fontId="6" fillId="0" borderId="1" xfId="2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164" fontId="3" fillId="0" borderId="0" xfId="0" applyNumberFormat="1" applyFont="1"/>
    <xf numFmtId="165" fontId="3" fillId="0" borderId="0" xfId="1" applyNumberFormat="1" applyFont="1" applyFill="1"/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4" fontId="3" fillId="0" borderId="0" xfId="0" applyNumberFormat="1" applyFont="1"/>
    <xf numFmtId="44" fontId="3" fillId="0" borderId="0" xfId="0" applyNumberFormat="1" applyFont="1" applyAlignment="1">
      <alignment vertical="top"/>
    </xf>
    <xf numFmtId="166" fontId="3" fillId="0" borderId="0" xfId="0" applyNumberFormat="1" applyFont="1"/>
    <xf numFmtId="165" fontId="3" fillId="0" borderId="0" xfId="1" applyNumberFormat="1" applyFont="1"/>
    <xf numFmtId="4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7" fillId="0" borderId="2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4" xfId="2" applyFont="1" applyBorder="1" applyAlignment="1">
      <alignment horizontal="right"/>
    </xf>
    <xf numFmtId="44" fontId="7" fillId="0" borderId="1" xfId="1" applyFont="1" applyFill="1" applyBorder="1" applyAlignment="1">
      <alignment horizontal="right"/>
    </xf>
  </cellXfs>
  <cellStyles count="3">
    <cellStyle name="Normal" xfId="2" xr:uid="{EAB15A8F-4801-4B15-A373-1C463C960CF9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938A-737D-4F4E-BF19-F41E0616F23C}">
  <dimension ref="A1:I39"/>
  <sheetViews>
    <sheetView tabSelected="1" zoomScale="190" zoomScaleNormal="190" workbookViewId="0">
      <selection activeCell="B4" sqref="B4"/>
    </sheetView>
  </sheetViews>
  <sheetFormatPr defaultRowHeight="11.25" x14ac:dyDescent="0.2"/>
  <cols>
    <col min="1" max="1" width="5" style="6" customWidth="1"/>
    <col min="2" max="2" width="66.7109375" style="6" customWidth="1"/>
    <col min="3" max="3" width="4.5703125" style="22" customWidth="1"/>
    <col min="4" max="4" width="6.28515625" style="23" customWidth="1"/>
    <col min="5" max="5" width="7" style="25" customWidth="1"/>
    <col min="6" max="6" width="8.85546875" style="6" customWidth="1"/>
    <col min="7" max="7" width="10.28515625" style="6" bestFit="1" customWidth="1"/>
    <col min="8" max="8" width="11.42578125" style="6" bestFit="1" customWidth="1"/>
    <col min="9" max="9" width="10.28515625" style="6" bestFit="1" customWidth="1"/>
    <col min="10" max="16384" width="9.140625" style="6"/>
  </cols>
  <sheetData>
    <row r="1" spans="1:7" s="4" customFormat="1" ht="22.5" x14ac:dyDescent="0.25">
      <c r="A1" s="1" t="s">
        <v>0</v>
      </c>
      <c r="B1" s="1" t="s">
        <v>61</v>
      </c>
      <c r="C1" s="2" t="s">
        <v>1</v>
      </c>
      <c r="D1" s="3" t="s">
        <v>2</v>
      </c>
      <c r="E1" s="1" t="s">
        <v>3</v>
      </c>
      <c r="F1" s="1" t="s">
        <v>4</v>
      </c>
    </row>
    <row r="2" spans="1:7" x14ac:dyDescent="0.2">
      <c r="A2" s="7" t="s">
        <v>6</v>
      </c>
      <c r="B2" s="8" t="s">
        <v>33</v>
      </c>
      <c r="C2" s="9" t="s">
        <v>5</v>
      </c>
      <c r="D2" s="10" t="s">
        <v>5</v>
      </c>
      <c r="E2" s="24" t="s">
        <v>5</v>
      </c>
      <c r="F2" s="11" t="s">
        <v>5</v>
      </c>
    </row>
    <row r="3" spans="1:7" ht="22.5" x14ac:dyDescent="0.2">
      <c r="A3" s="12" t="s">
        <v>7</v>
      </c>
      <c r="B3" s="12" t="s">
        <v>8</v>
      </c>
      <c r="C3" s="13" t="s">
        <v>9</v>
      </c>
      <c r="D3" s="13">
        <v>0.311</v>
      </c>
      <c r="E3" s="14"/>
      <c r="F3" s="15">
        <f>ROUND(D3*E3,2)</f>
        <v>0</v>
      </c>
    </row>
    <row r="4" spans="1:7" ht="36" customHeight="1" x14ac:dyDescent="0.2">
      <c r="A4" s="12" t="s">
        <v>10</v>
      </c>
      <c r="B4" s="12" t="s">
        <v>46</v>
      </c>
      <c r="C4" s="13" t="s">
        <v>12</v>
      </c>
      <c r="D4" s="13">
        <v>1243</v>
      </c>
      <c r="E4" s="16"/>
      <c r="F4" s="15">
        <f t="shared" ref="F4:F8" si="0">ROUND(D4*E4,2)</f>
        <v>0</v>
      </c>
    </row>
    <row r="5" spans="1:7" x14ac:dyDescent="0.2">
      <c r="A5" s="12" t="s">
        <v>34</v>
      </c>
      <c r="B5" s="18" t="s">
        <v>30</v>
      </c>
      <c r="C5" s="13" t="s">
        <v>12</v>
      </c>
      <c r="D5" s="13">
        <v>12</v>
      </c>
      <c r="E5" s="16"/>
      <c r="F5" s="15">
        <f t="shared" si="0"/>
        <v>0</v>
      </c>
    </row>
    <row r="6" spans="1:7" ht="15" customHeight="1" x14ac:dyDescent="0.2">
      <c r="A6" s="12" t="s">
        <v>35</v>
      </c>
      <c r="B6" s="12" t="s">
        <v>26</v>
      </c>
      <c r="C6" s="13" t="s">
        <v>27</v>
      </c>
      <c r="D6" s="13">
        <v>17</v>
      </c>
      <c r="E6" s="16"/>
      <c r="F6" s="15">
        <f t="shared" si="0"/>
        <v>0</v>
      </c>
    </row>
    <row r="7" spans="1:7" x14ac:dyDescent="0.2">
      <c r="A7" s="12" t="s">
        <v>36</v>
      </c>
      <c r="B7" s="12" t="s">
        <v>29</v>
      </c>
      <c r="C7" s="13" t="s">
        <v>28</v>
      </c>
      <c r="D7" s="13">
        <f>D6*0.04</f>
        <v>0.68</v>
      </c>
      <c r="F7" s="15">
        <f t="shared" si="0"/>
        <v>0</v>
      </c>
    </row>
    <row r="8" spans="1:7" x14ac:dyDescent="0.2">
      <c r="A8" s="12" t="s">
        <v>37</v>
      </c>
      <c r="B8" s="12" t="s">
        <v>45</v>
      </c>
      <c r="C8" s="13" t="s">
        <v>27</v>
      </c>
      <c r="D8" s="13">
        <f>622-D6</f>
        <v>605</v>
      </c>
      <c r="E8" s="16"/>
      <c r="F8" s="15">
        <f t="shared" si="0"/>
        <v>0</v>
      </c>
    </row>
    <row r="9" spans="1:7" x14ac:dyDescent="0.2">
      <c r="A9" s="12" t="s">
        <v>38</v>
      </c>
      <c r="B9" s="12" t="s">
        <v>31</v>
      </c>
      <c r="C9" s="13" t="s">
        <v>28</v>
      </c>
      <c r="D9" s="14">
        <f>ROUND(D6*0.3*0.15+D7+D8*0.08*0.3,2)</f>
        <v>15.97</v>
      </c>
      <c r="E9" s="16"/>
      <c r="F9" s="15">
        <f>ROUND(D9*E9,2)</f>
        <v>0</v>
      </c>
    </row>
    <row r="10" spans="1:7" x14ac:dyDescent="0.2">
      <c r="A10" s="12" t="s">
        <v>59</v>
      </c>
      <c r="B10" s="12" t="s">
        <v>60</v>
      </c>
      <c r="C10" s="13" t="s">
        <v>27</v>
      </c>
      <c r="D10" s="14">
        <v>250</v>
      </c>
      <c r="E10" s="16"/>
      <c r="F10" s="15">
        <f>ROUND(D10*E10,2)</f>
        <v>0</v>
      </c>
    </row>
    <row r="11" spans="1:7" x14ac:dyDescent="0.2">
      <c r="A11" s="42" t="s">
        <v>44</v>
      </c>
      <c r="B11" s="43"/>
      <c r="C11" s="43"/>
      <c r="D11" s="43"/>
      <c r="E11" s="44"/>
      <c r="F11" s="27">
        <f>SUM(F3:F8)</f>
        <v>0</v>
      </c>
    </row>
    <row r="12" spans="1:7" x14ac:dyDescent="0.2">
      <c r="A12" s="7" t="s">
        <v>13</v>
      </c>
      <c r="B12" s="20" t="s">
        <v>14</v>
      </c>
      <c r="C12" s="19"/>
      <c r="D12" s="17"/>
      <c r="E12" s="16"/>
      <c r="F12" s="15"/>
    </row>
    <row r="13" spans="1:7" ht="22.5" x14ac:dyDescent="0.2">
      <c r="A13" s="5" t="s">
        <v>39</v>
      </c>
      <c r="B13" s="12" t="s">
        <v>32</v>
      </c>
      <c r="C13" s="13" t="s">
        <v>27</v>
      </c>
      <c r="D13" s="17">
        <f>D6+D8-D14</f>
        <v>435</v>
      </c>
      <c r="E13" s="16"/>
      <c r="F13" s="15">
        <f t="shared" ref="F13:F27" si="1">ROUND(D13*E13,2)</f>
        <v>0</v>
      </c>
      <c r="G13" s="25"/>
    </row>
    <row r="14" spans="1:7" ht="33.75" x14ac:dyDescent="0.2">
      <c r="A14" s="5" t="s">
        <v>40</v>
      </c>
      <c r="B14" s="12" t="s">
        <v>47</v>
      </c>
      <c r="C14" s="13" t="s">
        <v>27</v>
      </c>
      <c r="D14" s="17">
        <v>187</v>
      </c>
      <c r="E14" s="16"/>
      <c r="F14" s="15">
        <f t="shared" si="1"/>
        <v>0</v>
      </c>
      <c r="G14" s="25"/>
    </row>
    <row r="15" spans="1:7" ht="22.5" x14ac:dyDescent="0.2">
      <c r="A15" s="5" t="s">
        <v>41</v>
      </c>
      <c r="B15" s="32" t="s">
        <v>48</v>
      </c>
      <c r="C15" s="33" t="s">
        <v>12</v>
      </c>
      <c r="D15" s="17">
        <v>65</v>
      </c>
      <c r="E15" s="16"/>
      <c r="F15" s="15">
        <f t="shared" ref="F15:F16" si="2">ROUND(D15*E15,2)</f>
        <v>0</v>
      </c>
    </row>
    <row r="16" spans="1:7" ht="22.5" x14ac:dyDescent="0.2">
      <c r="A16" s="5" t="s">
        <v>53</v>
      </c>
      <c r="B16" s="32" t="s">
        <v>52</v>
      </c>
      <c r="C16" s="33" t="s">
        <v>28</v>
      </c>
      <c r="D16" s="17">
        <v>4</v>
      </c>
      <c r="E16" s="16"/>
      <c r="F16" s="15">
        <f t="shared" si="2"/>
        <v>0</v>
      </c>
    </row>
    <row r="17" spans="1:9" x14ac:dyDescent="0.2">
      <c r="A17" s="42" t="s">
        <v>44</v>
      </c>
      <c r="B17" s="43"/>
      <c r="C17" s="43"/>
      <c r="D17" s="43"/>
      <c r="E17" s="44"/>
      <c r="F17" s="27">
        <f>SUM(F13:F16)</f>
        <v>0</v>
      </c>
    </row>
    <row r="18" spans="1:9" x14ac:dyDescent="0.2">
      <c r="A18" s="7" t="s">
        <v>15</v>
      </c>
      <c r="B18" s="8" t="s">
        <v>16</v>
      </c>
      <c r="C18" s="19"/>
      <c r="D18" s="17"/>
      <c r="E18" s="16"/>
      <c r="F18" s="15"/>
    </row>
    <row r="19" spans="1:9" ht="13.5" customHeight="1" x14ac:dyDescent="0.2">
      <c r="A19" s="5" t="s">
        <v>56</v>
      </c>
      <c r="B19" s="18" t="s">
        <v>55</v>
      </c>
      <c r="C19" s="19" t="s">
        <v>11</v>
      </c>
      <c r="D19" s="17">
        <v>23</v>
      </c>
      <c r="E19" s="16"/>
      <c r="F19" s="15">
        <f t="shared" si="1"/>
        <v>0</v>
      </c>
    </row>
    <row r="20" spans="1:9" ht="13.5" customHeight="1" x14ac:dyDescent="0.2">
      <c r="A20" s="5" t="s">
        <v>57</v>
      </c>
      <c r="B20" s="18" t="s">
        <v>54</v>
      </c>
      <c r="C20" s="19" t="s">
        <v>11</v>
      </c>
      <c r="D20" s="17">
        <v>9</v>
      </c>
      <c r="E20" s="16"/>
      <c r="F20" s="15">
        <f t="shared" ref="F20" si="3">ROUND(D20*E20,2)</f>
        <v>0</v>
      </c>
    </row>
    <row r="21" spans="1:9" ht="24.75" customHeight="1" x14ac:dyDescent="0.2">
      <c r="A21" s="5" t="s">
        <v>17</v>
      </c>
      <c r="B21" s="18" t="s">
        <v>58</v>
      </c>
      <c r="C21" s="19" t="s">
        <v>27</v>
      </c>
      <c r="D21" s="17">
        <v>250</v>
      </c>
      <c r="E21" s="16"/>
      <c r="F21" s="15">
        <f t="shared" ref="F21" si="4">ROUND(D21*E21,2)</f>
        <v>0</v>
      </c>
    </row>
    <row r="22" spans="1:9" x14ac:dyDescent="0.2">
      <c r="A22" s="42" t="s">
        <v>44</v>
      </c>
      <c r="B22" s="43"/>
      <c r="C22" s="43"/>
      <c r="D22" s="43"/>
      <c r="E22" s="44"/>
      <c r="F22" s="27">
        <f>SUM(F19:F21)</f>
        <v>0</v>
      </c>
    </row>
    <row r="23" spans="1:9" x14ac:dyDescent="0.2">
      <c r="A23" s="7" t="s">
        <v>18</v>
      </c>
      <c r="B23" s="8" t="s">
        <v>21</v>
      </c>
      <c r="C23" s="10" t="s">
        <v>5</v>
      </c>
      <c r="D23" s="10" t="s">
        <v>5</v>
      </c>
      <c r="E23" s="16"/>
      <c r="F23" s="15"/>
    </row>
    <row r="24" spans="1:9" ht="22.5" x14ac:dyDescent="0.2">
      <c r="A24" s="26" t="s">
        <v>19</v>
      </c>
      <c r="B24" s="18" t="s">
        <v>50</v>
      </c>
      <c r="C24" s="19" t="s">
        <v>51</v>
      </c>
      <c r="D24" s="18">
        <v>15</v>
      </c>
      <c r="E24" s="35"/>
      <c r="F24" s="34">
        <f t="shared" ref="F24" si="5">ROUND(D24*E24,2)</f>
        <v>0</v>
      </c>
    </row>
    <row r="25" spans="1:9" x14ac:dyDescent="0.2">
      <c r="A25" s="26" t="s">
        <v>20</v>
      </c>
      <c r="B25" s="18" t="s">
        <v>22</v>
      </c>
      <c r="C25" s="19" t="s">
        <v>12</v>
      </c>
      <c r="D25" s="17">
        <f>D4</f>
        <v>1243</v>
      </c>
      <c r="E25" s="16"/>
      <c r="F25" s="15">
        <f t="shared" si="1"/>
        <v>0</v>
      </c>
    </row>
    <row r="26" spans="1:9" x14ac:dyDescent="0.2">
      <c r="A26" s="26" t="s">
        <v>42</v>
      </c>
      <c r="B26" s="18" t="s">
        <v>23</v>
      </c>
      <c r="C26" s="19" t="s">
        <v>12</v>
      </c>
      <c r="D26" s="17">
        <f>D25</f>
        <v>1243</v>
      </c>
      <c r="E26" s="16"/>
      <c r="F26" s="15">
        <f t="shared" si="1"/>
        <v>0</v>
      </c>
    </row>
    <row r="27" spans="1:9" x14ac:dyDescent="0.2">
      <c r="A27" s="26" t="s">
        <v>43</v>
      </c>
      <c r="B27" s="18" t="s">
        <v>49</v>
      </c>
      <c r="C27" s="19" t="s">
        <v>12</v>
      </c>
      <c r="D27" s="21">
        <f>D26+12</f>
        <v>1255</v>
      </c>
      <c r="E27" s="16"/>
      <c r="F27" s="15">
        <f t="shared" si="1"/>
        <v>0</v>
      </c>
      <c r="G27" s="39"/>
      <c r="H27" s="30"/>
    </row>
    <row r="28" spans="1:9" x14ac:dyDescent="0.2">
      <c r="A28" s="42" t="s">
        <v>44</v>
      </c>
      <c r="B28" s="43"/>
      <c r="C28" s="43"/>
      <c r="D28" s="43"/>
      <c r="E28" s="44"/>
      <c r="F28" s="27">
        <f>SUM(F24:F27)</f>
        <v>0</v>
      </c>
    </row>
    <row r="29" spans="1:9" x14ac:dyDescent="0.2">
      <c r="A29" s="28"/>
      <c r="B29" s="29"/>
      <c r="C29" s="29"/>
      <c r="D29" s="29"/>
      <c r="E29" s="48">
        <f>F11+F17+F22+F28</f>
        <v>0</v>
      </c>
      <c r="F29" s="48"/>
      <c r="G29" s="30"/>
      <c r="H29" s="36"/>
      <c r="I29" s="30"/>
    </row>
    <row r="30" spans="1:9" x14ac:dyDescent="0.2">
      <c r="A30" s="45" t="s">
        <v>24</v>
      </c>
      <c r="B30" s="46"/>
      <c r="C30" s="46"/>
      <c r="D30" s="47"/>
      <c r="E30" s="48">
        <f>ROUND(E29*0.23,2)</f>
        <v>0</v>
      </c>
      <c r="F30" s="48"/>
      <c r="H30" s="36"/>
      <c r="I30" s="30"/>
    </row>
    <row r="31" spans="1:9" x14ac:dyDescent="0.2">
      <c r="A31" s="45" t="s">
        <v>25</v>
      </c>
      <c r="B31" s="46"/>
      <c r="C31" s="46"/>
      <c r="D31" s="47"/>
      <c r="E31" s="48">
        <f>ROUND(E29+E30,2)</f>
        <v>0</v>
      </c>
      <c r="F31" s="48"/>
    </row>
    <row r="33" spans="5:8" x14ac:dyDescent="0.2">
      <c r="E33" s="23"/>
      <c r="F33" s="38"/>
    </row>
    <row r="34" spans="5:8" x14ac:dyDescent="0.2">
      <c r="E34" s="40"/>
      <c r="F34" s="41"/>
      <c r="G34" s="30"/>
      <c r="H34" s="31"/>
    </row>
    <row r="35" spans="5:8" x14ac:dyDescent="0.2">
      <c r="E35" s="37"/>
      <c r="F35" s="25"/>
      <c r="G35" s="30"/>
      <c r="H35" s="30"/>
    </row>
    <row r="36" spans="5:8" ht="15" customHeight="1" x14ac:dyDescent="0.2">
      <c r="E36" s="36"/>
      <c r="F36" s="36"/>
      <c r="G36" s="36"/>
    </row>
    <row r="37" spans="5:8" x14ac:dyDescent="0.2">
      <c r="G37" s="30"/>
      <c r="H37" s="30"/>
    </row>
    <row r="38" spans="5:8" x14ac:dyDescent="0.2">
      <c r="E38" s="37"/>
      <c r="F38" s="25"/>
      <c r="G38" s="36"/>
    </row>
    <row r="39" spans="5:8" x14ac:dyDescent="0.2">
      <c r="G39" s="30"/>
      <c r="H39" s="30"/>
    </row>
  </sheetData>
  <mergeCells count="10">
    <mergeCell ref="E34:F34"/>
    <mergeCell ref="A11:E11"/>
    <mergeCell ref="A17:E17"/>
    <mergeCell ref="A22:E22"/>
    <mergeCell ref="A31:D31"/>
    <mergeCell ref="E31:F31"/>
    <mergeCell ref="E29:F29"/>
    <mergeCell ref="A28:E28"/>
    <mergeCell ref="A30:D30"/>
    <mergeCell ref="E30:F30"/>
  </mergeCells>
  <phoneticPr fontId="8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Dziugan</dc:creator>
  <cp:lastModifiedBy>Piotr Dziugan</cp:lastModifiedBy>
  <cp:lastPrinted>2024-02-15T11:49:51Z</cp:lastPrinted>
  <dcterms:created xsi:type="dcterms:W3CDTF">2015-06-05T18:19:34Z</dcterms:created>
  <dcterms:modified xsi:type="dcterms:W3CDTF">2024-04-11T06:27:39Z</dcterms:modified>
</cp:coreProperties>
</file>