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legeud-my.sharepoint.com/personal/krzysztof_lege_olawa_pl/Documents/1. Zamówienia publiczne/Nowy Szpital Wojewódzki/2024/1. Dostawy wyrobów do ortopedii/Pytania/Odpowiedzi/"/>
    </mc:Choice>
  </mc:AlternateContent>
  <xr:revisionPtr revIDLastSave="295" documentId="11_237C1FA94CC1B8E1FCFA08055A9C27F920E0A284" xr6:coauthVersionLast="47" xr6:coauthVersionMax="47" xr10:uidLastSave="{6FD82B78-42BE-414A-AC0D-49D76EA3A13C}"/>
  <bookViews>
    <workbookView xWindow="5355" yWindow="0" windowWidth="39360" windowHeight="15480" tabRatio="500" firstSheet="7" activeTab="7" xr2:uid="{00000000-000D-0000-FFFF-FFFF00000000}"/>
  </bookViews>
  <sheets>
    <sheet name="Analiza ilości przetarg od Neu." sheetId="1" state="hidden" r:id="rId1"/>
    <sheet name="RW" sheetId="2" state="hidden" r:id="rId2"/>
    <sheet name="Bloki razem" sheetId="3" state="hidden" r:id="rId3"/>
    <sheet name="2020 I-X (2)" sheetId="4" state="hidden" r:id="rId4"/>
    <sheet name="Arkusz8" sheetId="5" state="hidden" r:id="rId5"/>
    <sheet name="KOREKTA PLANU-ELEKTRODY do neur" sheetId="6" state="hidden" r:id="rId6"/>
    <sheet name="KOREKTA PLANU-ELEKTRODY do ne-1" sheetId="7" state="hidden" r:id="rId7"/>
    <sheet name="PRZETARG" sheetId="8" r:id="rId8"/>
  </sheets>
  <externalReferences>
    <externalReference r:id="rId9"/>
  </externalReferences>
  <definedNames>
    <definedName name="_xlnm._FilterDatabase" localSheetId="2" hidden="1">'Bloki razem'!$A$9:$AA$87</definedName>
    <definedName name="_xlnm._FilterDatabase" localSheetId="7" hidden="1">PRZETARG!$A$3:$AMG$1203</definedName>
    <definedName name="_xlnm.Print_Area" localSheetId="0">'Analiza ilości przetarg od Neu.'!$A$2:$AG$40</definedName>
    <definedName name="_xlnm.Print_Area" localSheetId="2">'Bloki razem'!$A$1:$AA$100</definedName>
    <definedName name="_xlnm.Print_Area" localSheetId="6">'KOREKTA PLANU-ELEKTRODY do ne-1'!$A$2:$T$58</definedName>
    <definedName name="_xlnm.Print_Area" localSheetId="5">'KOREKTA PLANU-ELEKTRODY do neur'!$A$2:$T$46</definedName>
    <definedName name="_xlnm.Print_Area" localSheetId="7">PRZETARG!$A$2:$W$1206</definedName>
    <definedName name="Print_Area_0" localSheetId="7">PRZETARG!$B$2:$W$1180</definedName>
    <definedName name="Print_Area_0_0" localSheetId="7">PRZETARG!$B$2:$W$1179</definedName>
    <definedName name="Print_Area_0_0_0" localSheetId="7">PRZETARG!$B$2:$V$1179</definedName>
    <definedName name="przetarg" localSheetId="7">PRZETARG!$B$2:$V$1219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552" i="8" l="1"/>
  <c r="O527" i="8"/>
  <c r="J995" i="8"/>
  <c r="J996" i="8"/>
  <c r="J997" i="8"/>
  <c r="J998" i="8"/>
  <c r="J999" i="8"/>
  <c r="J1000" i="8"/>
  <c r="J1001" i="8"/>
  <c r="S110" i="8" l="1"/>
  <c r="S95" i="8"/>
  <c r="S1061" i="8"/>
  <c r="M1061" i="8"/>
  <c r="N1061" i="8" s="1"/>
  <c r="T1061" i="8" s="1"/>
  <c r="S321" i="8"/>
  <c r="S303" i="8"/>
  <c r="J98" i="8"/>
  <c r="O98" i="8" s="1"/>
  <c r="S11" i="8"/>
  <c r="S1196" i="8"/>
  <c r="M1196" i="8"/>
  <c r="N1196" i="8" s="1"/>
  <c r="T1196" i="8" s="1"/>
  <c r="J1196" i="8"/>
  <c r="O1196" i="8" s="1"/>
  <c r="M1195" i="8"/>
  <c r="N1195" i="8" s="1"/>
  <c r="J1195" i="8"/>
  <c r="O1195" i="8" s="1"/>
  <c r="M1194" i="8"/>
  <c r="N1194" i="8" s="1"/>
  <c r="J1194" i="8"/>
  <c r="O1194" i="8" s="1"/>
  <c r="S1193" i="8"/>
  <c r="M1193" i="8"/>
  <c r="N1193" i="8" s="1"/>
  <c r="T1193" i="8" s="1"/>
  <c r="J1193" i="8"/>
  <c r="O1193" i="8" s="1"/>
  <c r="M1192" i="8"/>
  <c r="N1192" i="8" s="1"/>
  <c r="J1192" i="8"/>
  <c r="S1191" i="8"/>
  <c r="M1191" i="8"/>
  <c r="N1191" i="8" s="1"/>
  <c r="T1191" i="8" s="1"/>
  <c r="J1191" i="8"/>
  <c r="M1190" i="8"/>
  <c r="N1190" i="8" s="1"/>
  <c r="J1190" i="8"/>
  <c r="S1189" i="8"/>
  <c r="M1189" i="8"/>
  <c r="N1189" i="8" s="1"/>
  <c r="T1189" i="8" s="1"/>
  <c r="J1189" i="8"/>
  <c r="O1189" i="8" s="1"/>
  <c r="M1188" i="8"/>
  <c r="N1188" i="8" s="1"/>
  <c r="J1188" i="8"/>
  <c r="S1187" i="8"/>
  <c r="M1187" i="8"/>
  <c r="N1187" i="8" s="1"/>
  <c r="T1187" i="8" s="1"/>
  <c r="J1187" i="8"/>
  <c r="M1186" i="8"/>
  <c r="N1186" i="8" s="1"/>
  <c r="J1186" i="8"/>
  <c r="O1186" i="8" s="1"/>
  <c r="S1185" i="8"/>
  <c r="M1185" i="8"/>
  <c r="N1185" i="8" s="1"/>
  <c r="T1185" i="8" s="1"/>
  <c r="J1185" i="8"/>
  <c r="O1185" i="8" s="1"/>
  <c r="M1184" i="8"/>
  <c r="N1184" i="8" s="1"/>
  <c r="J1184" i="8"/>
  <c r="S1183" i="8"/>
  <c r="M1183" i="8"/>
  <c r="N1183" i="8" s="1"/>
  <c r="T1183" i="8" s="1"/>
  <c r="J1183" i="8"/>
  <c r="O1183" i="8" s="1"/>
  <c r="M1182" i="8"/>
  <c r="N1182" i="8" s="1"/>
  <c r="J1182" i="8"/>
  <c r="O1182" i="8" s="1"/>
  <c r="S1181" i="8"/>
  <c r="M1181" i="8"/>
  <c r="N1181" i="8" s="1"/>
  <c r="T1181" i="8" s="1"/>
  <c r="J1181" i="8"/>
  <c r="O1181" i="8" s="1"/>
  <c r="M1180" i="8"/>
  <c r="N1180" i="8" s="1"/>
  <c r="J1180" i="8"/>
  <c r="S1179" i="8"/>
  <c r="M1179" i="8"/>
  <c r="N1179" i="8" s="1"/>
  <c r="T1179" i="8" s="1"/>
  <c r="J1179" i="8"/>
  <c r="O1179" i="8" s="1"/>
  <c r="M1178" i="8"/>
  <c r="N1178" i="8" s="1"/>
  <c r="J1178" i="8"/>
  <c r="O1178" i="8" s="1"/>
  <c r="S1176" i="8"/>
  <c r="M1176" i="8"/>
  <c r="N1176" i="8" s="1"/>
  <c r="T1176" i="8" s="1"/>
  <c r="J1176" i="8"/>
  <c r="O1176" i="8" s="1"/>
  <c r="M1175" i="8"/>
  <c r="N1175" i="8" s="1"/>
  <c r="J1175" i="8"/>
  <c r="O1175" i="8" s="1"/>
  <c r="M1174" i="8"/>
  <c r="N1174" i="8" s="1"/>
  <c r="J1174" i="8"/>
  <c r="M1173" i="8"/>
  <c r="N1173" i="8" s="1"/>
  <c r="J1173" i="8"/>
  <c r="O1173" i="8" s="1"/>
  <c r="M1172" i="8"/>
  <c r="N1172" i="8" s="1"/>
  <c r="J1172" i="8"/>
  <c r="M1171" i="8"/>
  <c r="N1171" i="8" s="1"/>
  <c r="J1171" i="8"/>
  <c r="O1171" i="8" s="1"/>
  <c r="M1170" i="8"/>
  <c r="N1170" i="8" s="1"/>
  <c r="J1170" i="8"/>
  <c r="M1169" i="8"/>
  <c r="N1169" i="8" s="1"/>
  <c r="J1169" i="8"/>
  <c r="O1169" i="8" s="1"/>
  <c r="M1168" i="8"/>
  <c r="N1168" i="8" s="1"/>
  <c r="J1168" i="8"/>
  <c r="M1167" i="8"/>
  <c r="N1167" i="8" s="1"/>
  <c r="J1167" i="8"/>
  <c r="O1167" i="8" s="1"/>
  <c r="M1166" i="8"/>
  <c r="N1166" i="8" s="1"/>
  <c r="J1166" i="8"/>
  <c r="M1165" i="8"/>
  <c r="N1165" i="8" s="1"/>
  <c r="J1165" i="8"/>
  <c r="O1165" i="8" s="1"/>
  <c r="M1164" i="8"/>
  <c r="N1164" i="8" s="1"/>
  <c r="J1164" i="8"/>
  <c r="M1163" i="8"/>
  <c r="N1163" i="8" s="1"/>
  <c r="J1163" i="8"/>
  <c r="O1163" i="8" s="1"/>
  <c r="M1162" i="8"/>
  <c r="N1162" i="8" s="1"/>
  <c r="J1162" i="8"/>
  <c r="M1161" i="8"/>
  <c r="N1161" i="8" s="1"/>
  <c r="J1161" i="8"/>
  <c r="O1161" i="8" s="1"/>
  <c r="M1160" i="8"/>
  <c r="N1160" i="8" s="1"/>
  <c r="J1160" i="8"/>
  <c r="M1159" i="8"/>
  <c r="N1159" i="8" s="1"/>
  <c r="J1159" i="8"/>
  <c r="O1159" i="8" s="1"/>
  <c r="M1158" i="8"/>
  <c r="N1158" i="8" s="1"/>
  <c r="J1158" i="8"/>
  <c r="M1157" i="8"/>
  <c r="N1157" i="8" s="1"/>
  <c r="J1157" i="8"/>
  <c r="O1157" i="8" s="1"/>
  <c r="S1155" i="8"/>
  <c r="N1155" i="8"/>
  <c r="T1155" i="8" s="1"/>
  <c r="J1155" i="8"/>
  <c r="S1154" i="8"/>
  <c r="O1154" i="8"/>
  <c r="M1154" i="8"/>
  <c r="N1154" i="8" s="1"/>
  <c r="M1153" i="8"/>
  <c r="N1153" i="8" s="1"/>
  <c r="J1153" i="8"/>
  <c r="R1153" i="8" s="1"/>
  <c r="S1153" i="8" s="1"/>
  <c r="M1152" i="8"/>
  <c r="N1152" i="8" s="1"/>
  <c r="J1152" i="8"/>
  <c r="O1152" i="8" s="1"/>
  <c r="M1151" i="8"/>
  <c r="N1151" i="8" s="1"/>
  <c r="J1151" i="8"/>
  <c r="O1151" i="8" s="1"/>
  <c r="S1148" i="8"/>
  <c r="M1148" i="8"/>
  <c r="N1148" i="8" s="1"/>
  <c r="T1148" i="8" s="1"/>
  <c r="J1148" i="8"/>
  <c r="O1148" i="8" s="1"/>
  <c r="M1147" i="8"/>
  <c r="N1147" i="8" s="1"/>
  <c r="J1147" i="8"/>
  <c r="M1146" i="8"/>
  <c r="N1146" i="8" s="1"/>
  <c r="J1146" i="8"/>
  <c r="O1146" i="8" s="1"/>
  <c r="M1145" i="8"/>
  <c r="N1145" i="8" s="1"/>
  <c r="J1145" i="8"/>
  <c r="M1142" i="8"/>
  <c r="N1142" i="8" s="1"/>
  <c r="J1142" i="8"/>
  <c r="S1141" i="8"/>
  <c r="M1141" i="8"/>
  <c r="N1141" i="8" s="1"/>
  <c r="T1141" i="8" s="1"/>
  <c r="J1141" i="8"/>
  <c r="M1140" i="8"/>
  <c r="N1140" i="8" s="1"/>
  <c r="J1140" i="8"/>
  <c r="O1140" i="8" s="1"/>
  <c r="S1139" i="8"/>
  <c r="M1139" i="8"/>
  <c r="N1139" i="8" s="1"/>
  <c r="T1139" i="8" s="1"/>
  <c r="J1139" i="8"/>
  <c r="O1139" i="8" s="1"/>
  <c r="M1138" i="8"/>
  <c r="N1138" i="8" s="1"/>
  <c r="J1138" i="8"/>
  <c r="O1138" i="8" s="1"/>
  <c r="S1136" i="8"/>
  <c r="N1136" i="8"/>
  <c r="T1136" i="8" s="1"/>
  <c r="J1136" i="8"/>
  <c r="S1135" i="8"/>
  <c r="N1135" i="8"/>
  <c r="T1135" i="8" s="1"/>
  <c r="J1135" i="8"/>
  <c r="M1134" i="8"/>
  <c r="N1134" i="8" s="1"/>
  <c r="J1134" i="8"/>
  <c r="R1134" i="8" s="1"/>
  <c r="M1133" i="8"/>
  <c r="N1133" i="8" s="1"/>
  <c r="J1133" i="8"/>
  <c r="M1132" i="8"/>
  <c r="N1132" i="8" s="1"/>
  <c r="J1132" i="8"/>
  <c r="O1132" i="8" s="1"/>
  <c r="M1131" i="8"/>
  <c r="N1131" i="8" s="1"/>
  <c r="J1131" i="8"/>
  <c r="M1130" i="8"/>
  <c r="N1130" i="8" s="1"/>
  <c r="J1130" i="8"/>
  <c r="O1130" i="8" s="1"/>
  <c r="M1129" i="8"/>
  <c r="N1129" i="8" s="1"/>
  <c r="J1129" i="8"/>
  <c r="M1128" i="8"/>
  <c r="N1128" i="8" s="1"/>
  <c r="J1128" i="8"/>
  <c r="O1128" i="8" s="1"/>
  <c r="M1127" i="8"/>
  <c r="N1127" i="8" s="1"/>
  <c r="J1127" i="8"/>
  <c r="M1126" i="8"/>
  <c r="N1126" i="8" s="1"/>
  <c r="J1126" i="8"/>
  <c r="O1126" i="8" s="1"/>
  <c r="M1125" i="8"/>
  <c r="N1125" i="8" s="1"/>
  <c r="J1125" i="8"/>
  <c r="M1124" i="8"/>
  <c r="N1124" i="8" s="1"/>
  <c r="J1124" i="8"/>
  <c r="O1124" i="8" s="1"/>
  <c r="M1123" i="8"/>
  <c r="N1123" i="8" s="1"/>
  <c r="J1123" i="8"/>
  <c r="M1122" i="8"/>
  <c r="N1122" i="8" s="1"/>
  <c r="J1122" i="8"/>
  <c r="O1122" i="8" s="1"/>
  <c r="M1121" i="8"/>
  <c r="N1121" i="8" s="1"/>
  <c r="J1121" i="8"/>
  <c r="M1120" i="8"/>
  <c r="N1120" i="8" s="1"/>
  <c r="J1120" i="8"/>
  <c r="O1120" i="8" s="1"/>
  <c r="M1119" i="8"/>
  <c r="N1119" i="8" s="1"/>
  <c r="J1119" i="8"/>
  <c r="M1118" i="8"/>
  <c r="N1118" i="8" s="1"/>
  <c r="J1118" i="8"/>
  <c r="O1118" i="8" s="1"/>
  <c r="M1114" i="8"/>
  <c r="N1114" i="8" s="1"/>
  <c r="J1114" i="8"/>
  <c r="O1114" i="8" s="1"/>
  <c r="M1113" i="8"/>
  <c r="N1113" i="8" s="1"/>
  <c r="J1113" i="8"/>
  <c r="M1111" i="8"/>
  <c r="N1111" i="8" s="1"/>
  <c r="J1111" i="8"/>
  <c r="S1109" i="8"/>
  <c r="M1109" i="8"/>
  <c r="N1109" i="8" s="1"/>
  <c r="T1109" i="8" s="1"/>
  <c r="J1109" i="8"/>
  <c r="O1109" i="8" s="1"/>
  <c r="S1108" i="8"/>
  <c r="M1108" i="8"/>
  <c r="N1108" i="8" s="1"/>
  <c r="T1108" i="8" s="1"/>
  <c r="J1108" i="8"/>
  <c r="O1108" i="8" s="1"/>
  <c r="S1107" i="8"/>
  <c r="M1107" i="8"/>
  <c r="N1107" i="8" s="1"/>
  <c r="T1107" i="8" s="1"/>
  <c r="J1107" i="8"/>
  <c r="O1107" i="8" s="1"/>
  <c r="S1106" i="8"/>
  <c r="M1106" i="8"/>
  <c r="N1106" i="8" s="1"/>
  <c r="T1106" i="8" s="1"/>
  <c r="J1106" i="8"/>
  <c r="O1106" i="8" s="1"/>
  <c r="S1105" i="8"/>
  <c r="M1105" i="8"/>
  <c r="N1105" i="8" s="1"/>
  <c r="T1105" i="8" s="1"/>
  <c r="J1105" i="8"/>
  <c r="O1105" i="8" s="1"/>
  <c r="S1104" i="8"/>
  <c r="M1104" i="8"/>
  <c r="N1104" i="8" s="1"/>
  <c r="T1104" i="8" s="1"/>
  <c r="J1104" i="8"/>
  <c r="M1103" i="8"/>
  <c r="N1103" i="8" s="1"/>
  <c r="J1103" i="8"/>
  <c r="O1103" i="8" s="1"/>
  <c r="M1102" i="8"/>
  <c r="N1102" i="8" s="1"/>
  <c r="J1102" i="8"/>
  <c r="O1102" i="8" s="1"/>
  <c r="M1101" i="8"/>
  <c r="N1101" i="8" s="1"/>
  <c r="J1101" i="8"/>
  <c r="O1101" i="8" s="1"/>
  <c r="M1098" i="8"/>
  <c r="N1098" i="8" s="1"/>
  <c r="J1098" i="8"/>
  <c r="O1098" i="8" s="1"/>
  <c r="M1097" i="8"/>
  <c r="N1097" i="8" s="1"/>
  <c r="J1097" i="8"/>
  <c r="O1097" i="8" s="1"/>
  <c r="M1096" i="8"/>
  <c r="N1096" i="8" s="1"/>
  <c r="J1096" i="8"/>
  <c r="O1096" i="8" s="1"/>
  <c r="M1095" i="8"/>
  <c r="N1095" i="8" s="1"/>
  <c r="J1095" i="8"/>
  <c r="M1094" i="8"/>
  <c r="N1094" i="8" s="1"/>
  <c r="J1094" i="8"/>
  <c r="O1094" i="8" s="1"/>
  <c r="M1093" i="8"/>
  <c r="N1093" i="8" s="1"/>
  <c r="J1093" i="8"/>
  <c r="O1093" i="8" s="1"/>
  <c r="M1092" i="8"/>
  <c r="N1092" i="8" s="1"/>
  <c r="J1092" i="8"/>
  <c r="O1092" i="8" s="1"/>
  <c r="M1091" i="8"/>
  <c r="N1091" i="8" s="1"/>
  <c r="J1091" i="8"/>
  <c r="M1090" i="8"/>
  <c r="N1090" i="8" s="1"/>
  <c r="J1090" i="8"/>
  <c r="O1090" i="8" s="1"/>
  <c r="S1086" i="8"/>
  <c r="M1086" i="8"/>
  <c r="N1086" i="8" s="1"/>
  <c r="T1086" i="8" s="1"/>
  <c r="J1086" i="8"/>
  <c r="O1086" i="8" s="1"/>
  <c r="M1085" i="8"/>
  <c r="N1085" i="8" s="1"/>
  <c r="J1085" i="8"/>
  <c r="R1085" i="8" s="1"/>
  <c r="S1085" i="8" s="1"/>
  <c r="M1084" i="8"/>
  <c r="N1084" i="8" s="1"/>
  <c r="J1084" i="8"/>
  <c r="M1083" i="8"/>
  <c r="N1083" i="8" s="1"/>
  <c r="J1083" i="8"/>
  <c r="O1083" i="8" s="1"/>
  <c r="M1082" i="8"/>
  <c r="N1082" i="8" s="1"/>
  <c r="J1082" i="8"/>
  <c r="O1082" i="8" s="1"/>
  <c r="M1080" i="8"/>
  <c r="N1080" i="8" s="1"/>
  <c r="J1080" i="8"/>
  <c r="R1080" i="8" s="1"/>
  <c r="S1080" i="8" s="1"/>
  <c r="S1079" i="8" s="1"/>
  <c r="M1078" i="8"/>
  <c r="N1078" i="8" s="1"/>
  <c r="J1078" i="8"/>
  <c r="O1078" i="8" s="1"/>
  <c r="M1077" i="8"/>
  <c r="N1077" i="8" s="1"/>
  <c r="J1077" i="8"/>
  <c r="R1077" i="8" s="1"/>
  <c r="S1077" i="8" s="1"/>
  <c r="M1076" i="8"/>
  <c r="N1076" i="8" s="1"/>
  <c r="J1076" i="8"/>
  <c r="O1076" i="8" s="1"/>
  <c r="M1075" i="8"/>
  <c r="N1075" i="8" s="1"/>
  <c r="J1075" i="8"/>
  <c r="O1075" i="8" s="1"/>
  <c r="M1074" i="8"/>
  <c r="N1074" i="8" s="1"/>
  <c r="J1074" i="8"/>
  <c r="R1074" i="8" s="1"/>
  <c r="S1074" i="8" s="1"/>
  <c r="M1072" i="8"/>
  <c r="N1072" i="8" s="1"/>
  <c r="J1072" i="8"/>
  <c r="O1072" i="8" s="1"/>
  <c r="M1071" i="8"/>
  <c r="N1071" i="8" s="1"/>
  <c r="J1071" i="8"/>
  <c r="R1071" i="8" s="1"/>
  <c r="S1071" i="8" s="1"/>
  <c r="M1070" i="8"/>
  <c r="N1070" i="8" s="1"/>
  <c r="J1070" i="8"/>
  <c r="M1069" i="8"/>
  <c r="N1069" i="8" s="1"/>
  <c r="J1069" i="8"/>
  <c r="M1067" i="8"/>
  <c r="N1067" i="8" s="1"/>
  <c r="J1067" i="8"/>
  <c r="R1067" i="8" s="1"/>
  <c r="S1067" i="8" s="1"/>
  <c r="M1066" i="8"/>
  <c r="N1066" i="8" s="1"/>
  <c r="J1066" i="8"/>
  <c r="O1066" i="8" s="1"/>
  <c r="M1065" i="8"/>
  <c r="N1065" i="8" s="1"/>
  <c r="J1065" i="8"/>
  <c r="O1065" i="8" s="1"/>
  <c r="M1064" i="8"/>
  <c r="N1064" i="8" s="1"/>
  <c r="J1064" i="8"/>
  <c r="R1064" i="8" s="1"/>
  <c r="S1064" i="8" s="1"/>
  <c r="M1063" i="8"/>
  <c r="N1063" i="8" s="1"/>
  <c r="J1063" i="8"/>
  <c r="R1063" i="8" s="1"/>
  <c r="S1063" i="8" s="1"/>
  <c r="J1061" i="8"/>
  <c r="P1061" i="8" s="1"/>
  <c r="M1060" i="8"/>
  <c r="N1060" i="8" s="1"/>
  <c r="J1060" i="8"/>
  <c r="M1059" i="8"/>
  <c r="N1059" i="8" s="1"/>
  <c r="J1059" i="8"/>
  <c r="R1059" i="8" s="1"/>
  <c r="S1059" i="8" s="1"/>
  <c r="M1058" i="8"/>
  <c r="N1058" i="8" s="1"/>
  <c r="J1058" i="8"/>
  <c r="R1058" i="8" s="1"/>
  <c r="S1058" i="8" s="1"/>
  <c r="M1057" i="8"/>
  <c r="N1057" i="8" s="1"/>
  <c r="J1057" i="8"/>
  <c r="M1056" i="8"/>
  <c r="N1056" i="8" s="1"/>
  <c r="J1056" i="8"/>
  <c r="S1053" i="8"/>
  <c r="M1053" i="8"/>
  <c r="N1053" i="8" s="1"/>
  <c r="J1053" i="8"/>
  <c r="O1053" i="8" s="1"/>
  <c r="S1052" i="8"/>
  <c r="M1052" i="8"/>
  <c r="N1052" i="8" s="1"/>
  <c r="T1052" i="8" s="1"/>
  <c r="J1052" i="8"/>
  <c r="O1052" i="8" s="1"/>
  <c r="S1051" i="8"/>
  <c r="M1051" i="8"/>
  <c r="N1051" i="8" s="1"/>
  <c r="T1051" i="8" s="1"/>
  <c r="J1051" i="8"/>
  <c r="O1051" i="8" s="1"/>
  <c r="S1050" i="8"/>
  <c r="M1050" i="8"/>
  <c r="N1050" i="8" s="1"/>
  <c r="T1050" i="8" s="1"/>
  <c r="J1050" i="8"/>
  <c r="O1050" i="8" s="1"/>
  <c r="S1049" i="8"/>
  <c r="M1049" i="8"/>
  <c r="N1049" i="8" s="1"/>
  <c r="T1049" i="8" s="1"/>
  <c r="J1049" i="8"/>
  <c r="O1049" i="8" s="1"/>
  <c r="S1048" i="8"/>
  <c r="M1048" i="8"/>
  <c r="N1048" i="8" s="1"/>
  <c r="T1048" i="8" s="1"/>
  <c r="J1048" i="8"/>
  <c r="O1048" i="8" s="1"/>
  <c r="S1047" i="8"/>
  <c r="M1047" i="8"/>
  <c r="N1047" i="8" s="1"/>
  <c r="T1047" i="8" s="1"/>
  <c r="J1047" i="8"/>
  <c r="S1046" i="8"/>
  <c r="M1046" i="8"/>
  <c r="N1046" i="8" s="1"/>
  <c r="T1046" i="8" s="1"/>
  <c r="J1046" i="8"/>
  <c r="S1045" i="8"/>
  <c r="M1045" i="8"/>
  <c r="N1045" i="8" s="1"/>
  <c r="T1045" i="8" s="1"/>
  <c r="J1045" i="8"/>
  <c r="O1045" i="8" s="1"/>
  <c r="S1044" i="8"/>
  <c r="M1044" i="8"/>
  <c r="N1044" i="8" s="1"/>
  <c r="T1044" i="8" s="1"/>
  <c r="J1044" i="8"/>
  <c r="O1044" i="8" s="1"/>
  <c r="S1043" i="8"/>
  <c r="M1043" i="8"/>
  <c r="N1043" i="8" s="1"/>
  <c r="T1043" i="8" s="1"/>
  <c r="J1043" i="8"/>
  <c r="O1043" i="8" s="1"/>
  <c r="S1042" i="8"/>
  <c r="M1042" i="8"/>
  <c r="N1042" i="8" s="1"/>
  <c r="T1042" i="8" s="1"/>
  <c r="J1042" i="8"/>
  <c r="O1042" i="8" s="1"/>
  <c r="S1041" i="8"/>
  <c r="M1041" i="8"/>
  <c r="N1041" i="8" s="1"/>
  <c r="T1041" i="8" s="1"/>
  <c r="J1041" i="8"/>
  <c r="O1041" i="8" s="1"/>
  <c r="S1040" i="8"/>
  <c r="M1040" i="8"/>
  <c r="N1040" i="8" s="1"/>
  <c r="T1040" i="8" s="1"/>
  <c r="J1040" i="8"/>
  <c r="O1040" i="8" s="1"/>
  <c r="S1039" i="8"/>
  <c r="M1039" i="8"/>
  <c r="N1039" i="8" s="1"/>
  <c r="T1039" i="8" s="1"/>
  <c r="J1039" i="8"/>
  <c r="O1039" i="8" s="1"/>
  <c r="S1038" i="8"/>
  <c r="M1038" i="8"/>
  <c r="N1038" i="8" s="1"/>
  <c r="T1038" i="8" s="1"/>
  <c r="J1038" i="8"/>
  <c r="S1037" i="8"/>
  <c r="M1037" i="8"/>
  <c r="N1037" i="8" s="1"/>
  <c r="J1037" i="8"/>
  <c r="O1037" i="8" s="1"/>
  <c r="S1035" i="8"/>
  <c r="M1035" i="8"/>
  <c r="N1035" i="8" s="1"/>
  <c r="T1035" i="8" s="1"/>
  <c r="J1035" i="8"/>
  <c r="O1035" i="8" s="1"/>
  <c r="S1034" i="8"/>
  <c r="M1034" i="8"/>
  <c r="N1034" i="8" s="1"/>
  <c r="T1034" i="8" s="1"/>
  <c r="J1034" i="8"/>
  <c r="O1034" i="8" s="1"/>
  <c r="M1033" i="8"/>
  <c r="N1033" i="8" s="1"/>
  <c r="J1033" i="8"/>
  <c r="M1032" i="8"/>
  <c r="N1032" i="8" s="1"/>
  <c r="J1032" i="8"/>
  <c r="M1031" i="8"/>
  <c r="N1031" i="8" s="1"/>
  <c r="J1031" i="8"/>
  <c r="M1029" i="8"/>
  <c r="N1029" i="8" s="1"/>
  <c r="J1029" i="8"/>
  <c r="M1028" i="8"/>
  <c r="N1028" i="8" s="1"/>
  <c r="J1028" i="8"/>
  <c r="M1027" i="8"/>
  <c r="N1027" i="8" s="1"/>
  <c r="J1027" i="8"/>
  <c r="O1027" i="8" s="1"/>
  <c r="M1026" i="8"/>
  <c r="N1026" i="8" s="1"/>
  <c r="J1026" i="8"/>
  <c r="M1025" i="8"/>
  <c r="N1025" i="8" s="1"/>
  <c r="J1025" i="8"/>
  <c r="O1025" i="8" s="1"/>
  <c r="M1024" i="8"/>
  <c r="N1024" i="8" s="1"/>
  <c r="J1024" i="8"/>
  <c r="M1023" i="8"/>
  <c r="N1023" i="8" s="1"/>
  <c r="J1023" i="8"/>
  <c r="M1022" i="8"/>
  <c r="N1022" i="8" s="1"/>
  <c r="J1022" i="8"/>
  <c r="M1021" i="8"/>
  <c r="N1021" i="8" s="1"/>
  <c r="J1021" i="8"/>
  <c r="M1020" i="8"/>
  <c r="N1020" i="8" s="1"/>
  <c r="J1020" i="8"/>
  <c r="M1019" i="8"/>
  <c r="N1019" i="8" s="1"/>
  <c r="J1019" i="8"/>
  <c r="O1019" i="8" s="1"/>
  <c r="M1018" i="8"/>
  <c r="N1018" i="8" s="1"/>
  <c r="J1018" i="8"/>
  <c r="M1017" i="8"/>
  <c r="N1017" i="8" s="1"/>
  <c r="J1017" i="8"/>
  <c r="O1017" i="8" s="1"/>
  <c r="M1016" i="8"/>
  <c r="N1016" i="8" s="1"/>
  <c r="J1016" i="8"/>
  <c r="S1014" i="8"/>
  <c r="M1014" i="8"/>
  <c r="N1014" i="8" s="1"/>
  <c r="T1014" i="8" s="1"/>
  <c r="J1014" i="8"/>
  <c r="O1014" i="8" s="1"/>
  <c r="S1013" i="8"/>
  <c r="M1013" i="8"/>
  <c r="N1013" i="8" s="1"/>
  <c r="T1013" i="8" s="1"/>
  <c r="J1013" i="8"/>
  <c r="O1013" i="8" s="1"/>
  <c r="S1012" i="8"/>
  <c r="M1012" i="8"/>
  <c r="N1012" i="8" s="1"/>
  <c r="T1012" i="8" s="1"/>
  <c r="J1012" i="8"/>
  <c r="S1011" i="8"/>
  <c r="M1011" i="8"/>
  <c r="N1011" i="8" s="1"/>
  <c r="J1011" i="8"/>
  <c r="O1011" i="8" s="1"/>
  <c r="S1010" i="8"/>
  <c r="M1010" i="8"/>
  <c r="N1010" i="8" s="1"/>
  <c r="T1010" i="8" s="1"/>
  <c r="J1010" i="8"/>
  <c r="O1010" i="8" s="1"/>
  <c r="S1009" i="8"/>
  <c r="M1009" i="8"/>
  <c r="N1009" i="8" s="1"/>
  <c r="T1009" i="8" s="1"/>
  <c r="J1009" i="8"/>
  <c r="O1009" i="8" s="1"/>
  <c r="S1008" i="8"/>
  <c r="M1008" i="8"/>
  <c r="N1008" i="8" s="1"/>
  <c r="T1008" i="8" s="1"/>
  <c r="J1008" i="8"/>
  <c r="O1008" i="8" s="1"/>
  <c r="S1007" i="8"/>
  <c r="M1007" i="8"/>
  <c r="N1007" i="8" s="1"/>
  <c r="T1007" i="8" s="1"/>
  <c r="J1007" i="8"/>
  <c r="O1007" i="8" s="1"/>
  <c r="S1006" i="8"/>
  <c r="M1006" i="8"/>
  <c r="N1006" i="8" s="1"/>
  <c r="T1006" i="8" s="1"/>
  <c r="J1006" i="8"/>
  <c r="O1006" i="8" s="1"/>
  <c r="S1005" i="8"/>
  <c r="M1005" i="8"/>
  <c r="N1005" i="8" s="1"/>
  <c r="T1005" i="8" s="1"/>
  <c r="J1005" i="8"/>
  <c r="O1005" i="8" s="1"/>
  <c r="S1004" i="8"/>
  <c r="M1004" i="8"/>
  <c r="N1004" i="8" s="1"/>
  <c r="T1004" i="8" s="1"/>
  <c r="J1004" i="8"/>
  <c r="S1003" i="8"/>
  <c r="M1003" i="8"/>
  <c r="N1003" i="8" s="1"/>
  <c r="T1003" i="8" s="1"/>
  <c r="J1003" i="8"/>
  <c r="O1003" i="8" s="1"/>
  <c r="S1001" i="8"/>
  <c r="M1001" i="8"/>
  <c r="N1001" i="8" s="1"/>
  <c r="T1001" i="8" s="1"/>
  <c r="O1001" i="8"/>
  <c r="S1000" i="8"/>
  <c r="M1000" i="8"/>
  <c r="N1000" i="8" s="1"/>
  <c r="T1000" i="8" s="1"/>
  <c r="O1000" i="8"/>
  <c r="S999" i="8"/>
  <c r="M999" i="8"/>
  <c r="N999" i="8" s="1"/>
  <c r="T999" i="8" s="1"/>
  <c r="O999" i="8"/>
  <c r="S998" i="8"/>
  <c r="M998" i="8"/>
  <c r="N998" i="8" s="1"/>
  <c r="T998" i="8" s="1"/>
  <c r="O998" i="8"/>
  <c r="M997" i="8"/>
  <c r="N997" i="8" s="1"/>
  <c r="O997" i="8"/>
  <c r="M996" i="8"/>
  <c r="N996" i="8" s="1"/>
  <c r="M995" i="8"/>
  <c r="N995" i="8" s="1"/>
  <c r="O995" i="8"/>
  <c r="M993" i="8"/>
  <c r="N993" i="8" s="1"/>
  <c r="J993" i="8"/>
  <c r="M992" i="8"/>
  <c r="N992" i="8" s="1"/>
  <c r="J992" i="8"/>
  <c r="O992" i="8" s="1"/>
  <c r="S991" i="8"/>
  <c r="M991" i="8"/>
  <c r="N991" i="8" s="1"/>
  <c r="T991" i="8" s="1"/>
  <c r="J991" i="8"/>
  <c r="O991" i="8" s="1"/>
  <c r="M990" i="8"/>
  <c r="N990" i="8" s="1"/>
  <c r="J990" i="8"/>
  <c r="O990" i="8" s="1"/>
  <c r="M989" i="8"/>
  <c r="N989" i="8" s="1"/>
  <c r="J989" i="8"/>
  <c r="O989" i="8" s="1"/>
  <c r="M987" i="8"/>
  <c r="N987" i="8" s="1"/>
  <c r="J987" i="8"/>
  <c r="R987" i="8" s="1"/>
  <c r="S987" i="8" s="1"/>
  <c r="M986" i="8"/>
  <c r="N986" i="8" s="1"/>
  <c r="J986" i="8"/>
  <c r="R986" i="8" s="1"/>
  <c r="S986" i="8" s="1"/>
  <c r="M985" i="8"/>
  <c r="N985" i="8" s="1"/>
  <c r="J985" i="8"/>
  <c r="R985" i="8" s="1"/>
  <c r="M984" i="8"/>
  <c r="N984" i="8" s="1"/>
  <c r="J984" i="8"/>
  <c r="O984" i="8" s="1"/>
  <c r="M983" i="8"/>
  <c r="N983" i="8" s="1"/>
  <c r="J983" i="8"/>
  <c r="O983" i="8" s="1"/>
  <c r="M982" i="8"/>
  <c r="N982" i="8" s="1"/>
  <c r="J982" i="8"/>
  <c r="R982" i="8" s="1"/>
  <c r="S982" i="8" s="1"/>
  <c r="M981" i="8"/>
  <c r="N981" i="8" s="1"/>
  <c r="J981" i="8"/>
  <c r="R981" i="8" s="1"/>
  <c r="M980" i="8"/>
  <c r="N980" i="8" s="1"/>
  <c r="J980" i="8"/>
  <c r="O980" i="8" s="1"/>
  <c r="M978" i="8"/>
  <c r="N978" i="8" s="1"/>
  <c r="J978" i="8"/>
  <c r="R978" i="8" s="1"/>
  <c r="S978" i="8" s="1"/>
  <c r="M977" i="8"/>
  <c r="N977" i="8" s="1"/>
  <c r="J977" i="8"/>
  <c r="M976" i="8"/>
  <c r="N976" i="8" s="1"/>
  <c r="J976" i="8"/>
  <c r="M975" i="8"/>
  <c r="N975" i="8" s="1"/>
  <c r="J975" i="8"/>
  <c r="O975" i="8" s="1"/>
  <c r="M972" i="8"/>
  <c r="N972" i="8" s="1"/>
  <c r="J972" i="8"/>
  <c r="R972" i="8" s="1"/>
  <c r="S972" i="8" s="1"/>
  <c r="S971" i="8" s="1"/>
  <c r="M970" i="8"/>
  <c r="N970" i="8" s="1"/>
  <c r="J970" i="8"/>
  <c r="O970" i="8" s="1"/>
  <c r="M969" i="8"/>
  <c r="N969" i="8" s="1"/>
  <c r="J969" i="8"/>
  <c r="R969" i="8" s="1"/>
  <c r="S969" i="8" s="1"/>
  <c r="M966" i="8"/>
  <c r="N966" i="8" s="1"/>
  <c r="J966" i="8"/>
  <c r="O966" i="8" s="1"/>
  <c r="M965" i="8"/>
  <c r="N965" i="8" s="1"/>
  <c r="J965" i="8"/>
  <c r="O965" i="8" s="1"/>
  <c r="M964" i="8"/>
  <c r="N964" i="8" s="1"/>
  <c r="J964" i="8"/>
  <c r="R964" i="8" s="1"/>
  <c r="S964" i="8" s="1"/>
  <c r="M963" i="8"/>
  <c r="N963" i="8" s="1"/>
  <c r="J963" i="8"/>
  <c r="R963" i="8" s="1"/>
  <c r="S960" i="8"/>
  <c r="M960" i="8"/>
  <c r="N960" i="8" s="1"/>
  <c r="T960" i="8" s="1"/>
  <c r="J960" i="8"/>
  <c r="O960" i="8" s="1"/>
  <c r="S959" i="8"/>
  <c r="M959" i="8"/>
  <c r="N959" i="8" s="1"/>
  <c r="T959" i="8" s="1"/>
  <c r="J959" i="8"/>
  <c r="O959" i="8" s="1"/>
  <c r="S958" i="8"/>
  <c r="M958" i="8"/>
  <c r="N958" i="8" s="1"/>
  <c r="T958" i="8" s="1"/>
  <c r="J958" i="8"/>
  <c r="O958" i="8" s="1"/>
  <c r="S957" i="8"/>
  <c r="M957" i="8"/>
  <c r="N957" i="8" s="1"/>
  <c r="T957" i="8" s="1"/>
  <c r="J957" i="8"/>
  <c r="S956" i="8"/>
  <c r="M956" i="8"/>
  <c r="N956" i="8" s="1"/>
  <c r="T956" i="8" s="1"/>
  <c r="J956" i="8"/>
  <c r="O956" i="8" s="1"/>
  <c r="S955" i="8"/>
  <c r="M955" i="8"/>
  <c r="N955" i="8" s="1"/>
  <c r="T955" i="8" s="1"/>
  <c r="J955" i="8"/>
  <c r="O955" i="8" s="1"/>
  <c r="S954" i="8"/>
  <c r="M954" i="8"/>
  <c r="N954" i="8" s="1"/>
  <c r="T954" i="8" s="1"/>
  <c r="J954" i="8"/>
  <c r="O954" i="8" s="1"/>
  <c r="S953" i="8"/>
  <c r="M953" i="8"/>
  <c r="N953" i="8" s="1"/>
  <c r="T953" i="8" s="1"/>
  <c r="J953" i="8"/>
  <c r="O953" i="8" s="1"/>
  <c r="S952" i="8"/>
  <c r="M952" i="8"/>
  <c r="N952" i="8" s="1"/>
  <c r="T952" i="8" s="1"/>
  <c r="J952" i="8"/>
  <c r="O952" i="8" s="1"/>
  <c r="S951" i="8"/>
  <c r="M951" i="8"/>
  <c r="N951" i="8" s="1"/>
  <c r="T951" i="8" s="1"/>
  <c r="J951" i="8"/>
  <c r="S950" i="8"/>
  <c r="M950" i="8"/>
  <c r="N950" i="8" s="1"/>
  <c r="T950" i="8" s="1"/>
  <c r="J950" i="8"/>
  <c r="O950" i="8" s="1"/>
  <c r="S949" i="8"/>
  <c r="M949" i="8"/>
  <c r="N949" i="8" s="1"/>
  <c r="T949" i="8" s="1"/>
  <c r="J949" i="8"/>
  <c r="S948" i="8"/>
  <c r="M948" i="8"/>
  <c r="N948" i="8" s="1"/>
  <c r="J948" i="8"/>
  <c r="O948" i="8" s="1"/>
  <c r="S947" i="8"/>
  <c r="M947" i="8"/>
  <c r="N947" i="8" s="1"/>
  <c r="T947" i="8" s="1"/>
  <c r="J947" i="8"/>
  <c r="O947" i="8" s="1"/>
  <c r="S946" i="8"/>
  <c r="M946" i="8"/>
  <c r="N946" i="8" s="1"/>
  <c r="T946" i="8" s="1"/>
  <c r="J946" i="8"/>
  <c r="O946" i="8" s="1"/>
  <c r="S945" i="8"/>
  <c r="M945" i="8"/>
  <c r="N945" i="8" s="1"/>
  <c r="T945" i="8" s="1"/>
  <c r="J945" i="8"/>
  <c r="O945" i="8" s="1"/>
  <c r="S944" i="8"/>
  <c r="M944" i="8"/>
  <c r="N944" i="8" s="1"/>
  <c r="T944" i="8" s="1"/>
  <c r="J944" i="8"/>
  <c r="O944" i="8" s="1"/>
  <c r="S942" i="8"/>
  <c r="M942" i="8"/>
  <c r="N942" i="8" s="1"/>
  <c r="T942" i="8" s="1"/>
  <c r="J942" i="8"/>
  <c r="O942" i="8" s="1"/>
  <c r="S941" i="8"/>
  <c r="M941" i="8"/>
  <c r="N941" i="8" s="1"/>
  <c r="T941" i="8" s="1"/>
  <c r="J941" i="8"/>
  <c r="O941" i="8" s="1"/>
  <c r="S940" i="8"/>
  <c r="M940" i="8"/>
  <c r="N940" i="8" s="1"/>
  <c r="T940" i="8" s="1"/>
  <c r="J940" i="8"/>
  <c r="S939" i="8"/>
  <c r="M939" i="8"/>
  <c r="N939" i="8" s="1"/>
  <c r="T939" i="8" s="1"/>
  <c r="J939" i="8"/>
  <c r="O939" i="8" s="1"/>
  <c r="S938" i="8"/>
  <c r="M938" i="8"/>
  <c r="N938" i="8" s="1"/>
  <c r="T938" i="8" s="1"/>
  <c r="J938" i="8"/>
  <c r="O938" i="8" s="1"/>
  <c r="S937" i="8"/>
  <c r="M937" i="8"/>
  <c r="N937" i="8" s="1"/>
  <c r="T937" i="8" s="1"/>
  <c r="J937" i="8"/>
  <c r="O937" i="8" s="1"/>
  <c r="S936" i="8"/>
  <c r="M936" i="8"/>
  <c r="N936" i="8" s="1"/>
  <c r="T936" i="8" s="1"/>
  <c r="J936" i="8"/>
  <c r="O936" i="8" s="1"/>
  <c r="S935" i="8"/>
  <c r="M935" i="8"/>
  <c r="N935" i="8" s="1"/>
  <c r="T935" i="8" s="1"/>
  <c r="J935" i="8"/>
  <c r="O935" i="8" s="1"/>
  <c r="S934" i="8"/>
  <c r="M934" i="8"/>
  <c r="N934" i="8" s="1"/>
  <c r="T934" i="8" s="1"/>
  <c r="J934" i="8"/>
  <c r="O934" i="8" s="1"/>
  <c r="S933" i="8"/>
  <c r="M933" i="8"/>
  <c r="N933" i="8" s="1"/>
  <c r="T933" i="8" s="1"/>
  <c r="J933" i="8"/>
  <c r="O933" i="8" s="1"/>
  <c r="S932" i="8"/>
  <c r="M932" i="8"/>
  <c r="N932" i="8" s="1"/>
  <c r="T932" i="8" s="1"/>
  <c r="J932" i="8"/>
  <c r="S931" i="8"/>
  <c r="M931" i="8"/>
  <c r="N931" i="8" s="1"/>
  <c r="J931" i="8"/>
  <c r="O931" i="8" s="1"/>
  <c r="S930" i="8"/>
  <c r="M930" i="8"/>
  <c r="N930" i="8" s="1"/>
  <c r="T930" i="8" s="1"/>
  <c r="J930" i="8"/>
  <c r="O930" i="8" s="1"/>
  <c r="S929" i="8"/>
  <c r="M929" i="8"/>
  <c r="N929" i="8" s="1"/>
  <c r="T929" i="8" s="1"/>
  <c r="J929" i="8"/>
  <c r="O929" i="8" s="1"/>
  <c r="S928" i="8"/>
  <c r="M928" i="8"/>
  <c r="N928" i="8" s="1"/>
  <c r="T928" i="8" s="1"/>
  <c r="J928" i="8"/>
  <c r="O928" i="8" s="1"/>
  <c r="S927" i="8"/>
  <c r="M927" i="8"/>
  <c r="N927" i="8" s="1"/>
  <c r="T927" i="8" s="1"/>
  <c r="J927" i="8"/>
  <c r="O927" i="8" s="1"/>
  <c r="S926" i="8"/>
  <c r="M926" i="8"/>
  <c r="N926" i="8" s="1"/>
  <c r="T926" i="8" s="1"/>
  <c r="J926" i="8"/>
  <c r="O926" i="8" s="1"/>
  <c r="S924" i="8"/>
  <c r="M924" i="8"/>
  <c r="N924" i="8" s="1"/>
  <c r="T924" i="8" s="1"/>
  <c r="J924" i="8"/>
  <c r="S923" i="8"/>
  <c r="M923" i="8"/>
  <c r="N923" i="8" s="1"/>
  <c r="T923" i="8" s="1"/>
  <c r="J923" i="8"/>
  <c r="S922" i="8"/>
  <c r="M922" i="8"/>
  <c r="N922" i="8" s="1"/>
  <c r="T922" i="8" s="1"/>
  <c r="J922" i="8"/>
  <c r="O922" i="8" s="1"/>
  <c r="S921" i="8"/>
  <c r="M921" i="8"/>
  <c r="N921" i="8" s="1"/>
  <c r="T921" i="8" s="1"/>
  <c r="J921" i="8"/>
  <c r="O921" i="8" s="1"/>
  <c r="S920" i="8"/>
  <c r="M920" i="8"/>
  <c r="N920" i="8" s="1"/>
  <c r="T920" i="8" s="1"/>
  <c r="J920" i="8"/>
  <c r="O920" i="8" s="1"/>
  <c r="S919" i="8"/>
  <c r="M919" i="8"/>
  <c r="N919" i="8" s="1"/>
  <c r="T919" i="8" s="1"/>
  <c r="J919" i="8"/>
  <c r="O919" i="8" s="1"/>
  <c r="S918" i="8"/>
  <c r="M918" i="8"/>
  <c r="N918" i="8" s="1"/>
  <c r="T918" i="8" s="1"/>
  <c r="J918" i="8"/>
  <c r="O918" i="8" s="1"/>
  <c r="S917" i="8"/>
  <c r="M917" i="8"/>
  <c r="N917" i="8" s="1"/>
  <c r="T917" i="8" s="1"/>
  <c r="J917" i="8"/>
  <c r="O917" i="8" s="1"/>
  <c r="S916" i="8"/>
  <c r="M916" i="8"/>
  <c r="N916" i="8" s="1"/>
  <c r="T916" i="8" s="1"/>
  <c r="J916" i="8"/>
  <c r="O916" i="8" s="1"/>
  <c r="S915" i="8"/>
  <c r="M915" i="8"/>
  <c r="N915" i="8" s="1"/>
  <c r="T915" i="8" s="1"/>
  <c r="J915" i="8"/>
  <c r="S914" i="8"/>
  <c r="M914" i="8"/>
  <c r="N914" i="8" s="1"/>
  <c r="J914" i="8"/>
  <c r="O914" i="8" s="1"/>
  <c r="S913" i="8"/>
  <c r="M913" i="8"/>
  <c r="N913" i="8" s="1"/>
  <c r="T913" i="8" s="1"/>
  <c r="J913" i="8"/>
  <c r="O913" i="8" s="1"/>
  <c r="S912" i="8"/>
  <c r="M912" i="8"/>
  <c r="N912" i="8" s="1"/>
  <c r="T912" i="8" s="1"/>
  <c r="J912" i="8"/>
  <c r="S911" i="8"/>
  <c r="M911" i="8"/>
  <c r="N911" i="8" s="1"/>
  <c r="T911" i="8" s="1"/>
  <c r="J911" i="8"/>
  <c r="O911" i="8" s="1"/>
  <c r="S910" i="8"/>
  <c r="M910" i="8"/>
  <c r="N910" i="8" s="1"/>
  <c r="T910" i="8" s="1"/>
  <c r="J910" i="8"/>
  <c r="O910" i="8" s="1"/>
  <c r="S909" i="8"/>
  <c r="M909" i="8"/>
  <c r="N909" i="8" s="1"/>
  <c r="T909" i="8" s="1"/>
  <c r="J909" i="8"/>
  <c r="S908" i="8"/>
  <c r="M908" i="8"/>
  <c r="N908" i="8" s="1"/>
  <c r="T908" i="8" s="1"/>
  <c r="J908" i="8"/>
  <c r="S907" i="8"/>
  <c r="M907" i="8"/>
  <c r="N907" i="8" s="1"/>
  <c r="T907" i="8" s="1"/>
  <c r="J907" i="8"/>
  <c r="S906" i="8"/>
  <c r="M906" i="8"/>
  <c r="N906" i="8" s="1"/>
  <c r="T906" i="8" s="1"/>
  <c r="J906" i="8"/>
  <c r="O906" i="8" s="1"/>
  <c r="S905" i="8"/>
  <c r="M905" i="8"/>
  <c r="N905" i="8" s="1"/>
  <c r="T905" i="8" s="1"/>
  <c r="J905" i="8"/>
  <c r="O905" i="8" s="1"/>
  <c r="S904" i="8"/>
  <c r="M904" i="8"/>
  <c r="N904" i="8" s="1"/>
  <c r="T904" i="8" s="1"/>
  <c r="J904" i="8"/>
  <c r="M901" i="8"/>
  <c r="N901" i="8" s="1"/>
  <c r="J901" i="8"/>
  <c r="M900" i="8"/>
  <c r="N900" i="8" s="1"/>
  <c r="J900" i="8"/>
  <c r="M899" i="8"/>
  <c r="N899" i="8" s="1"/>
  <c r="J899" i="8"/>
  <c r="M898" i="8"/>
  <c r="N898" i="8" s="1"/>
  <c r="J898" i="8"/>
  <c r="S897" i="8"/>
  <c r="M897" i="8"/>
  <c r="N897" i="8" s="1"/>
  <c r="T897" i="8" s="1"/>
  <c r="J897" i="8"/>
  <c r="O897" i="8" s="1"/>
  <c r="M896" i="8"/>
  <c r="N896" i="8" s="1"/>
  <c r="J896" i="8"/>
  <c r="O896" i="8" s="1"/>
  <c r="M895" i="8"/>
  <c r="N895" i="8" s="1"/>
  <c r="J895" i="8"/>
  <c r="O895" i="8" s="1"/>
  <c r="M894" i="8"/>
  <c r="N894" i="8" s="1"/>
  <c r="J894" i="8"/>
  <c r="R894" i="8" s="1"/>
  <c r="S894" i="8" s="1"/>
  <c r="M893" i="8"/>
  <c r="N893" i="8" s="1"/>
  <c r="J893" i="8"/>
  <c r="R893" i="8" s="1"/>
  <c r="M892" i="8"/>
  <c r="N892" i="8" s="1"/>
  <c r="J892" i="8"/>
  <c r="O892" i="8" s="1"/>
  <c r="M891" i="8"/>
  <c r="N891" i="8" s="1"/>
  <c r="J891" i="8"/>
  <c r="O891" i="8" s="1"/>
  <c r="M890" i="8"/>
  <c r="N890" i="8" s="1"/>
  <c r="J890" i="8"/>
  <c r="R890" i="8" s="1"/>
  <c r="S890" i="8" s="1"/>
  <c r="M889" i="8"/>
  <c r="N889" i="8" s="1"/>
  <c r="J889" i="8"/>
  <c r="O889" i="8" s="1"/>
  <c r="S888" i="8"/>
  <c r="M888" i="8"/>
  <c r="N888" i="8" s="1"/>
  <c r="T888" i="8" s="1"/>
  <c r="J888" i="8"/>
  <c r="O888" i="8" s="1"/>
  <c r="S887" i="8"/>
  <c r="M887" i="8"/>
  <c r="N887" i="8" s="1"/>
  <c r="T887" i="8" s="1"/>
  <c r="J887" i="8"/>
  <c r="M886" i="8"/>
  <c r="N886" i="8" s="1"/>
  <c r="J886" i="8"/>
  <c r="O886" i="8" s="1"/>
  <c r="S885" i="8"/>
  <c r="M885" i="8"/>
  <c r="N885" i="8" s="1"/>
  <c r="T885" i="8" s="1"/>
  <c r="J885" i="8"/>
  <c r="O885" i="8" s="1"/>
  <c r="S884" i="8"/>
  <c r="M884" i="8"/>
  <c r="N884" i="8" s="1"/>
  <c r="T884" i="8" s="1"/>
  <c r="J884" i="8"/>
  <c r="O884" i="8" s="1"/>
  <c r="M883" i="8"/>
  <c r="N883" i="8" s="1"/>
  <c r="J883" i="8"/>
  <c r="R883" i="8" s="1"/>
  <c r="M881" i="8"/>
  <c r="N881" i="8" s="1"/>
  <c r="J881" i="8"/>
  <c r="O881" i="8" s="1"/>
  <c r="M880" i="8"/>
  <c r="N880" i="8" s="1"/>
  <c r="J880" i="8"/>
  <c r="O880" i="8" s="1"/>
  <c r="M878" i="8"/>
  <c r="N878" i="8" s="1"/>
  <c r="J878" i="8"/>
  <c r="R878" i="8" s="1"/>
  <c r="S878" i="8" s="1"/>
  <c r="M877" i="8"/>
  <c r="N877" i="8" s="1"/>
  <c r="J877" i="8"/>
  <c r="O877" i="8" s="1"/>
  <c r="M876" i="8"/>
  <c r="N876" i="8" s="1"/>
  <c r="J876" i="8"/>
  <c r="O876" i="8" s="1"/>
  <c r="M875" i="8"/>
  <c r="N875" i="8" s="1"/>
  <c r="J875" i="8"/>
  <c r="R875" i="8" s="1"/>
  <c r="S875" i="8" s="1"/>
  <c r="M873" i="8"/>
  <c r="N873" i="8" s="1"/>
  <c r="J873" i="8"/>
  <c r="R873" i="8" s="1"/>
  <c r="S873" i="8" s="1"/>
  <c r="M872" i="8"/>
  <c r="N872" i="8" s="1"/>
  <c r="J872" i="8"/>
  <c r="O872" i="8" s="1"/>
  <c r="M871" i="8"/>
  <c r="N871" i="8" s="1"/>
  <c r="J871" i="8"/>
  <c r="O871" i="8" s="1"/>
  <c r="M870" i="8"/>
  <c r="N870" i="8" s="1"/>
  <c r="J870" i="8"/>
  <c r="R870" i="8" s="1"/>
  <c r="S870" i="8" s="1"/>
  <c r="M869" i="8"/>
  <c r="N869" i="8" s="1"/>
  <c r="J869" i="8"/>
  <c r="R869" i="8" s="1"/>
  <c r="S869" i="8" s="1"/>
  <c r="M868" i="8"/>
  <c r="N868" i="8" s="1"/>
  <c r="J868" i="8"/>
  <c r="M865" i="8"/>
  <c r="N865" i="8" s="1"/>
  <c r="J865" i="8"/>
  <c r="O865" i="8" s="1"/>
  <c r="M864" i="8"/>
  <c r="N864" i="8" s="1"/>
  <c r="J864" i="8"/>
  <c r="O864" i="8" s="1"/>
  <c r="M863" i="8"/>
  <c r="N863" i="8" s="1"/>
  <c r="J863" i="8"/>
  <c r="R863" i="8" s="1"/>
  <c r="S863" i="8" s="1"/>
  <c r="M862" i="8"/>
  <c r="N862" i="8" s="1"/>
  <c r="J862" i="8"/>
  <c r="R862" i="8" s="1"/>
  <c r="S862" i="8" s="1"/>
  <c r="M861" i="8"/>
  <c r="N861" i="8" s="1"/>
  <c r="J861" i="8"/>
  <c r="R861" i="8" s="1"/>
  <c r="M860" i="8"/>
  <c r="N860" i="8" s="1"/>
  <c r="J860" i="8"/>
  <c r="O860" i="8" s="1"/>
  <c r="M859" i="8"/>
  <c r="N859" i="8" s="1"/>
  <c r="J859" i="8"/>
  <c r="O859" i="8" s="1"/>
  <c r="M858" i="8"/>
  <c r="N858" i="8" s="1"/>
  <c r="J858" i="8"/>
  <c r="R858" i="8" s="1"/>
  <c r="S858" i="8" s="1"/>
  <c r="M857" i="8"/>
  <c r="N857" i="8" s="1"/>
  <c r="J857" i="8"/>
  <c r="O857" i="8" s="1"/>
  <c r="M856" i="8"/>
  <c r="N856" i="8" s="1"/>
  <c r="J856" i="8"/>
  <c r="O856" i="8" s="1"/>
  <c r="M855" i="8"/>
  <c r="N855" i="8" s="1"/>
  <c r="J855" i="8"/>
  <c r="R855" i="8" s="1"/>
  <c r="S855" i="8" s="1"/>
  <c r="M854" i="8"/>
  <c r="N854" i="8" s="1"/>
  <c r="J854" i="8"/>
  <c r="R854" i="8" s="1"/>
  <c r="S854" i="8" s="1"/>
  <c r="M853" i="8"/>
  <c r="N853" i="8" s="1"/>
  <c r="J853" i="8"/>
  <c r="R853" i="8" s="1"/>
  <c r="M852" i="8"/>
  <c r="N852" i="8" s="1"/>
  <c r="J852" i="8"/>
  <c r="O852" i="8" s="1"/>
  <c r="M851" i="8"/>
  <c r="N851" i="8" s="1"/>
  <c r="J851" i="8"/>
  <c r="O851" i="8" s="1"/>
  <c r="M850" i="8"/>
  <c r="N850" i="8" s="1"/>
  <c r="J850" i="8"/>
  <c r="R850" i="8" s="1"/>
  <c r="S850" i="8" s="1"/>
  <c r="M849" i="8"/>
  <c r="N849" i="8" s="1"/>
  <c r="J849" i="8"/>
  <c r="R849" i="8" s="1"/>
  <c r="M848" i="8"/>
  <c r="N848" i="8" s="1"/>
  <c r="J848" i="8"/>
  <c r="O848" i="8" s="1"/>
  <c r="M847" i="8"/>
  <c r="N847" i="8" s="1"/>
  <c r="J847" i="8"/>
  <c r="O847" i="8" s="1"/>
  <c r="M846" i="8"/>
  <c r="N846" i="8" s="1"/>
  <c r="J846" i="8"/>
  <c r="R846" i="8" s="1"/>
  <c r="S846" i="8" s="1"/>
  <c r="M845" i="8"/>
  <c r="N845" i="8" s="1"/>
  <c r="J845" i="8"/>
  <c r="O845" i="8" s="1"/>
  <c r="S844" i="8"/>
  <c r="M844" i="8"/>
  <c r="N844" i="8" s="1"/>
  <c r="T844" i="8" s="1"/>
  <c r="J844" i="8"/>
  <c r="O844" i="8" s="1"/>
  <c r="S843" i="8"/>
  <c r="M843" i="8"/>
  <c r="N843" i="8" s="1"/>
  <c r="T843" i="8" s="1"/>
  <c r="J843" i="8"/>
  <c r="S842" i="8"/>
  <c r="M842" i="8"/>
  <c r="N842" i="8" s="1"/>
  <c r="J842" i="8"/>
  <c r="O842" i="8" s="1"/>
  <c r="M840" i="8"/>
  <c r="N840" i="8" s="1"/>
  <c r="J840" i="8"/>
  <c r="O840" i="8" s="1"/>
  <c r="M839" i="8"/>
  <c r="N839" i="8" s="1"/>
  <c r="J839" i="8"/>
  <c r="O839" i="8" s="1"/>
  <c r="M838" i="8"/>
  <c r="N838" i="8" s="1"/>
  <c r="J838" i="8"/>
  <c r="M837" i="8"/>
  <c r="N837" i="8" s="1"/>
  <c r="J837" i="8"/>
  <c r="O837" i="8" s="1"/>
  <c r="M836" i="8"/>
  <c r="N836" i="8" s="1"/>
  <c r="J836" i="8"/>
  <c r="O836" i="8" s="1"/>
  <c r="M835" i="8"/>
  <c r="N835" i="8" s="1"/>
  <c r="J835" i="8"/>
  <c r="O835" i="8" s="1"/>
  <c r="M834" i="8"/>
  <c r="N834" i="8" s="1"/>
  <c r="J834" i="8"/>
  <c r="M833" i="8"/>
  <c r="N833" i="8" s="1"/>
  <c r="J833" i="8"/>
  <c r="O833" i="8" s="1"/>
  <c r="M832" i="8"/>
  <c r="N832" i="8" s="1"/>
  <c r="J832" i="8"/>
  <c r="O832" i="8" s="1"/>
  <c r="M831" i="8"/>
  <c r="N831" i="8" s="1"/>
  <c r="J831" i="8"/>
  <c r="O831" i="8" s="1"/>
  <c r="M830" i="8"/>
  <c r="N830" i="8" s="1"/>
  <c r="J830" i="8"/>
  <c r="M829" i="8"/>
  <c r="N829" i="8" s="1"/>
  <c r="J829" i="8"/>
  <c r="O829" i="8" s="1"/>
  <c r="M828" i="8"/>
  <c r="N828" i="8" s="1"/>
  <c r="J828" i="8"/>
  <c r="O828" i="8" s="1"/>
  <c r="M827" i="8"/>
  <c r="N827" i="8" s="1"/>
  <c r="J827" i="8"/>
  <c r="O827" i="8" s="1"/>
  <c r="M826" i="8"/>
  <c r="N826" i="8" s="1"/>
  <c r="J826" i="8"/>
  <c r="M824" i="8"/>
  <c r="N824" i="8" s="1"/>
  <c r="J824" i="8"/>
  <c r="O824" i="8" s="1"/>
  <c r="M823" i="8"/>
  <c r="N823" i="8" s="1"/>
  <c r="J823" i="8"/>
  <c r="O823" i="8" s="1"/>
  <c r="M822" i="8"/>
  <c r="N822" i="8" s="1"/>
  <c r="J822" i="8"/>
  <c r="O822" i="8" s="1"/>
  <c r="S820" i="8"/>
  <c r="M820" i="8"/>
  <c r="N820" i="8" s="1"/>
  <c r="T820" i="8" s="1"/>
  <c r="J820" i="8"/>
  <c r="O820" i="8" s="1"/>
  <c r="S819" i="8"/>
  <c r="M819" i="8"/>
  <c r="N819" i="8" s="1"/>
  <c r="T819" i="8" s="1"/>
  <c r="J819" i="8"/>
  <c r="O819" i="8" s="1"/>
  <c r="M817" i="8"/>
  <c r="N817" i="8" s="1"/>
  <c r="J817" i="8"/>
  <c r="M816" i="8"/>
  <c r="N816" i="8" s="1"/>
  <c r="J816" i="8"/>
  <c r="O816" i="8" s="1"/>
  <c r="M815" i="8"/>
  <c r="N815" i="8" s="1"/>
  <c r="J815" i="8"/>
  <c r="M814" i="8"/>
  <c r="N814" i="8" s="1"/>
  <c r="J814" i="8"/>
  <c r="O814" i="8" s="1"/>
  <c r="M813" i="8"/>
  <c r="N813" i="8" s="1"/>
  <c r="J813" i="8"/>
  <c r="M812" i="8"/>
  <c r="N812" i="8" s="1"/>
  <c r="J812" i="8"/>
  <c r="O812" i="8" s="1"/>
  <c r="M811" i="8"/>
  <c r="N811" i="8" s="1"/>
  <c r="J811" i="8"/>
  <c r="M810" i="8"/>
  <c r="N810" i="8" s="1"/>
  <c r="J810" i="8"/>
  <c r="O810" i="8" s="1"/>
  <c r="M808" i="8"/>
  <c r="N808" i="8" s="1"/>
  <c r="J808" i="8"/>
  <c r="M807" i="8"/>
  <c r="N807" i="8" s="1"/>
  <c r="J807" i="8"/>
  <c r="O807" i="8" s="1"/>
  <c r="S806" i="8"/>
  <c r="M806" i="8"/>
  <c r="N806" i="8" s="1"/>
  <c r="T806" i="8" s="1"/>
  <c r="J806" i="8"/>
  <c r="O806" i="8" s="1"/>
  <c r="S805" i="8"/>
  <c r="M805" i="8"/>
  <c r="N805" i="8" s="1"/>
  <c r="T805" i="8" s="1"/>
  <c r="J805" i="8"/>
  <c r="O805" i="8" s="1"/>
  <c r="S803" i="8"/>
  <c r="M803" i="8"/>
  <c r="N803" i="8" s="1"/>
  <c r="T803" i="8" s="1"/>
  <c r="J803" i="8"/>
  <c r="O803" i="8" s="1"/>
  <c r="M802" i="8"/>
  <c r="N802" i="8" s="1"/>
  <c r="J802" i="8"/>
  <c r="O802" i="8" s="1"/>
  <c r="M801" i="8"/>
  <c r="N801" i="8" s="1"/>
  <c r="J801" i="8"/>
  <c r="R801" i="8" s="1"/>
  <c r="S801" i="8" s="1"/>
  <c r="M800" i="8"/>
  <c r="N800" i="8" s="1"/>
  <c r="J800" i="8"/>
  <c r="R800" i="8" s="1"/>
  <c r="S800" i="8" s="1"/>
  <c r="S799" i="8"/>
  <c r="M799" i="8"/>
  <c r="N799" i="8" s="1"/>
  <c r="T799" i="8" s="1"/>
  <c r="J799" i="8"/>
  <c r="O799" i="8" s="1"/>
  <c r="M798" i="8"/>
  <c r="N798" i="8" s="1"/>
  <c r="J798" i="8"/>
  <c r="O798" i="8" s="1"/>
  <c r="M797" i="8"/>
  <c r="N797" i="8" s="1"/>
  <c r="J797" i="8"/>
  <c r="M796" i="8"/>
  <c r="N796" i="8" s="1"/>
  <c r="J796" i="8"/>
  <c r="O796" i="8" s="1"/>
  <c r="M795" i="8"/>
  <c r="N795" i="8" s="1"/>
  <c r="J795" i="8"/>
  <c r="M794" i="8"/>
  <c r="N794" i="8" s="1"/>
  <c r="J794" i="8"/>
  <c r="O794" i="8" s="1"/>
  <c r="M793" i="8"/>
  <c r="N793" i="8" s="1"/>
  <c r="J793" i="8"/>
  <c r="M791" i="8"/>
  <c r="N791" i="8" s="1"/>
  <c r="J791" i="8"/>
  <c r="O791" i="8" s="1"/>
  <c r="M790" i="8"/>
  <c r="N790" i="8" s="1"/>
  <c r="J790" i="8"/>
  <c r="M788" i="8"/>
  <c r="N788" i="8" s="1"/>
  <c r="J788" i="8"/>
  <c r="O788" i="8" s="1"/>
  <c r="M787" i="8"/>
  <c r="N787" i="8" s="1"/>
  <c r="J787" i="8"/>
  <c r="M786" i="8"/>
  <c r="N786" i="8" s="1"/>
  <c r="J786" i="8"/>
  <c r="O786" i="8" s="1"/>
  <c r="M783" i="8"/>
  <c r="N783" i="8" s="1"/>
  <c r="J783" i="8"/>
  <c r="O783" i="8" s="1"/>
  <c r="M782" i="8"/>
  <c r="N782" i="8" s="1"/>
  <c r="J782" i="8"/>
  <c r="M781" i="8"/>
  <c r="N781" i="8" s="1"/>
  <c r="J781" i="8"/>
  <c r="M780" i="8"/>
  <c r="N780" i="8" s="1"/>
  <c r="J780" i="8"/>
  <c r="M779" i="8"/>
  <c r="N779" i="8" s="1"/>
  <c r="J779" i="8"/>
  <c r="S778" i="8"/>
  <c r="M778" i="8"/>
  <c r="N778" i="8" s="1"/>
  <c r="T778" i="8" s="1"/>
  <c r="J778" i="8"/>
  <c r="O778" i="8" s="1"/>
  <c r="M777" i="8"/>
  <c r="N777" i="8" s="1"/>
  <c r="J777" i="8"/>
  <c r="O777" i="8" s="1"/>
  <c r="M776" i="8"/>
  <c r="N776" i="8" s="1"/>
  <c r="J776" i="8"/>
  <c r="O776" i="8" s="1"/>
  <c r="M775" i="8"/>
  <c r="N775" i="8" s="1"/>
  <c r="J775" i="8"/>
  <c r="R775" i="8" s="1"/>
  <c r="S775" i="8" s="1"/>
  <c r="S773" i="8"/>
  <c r="M773" i="8"/>
  <c r="N773" i="8" s="1"/>
  <c r="T773" i="8" s="1"/>
  <c r="J773" i="8"/>
  <c r="O773" i="8" s="1"/>
  <c r="S772" i="8"/>
  <c r="M772" i="8"/>
  <c r="N772" i="8" s="1"/>
  <c r="T772" i="8" s="1"/>
  <c r="J772" i="8"/>
  <c r="O772" i="8" s="1"/>
  <c r="S771" i="8"/>
  <c r="M771" i="8"/>
  <c r="N771" i="8" s="1"/>
  <c r="T771" i="8" s="1"/>
  <c r="J771" i="8"/>
  <c r="S770" i="8"/>
  <c r="M770" i="8"/>
  <c r="N770" i="8" s="1"/>
  <c r="T770" i="8" s="1"/>
  <c r="J770" i="8"/>
  <c r="O770" i="8" s="1"/>
  <c r="S769" i="8"/>
  <c r="M769" i="8"/>
  <c r="N769" i="8" s="1"/>
  <c r="T769" i="8" s="1"/>
  <c r="J769" i="8"/>
  <c r="O769" i="8" s="1"/>
  <c r="S768" i="8"/>
  <c r="M768" i="8"/>
  <c r="N768" i="8" s="1"/>
  <c r="T768" i="8" s="1"/>
  <c r="J768" i="8"/>
  <c r="O768" i="8" s="1"/>
  <c r="S767" i="8"/>
  <c r="M767" i="8"/>
  <c r="N767" i="8" s="1"/>
  <c r="T767" i="8" s="1"/>
  <c r="J767" i="8"/>
  <c r="O767" i="8" s="1"/>
  <c r="M766" i="8"/>
  <c r="N766" i="8" s="1"/>
  <c r="J766" i="8"/>
  <c r="O766" i="8" s="1"/>
  <c r="M765" i="8"/>
  <c r="N765" i="8" s="1"/>
  <c r="J765" i="8"/>
  <c r="O765" i="8" s="1"/>
  <c r="S764" i="8"/>
  <c r="M764" i="8"/>
  <c r="N764" i="8" s="1"/>
  <c r="T764" i="8" s="1"/>
  <c r="J764" i="8"/>
  <c r="M763" i="8"/>
  <c r="N763" i="8" s="1"/>
  <c r="J763" i="8"/>
  <c r="R763" i="8" s="1"/>
  <c r="S763" i="8" s="1"/>
  <c r="M762" i="8"/>
  <c r="N762" i="8" s="1"/>
  <c r="J762" i="8"/>
  <c r="R762" i="8" s="1"/>
  <c r="S762" i="8" s="1"/>
  <c r="M761" i="8"/>
  <c r="N761" i="8" s="1"/>
  <c r="J761" i="8"/>
  <c r="O761" i="8" s="1"/>
  <c r="M760" i="8"/>
  <c r="N760" i="8" s="1"/>
  <c r="J760" i="8"/>
  <c r="O760" i="8" s="1"/>
  <c r="M759" i="8"/>
  <c r="N759" i="8" s="1"/>
  <c r="J759" i="8"/>
  <c r="R759" i="8" s="1"/>
  <c r="S759" i="8" s="1"/>
  <c r="M758" i="8"/>
  <c r="N758" i="8" s="1"/>
  <c r="J758" i="8"/>
  <c r="R758" i="8" s="1"/>
  <c r="S758" i="8" s="1"/>
  <c r="M756" i="8"/>
  <c r="N756" i="8" s="1"/>
  <c r="J756" i="8"/>
  <c r="O756" i="8" s="1"/>
  <c r="M755" i="8"/>
  <c r="N755" i="8" s="1"/>
  <c r="J755" i="8"/>
  <c r="R755" i="8" s="1"/>
  <c r="S755" i="8" s="1"/>
  <c r="M754" i="8"/>
  <c r="N754" i="8" s="1"/>
  <c r="J754" i="8"/>
  <c r="R754" i="8" s="1"/>
  <c r="S754" i="8" s="1"/>
  <c r="M753" i="8"/>
  <c r="N753" i="8" s="1"/>
  <c r="J753" i="8"/>
  <c r="R753" i="8" s="1"/>
  <c r="M752" i="8"/>
  <c r="N752" i="8" s="1"/>
  <c r="J752" i="8"/>
  <c r="O752" i="8" s="1"/>
  <c r="M750" i="8"/>
  <c r="N750" i="8" s="1"/>
  <c r="J750" i="8"/>
  <c r="R750" i="8" s="1"/>
  <c r="S750" i="8" s="1"/>
  <c r="M749" i="8"/>
  <c r="N749" i="8" s="1"/>
  <c r="J749" i="8"/>
  <c r="R749" i="8" s="1"/>
  <c r="M748" i="8"/>
  <c r="N748" i="8" s="1"/>
  <c r="J748" i="8"/>
  <c r="O748" i="8" s="1"/>
  <c r="M747" i="8"/>
  <c r="N747" i="8" s="1"/>
  <c r="J747" i="8"/>
  <c r="O747" i="8" s="1"/>
  <c r="S746" i="8"/>
  <c r="M746" i="8"/>
  <c r="N746" i="8" s="1"/>
  <c r="T746" i="8" s="1"/>
  <c r="J746" i="8"/>
  <c r="O746" i="8" s="1"/>
  <c r="S745" i="8"/>
  <c r="M745" i="8"/>
  <c r="N745" i="8" s="1"/>
  <c r="T745" i="8" s="1"/>
  <c r="J745" i="8"/>
  <c r="O745" i="8" s="1"/>
  <c r="S744" i="8"/>
  <c r="M744" i="8"/>
  <c r="N744" i="8" s="1"/>
  <c r="T744" i="8" s="1"/>
  <c r="J744" i="8"/>
  <c r="O744" i="8" s="1"/>
  <c r="S743" i="8"/>
  <c r="M743" i="8"/>
  <c r="N743" i="8" s="1"/>
  <c r="T743" i="8" s="1"/>
  <c r="J743" i="8"/>
  <c r="O743" i="8" s="1"/>
  <c r="M742" i="8"/>
  <c r="N742" i="8" s="1"/>
  <c r="J742" i="8"/>
  <c r="S741" i="8"/>
  <c r="M741" i="8"/>
  <c r="N741" i="8" s="1"/>
  <c r="T741" i="8" s="1"/>
  <c r="J741" i="8"/>
  <c r="O741" i="8" s="1"/>
  <c r="S740" i="8"/>
  <c r="M740" i="8"/>
  <c r="N740" i="8" s="1"/>
  <c r="T740" i="8" s="1"/>
  <c r="J740" i="8"/>
  <c r="O740" i="8" s="1"/>
  <c r="S739" i="8"/>
  <c r="M739" i="8"/>
  <c r="N739" i="8" s="1"/>
  <c r="T739" i="8" s="1"/>
  <c r="J739" i="8"/>
  <c r="O739" i="8" s="1"/>
  <c r="S738" i="8"/>
  <c r="M738" i="8"/>
  <c r="N738" i="8" s="1"/>
  <c r="T738" i="8" s="1"/>
  <c r="J738" i="8"/>
  <c r="O738" i="8" s="1"/>
  <c r="M737" i="8"/>
  <c r="N737" i="8" s="1"/>
  <c r="J737" i="8"/>
  <c r="O737" i="8" s="1"/>
  <c r="S736" i="8"/>
  <c r="M736" i="8"/>
  <c r="N736" i="8" s="1"/>
  <c r="T736" i="8" s="1"/>
  <c r="J736" i="8"/>
  <c r="O736" i="8" s="1"/>
  <c r="S735" i="8"/>
  <c r="M735" i="8"/>
  <c r="N735" i="8" s="1"/>
  <c r="T735" i="8" s="1"/>
  <c r="J735" i="8"/>
  <c r="S734" i="8"/>
  <c r="M734" i="8"/>
  <c r="N734" i="8" s="1"/>
  <c r="J734" i="8"/>
  <c r="O734" i="8" s="1"/>
  <c r="M733" i="8"/>
  <c r="N733" i="8" s="1"/>
  <c r="J733" i="8"/>
  <c r="M732" i="8"/>
  <c r="N732" i="8" s="1"/>
  <c r="J732" i="8"/>
  <c r="O732" i="8" s="1"/>
  <c r="S731" i="8"/>
  <c r="M731" i="8"/>
  <c r="N731" i="8" s="1"/>
  <c r="T731" i="8" s="1"/>
  <c r="J731" i="8"/>
  <c r="O731" i="8" s="1"/>
  <c r="S730" i="8"/>
  <c r="M730" i="8"/>
  <c r="N730" i="8" s="1"/>
  <c r="T730" i="8" s="1"/>
  <c r="J730" i="8"/>
  <c r="O730" i="8" s="1"/>
  <c r="S729" i="8"/>
  <c r="M729" i="8"/>
  <c r="N729" i="8" s="1"/>
  <c r="T729" i="8" s="1"/>
  <c r="J729" i="8"/>
  <c r="O729" i="8" s="1"/>
  <c r="S728" i="8"/>
  <c r="M728" i="8"/>
  <c r="N728" i="8" s="1"/>
  <c r="T728" i="8" s="1"/>
  <c r="J728" i="8"/>
  <c r="O728" i="8" s="1"/>
  <c r="S727" i="8"/>
  <c r="M727" i="8"/>
  <c r="N727" i="8" s="1"/>
  <c r="T727" i="8" s="1"/>
  <c r="J727" i="8"/>
  <c r="O727" i="8" s="1"/>
  <c r="S726" i="8"/>
  <c r="M726" i="8"/>
  <c r="N726" i="8" s="1"/>
  <c r="T726" i="8" s="1"/>
  <c r="J726" i="8"/>
  <c r="O726" i="8" s="1"/>
  <c r="S725" i="8"/>
  <c r="M725" i="8"/>
  <c r="N725" i="8" s="1"/>
  <c r="T725" i="8" s="1"/>
  <c r="J725" i="8"/>
  <c r="O725" i="8" s="1"/>
  <c r="S724" i="8"/>
  <c r="M724" i="8"/>
  <c r="N724" i="8" s="1"/>
  <c r="T724" i="8" s="1"/>
  <c r="J724" i="8"/>
  <c r="O724" i="8" s="1"/>
  <c r="S723" i="8"/>
  <c r="M723" i="8"/>
  <c r="N723" i="8" s="1"/>
  <c r="T723" i="8" s="1"/>
  <c r="J723" i="8"/>
  <c r="O723" i="8" s="1"/>
  <c r="S722" i="8"/>
  <c r="M722" i="8"/>
  <c r="N722" i="8" s="1"/>
  <c r="T722" i="8" s="1"/>
  <c r="J722" i="8"/>
  <c r="O722" i="8" s="1"/>
  <c r="M720" i="8"/>
  <c r="N720" i="8" s="1"/>
  <c r="J720" i="8"/>
  <c r="O720" i="8" s="1"/>
  <c r="S719" i="8"/>
  <c r="M719" i="8"/>
  <c r="N719" i="8" s="1"/>
  <c r="T719" i="8" s="1"/>
  <c r="J719" i="8"/>
  <c r="O719" i="8" s="1"/>
  <c r="S718" i="8"/>
  <c r="M718" i="8"/>
  <c r="N718" i="8" s="1"/>
  <c r="T718" i="8" s="1"/>
  <c r="J718" i="8"/>
  <c r="O718" i="8" s="1"/>
  <c r="S717" i="8"/>
  <c r="M717" i="8"/>
  <c r="N717" i="8" s="1"/>
  <c r="T717" i="8" s="1"/>
  <c r="J717" i="8"/>
  <c r="O717" i="8" s="1"/>
  <c r="S716" i="8"/>
  <c r="M716" i="8"/>
  <c r="N716" i="8" s="1"/>
  <c r="T716" i="8" s="1"/>
  <c r="J716" i="8"/>
  <c r="O716" i="8" s="1"/>
  <c r="S715" i="8"/>
  <c r="M715" i="8"/>
  <c r="N715" i="8" s="1"/>
  <c r="T715" i="8" s="1"/>
  <c r="J715" i="8"/>
  <c r="S714" i="8"/>
  <c r="M714" i="8"/>
  <c r="N714" i="8" s="1"/>
  <c r="T714" i="8" s="1"/>
  <c r="J714" i="8"/>
  <c r="O714" i="8" s="1"/>
  <c r="M713" i="8"/>
  <c r="N713" i="8" s="1"/>
  <c r="J713" i="8"/>
  <c r="O713" i="8" s="1"/>
  <c r="M712" i="8"/>
  <c r="N712" i="8" s="1"/>
  <c r="J712" i="8"/>
  <c r="O712" i="8" s="1"/>
  <c r="M710" i="8"/>
  <c r="N710" i="8" s="1"/>
  <c r="J710" i="8"/>
  <c r="O710" i="8" s="1"/>
  <c r="M709" i="8"/>
  <c r="N709" i="8" s="1"/>
  <c r="J709" i="8"/>
  <c r="O709" i="8" s="1"/>
  <c r="M707" i="8"/>
  <c r="N707" i="8" s="1"/>
  <c r="J707" i="8"/>
  <c r="O707" i="8" s="1"/>
  <c r="M706" i="8"/>
  <c r="N706" i="8" s="1"/>
  <c r="J706" i="8"/>
  <c r="O706" i="8" s="1"/>
  <c r="S703" i="8"/>
  <c r="M703" i="8"/>
  <c r="N703" i="8" s="1"/>
  <c r="T703" i="8" s="1"/>
  <c r="J703" i="8"/>
  <c r="M702" i="8"/>
  <c r="N702" i="8" s="1"/>
  <c r="J702" i="8"/>
  <c r="R702" i="8" s="1"/>
  <c r="S702" i="8" s="1"/>
  <c r="M701" i="8"/>
  <c r="N701" i="8" s="1"/>
  <c r="J701" i="8"/>
  <c r="R701" i="8" s="1"/>
  <c r="S701" i="8" s="1"/>
  <c r="M700" i="8"/>
  <c r="N700" i="8" s="1"/>
  <c r="J700" i="8"/>
  <c r="R700" i="8" s="1"/>
  <c r="M699" i="8"/>
  <c r="N699" i="8" s="1"/>
  <c r="J699" i="8"/>
  <c r="O699" i="8" s="1"/>
  <c r="S696" i="8"/>
  <c r="M696" i="8"/>
  <c r="N696" i="8" s="1"/>
  <c r="T696" i="8" s="1"/>
  <c r="J696" i="8"/>
  <c r="O696" i="8" s="1"/>
  <c r="S695" i="8"/>
  <c r="M695" i="8"/>
  <c r="N695" i="8" s="1"/>
  <c r="T695" i="8" s="1"/>
  <c r="J695" i="8"/>
  <c r="S693" i="8"/>
  <c r="M693" i="8"/>
  <c r="N693" i="8" s="1"/>
  <c r="T693" i="8" s="1"/>
  <c r="J693" i="8"/>
  <c r="O693" i="8" s="1"/>
  <c r="S692" i="8"/>
  <c r="M692" i="8"/>
  <c r="N692" i="8" s="1"/>
  <c r="T692" i="8" s="1"/>
  <c r="J692" i="8"/>
  <c r="S691" i="8"/>
  <c r="M691" i="8"/>
  <c r="N691" i="8" s="1"/>
  <c r="J691" i="8"/>
  <c r="O691" i="8" s="1"/>
  <c r="S689" i="8"/>
  <c r="M689" i="8"/>
  <c r="N689" i="8" s="1"/>
  <c r="T689" i="8" s="1"/>
  <c r="J689" i="8"/>
  <c r="M688" i="8"/>
  <c r="N688" i="8" s="1"/>
  <c r="J688" i="8"/>
  <c r="R688" i="8" s="1"/>
  <c r="S688" i="8" s="1"/>
  <c r="M687" i="8"/>
  <c r="N687" i="8" s="1"/>
  <c r="J687" i="8"/>
  <c r="R687" i="8" s="1"/>
  <c r="S687" i="8" s="1"/>
  <c r="M686" i="8"/>
  <c r="N686" i="8" s="1"/>
  <c r="J686" i="8"/>
  <c r="M685" i="8"/>
  <c r="N685" i="8" s="1"/>
  <c r="J685" i="8"/>
  <c r="S683" i="8"/>
  <c r="M683" i="8"/>
  <c r="N683" i="8" s="1"/>
  <c r="J683" i="8"/>
  <c r="O683" i="8" s="1"/>
  <c r="M682" i="8"/>
  <c r="N682" i="8" s="1"/>
  <c r="J682" i="8"/>
  <c r="O682" i="8" s="1"/>
  <c r="M681" i="8"/>
  <c r="N681" i="8" s="1"/>
  <c r="J681" i="8"/>
  <c r="O681" i="8" s="1"/>
  <c r="S680" i="8"/>
  <c r="M680" i="8"/>
  <c r="N680" i="8" s="1"/>
  <c r="T680" i="8" s="1"/>
  <c r="J680" i="8"/>
  <c r="O680" i="8" s="1"/>
  <c r="S679" i="8"/>
  <c r="M679" i="8"/>
  <c r="N679" i="8" s="1"/>
  <c r="T679" i="8" s="1"/>
  <c r="J679" i="8"/>
  <c r="M678" i="8"/>
  <c r="N678" i="8" s="1"/>
  <c r="J678" i="8"/>
  <c r="M677" i="8"/>
  <c r="N677" i="8" s="1"/>
  <c r="J677" i="8"/>
  <c r="S674" i="8"/>
  <c r="M674" i="8"/>
  <c r="N674" i="8" s="1"/>
  <c r="T674" i="8" s="1"/>
  <c r="O674" i="8"/>
  <c r="M673" i="8"/>
  <c r="N673" i="8" s="1"/>
  <c r="J673" i="8"/>
  <c r="O673" i="8" s="1"/>
  <c r="S671" i="8"/>
  <c r="M671" i="8"/>
  <c r="N671" i="8" s="1"/>
  <c r="T671" i="8" s="1"/>
  <c r="J671" i="8"/>
  <c r="O671" i="8" s="1"/>
  <c r="M670" i="8"/>
  <c r="N670" i="8" s="1"/>
  <c r="J670" i="8"/>
  <c r="S669" i="8"/>
  <c r="M669" i="8"/>
  <c r="N669" i="8" s="1"/>
  <c r="T669" i="8" s="1"/>
  <c r="J669" i="8"/>
  <c r="O669" i="8" s="1"/>
  <c r="M668" i="8"/>
  <c r="N668" i="8" s="1"/>
  <c r="J668" i="8"/>
  <c r="O668" i="8" s="1"/>
  <c r="S666" i="8"/>
  <c r="M666" i="8"/>
  <c r="N666" i="8" s="1"/>
  <c r="T666" i="8" s="1"/>
  <c r="J666" i="8"/>
  <c r="O666" i="8" s="1"/>
  <c r="M665" i="8"/>
  <c r="N665" i="8" s="1"/>
  <c r="J665" i="8"/>
  <c r="M664" i="8"/>
  <c r="N664" i="8" s="1"/>
  <c r="J664" i="8"/>
  <c r="M663" i="8"/>
  <c r="N663" i="8" s="1"/>
  <c r="J663" i="8"/>
  <c r="M662" i="8"/>
  <c r="N662" i="8" s="1"/>
  <c r="J662" i="8"/>
  <c r="S660" i="8"/>
  <c r="M660" i="8"/>
  <c r="N660" i="8" s="1"/>
  <c r="T660" i="8" s="1"/>
  <c r="J660" i="8"/>
  <c r="O660" i="8" s="1"/>
  <c r="M659" i="8"/>
  <c r="N659" i="8" s="1"/>
  <c r="J659" i="8"/>
  <c r="O659" i="8" s="1"/>
  <c r="M658" i="8"/>
  <c r="N658" i="8" s="1"/>
  <c r="J658" i="8"/>
  <c r="M657" i="8"/>
  <c r="N657" i="8" s="1"/>
  <c r="J657" i="8"/>
  <c r="S655" i="8"/>
  <c r="M655" i="8"/>
  <c r="N655" i="8" s="1"/>
  <c r="T655" i="8" s="1"/>
  <c r="J655" i="8"/>
  <c r="S654" i="8"/>
  <c r="M654" i="8"/>
  <c r="N654" i="8" s="1"/>
  <c r="T654" i="8" s="1"/>
  <c r="J654" i="8"/>
  <c r="M653" i="8"/>
  <c r="N653" i="8" s="1"/>
  <c r="J653" i="8"/>
  <c r="O653" i="8" s="1"/>
  <c r="M652" i="8"/>
  <c r="N652" i="8" s="1"/>
  <c r="J652" i="8"/>
  <c r="R652" i="8" s="1"/>
  <c r="S652" i="8" s="1"/>
  <c r="M651" i="8"/>
  <c r="N651" i="8" s="1"/>
  <c r="J651" i="8"/>
  <c r="O651" i="8" s="1"/>
  <c r="M650" i="8"/>
  <c r="N650" i="8" s="1"/>
  <c r="J650" i="8"/>
  <c r="O650" i="8" s="1"/>
  <c r="M649" i="8"/>
  <c r="N649" i="8" s="1"/>
  <c r="J649" i="8"/>
  <c r="R649" i="8" s="1"/>
  <c r="S649" i="8" s="1"/>
  <c r="M648" i="8"/>
  <c r="N648" i="8" s="1"/>
  <c r="J648" i="8"/>
  <c r="R648" i="8" s="1"/>
  <c r="S648" i="8" s="1"/>
  <c r="M647" i="8"/>
  <c r="N647" i="8" s="1"/>
  <c r="J647" i="8"/>
  <c r="O647" i="8" s="1"/>
  <c r="M646" i="8"/>
  <c r="N646" i="8" s="1"/>
  <c r="J646" i="8"/>
  <c r="O646" i="8" s="1"/>
  <c r="M645" i="8"/>
  <c r="N645" i="8" s="1"/>
  <c r="J645" i="8"/>
  <c r="M644" i="8"/>
  <c r="N644" i="8" s="1"/>
  <c r="J644" i="8"/>
  <c r="R644" i="8" s="1"/>
  <c r="S644" i="8" s="1"/>
  <c r="M643" i="8"/>
  <c r="N643" i="8" s="1"/>
  <c r="J643" i="8"/>
  <c r="R643" i="8" s="1"/>
  <c r="M642" i="8"/>
  <c r="N642" i="8" s="1"/>
  <c r="J642" i="8"/>
  <c r="M641" i="8"/>
  <c r="N641" i="8" s="1"/>
  <c r="J641" i="8"/>
  <c r="O641" i="8" s="1"/>
  <c r="M640" i="8"/>
  <c r="N640" i="8" s="1"/>
  <c r="J640" i="8"/>
  <c r="M639" i="8"/>
  <c r="N639" i="8" s="1"/>
  <c r="J639" i="8"/>
  <c r="O639" i="8" s="1"/>
  <c r="S638" i="8"/>
  <c r="M638" i="8"/>
  <c r="N638" i="8" s="1"/>
  <c r="T638" i="8" s="1"/>
  <c r="J638" i="8"/>
  <c r="O638" i="8" s="1"/>
  <c r="M637" i="8"/>
  <c r="N637" i="8" s="1"/>
  <c r="J637" i="8"/>
  <c r="O637" i="8" s="1"/>
  <c r="S636" i="8"/>
  <c r="M636" i="8"/>
  <c r="N636" i="8" s="1"/>
  <c r="T636" i="8" s="1"/>
  <c r="J636" i="8"/>
  <c r="O636" i="8" s="1"/>
  <c r="M635" i="8"/>
  <c r="N635" i="8" s="1"/>
  <c r="J635" i="8"/>
  <c r="R635" i="8" s="1"/>
  <c r="S635" i="8" s="1"/>
  <c r="M634" i="8"/>
  <c r="N634" i="8" s="1"/>
  <c r="J634" i="8"/>
  <c r="O634" i="8" s="1"/>
  <c r="M633" i="8"/>
  <c r="N633" i="8" s="1"/>
  <c r="J633" i="8"/>
  <c r="O633" i="8" s="1"/>
  <c r="M632" i="8"/>
  <c r="N632" i="8" s="1"/>
  <c r="J632" i="8"/>
  <c r="S630" i="8"/>
  <c r="M630" i="8"/>
  <c r="N630" i="8" s="1"/>
  <c r="J630" i="8"/>
  <c r="O630" i="8" s="1"/>
  <c r="M629" i="8"/>
  <c r="N629" i="8" s="1"/>
  <c r="J629" i="8"/>
  <c r="O629" i="8" s="1"/>
  <c r="M628" i="8"/>
  <c r="N628" i="8" s="1"/>
  <c r="J628" i="8"/>
  <c r="O628" i="8" s="1"/>
  <c r="M627" i="8"/>
  <c r="N627" i="8" s="1"/>
  <c r="J627" i="8"/>
  <c r="M626" i="8"/>
  <c r="N626" i="8" s="1"/>
  <c r="J626" i="8"/>
  <c r="O626" i="8" s="1"/>
  <c r="S625" i="8"/>
  <c r="M625" i="8"/>
  <c r="N625" i="8" s="1"/>
  <c r="T625" i="8" s="1"/>
  <c r="J625" i="8"/>
  <c r="O625" i="8" s="1"/>
  <c r="M624" i="8"/>
  <c r="N624" i="8" s="1"/>
  <c r="J624" i="8"/>
  <c r="R624" i="8" s="1"/>
  <c r="S624" i="8" s="1"/>
  <c r="M623" i="8"/>
  <c r="N623" i="8" s="1"/>
  <c r="J623" i="8"/>
  <c r="R623" i="8" s="1"/>
  <c r="M622" i="8"/>
  <c r="N622" i="8" s="1"/>
  <c r="J622" i="8"/>
  <c r="O622" i="8" s="1"/>
  <c r="M621" i="8"/>
  <c r="N621" i="8" s="1"/>
  <c r="J621" i="8"/>
  <c r="R621" i="8" s="1"/>
  <c r="S621" i="8" s="1"/>
  <c r="M620" i="8"/>
  <c r="N620" i="8" s="1"/>
  <c r="J620" i="8"/>
  <c r="S620" i="8" s="1"/>
  <c r="M619" i="8"/>
  <c r="N619" i="8" s="1"/>
  <c r="J619" i="8"/>
  <c r="O619" i="8" s="1"/>
  <c r="M618" i="8"/>
  <c r="N618" i="8" s="1"/>
  <c r="J618" i="8"/>
  <c r="O618" i="8" s="1"/>
  <c r="M617" i="8"/>
  <c r="N617" i="8" s="1"/>
  <c r="J617" i="8"/>
  <c r="O617" i="8" s="1"/>
  <c r="M616" i="8"/>
  <c r="N616" i="8" s="1"/>
  <c r="J616" i="8"/>
  <c r="R616" i="8" s="1"/>
  <c r="S616" i="8" s="1"/>
  <c r="M615" i="8"/>
  <c r="N615" i="8" s="1"/>
  <c r="J615" i="8"/>
  <c r="O615" i="8" s="1"/>
  <c r="M614" i="8"/>
  <c r="N614" i="8" s="1"/>
  <c r="J614" i="8"/>
  <c r="O614" i="8" s="1"/>
  <c r="M613" i="8"/>
  <c r="N613" i="8" s="1"/>
  <c r="J613" i="8"/>
  <c r="O613" i="8" s="1"/>
  <c r="M612" i="8"/>
  <c r="N612" i="8" s="1"/>
  <c r="J612" i="8"/>
  <c r="R612" i="8" s="1"/>
  <c r="S612" i="8" s="1"/>
  <c r="M611" i="8"/>
  <c r="N611" i="8" s="1"/>
  <c r="J611" i="8"/>
  <c r="M610" i="8"/>
  <c r="N610" i="8" s="1"/>
  <c r="J610" i="8"/>
  <c r="M609" i="8"/>
  <c r="N609" i="8" s="1"/>
  <c r="J609" i="8"/>
  <c r="O609" i="8" s="1"/>
  <c r="M608" i="8"/>
  <c r="N608" i="8" s="1"/>
  <c r="J608" i="8"/>
  <c r="S606" i="8"/>
  <c r="M606" i="8"/>
  <c r="N606" i="8" s="1"/>
  <c r="T606" i="8" s="1"/>
  <c r="J606" i="8"/>
  <c r="O606" i="8" s="1"/>
  <c r="S605" i="8"/>
  <c r="M605" i="8"/>
  <c r="N605" i="8" s="1"/>
  <c r="T605" i="8" s="1"/>
  <c r="J605" i="8"/>
  <c r="S603" i="8"/>
  <c r="M603" i="8"/>
  <c r="N603" i="8" s="1"/>
  <c r="T603" i="8" s="1"/>
  <c r="J603" i="8"/>
  <c r="O603" i="8" s="1"/>
  <c r="S602" i="8"/>
  <c r="M602" i="8"/>
  <c r="N602" i="8" s="1"/>
  <c r="T602" i="8" s="1"/>
  <c r="J602" i="8"/>
  <c r="O602" i="8" s="1"/>
  <c r="S601" i="8"/>
  <c r="M601" i="8"/>
  <c r="N601" i="8" s="1"/>
  <c r="T601" i="8" s="1"/>
  <c r="J601" i="8"/>
  <c r="O601" i="8" s="1"/>
  <c r="S598" i="8"/>
  <c r="M598" i="8"/>
  <c r="N598" i="8" s="1"/>
  <c r="T598" i="8" s="1"/>
  <c r="J598" i="8"/>
  <c r="O598" i="8" s="1"/>
  <c r="S597" i="8"/>
  <c r="M597" i="8"/>
  <c r="N597" i="8" s="1"/>
  <c r="T597" i="8" s="1"/>
  <c r="J597" i="8"/>
  <c r="O597" i="8" s="1"/>
  <c r="S596" i="8"/>
  <c r="M596" i="8"/>
  <c r="N596" i="8" s="1"/>
  <c r="T596" i="8" s="1"/>
  <c r="J596" i="8"/>
  <c r="S595" i="8"/>
  <c r="M595" i="8"/>
  <c r="N595" i="8" s="1"/>
  <c r="J595" i="8"/>
  <c r="O595" i="8" s="1"/>
  <c r="S594" i="8"/>
  <c r="M594" i="8"/>
  <c r="N594" i="8" s="1"/>
  <c r="T594" i="8" s="1"/>
  <c r="J594" i="8"/>
  <c r="O594" i="8" s="1"/>
  <c r="S592" i="8"/>
  <c r="M592" i="8"/>
  <c r="N592" i="8" s="1"/>
  <c r="T592" i="8" s="1"/>
  <c r="J592" i="8"/>
  <c r="O592" i="8" s="1"/>
  <c r="M591" i="8"/>
  <c r="N591" i="8" s="1"/>
  <c r="J591" i="8"/>
  <c r="M590" i="8"/>
  <c r="N590" i="8" s="1"/>
  <c r="J590" i="8"/>
  <c r="O590" i="8" s="1"/>
  <c r="M589" i="8"/>
  <c r="N589" i="8" s="1"/>
  <c r="J589" i="8"/>
  <c r="M588" i="8"/>
  <c r="N588" i="8" s="1"/>
  <c r="J588" i="8"/>
  <c r="O588" i="8" s="1"/>
  <c r="M587" i="8"/>
  <c r="N587" i="8" s="1"/>
  <c r="J587" i="8"/>
  <c r="S584" i="8"/>
  <c r="M584" i="8"/>
  <c r="N584" i="8" s="1"/>
  <c r="T584" i="8" s="1"/>
  <c r="J584" i="8"/>
  <c r="S583" i="8"/>
  <c r="M583" i="8"/>
  <c r="N583" i="8" s="1"/>
  <c r="T583" i="8" s="1"/>
  <c r="J583" i="8"/>
  <c r="O583" i="8" s="1"/>
  <c r="S582" i="8"/>
  <c r="M582" i="8"/>
  <c r="N582" i="8" s="1"/>
  <c r="T582" i="8" s="1"/>
  <c r="J582" i="8"/>
  <c r="S581" i="8"/>
  <c r="M581" i="8"/>
  <c r="N581" i="8" s="1"/>
  <c r="T581" i="8" s="1"/>
  <c r="J581" i="8"/>
  <c r="S580" i="8"/>
  <c r="M580" i="8"/>
  <c r="N580" i="8" s="1"/>
  <c r="T580" i="8" s="1"/>
  <c r="J580" i="8"/>
  <c r="S578" i="8"/>
  <c r="M578" i="8"/>
  <c r="N578" i="8" s="1"/>
  <c r="T578" i="8" s="1"/>
  <c r="J578" i="8"/>
  <c r="O578" i="8" s="1"/>
  <c r="S577" i="8"/>
  <c r="M577" i="8"/>
  <c r="N577" i="8" s="1"/>
  <c r="T577" i="8" s="1"/>
  <c r="J577" i="8"/>
  <c r="O577" i="8" s="1"/>
  <c r="S576" i="8"/>
  <c r="M576" i="8"/>
  <c r="N576" i="8" s="1"/>
  <c r="T576" i="8" s="1"/>
  <c r="J576" i="8"/>
  <c r="O576" i="8" s="1"/>
  <c r="S575" i="8"/>
  <c r="M575" i="8"/>
  <c r="N575" i="8" s="1"/>
  <c r="T575" i="8" s="1"/>
  <c r="J575" i="8"/>
  <c r="S574" i="8"/>
  <c r="M574" i="8"/>
  <c r="N574" i="8" s="1"/>
  <c r="T574" i="8" s="1"/>
  <c r="J574" i="8"/>
  <c r="O574" i="8" s="1"/>
  <c r="S573" i="8"/>
  <c r="M573" i="8"/>
  <c r="N573" i="8" s="1"/>
  <c r="T573" i="8" s="1"/>
  <c r="J573" i="8"/>
  <c r="O573" i="8" s="1"/>
  <c r="S570" i="8"/>
  <c r="M570" i="8"/>
  <c r="N570" i="8" s="1"/>
  <c r="T570" i="8" s="1"/>
  <c r="S569" i="8"/>
  <c r="M569" i="8"/>
  <c r="N569" i="8" s="1"/>
  <c r="T569" i="8" s="1"/>
  <c r="J569" i="8"/>
  <c r="M568" i="8"/>
  <c r="N568" i="8" s="1"/>
  <c r="J568" i="8"/>
  <c r="O568" i="8" s="1"/>
  <c r="S567" i="8"/>
  <c r="M567" i="8"/>
  <c r="N567" i="8" s="1"/>
  <c r="T567" i="8" s="1"/>
  <c r="O567" i="8"/>
  <c r="S566" i="8"/>
  <c r="M566" i="8"/>
  <c r="N566" i="8" s="1"/>
  <c r="T566" i="8" s="1"/>
  <c r="J566" i="8"/>
  <c r="O566" i="8" s="1"/>
  <c r="M565" i="8"/>
  <c r="N565" i="8" s="1"/>
  <c r="J565" i="8"/>
  <c r="R565" i="8" s="1"/>
  <c r="S565" i="8" s="1"/>
  <c r="S564" i="8"/>
  <c r="M564" i="8"/>
  <c r="N564" i="8" s="1"/>
  <c r="T564" i="8" s="1"/>
  <c r="O564" i="8"/>
  <c r="M563" i="8"/>
  <c r="N563" i="8" s="1"/>
  <c r="J563" i="8"/>
  <c r="O563" i="8" s="1"/>
  <c r="M562" i="8"/>
  <c r="N562" i="8" s="1"/>
  <c r="J562" i="8"/>
  <c r="S560" i="8"/>
  <c r="M560" i="8"/>
  <c r="N560" i="8" s="1"/>
  <c r="T560" i="8" s="1"/>
  <c r="O560" i="8"/>
  <c r="M559" i="8"/>
  <c r="N559" i="8" s="1"/>
  <c r="J559" i="8"/>
  <c r="O559" i="8" s="1"/>
  <c r="M558" i="8"/>
  <c r="N558" i="8" s="1"/>
  <c r="J558" i="8"/>
  <c r="O558" i="8" s="1"/>
  <c r="M557" i="8"/>
  <c r="N557" i="8" s="1"/>
  <c r="J557" i="8"/>
  <c r="R557" i="8" s="1"/>
  <c r="S557" i="8" s="1"/>
  <c r="M556" i="8"/>
  <c r="N556" i="8" s="1"/>
  <c r="J556" i="8"/>
  <c r="R556" i="8" s="1"/>
  <c r="S556" i="8" s="1"/>
  <c r="M555" i="8"/>
  <c r="N555" i="8" s="1"/>
  <c r="J555" i="8"/>
  <c r="O555" i="8" s="1"/>
  <c r="S552" i="8"/>
  <c r="M552" i="8"/>
  <c r="N552" i="8" s="1"/>
  <c r="T552" i="8" s="1"/>
  <c r="M551" i="8"/>
  <c r="N551" i="8" s="1"/>
  <c r="J551" i="8"/>
  <c r="M550" i="8"/>
  <c r="N550" i="8" s="1"/>
  <c r="J550" i="8"/>
  <c r="O550" i="8" s="1"/>
  <c r="M549" i="8"/>
  <c r="N549" i="8" s="1"/>
  <c r="J549" i="8"/>
  <c r="R549" i="8" s="1"/>
  <c r="S548" i="8"/>
  <c r="M548" i="8"/>
  <c r="N548" i="8" s="1"/>
  <c r="T548" i="8" s="1"/>
  <c r="J548" i="8"/>
  <c r="S547" i="8"/>
  <c r="M547" i="8"/>
  <c r="N547" i="8" s="1"/>
  <c r="J547" i="8"/>
  <c r="O547" i="8" s="1"/>
  <c r="S546" i="8"/>
  <c r="M546" i="8"/>
  <c r="N546" i="8" s="1"/>
  <c r="T546" i="8" s="1"/>
  <c r="J546" i="8"/>
  <c r="O546" i="8" s="1"/>
  <c r="M545" i="8"/>
  <c r="N545" i="8" s="1"/>
  <c r="J545" i="8"/>
  <c r="R545" i="8" s="1"/>
  <c r="S545" i="8" s="1"/>
  <c r="S544" i="8"/>
  <c r="M544" i="8"/>
  <c r="N544" i="8" s="1"/>
  <c r="T544" i="8" s="1"/>
  <c r="J544" i="8"/>
  <c r="O544" i="8" s="1"/>
  <c r="S543" i="8"/>
  <c r="M543" i="8"/>
  <c r="N543" i="8" s="1"/>
  <c r="T543" i="8" s="1"/>
  <c r="J543" i="8"/>
  <c r="O543" i="8" s="1"/>
  <c r="M542" i="8"/>
  <c r="N542" i="8" s="1"/>
  <c r="J542" i="8"/>
  <c r="S541" i="8"/>
  <c r="M541" i="8"/>
  <c r="N541" i="8" s="1"/>
  <c r="J541" i="8"/>
  <c r="O541" i="8" s="1"/>
  <c r="S540" i="8"/>
  <c r="M540" i="8"/>
  <c r="N540" i="8" s="1"/>
  <c r="T540" i="8" s="1"/>
  <c r="J540" i="8"/>
  <c r="S539" i="8"/>
  <c r="M539" i="8"/>
  <c r="N539" i="8" s="1"/>
  <c r="J539" i="8"/>
  <c r="O539" i="8" s="1"/>
  <c r="S538" i="8"/>
  <c r="M538" i="8"/>
  <c r="N538" i="8" s="1"/>
  <c r="T538" i="8" s="1"/>
  <c r="J538" i="8"/>
  <c r="S537" i="8"/>
  <c r="M537" i="8"/>
  <c r="N537" i="8" s="1"/>
  <c r="J537" i="8"/>
  <c r="O537" i="8" s="1"/>
  <c r="S536" i="8"/>
  <c r="M536" i="8"/>
  <c r="N536" i="8" s="1"/>
  <c r="T536" i="8" s="1"/>
  <c r="J536" i="8"/>
  <c r="S535" i="8"/>
  <c r="M535" i="8"/>
  <c r="N535" i="8" s="1"/>
  <c r="J535" i="8"/>
  <c r="O535" i="8" s="1"/>
  <c r="S534" i="8"/>
  <c r="M534" i="8"/>
  <c r="N534" i="8" s="1"/>
  <c r="T534" i="8" s="1"/>
  <c r="J534" i="8"/>
  <c r="S533" i="8"/>
  <c r="M533" i="8"/>
  <c r="N533" i="8" s="1"/>
  <c r="J533" i="8"/>
  <c r="O533" i="8" s="1"/>
  <c r="S532" i="8"/>
  <c r="M532" i="8"/>
  <c r="N532" i="8" s="1"/>
  <c r="T532" i="8" s="1"/>
  <c r="J532" i="8"/>
  <c r="M531" i="8"/>
  <c r="N531" i="8" s="1"/>
  <c r="J531" i="8"/>
  <c r="R531" i="8" s="1"/>
  <c r="S531" i="8" s="1"/>
  <c r="M530" i="8"/>
  <c r="N530" i="8" s="1"/>
  <c r="J530" i="8"/>
  <c r="S527" i="8"/>
  <c r="M527" i="8"/>
  <c r="N527" i="8" s="1"/>
  <c r="T527" i="8" s="1"/>
  <c r="M526" i="8"/>
  <c r="N526" i="8" s="1"/>
  <c r="J526" i="8"/>
  <c r="M525" i="8"/>
  <c r="N525" i="8" s="1"/>
  <c r="J525" i="8"/>
  <c r="M524" i="8"/>
  <c r="N524" i="8" s="1"/>
  <c r="J524" i="8"/>
  <c r="M523" i="8"/>
  <c r="N523" i="8" s="1"/>
  <c r="J523" i="8"/>
  <c r="M522" i="8"/>
  <c r="N522" i="8" s="1"/>
  <c r="J522" i="8"/>
  <c r="M521" i="8"/>
  <c r="N521" i="8" s="1"/>
  <c r="J521" i="8"/>
  <c r="M520" i="8"/>
  <c r="N520" i="8" s="1"/>
  <c r="J520" i="8"/>
  <c r="M519" i="8"/>
  <c r="N519" i="8" s="1"/>
  <c r="J519" i="8"/>
  <c r="M518" i="8"/>
  <c r="N518" i="8" s="1"/>
  <c r="J518" i="8"/>
  <c r="M517" i="8"/>
  <c r="N517" i="8" s="1"/>
  <c r="J517" i="8"/>
  <c r="M516" i="8"/>
  <c r="N516" i="8" s="1"/>
  <c r="J516" i="8"/>
  <c r="M515" i="8"/>
  <c r="N515" i="8" s="1"/>
  <c r="J515" i="8"/>
  <c r="M514" i="8"/>
  <c r="N514" i="8" s="1"/>
  <c r="J514" i="8"/>
  <c r="M513" i="8"/>
  <c r="N513" i="8" s="1"/>
  <c r="J513" i="8"/>
  <c r="M512" i="8"/>
  <c r="N512" i="8" s="1"/>
  <c r="J512" i="8"/>
  <c r="M511" i="8"/>
  <c r="N511" i="8" s="1"/>
  <c r="J511" i="8"/>
  <c r="M510" i="8"/>
  <c r="N510" i="8" s="1"/>
  <c r="J510" i="8"/>
  <c r="M509" i="8"/>
  <c r="N509" i="8" s="1"/>
  <c r="J509" i="8"/>
  <c r="M508" i="8"/>
  <c r="N508" i="8" s="1"/>
  <c r="J508" i="8"/>
  <c r="M507" i="8"/>
  <c r="N507" i="8" s="1"/>
  <c r="J507" i="8"/>
  <c r="M506" i="8"/>
  <c r="N506" i="8" s="1"/>
  <c r="J506" i="8"/>
  <c r="M505" i="8"/>
  <c r="N505" i="8" s="1"/>
  <c r="J505" i="8"/>
  <c r="M504" i="8"/>
  <c r="N504" i="8" s="1"/>
  <c r="J504" i="8"/>
  <c r="M503" i="8"/>
  <c r="N503" i="8" s="1"/>
  <c r="J503" i="8"/>
  <c r="M502" i="8"/>
  <c r="N502" i="8" s="1"/>
  <c r="J502" i="8"/>
  <c r="M501" i="8"/>
  <c r="N501" i="8" s="1"/>
  <c r="J501" i="8"/>
  <c r="M500" i="8"/>
  <c r="N500" i="8" s="1"/>
  <c r="J500" i="8"/>
  <c r="M499" i="8"/>
  <c r="N499" i="8" s="1"/>
  <c r="J499" i="8"/>
  <c r="M498" i="8"/>
  <c r="N498" i="8" s="1"/>
  <c r="J498" i="8"/>
  <c r="S495" i="8"/>
  <c r="M495" i="8"/>
  <c r="N495" i="8" s="1"/>
  <c r="T495" i="8" s="1"/>
  <c r="J495" i="8"/>
  <c r="O495" i="8" s="1"/>
  <c r="S494" i="8"/>
  <c r="M494" i="8"/>
  <c r="N494" i="8" s="1"/>
  <c r="J494" i="8"/>
  <c r="O494" i="8" s="1"/>
  <c r="S493" i="8"/>
  <c r="M493" i="8"/>
  <c r="N493" i="8" s="1"/>
  <c r="T493" i="8" s="1"/>
  <c r="J493" i="8"/>
  <c r="O493" i="8" s="1"/>
  <c r="S492" i="8"/>
  <c r="M492" i="8"/>
  <c r="N492" i="8" s="1"/>
  <c r="J492" i="8"/>
  <c r="O492" i="8" s="1"/>
  <c r="S491" i="8"/>
  <c r="M491" i="8"/>
  <c r="N491" i="8" s="1"/>
  <c r="T491" i="8" s="1"/>
  <c r="J491" i="8"/>
  <c r="O491" i="8" s="1"/>
  <c r="S490" i="8"/>
  <c r="M490" i="8"/>
  <c r="N490" i="8" s="1"/>
  <c r="J490" i="8"/>
  <c r="O490" i="8" s="1"/>
  <c r="S489" i="8"/>
  <c r="M489" i="8"/>
  <c r="N489" i="8" s="1"/>
  <c r="T489" i="8" s="1"/>
  <c r="J489" i="8"/>
  <c r="O489" i="8" s="1"/>
  <c r="S488" i="8"/>
  <c r="M488" i="8"/>
  <c r="N488" i="8" s="1"/>
  <c r="J488" i="8"/>
  <c r="O488" i="8" s="1"/>
  <c r="M487" i="8"/>
  <c r="N487" i="8" s="1"/>
  <c r="J487" i="8"/>
  <c r="M486" i="8"/>
  <c r="N486" i="8" s="1"/>
  <c r="J486" i="8"/>
  <c r="S484" i="8"/>
  <c r="M484" i="8"/>
  <c r="N484" i="8" s="1"/>
  <c r="T484" i="8" s="1"/>
  <c r="J484" i="8"/>
  <c r="O484" i="8" s="1"/>
  <c r="S483" i="8"/>
  <c r="M483" i="8"/>
  <c r="N483" i="8" s="1"/>
  <c r="T483" i="8" s="1"/>
  <c r="J483" i="8"/>
  <c r="O483" i="8" s="1"/>
  <c r="S482" i="8"/>
  <c r="M482" i="8"/>
  <c r="N482" i="8" s="1"/>
  <c r="T482" i="8" s="1"/>
  <c r="J482" i="8"/>
  <c r="O482" i="8" s="1"/>
  <c r="S481" i="8"/>
  <c r="M481" i="8"/>
  <c r="N481" i="8" s="1"/>
  <c r="T481" i="8" s="1"/>
  <c r="J481" i="8"/>
  <c r="O481" i="8" s="1"/>
  <c r="S480" i="8"/>
  <c r="M480" i="8"/>
  <c r="N480" i="8" s="1"/>
  <c r="T480" i="8" s="1"/>
  <c r="J480" i="8"/>
  <c r="O480" i="8" s="1"/>
  <c r="S479" i="8"/>
  <c r="M479" i="8"/>
  <c r="N479" i="8" s="1"/>
  <c r="T479" i="8" s="1"/>
  <c r="J479" i="8"/>
  <c r="O479" i="8" s="1"/>
  <c r="M478" i="8"/>
  <c r="N478" i="8" s="1"/>
  <c r="J478" i="8"/>
  <c r="M477" i="8"/>
  <c r="N477" i="8" s="1"/>
  <c r="J477" i="8"/>
  <c r="M475" i="8"/>
  <c r="N475" i="8" s="1"/>
  <c r="J475" i="8"/>
  <c r="S474" i="8"/>
  <c r="M474" i="8"/>
  <c r="N474" i="8" s="1"/>
  <c r="T474" i="8" s="1"/>
  <c r="J474" i="8"/>
  <c r="O474" i="8" s="1"/>
  <c r="S473" i="8"/>
  <c r="M473" i="8"/>
  <c r="N473" i="8" s="1"/>
  <c r="J473" i="8"/>
  <c r="O473" i="8" s="1"/>
  <c r="S472" i="8"/>
  <c r="M472" i="8"/>
  <c r="N472" i="8" s="1"/>
  <c r="T472" i="8" s="1"/>
  <c r="J472" i="8"/>
  <c r="O472" i="8" s="1"/>
  <c r="S471" i="8"/>
  <c r="M471" i="8"/>
  <c r="N471" i="8" s="1"/>
  <c r="J471" i="8"/>
  <c r="O471" i="8" s="1"/>
  <c r="S470" i="8"/>
  <c r="M470" i="8"/>
  <c r="N470" i="8" s="1"/>
  <c r="T470" i="8" s="1"/>
  <c r="J470" i="8"/>
  <c r="O470" i="8" s="1"/>
  <c r="S469" i="8"/>
  <c r="M469" i="8"/>
  <c r="N469" i="8" s="1"/>
  <c r="J469" i="8"/>
  <c r="O469" i="8" s="1"/>
  <c r="S468" i="8"/>
  <c r="M468" i="8"/>
  <c r="N468" i="8" s="1"/>
  <c r="T468" i="8" s="1"/>
  <c r="J468" i="8"/>
  <c r="O468" i="8" s="1"/>
  <c r="M467" i="8"/>
  <c r="N467" i="8" s="1"/>
  <c r="J467" i="8"/>
  <c r="R467" i="8" s="1"/>
  <c r="S467" i="8" s="1"/>
  <c r="M466" i="8"/>
  <c r="N466" i="8" s="1"/>
  <c r="J466" i="8"/>
  <c r="O466" i="8" s="1"/>
  <c r="M465" i="8"/>
  <c r="N465" i="8" s="1"/>
  <c r="J465" i="8"/>
  <c r="R465" i="8" s="1"/>
  <c r="S465" i="8" s="1"/>
  <c r="M464" i="8"/>
  <c r="N464" i="8" s="1"/>
  <c r="J464" i="8"/>
  <c r="O464" i="8" s="1"/>
  <c r="M463" i="8"/>
  <c r="N463" i="8" s="1"/>
  <c r="J463" i="8"/>
  <c r="R463" i="8" s="1"/>
  <c r="S463" i="8" s="1"/>
  <c r="S460" i="8"/>
  <c r="M460" i="8"/>
  <c r="N460" i="8" s="1"/>
  <c r="J460" i="8"/>
  <c r="O460" i="8" s="1"/>
  <c r="S459" i="8"/>
  <c r="M459" i="8"/>
  <c r="N459" i="8" s="1"/>
  <c r="T459" i="8" s="1"/>
  <c r="J459" i="8"/>
  <c r="S458" i="8"/>
  <c r="M458" i="8"/>
  <c r="N458" i="8" s="1"/>
  <c r="T458" i="8" s="1"/>
  <c r="J458" i="8"/>
  <c r="O458" i="8" s="1"/>
  <c r="S457" i="8"/>
  <c r="M457" i="8"/>
  <c r="N457" i="8" s="1"/>
  <c r="T457" i="8" s="1"/>
  <c r="J457" i="8"/>
  <c r="S456" i="8"/>
  <c r="M456" i="8"/>
  <c r="N456" i="8" s="1"/>
  <c r="J456" i="8"/>
  <c r="O456" i="8" s="1"/>
  <c r="S455" i="8"/>
  <c r="M455" i="8"/>
  <c r="N455" i="8" s="1"/>
  <c r="T455" i="8" s="1"/>
  <c r="J455" i="8"/>
  <c r="S454" i="8"/>
  <c r="M454" i="8"/>
  <c r="N454" i="8" s="1"/>
  <c r="T454" i="8" s="1"/>
  <c r="J454" i="8"/>
  <c r="O454" i="8" s="1"/>
  <c r="S453" i="8"/>
  <c r="M453" i="8"/>
  <c r="N453" i="8" s="1"/>
  <c r="T453" i="8" s="1"/>
  <c r="J453" i="8"/>
  <c r="O453" i="8" s="1"/>
  <c r="S452" i="8"/>
  <c r="M452" i="8"/>
  <c r="N452" i="8" s="1"/>
  <c r="T452" i="8" s="1"/>
  <c r="J452" i="8"/>
  <c r="O452" i="8" s="1"/>
  <c r="S450" i="8"/>
  <c r="M450" i="8"/>
  <c r="N450" i="8" s="1"/>
  <c r="T450" i="8" s="1"/>
  <c r="J450" i="8"/>
  <c r="S449" i="8"/>
  <c r="M449" i="8"/>
  <c r="N449" i="8" s="1"/>
  <c r="J449" i="8"/>
  <c r="O449" i="8" s="1"/>
  <c r="S448" i="8"/>
  <c r="M448" i="8"/>
  <c r="N448" i="8" s="1"/>
  <c r="T448" i="8" s="1"/>
  <c r="J448" i="8"/>
  <c r="S447" i="8"/>
  <c r="M447" i="8"/>
  <c r="N447" i="8" s="1"/>
  <c r="J447" i="8"/>
  <c r="O447" i="8" s="1"/>
  <c r="S446" i="8"/>
  <c r="M446" i="8"/>
  <c r="N446" i="8" s="1"/>
  <c r="T446" i="8" s="1"/>
  <c r="J446" i="8"/>
  <c r="S445" i="8"/>
  <c r="M445" i="8"/>
  <c r="N445" i="8" s="1"/>
  <c r="J445" i="8"/>
  <c r="O445" i="8" s="1"/>
  <c r="S444" i="8"/>
  <c r="M444" i="8"/>
  <c r="N444" i="8" s="1"/>
  <c r="T444" i="8" s="1"/>
  <c r="J444" i="8"/>
  <c r="S443" i="8"/>
  <c r="M443" i="8"/>
  <c r="N443" i="8" s="1"/>
  <c r="J443" i="8"/>
  <c r="O443" i="8" s="1"/>
  <c r="S442" i="8"/>
  <c r="M442" i="8"/>
  <c r="N442" i="8" s="1"/>
  <c r="T442" i="8" s="1"/>
  <c r="J442" i="8"/>
  <c r="S441" i="8"/>
  <c r="M441" i="8"/>
  <c r="N441" i="8" s="1"/>
  <c r="J441" i="8"/>
  <c r="O441" i="8" s="1"/>
  <c r="S440" i="8"/>
  <c r="M440" i="8"/>
  <c r="N440" i="8" s="1"/>
  <c r="T440" i="8" s="1"/>
  <c r="J440" i="8"/>
  <c r="S439" i="8"/>
  <c r="M439" i="8"/>
  <c r="N439" i="8" s="1"/>
  <c r="J439" i="8"/>
  <c r="O439" i="8" s="1"/>
  <c r="S438" i="8"/>
  <c r="M438" i="8"/>
  <c r="N438" i="8" s="1"/>
  <c r="T438" i="8" s="1"/>
  <c r="J438" i="8"/>
  <c r="S436" i="8"/>
  <c r="M436" i="8"/>
  <c r="N436" i="8" s="1"/>
  <c r="T436" i="8" s="1"/>
  <c r="J436" i="8"/>
  <c r="O436" i="8" s="1"/>
  <c r="S435" i="8"/>
  <c r="M435" i="8"/>
  <c r="N435" i="8" s="1"/>
  <c r="T435" i="8" s="1"/>
  <c r="J435" i="8"/>
  <c r="O435" i="8" s="1"/>
  <c r="S434" i="8"/>
  <c r="M434" i="8"/>
  <c r="N434" i="8" s="1"/>
  <c r="T434" i="8" s="1"/>
  <c r="J434" i="8"/>
  <c r="O434" i="8" s="1"/>
  <c r="S433" i="8"/>
  <c r="M433" i="8"/>
  <c r="N433" i="8" s="1"/>
  <c r="T433" i="8" s="1"/>
  <c r="J433" i="8"/>
  <c r="O433" i="8" s="1"/>
  <c r="S432" i="8"/>
  <c r="M432" i="8"/>
  <c r="N432" i="8" s="1"/>
  <c r="T432" i="8" s="1"/>
  <c r="J432" i="8"/>
  <c r="O432" i="8" s="1"/>
  <c r="S431" i="8"/>
  <c r="M431" i="8"/>
  <c r="N431" i="8" s="1"/>
  <c r="T431" i="8" s="1"/>
  <c r="J431" i="8"/>
  <c r="O431" i="8" s="1"/>
  <c r="S430" i="8"/>
  <c r="M430" i="8"/>
  <c r="N430" i="8" s="1"/>
  <c r="T430" i="8" s="1"/>
  <c r="J430" i="8"/>
  <c r="O430" i="8" s="1"/>
  <c r="S429" i="8"/>
  <c r="M429" i="8"/>
  <c r="N429" i="8" s="1"/>
  <c r="T429" i="8" s="1"/>
  <c r="J429" i="8"/>
  <c r="O429" i="8" s="1"/>
  <c r="S428" i="8"/>
  <c r="M428" i="8"/>
  <c r="N428" i="8" s="1"/>
  <c r="T428" i="8" s="1"/>
  <c r="J428" i="8"/>
  <c r="O428" i="8" s="1"/>
  <c r="S427" i="8"/>
  <c r="M427" i="8"/>
  <c r="N427" i="8" s="1"/>
  <c r="T427" i="8" s="1"/>
  <c r="J427" i="8"/>
  <c r="O427" i="8" s="1"/>
  <c r="S426" i="8"/>
  <c r="M426" i="8"/>
  <c r="N426" i="8" s="1"/>
  <c r="T426" i="8" s="1"/>
  <c r="J426" i="8"/>
  <c r="O426" i="8" s="1"/>
  <c r="S425" i="8"/>
  <c r="M425" i="8"/>
  <c r="N425" i="8" s="1"/>
  <c r="T425" i="8" s="1"/>
  <c r="J425" i="8"/>
  <c r="O425" i="8" s="1"/>
  <c r="S423" i="8"/>
  <c r="M423" i="8"/>
  <c r="N423" i="8" s="1"/>
  <c r="T423" i="8" s="1"/>
  <c r="J423" i="8"/>
  <c r="O423" i="8" s="1"/>
  <c r="S422" i="8"/>
  <c r="M422" i="8"/>
  <c r="N422" i="8" s="1"/>
  <c r="T422" i="8" s="1"/>
  <c r="J422" i="8"/>
  <c r="O422" i="8" s="1"/>
  <c r="S421" i="8"/>
  <c r="M421" i="8"/>
  <c r="N421" i="8" s="1"/>
  <c r="T421" i="8" s="1"/>
  <c r="J421" i="8"/>
  <c r="O421" i="8" s="1"/>
  <c r="S420" i="8"/>
  <c r="M420" i="8"/>
  <c r="N420" i="8" s="1"/>
  <c r="T420" i="8" s="1"/>
  <c r="J420" i="8"/>
  <c r="O420" i="8" s="1"/>
  <c r="S419" i="8"/>
  <c r="M419" i="8"/>
  <c r="N419" i="8" s="1"/>
  <c r="T419" i="8" s="1"/>
  <c r="J419" i="8"/>
  <c r="O419" i="8" s="1"/>
  <c r="S418" i="8"/>
  <c r="M418" i="8"/>
  <c r="N418" i="8" s="1"/>
  <c r="T418" i="8" s="1"/>
  <c r="J418" i="8"/>
  <c r="O418" i="8" s="1"/>
  <c r="S417" i="8"/>
  <c r="M417" i="8"/>
  <c r="N417" i="8" s="1"/>
  <c r="T417" i="8" s="1"/>
  <c r="J417" i="8"/>
  <c r="O417" i="8" s="1"/>
  <c r="S415" i="8"/>
  <c r="M415" i="8"/>
  <c r="N415" i="8" s="1"/>
  <c r="T415" i="8" s="1"/>
  <c r="J415" i="8"/>
  <c r="S414" i="8"/>
  <c r="M414" i="8"/>
  <c r="N414" i="8" s="1"/>
  <c r="T414" i="8" s="1"/>
  <c r="J414" i="8"/>
  <c r="S413" i="8"/>
  <c r="M413" i="8"/>
  <c r="N413" i="8" s="1"/>
  <c r="T413" i="8" s="1"/>
  <c r="J413" i="8"/>
  <c r="O413" i="8" s="1"/>
  <c r="S412" i="8"/>
  <c r="M412" i="8"/>
  <c r="N412" i="8" s="1"/>
  <c r="T412" i="8" s="1"/>
  <c r="J412" i="8"/>
  <c r="O412" i="8" s="1"/>
  <c r="S411" i="8"/>
  <c r="M411" i="8"/>
  <c r="N411" i="8" s="1"/>
  <c r="T411" i="8" s="1"/>
  <c r="J411" i="8"/>
  <c r="S409" i="8"/>
  <c r="M409" i="8"/>
  <c r="N409" i="8" s="1"/>
  <c r="T409" i="8" s="1"/>
  <c r="J409" i="8"/>
  <c r="S408" i="8"/>
  <c r="M408" i="8"/>
  <c r="N408" i="8" s="1"/>
  <c r="T408" i="8" s="1"/>
  <c r="J408" i="8"/>
  <c r="O408" i="8" s="1"/>
  <c r="S407" i="8"/>
  <c r="M407" i="8"/>
  <c r="N407" i="8" s="1"/>
  <c r="T407" i="8" s="1"/>
  <c r="J407" i="8"/>
  <c r="O407" i="8" s="1"/>
  <c r="S406" i="8"/>
  <c r="M406" i="8"/>
  <c r="N406" i="8" s="1"/>
  <c r="T406" i="8" s="1"/>
  <c r="J406" i="8"/>
  <c r="S405" i="8"/>
  <c r="M405" i="8"/>
  <c r="N405" i="8" s="1"/>
  <c r="T405" i="8" s="1"/>
  <c r="J405" i="8"/>
  <c r="S404" i="8"/>
  <c r="M404" i="8"/>
  <c r="N404" i="8" s="1"/>
  <c r="T404" i="8" s="1"/>
  <c r="J404" i="8"/>
  <c r="O404" i="8" s="1"/>
  <c r="S403" i="8"/>
  <c r="M403" i="8"/>
  <c r="N403" i="8" s="1"/>
  <c r="T403" i="8" s="1"/>
  <c r="J403" i="8"/>
  <c r="O403" i="8" s="1"/>
  <c r="S402" i="8"/>
  <c r="M402" i="8"/>
  <c r="N402" i="8" s="1"/>
  <c r="T402" i="8" s="1"/>
  <c r="J402" i="8"/>
  <c r="S401" i="8"/>
  <c r="M401" i="8"/>
  <c r="N401" i="8" s="1"/>
  <c r="T401" i="8" s="1"/>
  <c r="J401" i="8"/>
  <c r="S400" i="8"/>
  <c r="M400" i="8"/>
  <c r="N400" i="8" s="1"/>
  <c r="T400" i="8" s="1"/>
  <c r="J400" i="8"/>
  <c r="O400" i="8" s="1"/>
  <c r="S399" i="8"/>
  <c r="M399" i="8"/>
  <c r="N399" i="8" s="1"/>
  <c r="J399" i="8"/>
  <c r="O399" i="8" s="1"/>
  <c r="S398" i="8"/>
  <c r="M398" i="8"/>
  <c r="N398" i="8" s="1"/>
  <c r="T398" i="8" s="1"/>
  <c r="J398" i="8"/>
  <c r="S397" i="8"/>
  <c r="M397" i="8"/>
  <c r="N397" i="8" s="1"/>
  <c r="T397" i="8" s="1"/>
  <c r="J397" i="8"/>
  <c r="S395" i="8"/>
  <c r="M395" i="8"/>
  <c r="N395" i="8" s="1"/>
  <c r="T395" i="8" s="1"/>
  <c r="J395" i="8"/>
  <c r="O395" i="8" s="1"/>
  <c r="S394" i="8"/>
  <c r="M394" i="8"/>
  <c r="N394" i="8" s="1"/>
  <c r="J394" i="8"/>
  <c r="O394" i="8" s="1"/>
  <c r="S393" i="8"/>
  <c r="M393" i="8"/>
  <c r="N393" i="8" s="1"/>
  <c r="T393" i="8" s="1"/>
  <c r="J393" i="8"/>
  <c r="O393" i="8" s="1"/>
  <c r="S392" i="8"/>
  <c r="M392" i="8"/>
  <c r="N392" i="8" s="1"/>
  <c r="J392" i="8"/>
  <c r="O392" i="8" s="1"/>
  <c r="S391" i="8"/>
  <c r="M391" i="8"/>
  <c r="N391" i="8" s="1"/>
  <c r="T391" i="8" s="1"/>
  <c r="J391" i="8"/>
  <c r="O391" i="8" s="1"/>
  <c r="S390" i="8"/>
  <c r="M390" i="8"/>
  <c r="N390" i="8" s="1"/>
  <c r="J390" i="8"/>
  <c r="O390" i="8" s="1"/>
  <c r="S389" i="8"/>
  <c r="M389" i="8"/>
  <c r="N389" i="8" s="1"/>
  <c r="T389" i="8" s="1"/>
  <c r="J389" i="8"/>
  <c r="O389" i="8" s="1"/>
  <c r="S388" i="8"/>
  <c r="M388" i="8"/>
  <c r="N388" i="8" s="1"/>
  <c r="J388" i="8"/>
  <c r="O388" i="8" s="1"/>
  <c r="S387" i="8"/>
  <c r="M387" i="8"/>
  <c r="N387" i="8" s="1"/>
  <c r="T387" i="8" s="1"/>
  <c r="J387" i="8"/>
  <c r="O387" i="8" s="1"/>
  <c r="S386" i="8"/>
  <c r="M386" i="8"/>
  <c r="N386" i="8" s="1"/>
  <c r="J386" i="8"/>
  <c r="O386" i="8" s="1"/>
  <c r="S385" i="8"/>
  <c r="M385" i="8"/>
  <c r="N385" i="8" s="1"/>
  <c r="T385" i="8" s="1"/>
  <c r="J385" i="8"/>
  <c r="O385" i="8" s="1"/>
  <c r="S384" i="8"/>
  <c r="M384" i="8"/>
  <c r="N384" i="8" s="1"/>
  <c r="J384" i="8"/>
  <c r="O384" i="8" s="1"/>
  <c r="S383" i="8"/>
  <c r="M383" i="8"/>
  <c r="N383" i="8" s="1"/>
  <c r="T383" i="8" s="1"/>
  <c r="J383" i="8"/>
  <c r="O383" i="8" s="1"/>
  <c r="S381" i="8"/>
  <c r="M381" i="8"/>
  <c r="N381" i="8" s="1"/>
  <c r="T381" i="8" s="1"/>
  <c r="J381" i="8"/>
  <c r="O381" i="8" s="1"/>
  <c r="S380" i="8"/>
  <c r="M380" i="8"/>
  <c r="N380" i="8" s="1"/>
  <c r="T380" i="8" s="1"/>
  <c r="J380" i="8"/>
  <c r="O380" i="8" s="1"/>
  <c r="S379" i="8"/>
  <c r="M379" i="8"/>
  <c r="N379" i="8" s="1"/>
  <c r="T379" i="8" s="1"/>
  <c r="J379" i="8"/>
  <c r="O379" i="8" s="1"/>
  <c r="S378" i="8"/>
  <c r="M378" i="8"/>
  <c r="N378" i="8" s="1"/>
  <c r="T378" i="8" s="1"/>
  <c r="J378" i="8"/>
  <c r="O378" i="8" s="1"/>
  <c r="S377" i="8"/>
  <c r="M377" i="8"/>
  <c r="N377" i="8" s="1"/>
  <c r="T377" i="8" s="1"/>
  <c r="J377" i="8"/>
  <c r="O377" i="8" s="1"/>
  <c r="S375" i="8"/>
  <c r="M375" i="8"/>
  <c r="N375" i="8" s="1"/>
  <c r="T375" i="8" s="1"/>
  <c r="J375" i="8"/>
  <c r="O375" i="8" s="1"/>
  <c r="S374" i="8"/>
  <c r="M374" i="8"/>
  <c r="N374" i="8" s="1"/>
  <c r="T374" i="8" s="1"/>
  <c r="J374" i="8"/>
  <c r="O374" i="8" s="1"/>
  <c r="S373" i="8"/>
  <c r="M373" i="8"/>
  <c r="N373" i="8" s="1"/>
  <c r="T373" i="8" s="1"/>
  <c r="J373" i="8"/>
  <c r="O373" i="8" s="1"/>
  <c r="S372" i="8"/>
  <c r="M372" i="8"/>
  <c r="N372" i="8" s="1"/>
  <c r="T372" i="8" s="1"/>
  <c r="J372" i="8"/>
  <c r="O372" i="8" s="1"/>
  <c r="S371" i="8"/>
  <c r="M371" i="8"/>
  <c r="N371" i="8" s="1"/>
  <c r="T371" i="8" s="1"/>
  <c r="J371" i="8"/>
  <c r="O371" i="8" s="1"/>
  <c r="S370" i="8"/>
  <c r="M370" i="8"/>
  <c r="N370" i="8" s="1"/>
  <c r="T370" i="8" s="1"/>
  <c r="J370" i="8"/>
  <c r="O370" i="8" s="1"/>
  <c r="S369" i="8"/>
  <c r="M369" i="8"/>
  <c r="N369" i="8" s="1"/>
  <c r="T369" i="8" s="1"/>
  <c r="J369" i="8"/>
  <c r="O369" i="8" s="1"/>
  <c r="S368" i="8"/>
  <c r="M368" i="8"/>
  <c r="N368" i="8" s="1"/>
  <c r="T368" i="8" s="1"/>
  <c r="J368" i="8"/>
  <c r="O368" i="8" s="1"/>
  <c r="S367" i="8"/>
  <c r="M367" i="8"/>
  <c r="N367" i="8" s="1"/>
  <c r="T367" i="8" s="1"/>
  <c r="J367" i="8"/>
  <c r="O367" i="8" s="1"/>
  <c r="S365" i="8"/>
  <c r="M365" i="8"/>
  <c r="N365" i="8" s="1"/>
  <c r="T365" i="8" s="1"/>
  <c r="J365" i="8"/>
  <c r="O365" i="8" s="1"/>
  <c r="S364" i="8"/>
  <c r="M364" i="8"/>
  <c r="N364" i="8" s="1"/>
  <c r="T364" i="8" s="1"/>
  <c r="J364" i="8"/>
  <c r="O364" i="8" s="1"/>
  <c r="S363" i="8"/>
  <c r="M363" i="8"/>
  <c r="N363" i="8" s="1"/>
  <c r="T363" i="8" s="1"/>
  <c r="J363" i="8"/>
  <c r="O363" i="8" s="1"/>
  <c r="S362" i="8"/>
  <c r="M362" i="8"/>
  <c r="N362" i="8" s="1"/>
  <c r="T362" i="8" s="1"/>
  <c r="J362" i="8"/>
  <c r="O362" i="8" s="1"/>
  <c r="S361" i="8"/>
  <c r="M361" i="8"/>
  <c r="N361" i="8" s="1"/>
  <c r="T361" i="8" s="1"/>
  <c r="J361" i="8"/>
  <c r="O361" i="8" s="1"/>
  <c r="S360" i="8"/>
  <c r="M360" i="8"/>
  <c r="N360" i="8" s="1"/>
  <c r="T360" i="8" s="1"/>
  <c r="J360" i="8"/>
  <c r="O360" i="8" s="1"/>
  <c r="S359" i="8"/>
  <c r="M359" i="8"/>
  <c r="N359" i="8" s="1"/>
  <c r="T359" i="8" s="1"/>
  <c r="J359" i="8"/>
  <c r="O359" i="8" s="1"/>
  <c r="S358" i="8"/>
  <c r="M358" i="8"/>
  <c r="N358" i="8" s="1"/>
  <c r="T358" i="8" s="1"/>
  <c r="J358" i="8"/>
  <c r="O358" i="8" s="1"/>
  <c r="S356" i="8"/>
  <c r="M356" i="8"/>
  <c r="N356" i="8" s="1"/>
  <c r="T356" i="8" s="1"/>
  <c r="J356" i="8"/>
  <c r="O356" i="8" s="1"/>
  <c r="S355" i="8"/>
  <c r="M355" i="8"/>
  <c r="N355" i="8" s="1"/>
  <c r="T355" i="8" s="1"/>
  <c r="J355" i="8"/>
  <c r="O355" i="8" s="1"/>
  <c r="S354" i="8"/>
  <c r="M354" i="8"/>
  <c r="N354" i="8" s="1"/>
  <c r="T354" i="8" s="1"/>
  <c r="J354" i="8"/>
  <c r="O354" i="8" s="1"/>
  <c r="S353" i="8"/>
  <c r="M353" i="8"/>
  <c r="N353" i="8" s="1"/>
  <c r="T353" i="8" s="1"/>
  <c r="J353" i="8"/>
  <c r="S352" i="8"/>
  <c r="M352" i="8"/>
  <c r="N352" i="8" s="1"/>
  <c r="T352" i="8" s="1"/>
  <c r="J352" i="8"/>
  <c r="O352" i="8" s="1"/>
  <c r="S351" i="8"/>
  <c r="M351" i="8"/>
  <c r="N351" i="8" s="1"/>
  <c r="T351" i="8" s="1"/>
  <c r="J351" i="8"/>
  <c r="O351" i="8" s="1"/>
  <c r="S350" i="8"/>
  <c r="M350" i="8"/>
  <c r="N350" i="8" s="1"/>
  <c r="T350" i="8" s="1"/>
  <c r="J350" i="8"/>
  <c r="O350" i="8" s="1"/>
  <c r="S349" i="8"/>
  <c r="M349" i="8"/>
  <c r="N349" i="8" s="1"/>
  <c r="T349" i="8" s="1"/>
  <c r="J349" i="8"/>
  <c r="S347" i="8"/>
  <c r="M347" i="8"/>
  <c r="N347" i="8" s="1"/>
  <c r="J347" i="8"/>
  <c r="O347" i="8" s="1"/>
  <c r="S346" i="8"/>
  <c r="M346" i="8"/>
  <c r="N346" i="8" s="1"/>
  <c r="T346" i="8" s="1"/>
  <c r="J346" i="8"/>
  <c r="S345" i="8"/>
  <c r="M345" i="8"/>
  <c r="N345" i="8" s="1"/>
  <c r="J345" i="8"/>
  <c r="O345" i="8" s="1"/>
  <c r="S344" i="8"/>
  <c r="M344" i="8"/>
  <c r="N344" i="8" s="1"/>
  <c r="T344" i="8" s="1"/>
  <c r="J344" i="8"/>
  <c r="S343" i="8"/>
  <c r="M343" i="8"/>
  <c r="N343" i="8" s="1"/>
  <c r="J343" i="8"/>
  <c r="O343" i="8" s="1"/>
  <c r="S342" i="8"/>
  <c r="M342" i="8"/>
  <c r="N342" i="8" s="1"/>
  <c r="T342" i="8" s="1"/>
  <c r="J342" i="8"/>
  <c r="S341" i="8"/>
  <c r="M341" i="8"/>
  <c r="N341" i="8" s="1"/>
  <c r="J341" i="8"/>
  <c r="O341" i="8" s="1"/>
  <c r="S340" i="8"/>
  <c r="M340" i="8"/>
  <c r="N340" i="8" s="1"/>
  <c r="T340" i="8" s="1"/>
  <c r="J340" i="8"/>
  <c r="S339" i="8"/>
  <c r="M339" i="8"/>
  <c r="N339" i="8" s="1"/>
  <c r="J339" i="8"/>
  <c r="O339" i="8" s="1"/>
  <c r="S338" i="8"/>
  <c r="M338" i="8"/>
  <c r="N338" i="8" s="1"/>
  <c r="T338" i="8" s="1"/>
  <c r="J338" i="8"/>
  <c r="S337" i="8"/>
  <c r="M337" i="8"/>
  <c r="N337" i="8" s="1"/>
  <c r="J337" i="8"/>
  <c r="O337" i="8" s="1"/>
  <c r="S336" i="8"/>
  <c r="M336" i="8"/>
  <c r="N336" i="8" s="1"/>
  <c r="T336" i="8" s="1"/>
  <c r="J336" i="8"/>
  <c r="S335" i="8"/>
  <c r="M335" i="8"/>
  <c r="N335" i="8" s="1"/>
  <c r="J335" i="8"/>
  <c r="O335" i="8" s="1"/>
  <c r="S334" i="8"/>
  <c r="M334" i="8"/>
  <c r="N334" i="8" s="1"/>
  <c r="T334" i="8" s="1"/>
  <c r="J334" i="8"/>
  <c r="S333" i="8"/>
  <c r="M333" i="8"/>
  <c r="N333" i="8" s="1"/>
  <c r="J333" i="8"/>
  <c r="O333" i="8" s="1"/>
  <c r="S332" i="8"/>
  <c r="M332" i="8"/>
  <c r="N332" i="8" s="1"/>
  <c r="T332" i="8" s="1"/>
  <c r="J332" i="8"/>
  <c r="S331" i="8"/>
  <c r="M331" i="8"/>
  <c r="N331" i="8" s="1"/>
  <c r="J331" i="8"/>
  <c r="O331" i="8" s="1"/>
  <c r="S330" i="8"/>
  <c r="M330" i="8"/>
  <c r="N330" i="8" s="1"/>
  <c r="T330" i="8" s="1"/>
  <c r="J330" i="8"/>
  <c r="S329" i="8"/>
  <c r="M329" i="8"/>
  <c r="N329" i="8" s="1"/>
  <c r="J329" i="8"/>
  <c r="O329" i="8" s="1"/>
  <c r="S328" i="8"/>
  <c r="M328" i="8"/>
  <c r="N328" i="8" s="1"/>
  <c r="T328" i="8" s="1"/>
  <c r="J328" i="8"/>
  <c r="S327" i="8"/>
  <c r="M327" i="8"/>
  <c r="N327" i="8" s="1"/>
  <c r="J327" i="8"/>
  <c r="O327" i="8" s="1"/>
  <c r="S326" i="8"/>
  <c r="M326" i="8"/>
  <c r="N326" i="8" s="1"/>
  <c r="T326" i="8" s="1"/>
  <c r="J326" i="8"/>
  <c r="S325" i="8"/>
  <c r="M325" i="8"/>
  <c r="N325" i="8" s="1"/>
  <c r="J325" i="8"/>
  <c r="O325" i="8" s="1"/>
  <c r="S323" i="8"/>
  <c r="M323" i="8"/>
  <c r="N323" i="8" s="1"/>
  <c r="T323" i="8" s="1"/>
  <c r="J323" i="8"/>
  <c r="O323" i="8" s="1"/>
  <c r="S322" i="8"/>
  <c r="M322" i="8"/>
  <c r="N322" i="8" s="1"/>
  <c r="T322" i="8" s="1"/>
  <c r="J322" i="8"/>
  <c r="O322" i="8" s="1"/>
  <c r="M321" i="8"/>
  <c r="N321" i="8" s="1"/>
  <c r="J321" i="8"/>
  <c r="O321" i="8" s="1"/>
  <c r="S320" i="8"/>
  <c r="M320" i="8"/>
  <c r="N320" i="8" s="1"/>
  <c r="T320" i="8" s="1"/>
  <c r="J320" i="8"/>
  <c r="O320" i="8" s="1"/>
  <c r="S319" i="8"/>
  <c r="M319" i="8"/>
  <c r="N319" i="8" s="1"/>
  <c r="T319" i="8" s="1"/>
  <c r="J319" i="8"/>
  <c r="O319" i="8" s="1"/>
  <c r="S318" i="8"/>
  <c r="M318" i="8"/>
  <c r="N318" i="8" s="1"/>
  <c r="T318" i="8" s="1"/>
  <c r="J318" i="8"/>
  <c r="O318" i="8" s="1"/>
  <c r="S317" i="8"/>
  <c r="M317" i="8"/>
  <c r="N317" i="8" s="1"/>
  <c r="T317" i="8" s="1"/>
  <c r="J317" i="8"/>
  <c r="O317" i="8" s="1"/>
  <c r="S316" i="8"/>
  <c r="M316" i="8"/>
  <c r="N316" i="8" s="1"/>
  <c r="T316" i="8" s="1"/>
  <c r="J316" i="8"/>
  <c r="O316" i="8" s="1"/>
  <c r="S315" i="8"/>
  <c r="M315" i="8"/>
  <c r="N315" i="8" s="1"/>
  <c r="T315" i="8" s="1"/>
  <c r="J315" i="8"/>
  <c r="O315" i="8" s="1"/>
  <c r="S314" i="8"/>
  <c r="M314" i="8"/>
  <c r="N314" i="8" s="1"/>
  <c r="T314" i="8" s="1"/>
  <c r="J314" i="8"/>
  <c r="O314" i="8" s="1"/>
  <c r="S313" i="8"/>
  <c r="M313" i="8"/>
  <c r="N313" i="8" s="1"/>
  <c r="T313" i="8" s="1"/>
  <c r="J313" i="8"/>
  <c r="O313" i="8" s="1"/>
  <c r="S312" i="8"/>
  <c r="M312" i="8"/>
  <c r="N312" i="8" s="1"/>
  <c r="T312" i="8" s="1"/>
  <c r="J312" i="8"/>
  <c r="O312" i="8" s="1"/>
  <c r="S311" i="8"/>
  <c r="M311" i="8"/>
  <c r="N311" i="8" s="1"/>
  <c r="T311" i="8" s="1"/>
  <c r="J311" i="8"/>
  <c r="O311" i="8" s="1"/>
  <c r="S310" i="8"/>
  <c r="M310" i="8"/>
  <c r="N310" i="8" s="1"/>
  <c r="T310" i="8" s="1"/>
  <c r="J310" i="8"/>
  <c r="O310" i="8" s="1"/>
  <c r="S309" i="8"/>
  <c r="M309" i="8"/>
  <c r="N309" i="8" s="1"/>
  <c r="T309" i="8" s="1"/>
  <c r="J309" i="8"/>
  <c r="O309" i="8" s="1"/>
  <c r="S307" i="8"/>
  <c r="M307" i="8"/>
  <c r="N307" i="8" s="1"/>
  <c r="T307" i="8" s="1"/>
  <c r="J307" i="8"/>
  <c r="O307" i="8" s="1"/>
  <c r="S306" i="8"/>
  <c r="M306" i="8"/>
  <c r="N306" i="8" s="1"/>
  <c r="T306" i="8" s="1"/>
  <c r="J306" i="8"/>
  <c r="O306" i="8" s="1"/>
  <c r="S305" i="8"/>
  <c r="M305" i="8"/>
  <c r="N305" i="8" s="1"/>
  <c r="T305" i="8" s="1"/>
  <c r="J305" i="8"/>
  <c r="O305" i="8" s="1"/>
  <c r="S304" i="8"/>
  <c r="M304" i="8"/>
  <c r="N304" i="8" s="1"/>
  <c r="T304" i="8" s="1"/>
  <c r="J304" i="8"/>
  <c r="O304" i="8" s="1"/>
  <c r="M303" i="8"/>
  <c r="N303" i="8" s="1"/>
  <c r="J303" i="8"/>
  <c r="O303" i="8" s="1"/>
  <c r="S302" i="8"/>
  <c r="M302" i="8"/>
  <c r="N302" i="8" s="1"/>
  <c r="T302" i="8" s="1"/>
  <c r="J302" i="8"/>
  <c r="O302" i="8" s="1"/>
  <c r="S301" i="8"/>
  <c r="M301" i="8"/>
  <c r="N301" i="8" s="1"/>
  <c r="T301" i="8" s="1"/>
  <c r="J301" i="8"/>
  <c r="O301" i="8" s="1"/>
  <c r="S300" i="8"/>
  <c r="M300" i="8"/>
  <c r="N300" i="8" s="1"/>
  <c r="T300" i="8" s="1"/>
  <c r="J300" i="8"/>
  <c r="O300" i="8" s="1"/>
  <c r="S299" i="8"/>
  <c r="M299" i="8"/>
  <c r="N299" i="8" s="1"/>
  <c r="T299" i="8" s="1"/>
  <c r="J299" i="8"/>
  <c r="O299" i="8" s="1"/>
  <c r="S298" i="8"/>
  <c r="M298" i="8"/>
  <c r="N298" i="8" s="1"/>
  <c r="T298" i="8" s="1"/>
  <c r="J298" i="8"/>
  <c r="O298" i="8" s="1"/>
  <c r="S297" i="8"/>
  <c r="M297" i="8"/>
  <c r="N297" i="8" s="1"/>
  <c r="T297" i="8" s="1"/>
  <c r="J297" i="8"/>
  <c r="O297" i="8" s="1"/>
  <c r="S296" i="8"/>
  <c r="M296" i="8"/>
  <c r="N296" i="8" s="1"/>
  <c r="T296" i="8" s="1"/>
  <c r="J296" i="8"/>
  <c r="O296" i="8" s="1"/>
  <c r="S295" i="8"/>
  <c r="M295" i="8"/>
  <c r="N295" i="8" s="1"/>
  <c r="T295" i="8" s="1"/>
  <c r="J295" i="8"/>
  <c r="O295" i="8" s="1"/>
  <c r="S294" i="8"/>
  <c r="M294" i="8"/>
  <c r="N294" i="8" s="1"/>
  <c r="T294" i="8" s="1"/>
  <c r="J294" i="8"/>
  <c r="O294" i="8" s="1"/>
  <c r="S293" i="8"/>
  <c r="M293" i="8"/>
  <c r="N293" i="8" s="1"/>
  <c r="T293" i="8" s="1"/>
  <c r="J293" i="8"/>
  <c r="O293" i="8" s="1"/>
  <c r="S292" i="8"/>
  <c r="M292" i="8"/>
  <c r="N292" i="8" s="1"/>
  <c r="T292" i="8" s="1"/>
  <c r="J292" i="8"/>
  <c r="O292" i="8" s="1"/>
  <c r="S291" i="8"/>
  <c r="M291" i="8"/>
  <c r="N291" i="8" s="1"/>
  <c r="T291" i="8" s="1"/>
  <c r="J291" i="8"/>
  <c r="O291" i="8" s="1"/>
  <c r="S290" i="8"/>
  <c r="M290" i="8"/>
  <c r="N290" i="8" s="1"/>
  <c r="T290" i="8" s="1"/>
  <c r="J290" i="8"/>
  <c r="O290" i="8" s="1"/>
  <c r="S289" i="8"/>
  <c r="M289" i="8"/>
  <c r="N289" i="8" s="1"/>
  <c r="T289" i="8" s="1"/>
  <c r="J289" i="8"/>
  <c r="O289" i="8" s="1"/>
  <c r="S288" i="8"/>
  <c r="M288" i="8"/>
  <c r="N288" i="8" s="1"/>
  <c r="T288" i="8" s="1"/>
  <c r="J288" i="8"/>
  <c r="O288" i="8" s="1"/>
  <c r="S287" i="8"/>
  <c r="M287" i="8"/>
  <c r="N287" i="8" s="1"/>
  <c r="T287" i="8" s="1"/>
  <c r="J287" i="8"/>
  <c r="O287" i="8" s="1"/>
  <c r="S286" i="8"/>
  <c r="M286" i="8"/>
  <c r="N286" i="8" s="1"/>
  <c r="T286" i="8" s="1"/>
  <c r="J286" i="8"/>
  <c r="O286" i="8" s="1"/>
  <c r="S284" i="8"/>
  <c r="M284" i="8"/>
  <c r="N284" i="8" s="1"/>
  <c r="T284" i="8" s="1"/>
  <c r="J284" i="8"/>
  <c r="O284" i="8" s="1"/>
  <c r="S283" i="8"/>
  <c r="M283" i="8"/>
  <c r="N283" i="8" s="1"/>
  <c r="T283" i="8" s="1"/>
  <c r="J283" i="8"/>
  <c r="O283" i="8" s="1"/>
  <c r="S282" i="8"/>
  <c r="M282" i="8"/>
  <c r="N282" i="8" s="1"/>
  <c r="J282" i="8"/>
  <c r="O282" i="8" s="1"/>
  <c r="S281" i="8"/>
  <c r="M281" i="8"/>
  <c r="N281" i="8" s="1"/>
  <c r="T281" i="8" s="1"/>
  <c r="J281" i="8"/>
  <c r="S280" i="8"/>
  <c r="M280" i="8"/>
  <c r="N280" i="8" s="1"/>
  <c r="T280" i="8" s="1"/>
  <c r="J280" i="8"/>
  <c r="O280" i="8" s="1"/>
  <c r="S279" i="8"/>
  <c r="M279" i="8"/>
  <c r="N279" i="8" s="1"/>
  <c r="T279" i="8" s="1"/>
  <c r="J279" i="8"/>
  <c r="O279" i="8" s="1"/>
  <c r="S278" i="8"/>
  <c r="M278" i="8"/>
  <c r="N278" i="8" s="1"/>
  <c r="T278" i="8" s="1"/>
  <c r="J278" i="8"/>
  <c r="O278" i="8" s="1"/>
  <c r="S277" i="8"/>
  <c r="M277" i="8"/>
  <c r="N277" i="8" s="1"/>
  <c r="T277" i="8" s="1"/>
  <c r="J277" i="8"/>
  <c r="S276" i="8"/>
  <c r="M276" i="8"/>
  <c r="N276" i="8" s="1"/>
  <c r="T276" i="8" s="1"/>
  <c r="J276" i="8"/>
  <c r="O276" i="8" s="1"/>
  <c r="S275" i="8"/>
  <c r="M275" i="8"/>
  <c r="N275" i="8" s="1"/>
  <c r="T275" i="8" s="1"/>
  <c r="J275" i="8"/>
  <c r="O275" i="8" s="1"/>
  <c r="S274" i="8"/>
  <c r="M274" i="8"/>
  <c r="N274" i="8" s="1"/>
  <c r="T274" i="8" s="1"/>
  <c r="J274" i="8"/>
  <c r="O274" i="8" s="1"/>
  <c r="S273" i="8"/>
  <c r="M273" i="8"/>
  <c r="N273" i="8" s="1"/>
  <c r="T273" i="8" s="1"/>
  <c r="J273" i="8"/>
  <c r="O273" i="8" s="1"/>
  <c r="S272" i="8"/>
  <c r="M272" i="8"/>
  <c r="N272" i="8" s="1"/>
  <c r="J272" i="8"/>
  <c r="O272" i="8" s="1"/>
  <c r="S271" i="8"/>
  <c r="M271" i="8"/>
  <c r="N271" i="8" s="1"/>
  <c r="T271" i="8" s="1"/>
  <c r="J271" i="8"/>
  <c r="S270" i="8"/>
  <c r="M270" i="8"/>
  <c r="N270" i="8" s="1"/>
  <c r="T270" i="8" s="1"/>
  <c r="J270" i="8"/>
  <c r="O270" i="8" s="1"/>
  <c r="S269" i="8"/>
  <c r="M269" i="8"/>
  <c r="N269" i="8" s="1"/>
  <c r="T269" i="8" s="1"/>
  <c r="J269" i="8"/>
  <c r="O269" i="8" s="1"/>
  <c r="S268" i="8"/>
  <c r="M268" i="8"/>
  <c r="N268" i="8" s="1"/>
  <c r="T268" i="8" s="1"/>
  <c r="J268" i="8"/>
  <c r="O268" i="8" s="1"/>
  <c r="S267" i="8"/>
  <c r="M267" i="8"/>
  <c r="N267" i="8" s="1"/>
  <c r="T267" i="8" s="1"/>
  <c r="J267" i="8"/>
  <c r="S266" i="8"/>
  <c r="M266" i="8"/>
  <c r="N266" i="8" s="1"/>
  <c r="T266" i="8" s="1"/>
  <c r="J266" i="8"/>
  <c r="O266" i="8" s="1"/>
  <c r="S265" i="8"/>
  <c r="M265" i="8"/>
  <c r="N265" i="8" s="1"/>
  <c r="T265" i="8" s="1"/>
  <c r="J265" i="8"/>
  <c r="O265" i="8" s="1"/>
  <c r="S264" i="8"/>
  <c r="M264" i="8"/>
  <c r="N264" i="8" s="1"/>
  <c r="T264" i="8" s="1"/>
  <c r="J264" i="8"/>
  <c r="O264" i="8" s="1"/>
  <c r="S263" i="8"/>
  <c r="M263" i="8"/>
  <c r="N263" i="8" s="1"/>
  <c r="T263" i="8" s="1"/>
  <c r="J263" i="8"/>
  <c r="S262" i="8"/>
  <c r="M262" i="8"/>
  <c r="N262" i="8" s="1"/>
  <c r="T262" i="8" s="1"/>
  <c r="J262" i="8"/>
  <c r="O262" i="8" s="1"/>
  <c r="S260" i="8"/>
  <c r="M260" i="8"/>
  <c r="N260" i="8" s="1"/>
  <c r="T260" i="8" s="1"/>
  <c r="J260" i="8"/>
  <c r="O260" i="8" s="1"/>
  <c r="S259" i="8"/>
  <c r="M259" i="8"/>
  <c r="N259" i="8" s="1"/>
  <c r="T259" i="8" s="1"/>
  <c r="J259" i="8"/>
  <c r="O259" i="8" s="1"/>
  <c r="M258" i="8"/>
  <c r="N258" i="8" s="1"/>
  <c r="J258" i="8"/>
  <c r="M257" i="8"/>
  <c r="N257" i="8" s="1"/>
  <c r="J257" i="8"/>
  <c r="O257" i="8" s="1"/>
  <c r="M256" i="8"/>
  <c r="N256" i="8" s="1"/>
  <c r="J256" i="8"/>
  <c r="S255" i="8"/>
  <c r="M255" i="8"/>
  <c r="N255" i="8" s="1"/>
  <c r="T255" i="8" s="1"/>
  <c r="J255" i="8"/>
  <c r="O255" i="8" s="1"/>
  <c r="M254" i="8"/>
  <c r="N254" i="8" s="1"/>
  <c r="J254" i="8"/>
  <c r="S253" i="8"/>
  <c r="M253" i="8"/>
  <c r="N253" i="8" s="1"/>
  <c r="T253" i="8" s="1"/>
  <c r="J253" i="8"/>
  <c r="O253" i="8" s="1"/>
  <c r="M252" i="8"/>
  <c r="N252" i="8" s="1"/>
  <c r="J252" i="8"/>
  <c r="M251" i="8"/>
  <c r="N251" i="8" s="1"/>
  <c r="J251" i="8"/>
  <c r="S250" i="8"/>
  <c r="M250" i="8"/>
  <c r="N250" i="8" s="1"/>
  <c r="J250" i="8"/>
  <c r="O250" i="8" s="1"/>
  <c r="M248" i="8"/>
  <c r="N248" i="8" s="1"/>
  <c r="J248" i="8"/>
  <c r="R248" i="8" s="1"/>
  <c r="S248" i="8" s="1"/>
  <c r="M247" i="8"/>
  <c r="N247" i="8" s="1"/>
  <c r="J247" i="8"/>
  <c r="O247" i="8" s="1"/>
  <c r="M244" i="8"/>
  <c r="N244" i="8" s="1"/>
  <c r="J244" i="8"/>
  <c r="S243" i="8"/>
  <c r="M243" i="8"/>
  <c r="N243" i="8" s="1"/>
  <c r="T243" i="8" s="1"/>
  <c r="J243" i="8"/>
  <c r="O243" i="8" s="1"/>
  <c r="J241" i="8"/>
  <c r="R241" i="8" s="1"/>
  <c r="M240" i="8"/>
  <c r="N240" i="8" s="1"/>
  <c r="J240" i="8"/>
  <c r="M238" i="8"/>
  <c r="N238" i="8" s="1"/>
  <c r="J238" i="8"/>
  <c r="M237" i="8"/>
  <c r="J237" i="8"/>
  <c r="J236" i="8"/>
  <c r="R236" i="8" s="1"/>
  <c r="M235" i="8"/>
  <c r="N235" i="8" s="1"/>
  <c r="J235" i="8"/>
  <c r="M234" i="8"/>
  <c r="N234" i="8" s="1"/>
  <c r="J234" i="8"/>
  <c r="M233" i="8"/>
  <c r="J233" i="8"/>
  <c r="S230" i="8"/>
  <c r="M230" i="8"/>
  <c r="J230" i="8"/>
  <c r="M229" i="8"/>
  <c r="N229" i="8" s="1"/>
  <c r="J229" i="8"/>
  <c r="O229" i="8" s="1"/>
  <c r="M228" i="8"/>
  <c r="N228" i="8" s="1"/>
  <c r="J228" i="8"/>
  <c r="O228" i="8" s="1"/>
  <c r="M227" i="8"/>
  <c r="N227" i="8" s="1"/>
  <c r="J227" i="8"/>
  <c r="M226" i="8"/>
  <c r="N226" i="8" s="1"/>
  <c r="J226" i="8"/>
  <c r="O226" i="8" s="1"/>
  <c r="M225" i="8"/>
  <c r="N225" i="8" s="1"/>
  <c r="J225" i="8"/>
  <c r="O225" i="8" s="1"/>
  <c r="M224" i="8"/>
  <c r="N224" i="8" s="1"/>
  <c r="J224" i="8"/>
  <c r="O224" i="8" s="1"/>
  <c r="M223" i="8"/>
  <c r="N223" i="8" s="1"/>
  <c r="J223" i="8"/>
  <c r="O223" i="8" s="1"/>
  <c r="M222" i="8"/>
  <c r="N222" i="8" s="1"/>
  <c r="J222" i="8"/>
  <c r="O222" i="8" s="1"/>
  <c r="M221" i="8"/>
  <c r="N221" i="8" s="1"/>
  <c r="J221" i="8"/>
  <c r="M220" i="8"/>
  <c r="N220" i="8" s="1"/>
  <c r="J220" i="8"/>
  <c r="O220" i="8" s="1"/>
  <c r="M219" i="8"/>
  <c r="N219" i="8" s="1"/>
  <c r="J219" i="8"/>
  <c r="M218" i="8"/>
  <c r="N218" i="8" s="1"/>
  <c r="J218" i="8"/>
  <c r="O218" i="8" s="1"/>
  <c r="M216" i="8"/>
  <c r="N216" i="8" s="1"/>
  <c r="J216" i="8"/>
  <c r="O216" i="8" s="1"/>
  <c r="M215" i="8"/>
  <c r="N215" i="8" s="1"/>
  <c r="J215" i="8"/>
  <c r="O215" i="8" s="1"/>
  <c r="M213" i="8"/>
  <c r="N213" i="8" s="1"/>
  <c r="J213" i="8"/>
  <c r="O213" i="8" s="1"/>
  <c r="M212" i="8"/>
  <c r="N212" i="8" s="1"/>
  <c r="J212" i="8"/>
  <c r="O212" i="8" s="1"/>
  <c r="M210" i="8"/>
  <c r="N210" i="8" s="1"/>
  <c r="J210" i="8"/>
  <c r="M209" i="8"/>
  <c r="N209" i="8" s="1"/>
  <c r="J209" i="8"/>
  <c r="O209" i="8" s="1"/>
  <c r="M208" i="8"/>
  <c r="N208" i="8" s="1"/>
  <c r="J208" i="8"/>
  <c r="O208" i="8" s="1"/>
  <c r="M206" i="8"/>
  <c r="N206" i="8" s="1"/>
  <c r="J206" i="8"/>
  <c r="O206" i="8" s="1"/>
  <c r="M205" i="8"/>
  <c r="N205" i="8" s="1"/>
  <c r="J205" i="8"/>
  <c r="O205" i="8" s="1"/>
  <c r="M204" i="8"/>
  <c r="N204" i="8" s="1"/>
  <c r="J204" i="8"/>
  <c r="O204" i="8" s="1"/>
  <c r="M203" i="8"/>
  <c r="N203" i="8" s="1"/>
  <c r="J203" i="8"/>
  <c r="O203" i="8" s="1"/>
  <c r="M202" i="8"/>
  <c r="N202" i="8" s="1"/>
  <c r="J202" i="8"/>
  <c r="O202" i="8" s="1"/>
  <c r="M200" i="8"/>
  <c r="N200" i="8" s="1"/>
  <c r="J200" i="8"/>
  <c r="M198" i="8"/>
  <c r="N198" i="8" s="1"/>
  <c r="J198" i="8"/>
  <c r="M197" i="8"/>
  <c r="N197" i="8" s="1"/>
  <c r="J197" i="8"/>
  <c r="M196" i="8"/>
  <c r="N196" i="8" s="1"/>
  <c r="J196" i="8"/>
  <c r="M195" i="8"/>
  <c r="N195" i="8" s="1"/>
  <c r="J195" i="8"/>
  <c r="S194" i="8"/>
  <c r="M194" i="8"/>
  <c r="N194" i="8" s="1"/>
  <c r="T194" i="8" s="1"/>
  <c r="J194" i="8"/>
  <c r="M193" i="8"/>
  <c r="N193" i="8" s="1"/>
  <c r="J193" i="8"/>
  <c r="S192" i="8"/>
  <c r="M192" i="8"/>
  <c r="N192" i="8" s="1"/>
  <c r="T192" i="8" s="1"/>
  <c r="J192" i="8"/>
  <c r="S191" i="8"/>
  <c r="M191" i="8"/>
  <c r="N191" i="8" s="1"/>
  <c r="T191" i="8" s="1"/>
  <c r="J191" i="8"/>
  <c r="S190" i="8"/>
  <c r="M190" i="8"/>
  <c r="N190" i="8" s="1"/>
  <c r="T190" i="8" s="1"/>
  <c r="J190" i="8"/>
  <c r="M189" i="8"/>
  <c r="N189" i="8" s="1"/>
  <c r="J189" i="8"/>
  <c r="M188" i="8"/>
  <c r="N188" i="8" s="1"/>
  <c r="J188" i="8"/>
  <c r="S187" i="8"/>
  <c r="M187" i="8"/>
  <c r="N187" i="8" s="1"/>
  <c r="T187" i="8" s="1"/>
  <c r="J187" i="8"/>
  <c r="S186" i="8"/>
  <c r="M186" i="8"/>
  <c r="N186" i="8" s="1"/>
  <c r="T186" i="8" s="1"/>
  <c r="J186" i="8"/>
  <c r="S185" i="8"/>
  <c r="M185" i="8"/>
  <c r="N185" i="8" s="1"/>
  <c r="T185" i="8" s="1"/>
  <c r="J185" i="8"/>
  <c r="M184" i="8"/>
  <c r="N184" i="8" s="1"/>
  <c r="J184" i="8"/>
  <c r="M183" i="8"/>
  <c r="N183" i="8" s="1"/>
  <c r="J183" i="8"/>
  <c r="M182" i="8"/>
  <c r="N182" i="8" s="1"/>
  <c r="J182" i="8"/>
  <c r="M181" i="8"/>
  <c r="N181" i="8" s="1"/>
  <c r="J181" i="8"/>
  <c r="M180" i="8"/>
  <c r="N180" i="8" s="1"/>
  <c r="J180" i="8"/>
  <c r="S179" i="8"/>
  <c r="M179" i="8"/>
  <c r="N179" i="8" s="1"/>
  <c r="T179" i="8" s="1"/>
  <c r="J179" i="8"/>
  <c r="M178" i="8"/>
  <c r="N178" i="8" s="1"/>
  <c r="J178" i="8"/>
  <c r="M177" i="8"/>
  <c r="N177" i="8" s="1"/>
  <c r="J177" i="8"/>
  <c r="M176" i="8"/>
  <c r="N176" i="8" s="1"/>
  <c r="J176" i="8"/>
  <c r="M175" i="8"/>
  <c r="N175" i="8" s="1"/>
  <c r="J175" i="8"/>
  <c r="M174" i="8"/>
  <c r="N174" i="8" s="1"/>
  <c r="J174" i="8"/>
  <c r="M173" i="8"/>
  <c r="N173" i="8" s="1"/>
  <c r="J173" i="8"/>
  <c r="M172" i="8"/>
  <c r="N172" i="8" s="1"/>
  <c r="J172" i="8"/>
  <c r="S170" i="8"/>
  <c r="M170" i="8"/>
  <c r="N170" i="8" s="1"/>
  <c r="T170" i="8" s="1"/>
  <c r="J170" i="8"/>
  <c r="O170" i="8" s="1"/>
  <c r="S169" i="8"/>
  <c r="M169" i="8"/>
  <c r="N169" i="8" s="1"/>
  <c r="T169" i="8" s="1"/>
  <c r="J169" i="8"/>
  <c r="M168" i="8"/>
  <c r="N168" i="8" s="1"/>
  <c r="J168" i="8"/>
  <c r="O168" i="8" s="1"/>
  <c r="M167" i="8"/>
  <c r="N167" i="8" s="1"/>
  <c r="J167" i="8"/>
  <c r="O167" i="8" s="1"/>
  <c r="M166" i="8"/>
  <c r="N166" i="8" s="1"/>
  <c r="J166" i="8"/>
  <c r="O166" i="8" s="1"/>
  <c r="M165" i="8"/>
  <c r="N165" i="8" s="1"/>
  <c r="J165" i="8"/>
  <c r="O165" i="8" s="1"/>
  <c r="M164" i="8"/>
  <c r="N164" i="8" s="1"/>
  <c r="J164" i="8"/>
  <c r="O164" i="8" s="1"/>
  <c r="M163" i="8"/>
  <c r="N163" i="8" s="1"/>
  <c r="J163" i="8"/>
  <c r="M162" i="8"/>
  <c r="N162" i="8" s="1"/>
  <c r="J162" i="8"/>
  <c r="O162" i="8" s="1"/>
  <c r="M161" i="8"/>
  <c r="N161" i="8" s="1"/>
  <c r="J161" i="8"/>
  <c r="O161" i="8" s="1"/>
  <c r="M160" i="8"/>
  <c r="N160" i="8" s="1"/>
  <c r="J160" i="8"/>
  <c r="O160" i="8" s="1"/>
  <c r="S159" i="8"/>
  <c r="M159" i="8"/>
  <c r="N159" i="8" s="1"/>
  <c r="T159" i="8" s="1"/>
  <c r="J159" i="8"/>
  <c r="O159" i="8" s="1"/>
  <c r="S158" i="8"/>
  <c r="M158" i="8"/>
  <c r="N158" i="8" s="1"/>
  <c r="T158" i="8" s="1"/>
  <c r="J158" i="8"/>
  <c r="S157" i="8"/>
  <c r="M157" i="8"/>
  <c r="N157" i="8" s="1"/>
  <c r="T157" i="8" s="1"/>
  <c r="J157" i="8"/>
  <c r="O157" i="8" s="1"/>
  <c r="M156" i="8"/>
  <c r="N156" i="8" s="1"/>
  <c r="J156" i="8"/>
  <c r="R156" i="8" s="1"/>
  <c r="S156" i="8" s="1"/>
  <c r="M155" i="8"/>
  <c r="N155" i="8" s="1"/>
  <c r="J155" i="8"/>
  <c r="M154" i="8"/>
  <c r="N154" i="8" s="1"/>
  <c r="J154" i="8"/>
  <c r="O154" i="8" s="1"/>
  <c r="M153" i="8"/>
  <c r="N153" i="8" s="1"/>
  <c r="J153" i="8"/>
  <c r="M152" i="8"/>
  <c r="N152" i="8" s="1"/>
  <c r="J152" i="8"/>
  <c r="R152" i="8" s="1"/>
  <c r="S152" i="8" s="1"/>
  <c r="S151" i="8"/>
  <c r="M151" i="8"/>
  <c r="N151" i="8" s="1"/>
  <c r="T151" i="8" s="1"/>
  <c r="J151" i="8"/>
  <c r="S150" i="8"/>
  <c r="M150" i="8"/>
  <c r="N150" i="8" s="1"/>
  <c r="T150" i="8" s="1"/>
  <c r="J150" i="8"/>
  <c r="O150" i="8" s="1"/>
  <c r="S149" i="8"/>
  <c r="M149" i="8"/>
  <c r="N149" i="8" s="1"/>
  <c r="T149" i="8" s="1"/>
  <c r="J149" i="8"/>
  <c r="O149" i="8" s="1"/>
  <c r="S148" i="8"/>
  <c r="M148" i="8"/>
  <c r="N148" i="8" s="1"/>
  <c r="T148" i="8" s="1"/>
  <c r="J148" i="8"/>
  <c r="O148" i="8" s="1"/>
  <c r="S147" i="8"/>
  <c r="M147" i="8"/>
  <c r="N147" i="8" s="1"/>
  <c r="T147" i="8" s="1"/>
  <c r="J147" i="8"/>
  <c r="O147" i="8" s="1"/>
  <c r="M146" i="8"/>
  <c r="N146" i="8" s="1"/>
  <c r="J146" i="8"/>
  <c r="O146" i="8" s="1"/>
  <c r="M145" i="8"/>
  <c r="N145" i="8" s="1"/>
  <c r="J145" i="8"/>
  <c r="M144" i="8"/>
  <c r="N144" i="8" s="1"/>
  <c r="J144" i="8"/>
  <c r="O144" i="8" s="1"/>
  <c r="S142" i="8"/>
  <c r="M142" i="8"/>
  <c r="N142" i="8" s="1"/>
  <c r="T142" i="8" s="1"/>
  <c r="J142" i="8"/>
  <c r="O142" i="8" s="1"/>
  <c r="S141" i="8"/>
  <c r="M141" i="8"/>
  <c r="N141" i="8" s="1"/>
  <c r="T141" i="8" s="1"/>
  <c r="J141" i="8"/>
  <c r="O141" i="8" s="1"/>
  <c r="S140" i="8"/>
  <c r="M140" i="8"/>
  <c r="N140" i="8" s="1"/>
  <c r="T140" i="8" s="1"/>
  <c r="J140" i="8"/>
  <c r="O140" i="8" s="1"/>
  <c r="S139" i="8"/>
  <c r="M139" i="8"/>
  <c r="N139" i="8" s="1"/>
  <c r="T139" i="8" s="1"/>
  <c r="J139" i="8"/>
  <c r="O139" i="8" s="1"/>
  <c r="S138" i="8"/>
  <c r="M138" i="8"/>
  <c r="N138" i="8" s="1"/>
  <c r="T138" i="8" s="1"/>
  <c r="J138" i="8"/>
  <c r="O138" i="8" s="1"/>
  <c r="S137" i="8"/>
  <c r="M137" i="8"/>
  <c r="N137" i="8" s="1"/>
  <c r="T137" i="8" s="1"/>
  <c r="J137" i="8"/>
  <c r="O137" i="8" s="1"/>
  <c r="S136" i="8"/>
  <c r="M136" i="8"/>
  <c r="N136" i="8" s="1"/>
  <c r="T136" i="8" s="1"/>
  <c r="J136" i="8"/>
  <c r="O136" i="8" s="1"/>
  <c r="S134" i="8"/>
  <c r="M134" i="8"/>
  <c r="N134" i="8" s="1"/>
  <c r="T134" i="8" s="1"/>
  <c r="J134" i="8"/>
  <c r="O134" i="8" s="1"/>
  <c r="M133" i="8"/>
  <c r="N133" i="8" s="1"/>
  <c r="J133" i="8"/>
  <c r="O133" i="8" s="1"/>
  <c r="M132" i="8"/>
  <c r="N132" i="8" s="1"/>
  <c r="J132" i="8"/>
  <c r="O132" i="8" s="1"/>
  <c r="M131" i="8"/>
  <c r="N131" i="8" s="1"/>
  <c r="J131" i="8"/>
  <c r="O131" i="8" s="1"/>
  <c r="M130" i="8"/>
  <c r="N130" i="8" s="1"/>
  <c r="J130" i="8"/>
  <c r="M129" i="8"/>
  <c r="N129" i="8" s="1"/>
  <c r="J129" i="8"/>
  <c r="O129" i="8" s="1"/>
  <c r="S127" i="8"/>
  <c r="M127" i="8"/>
  <c r="N127" i="8" s="1"/>
  <c r="T127" i="8" s="1"/>
  <c r="J127" i="8"/>
  <c r="O127" i="8" s="1"/>
  <c r="M126" i="8"/>
  <c r="N126" i="8" s="1"/>
  <c r="J126" i="8"/>
  <c r="M125" i="8"/>
  <c r="N125" i="8" s="1"/>
  <c r="J125" i="8"/>
  <c r="O125" i="8" s="1"/>
  <c r="M124" i="8"/>
  <c r="N124" i="8" s="1"/>
  <c r="J124" i="8"/>
  <c r="M123" i="8"/>
  <c r="N123" i="8" s="1"/>
  <c r="J123" i="8"/>
  <c r="R123" i="8" s="1"/>
  <c r="S123" i="8" s="1"/>
  <c r="M122" i="8"/>
  <c r="N122" i="8" s="1"/>
  <c r="J122" i="8"/>
  <c r="M121" i="8"/>
  <c r="N121" i="8" s="1"/>
  <c r="J121" i="8"/>
  <c r="M120" i="8"/>
  <c r="N120" i="8" s="1"/>
  <c r="J120" i="8"/>
  <c r="M119" i="8"/>
  <c r="N119" i="8" s="1"/>
  <c r="J119" i="8"/>
  <c r="R119" i="8" s="1"/>
  <c r="S119" i="8" s="1"/>
  <c r="S117" i="8"/>
  <c r="M117" i="8"/>
  <c r="N117" i="8" s="1"/>
  <c r="T117" i="8" s="1"/>
  <c r="J117" i="8"/>
  <c r="M116" i="8"/>
  <c r="N116" i="8" s="1"/>
  <c r="J116" i="8"/>
  <c r="O116" i="8" s="1"/>
  <c r="M115" i="8"/>
  <c r="N115" i="8" s="1"/>
  <c r="J115" i="8"/>
  <c r="O115" i="8" s="1"/>
  <c r="M114" i="8"/>
  <c r="N114" i="8" s="1"/>
  <c r="J114" i="8"/>
  <c r="O114" i="8" s="1"/>
  <c r="M113" i="8"/>
  <c r="N113" i="8" s="1"/>
  <c r="J113" i="8"/>
  <c r="O113" i="8" s="1"/>
  <c r="M112" i="8"/>
  <c r="N112" i="8" s="1"/>
  <c r="J112" i="8"/>
  <c r="M110" i="8"/>
  <c r="N110" i="8" s="1"/>
  <c r="T110" i="8" s="1"/>
  <c r="J110" i="8"/>
  <c r="O110" i="8" s="1"/>
  <c r="M109" i="8"/>
  <c r="N109" i="8" s="1"/>
  <c r="J109" i="8"/>
  <c r="R109" i="8" s="1"/>
  <c r="M108" i="8"/>
  <c r="N108" i="8" s="1"/>
  <c r="J108" i="8"/>
  <c r="R108" i="8" s="1"/>
  <c r="M107" i="8"/>
  <c r="N107" i="8" s="1"/>
  <c r="J107" i="8"/>
  <c r="R107" i="8" s="1"/>
  <c r="S107" i="8" s="1"/>
  <c r="M106" i="8"/>
  <c r="N106" i="8" s="1"/>
  <c r="J106" i="8"/>
  <c r="R106" i="8" s="1"/>
  <c r="S106" i="8" s="1"/>
  <c r="M105" i="8"/>
  <c r="N105" i="8" s="1"/>
  <c r="J105" i="8"/>
  <c r="R105" i="8" s="1"/>
  <c r="M104" i="8"/>
  <c r="N104" i="8" s="1"/>
  <c r="J104" i="8"/>
  <c r="M103" i="8"/>
  <c r="N103" i="8" s="1"/>
  <c r="J103" i="8"/>
  <c r="R103" i="8" s="1"/>
  <c r="S103" i="8" s="1"/>
  <c r="M102" i="8"/>
  <c r="N102" i="8" s="1"/>
  <c r="J102" i="8"/>
  <c r="R102" i="8" s="1"/>
  <c r="S102" i="8" s="1"/>
  <c r="M101" i="8"/>
  <c r="N101" i="8" s="1"/>
  <c r="J101" i="8"/>
  <c r="M100" i="8"/>
  <c r="N100" i="8" s="1"/>
  <c r="J100" i="8"/>
  <c r="M99" i="8"/>
  <c r="N99" i="8" s="1"/>
  <c r="J99" i="8"/>
  <c r="R99" i="8" s="1"/>
  <c r="S99" i="8" s="1"/>
  <c r="R98" i="8"/>
  <c r="S98" i="8" s="1"/>
  <c r="M98" i="8"/>
  <c r="N98" i="8" s="1"/>
  <c r="M97" i="8"/>
  <c r="N97" i="8" s="1"/>
  <c r="J97" i="8"/>
  <c r="O97" i="8" s="1"/>
  <c r="M95" i="8"/>
  <c r="N95" i="8" s="1"/>
  <c r="T95" i="8" s="1"/>
  <c r="J95" i="8"/>
  <c r="M94" i="8"/>
  <c r="N94" i="8" s="1"/>
  <c r="J94" i="8"/>
  <c r="M93" i="8"/>
  <c r="N93" i="8" s="1"/>
  <c r="J93" i="8"/>
  <c r="M92" i="8"/>
  <c r="N92" i="8" s="1"/>
  <c r="J92" i="8"/>
  <c r="M91" i="8"/>
  <c r="N91" i="8" s="1"/>
  <c r="J91" i="8"/>
  <c r="M90" i="8"/>
  <c r="N90" i="8" s="1"/>
  <c r="J90" i="8"/>
  <c r="M89" i="8"/>
  <c r="N89" i="8" s="1"/>
  <c r="J89" i="8"/>
  <c r="M88" i="8"/>
  <c r="N88" i="8" s="1"/>
  <c r="J88" i="8"/>
  <c r="M87" i="8"/>
  <c r="N87" i="8" s="1"/>
  <c r="J87" i="8"/>
  <c r="M86" i="8"/>
  <c r="N86" i="8" s="1"/>
  <c r="J86" i="8"/>
  <c r="M85" i="8"/>
  <c r="N85" i="8" s="1"/>
  <c r="J85" i="8"/>
  <c r="M84" i="8"/>
  <c r="N84" i="8" s="1"/>
  <c r="J84" i="8"/>
  <c r="M83" i="8"/>
  <c r="N83" i="8" s="1"/>
  <c r="J83" i="8"/>
  <c r="M82" i="8"/>
  <c r="N82" i="8" s="1"/>
  <c r="J82" i="8"/>
  <c r="M81" i="8"/>
  <c r="N81" i="8" s="1"/>
  <c r="J81" i="8"/>
  <c r="M80" i="8"/>
  <c r="N80" i="8" s="1"/>
  <c r="J80" i="8"/>
  <c r="M79" i="8"/>
  <c r="N79" i="8" s="1"/>
  <c r="J79" i="8"/>
  <c r="M78" i="8"/>
  <c r="N78" i="8" s="1"/>
  <c r="J78" i="8"/>
  <c r="M77" i="8"/>
  <c r="N77" i="8" s="1"/>
  <c r="J77" i="8"/>
  <c r="M76" i="8"/>
  <c r="N76" i="8" s="1"/>
  <c r="J76" i="8"/>
  <c r="S74" i="8"/>
  <c r="M74" i="8"/>
  <c r="N74" i="8" s="1"/>
  <c r="T74" i="8" s="1"/>
  <c r="J74" i="8"/>
  <c r="O74" i="8" s="1"/>
  <c r="M73" i="8"/>
  <c r="N73" i="8" s="1"/>
  <c r="J73" i="8"/>
  <c r="O73" i="8" s="1"/>
  <c r="M72" i="8"/>
  <c r="N72" i="8" s="1"/>
  <c r="J72" i="8"/>
  <c r="R72" i="8" s="1"/>
  <c r="S72" i="8" s="1"/>
  <c r="M71" i="8"/>
  <c r="N71" i="8" s="1"/>
  <c r="J71" i="8"/>
  <c r="O71" i="8" s="1"/>
  <c r="M70" i="8"/>
  <c r="N70" i="8" s="1"/>
  <c r="J70" i="8"/>
  <c r="R70" i="8" s="1"/>
  <c r="S70" i="8" s="1"/>
  <c r="M69" i="8"/>
  <c r="N69" i="8" s="1"/>
  <c r="J69" i="8"/>
  <c r="R69" i="8" s="1"/>
  <c r="S69" i="8" s="1"/>
  <c r="M68" i="8"/>
  <c r="N68" i="8" s="1"/>
  <c r="J68" i="8"/>
  <c r="R68" i="8" s="1"/>
  <c r="S68" i="8" s="1"/>
  <c r="M67" i="8"/>
  <c r="N67" i="8" s="1"/>
  <c r="J67" i="8"/>
  <c r="O67" i="8" s="1"/>
  <c r="S65" i="8"/>
  <c r="M65" i="8"/>
  <c r="N65" i="8" s="1"/>
  <c r="T65" i="8" s="1"/>
  <c r="J65" i="8"/>
  <c r="O65" i="8" s="1"/>
  <c r="M64" i="8"/>
  <c r="N64" i="8" s="1"/>
  <c r="J64" i="8"/>
  <c r="O64" i="8" s="1"/>
  <c r="M63" i="8"/>
  <c r="N63" i="8" s="1"/>
  <c r="J63" i="8"/>
  <c r="O63" i="8" s="1"/>
  <c r="M62" i="8"/>
  <c r="N62" i="8" s="1"/>
  <c r="J62" i="8"/>
  <c r="O62" i="8" s="1"/>
  <c r="M61" i="8"/>
  <c r="N61" i="8" s="1"/>
  <c r="J61" i="8"/>
  <c r="O61" i="8" s="1"/>
  <c r="M60" i="8"/>
  <c r="N60" i="8" s="1"/>
  <c r="J60" i="8"/>
  <c r="O60" i="8" s="1"/>
  <c r="M59" i="8"/>
  <c r="N59" i="8" s="1"/>
  <c r="J59" i="8"/>
  <c r="O59" i="8" s="1"/>
  <c r="M58" i="8"/>
  <c r="N58" i="8" s="1"/>
  <c r="J58" i="8"/>
  <c r="O58" i="8" s="1"/>
  <c r="M57" i="8"/>
  <c r="N57" i="8" s="1"/>
  <c r="J57" i="8"/>
  <c r="O57" i="8" s="1"/>
  <c r="S55" i="8"/>
  <c r="M55" i="8"/>
  <c r="N55" i="8" s="1"/>
  <c r="T55" i="8" s="1"/>
  <c r="J55" i="8"/>
  <c r="O55" i="8" s="1"/>
  <c r="M54" i="8"/>
  <c r="N54" i="8" s="1"/>
  <c r="J54" i="8"/>
  <c r="O54" i="8" s="1"/>
  <c r="M53" i="8"/>
  <c r="N53" i="8" s="1"/>
  <c r="J53" i="8"/>
  <c r="R53" i="8" s="1"/>
  <c r="S53" i="8" s="1"/>
  <c r="M52" i="8"/>
  <c r="N52" i="8" s="1"/>
  <c r="J52" i="8"/>
  <c r="R52" i="8" s="1"/>
  <c r="S52" i="8" s="1"/>
  <c r="M51" i="8"/>
  <c r="N51" i="8" s="1"/>
  <c r="J51" i="8"/>
  <c r="R51" i="8" s="1"/>
  <c r="S51" i="8" s="1"/>
  <c r="M50" i="8"/>
  <c r="N50" i="8" s="1"/>
  <c r="J50" i="8"/>
  <c r="O50" i="8" s="1"/>
  <c r="M49" i="8"/>
  <c r="N49" i="8" s="1"/>
  <c r="J49" i="8"/>
  <c r="R49" i="8" s="1"/>
  <c r="S49" i="8" s="1"/>
  <c r="M48" i="8"/>
  <c r="N48" i="8" s="1"/>
  <c r="J48" i="8"/>
  <c r="O48" i="8" s="1"/>
  <c r="M47" i="8"/>
  <c r="N47" i="8" s="1"/>
  <c r="J47" i="8"/>
  <c r="R47" i="8" s="1"/>
  <c r="S47" i="8" s="1"/>
  <c r="S45" i="8"/>
  <c r="M45" i="8"/>
  <c r="N45" i="8" s="1"/>
  <c r="T45" i="8" s="1"/>
  <c r="J45" i="8"/>
  <c r="O45" i="8" s="1"/>
  <c r="M44" i="8"/>
  <c r="N44" i="8" s="1"/>
  <c r="J44" i="8"/>
  <c r="O44" i="8" s="1"/>
  <c r="M43" i="8"/>
  <c r="N43" i="8" s="1"/>
  <c r="J43" i="8"/>
  <c r="O43" i="8" s="1"/>
  <c r="M42" i="8"/>
  <c r="N42" i="8" s="1"/>
  <c r="J42" i="8"/>
  <c r="O42" i="8" s="1"/>
  <c r="M41" i="8"/>
  <c r="N41" i="8" s="1"/>
  <c r="J41" i="8"/>
  <c r="O41" i="8" s="1"/>
  <c r="M40" i="8"/>
  <c r="N40" i="8" s="1"/>
  <c r="J40" i="8"/>
  <c r="O40" i="8" s="1"/>
  <c r="M39" i="8"/>
  <c r="N39" i="8" s="1"/>
  <c r="J39" i="8"/>
  <c r="O39" i="8" s="1"/>
  <c r="M38" i="8"/>
  <c r="N38" i="8" s="1"/>
  <c r="J38" i="8"/>
  <c r="O38" i="8" s="1"/>
  <c r="M37" i="8"/>
  <c r="N37" i="8" s="1"/>
  <c r="J37" i="8"/>
  <c r="O37" i="8" s="1"/>
  <c r="S34" i="8"/>
  <c r="M34" i="8"/>
  <c r="N34" i="8" s="1"/>
  <c r="T34" i="8" s="1"/>
  <c r="J34" i="8"/>
  <c r="M33" i="8"/>
  <c r="N33" i="8" s="1"/>
  <c r="J33" i="8"/>
  <c r="R33" i="8" s="1"/>
  <c r="S33" i="8" s="1"/>
  <c r="M32" i="8"/>
  <c r="N32" i="8" s="1"/>
  <c r="J32" i="8"/>
  <c r="R32" i="8" s="1"/>
  <c r="S32" i="8" s="1"/>
  <c r="M31" i="8"/>
  <c r="N31" i="8" s="1"/>
  <c r="J31" i="8"/>
  <c r="R31" i="8" s="1"/>
  <c r="S31" i="8" s="1"/>
  <c r="M30" i="8"/>
  <c r="N30" i="8" s="1"/>
  <c r="J30" i="8"/>
  <c r="R30" i="8" s="1"/>
  <c r="S30" i="8" s="1"/>
  <c r="S27" i="8"/>
  <c r="M27" i="8"/>
  <c r="N27" i="8" s="1"/>
  <c r="T27" i="8" s="1"/>
  <c r="J27" i="8"/>
  <c r="O27" i="8" s="1"/>
  <c r="M26" i="8"/>
  <c r="N26" i="8" s="1"/>
  <c r="J26" i="8"/>
  <c r="O26" i="8" s="1"/>
  <c r="M25" i="8"/>
  <c r="N25" i="8" s="1"/>
  <c r="J25" i="8"/>
  <c r="O25" i="8" s="1"/>
  <c r="M24" i="8"/>
  <c r="N24" i="8" s="1"/>
  <c r="J24" i="8"/>
  <c r="O24" i="8" s="1"/>
  <c r="S23" i="8"/>
  <c r="M23" i="8"/>
  <c r="N23" i="8" s="1"/>
  <c r="T23" i="8" s="1"/>
  <c r="J23" i="8"/>
  <c r="O23" i="8" s="1"/>
  <c r="M22" i="8"/>
  <c r="N22" i="8" s="1"/>
  <c r="J22" i="8"/>
  <c r="R22" i="8" s="1"/>
  <c r="S22" i="8" s="1"/>
  <c r="S21" i="8"/>
  <c r="M21" i="8"/>
  <c r="N21" i="8" s="1"/>
  <c r="T21" i="8" s="1"/>
  <c r="J21" i="8"/>
  <c r="O21" i="8" s="1"/>
  <c r="M20" i="8"/>
  <c r="N20" i="8" s="1"/>
  <c r="J20" i="8"/>
  <c r="O20" i="8" s="1"/>
  <c r="M19" i="8"/>
  <c r="N19" i="8" s="1"/>
  <c r="J19" i="8"/>
  <c r="O19" i="8" s="1"/>
  <c r="M18" i="8"/>
  <c r="N18" i="8" s="1"/>
  <c r="J18" i="8"/>
  <c r="O18" i="8" s="1"/>
  <c r="M17" i="8"/>
  <c r="N17" i="8" s="1"/>
  <c r="J17" i="8"/>
  <c r="O17" i="8" s="1"/>
  <c r="M16" i="8"/>
  <c r="N16" i="8" s="1"/>
  <c r="J16" i="8"/>
  <c r="O16" i="8" s="1"/>
  <c r="M15" i="8"/>
  <c r="N15" i="8" s="1"/>
  <c r="J15" i="8"/>
  <c r="O15" i="8" s="1"/>
  <c r="M14" i="8"/>
  <c r="N14" i="8" s="1"/>
  <c r="J14" i="8"/>
  <c r="O14" i="8" s="1"/>
  <c r="M13" i="8"/>
  <c r="N13" i="8" s="1"/>
  <c r="J13" i="8"/>
  <c r="O13" i="8" s="1"/>
  <c r="M12" i="8"/>
  <c r="N12" i="8" s="1"/>
  <c r="J12" i="8"/>
  <c r="O12" i="8" s="1"/>
  <c r="M11" i="8"/>
  <c r="N11" i="8" s="1"/>
  <c r="T11" i="8" s="1"/>
  <c r="J11" i="8"/>
  <c r="S10" i="8"/>
  <c r="M10" i="8"/>
  <c r="N10" i="8" s="1"/>
  <c r="T10" i="8" s="1"/>
  <c r="J10" i="8"/>
  <c r="O10" i="8" s="1"/>
  <c r="M9" i="8"/>
  <c r="N9" i="8" s="1"/>
  <c r="J9" i="8"/>
  <c r="O9" i="8" s="1"/>
  <c r="S8" i="8"/>
  <c r="M8" i="8"/>
  <c r="N8" i="8" s="1"/>
  <c r="T8" i="8" s="1"/>
  <c r="J8" i="8"/>
  <c r="O8" i="8" s="1"/>
  <c r="M7" i="8"/>
  <c r="N7" i="8" s="1"/>
  <c r="J7" i="8"/>
  <c r="R7" i="8" s="1"/>
  <c r="S7" i="8" s="1"/>
  <c r="S6" i="8"/>
  <c r="M6" i="8"/>
  <c r="N6" i="8" s="1"/>
  <c r="J6" i="8"/>
  <c r="O6" i="8" s="1"/>
  <c r="M5" i="8"/>
  <c r="N5" i="8" s="1"/>
  <c r="J5" i="8"/>
  <c r="O5" i="8" s="1"/>
  <c r="Q50" i="7"/>
  <c r="P50" i="7"/>
  <c r="N50" i="7"/>
  <c r="L50" i="7"/>
  <c r="S50" i="7" s="1"/>
  <c r="J50" i="7"/>
  <c r="K50" i="7" s="1"/>
  <c r="O50" i="7" s="1"/>
  <c r="P48" i="7"/>
  <c r="N48" i="7"/>
  <c r="L48" i="7"/>
  <c r="K48" i="7"/>
  <c r="O48" i="7" s="1"/>
  <c r="J48" i="7"/>
  <c r="P46" i="7"/>
  <c r="N46" i="7"/>
  <c r="L46" i="7"/>
  <c r="J46" i="7"/>
  <c r="K46" i="7" s="1"/>
  <c r="M46" i="7" s="1"/>
  <c r="P44" i="7"/>
  <c r="Q44" i="7" s="1"/>
  <c r="N44" i="7"/>
  <c r="L44" i="7"/>
  <c r="S44" i="7" s="1"/>
  <c r="J44" i="7"/>
  <c r="K44" i="7" s="1"/>
  <c r="Q42" i="7"/>
  <c r="P42" i="7"/>
  <c r="R42" i="7" s="1"/>
  <c r="N42" i="7"/>
  <c r="L42" i="7"/>
  <c r="J42" i="7"/>
  <c r="K42" i="7" s="1"/>
  <c r="O42" i="7" s="1"/>
  <c r="P40" i="7"/>
  <c r="N40" i="7"/>
  <c r="L40" i="7"/>
  <c r="J40" i="7"/>
  <c r="K40" i="7" s="1"/>
  <c r="P38" i="7"/>
  <c r="N38" i="7"/>
  <c r="L38" i="7"/>
  <c r="J38" i="7"/>
  <c r="K38" i="7" s="1"/>
  <c r="M38" i="7" s="1"/>
  <c r="P36" i="7"/>
  <c r="Q36" i="7" s="1"/>
  <c r="N36" i="7"/>
  <c r="O36" i="7" s="1"/>
  <c r="L36" i="7"/>
  <c r="S36" i="7" s="1"/>
  <c r="J36" i="7"/>
  <c r="K36" i="7" s="1"/>
  <c r="Q35" i="7"/>
  <c r="P35" i="7"/>
  <c r="R35" i="7" s="1"/>
  <c r="N35" i="7"/>
  <c r="O35" i="7" s="1"/>
  <c r="L35" i="7"/>
  <c r="S35" i="7" s="1"/>
  <c r="J35" i="7"/>
  <c r="K35" i="7" s="1"/>
  <c r="M35" i="7" s="1"/>
  <c r="P33" i="7"/>
  <c r="O33" i="7"/>
  <c r="N33" i="7"/>
  <c r="L33" i="7"/>
  <c r="J33" i="7"/>
  <c r="K33" i="7" s="1"/>
  <c r="M33" i="7" s="1"/>
  <c r="P31" i="7"/>
  <c r="N31" i="7"/>
  <c r="O31" i="7" s="1"/>
  <c r="L31" i="7"/>
  <c r="J31" i="7"/>
  <c r="K31" i="7" s="1"/>
  <c r="M31" i="7" s="1"/>
  <c r="Q30" i="7"/>
  <c r="P30" i="7"/>
  <c r="N30" i="7"/>
  <c r="O30" i="7" s="1"/>
  <c r="L30" i="7"/>
  <c r="S30" i="7" s="1"/>
  <c r="J30" i="7"/>
  <c r="K30" i="7" s="1"/>
  <c r="P28" i="7"/>
  <c r="R28" i="7" s="1"/>
  <c r="N28" i="7"/>
  <c r="O28" i="7" s="1"/>
  <c r="M28" i="7"/>
  <c r="L28" i="7"/>
  <c r="J28" i="7"/>
  <c r="K28" i="7" s="1"/>
  <c r="Q27" i="7"/>
  <c r="P27" i="7"/>
  <c r="O27" i="7"/>
  <c r="N27" i="7"/>
  <c r="L27" i="7"/>
  <c r="K27" i="7"/>
  <c r="M27" i="7" s="1"/>
  <c r="J27" i="7"/>
  <c r="P25" i="7"/>
  <c r="N25" i="7"/>
  <c r="O25" i="7" s="1"/>
  <c r="L25" i="7"/>
  <c r="K25" i="7"/>
  <c r="M25" i="7" s="1"/>
  <c r="J25" i="7"/>
  <c r="S23" i="7"/>
  <c r="Q23" i="7"/>
  <c r="P23" i="7"/>
  <c r="R23" i="7" s="1"/>
  <c r="O23" i="7"/>
  <c r="M23" i="7"/>
  <c r="L23" i="7"/>
  <c r="J23" i="7"/>
  <c r="K23" i="7" s="1"/>
  <c r="P21" i="7"/>
  <c r="N21" i="7"/>
  <c r="O21" i="7" s="1"/>
  <c r="L21" i="7"/>
  <c r="J21" i="7"/>
  <c r="K21" i="7" s="1"/>
  <c r="M21" i="7" s="1"/>
  <c r="P19" i="7"/>
  <c r="O19" i="7"/>
  <c r="L19" i="7"/>
  <c r="K19" i="7"/>
  <c r="M19" i="7" s="1"/>
  <c r="J19" i="7"/>
  <c r="P17" i="7"/>
  <c r="Q17" i="7" s="1"/>
  <c r="N17" i="7"/>
  <c r="O17" i="7" s="1"/>
  <c r="L17" i="7"/>
  <c r="J17" i="7"/>
  <c r="K17" i="7" s="1"/>
  <c r="R17" i="7" s="1"/>
  <c r="P15" i="7"/>
  <c r="R15" i="7" s="1"/>
  <c r="O15" i="7"/>
  <c r="N15" i="7"/>
  <c r="M15" i="7"/>
  <c r="T15" i="7" s="1"/>
  <c r="L15" i="7"/>
  <c r="K15" i="7"/>
  <c r="J15" i="7"/>
  <c r="P13" i="7"/>
  <c r="O13" i="7"/>
  <c r="N13" i="7"/>
  <c r="L13" i="7"/>
  <c r="J13" i="7"/>
  <c r="K13" i="7" s="1"/>
  <c r="M13" i="7" s="1"/>
  <c r="S11" i="7"/>
  <c r="Q11" i="7"/>
  <c r="P11" i="7"/>
  <c r="O11" i="7"/>
  <c r="L11" i="7"/>
  <c r="J11" i="7"/>
  <c r="K11" i="7" s="1"/>
  <c r="R11" i="7" s="1"/>
  <c r="L10" i="7"/>
  <c r="J10" i="7"/>
  <c r="K10" i="7" s="1"/>
  <c r="M10" i="7" s="1"/>
  <c r="P9" i="7"/>
  <c r="O9" i="7"/>
  <c r="L9" i="7"/>
  <c r="J9" i="7"/>
  <c r="K9" i="7" s="1"/>
  <c r="M9" i="7" s="1"/>
  <c r="Q38" i="6"/>
  <c r="P38" i="6"/>
  <c r="N38" i="6"/>
  <c r="L38" i="6"/>
  <c r="J38" i="6"/>
  <c r="K38" i="6" s="1"/>
  <c r="P36" i="6"/>
  <c r="N36" i="6"/>
  <c r="O36" i="6" s="1"/>
  <c r="L36" i="6"/>
  <c r="K36" i="6"/>
  <c r="M36" i="6" s="1"/>
  <c r="J36" i="6"/>
  <c r="S35" i="6"/>
  <c r="Q35" i="6"/>
  <c r="P35" i="6"/>
  <c r="N35" i="6"/>
  <c r="O35" i="6" s="1"/>
  <c r="L35" i="6"/>
  <c r="J35" i="6"/>
  <c r="K35" i="6" s="1"/>
  <c r="P33" i="6"/>
  <c r="Q33" i="6" s="1"/>
  <c r="N33" i="6"/>
  <c r="O33" i="6" s="1"/>
  <c r="L33" i="6"/>
  <c r="J33" i="6"/>
  <c r="K33" i="6" s="1"/>
  <c r="R33" i="6" s="1"/>
  <c r="P31" i="6"/>
  <c r="R31" i="6" s="1"/>
  <c r="O31" i="6"/>
  <c r="N31" i="6"/>
  <c r="L31" i="6"/>
  <c r="K31" i="6"/>
  <c r="M31" i="6" s="1"/>
  <c r="T31" i="6" s="1"/>
  <c r="J31" i="6"/>
  <c r="P30" i="6"/>
  <c r="O30" i="6"/>
  <c r="N30" i="6"/>
  <c r="L30" i="6"/>
  <c r="J30" i="6"/>
  <c r="K30" i="6" s="1"/>
  <c r="M30" i="6" s="1"/>
  <c r="Q28" i="6"/>
  <c r="P28" i="6"/>
  <c r="N28" i="6"/>
  <c r="O28" i="6" s="1"/>
  <c r="L28" i="6"/>
  <c r="S28" i="6" s="1"/>
  <c r="J28" i="6"/>
  <c r="K28" i="6" s="1"/>
  <c r="P27" i="6"/>
  <c r="Q27" i="6" s="1"/>
  <c r="N27" i="6"/>
  <c r="O27" i="6" s="1"/>
  <c r="L27" i="6"/>
  <c r="J27" i="6"/>
  <c r="K27" i="6" s="1"/>
  <c r="R27" i="6" s="1"/>
  <c r="Q25" i="6"/>
  <c r="P25" i="6"/>
  <c r="N25" i="6"/>
  <c r="O25" i="6" s="1"/>
  <c r="L25" i="6"/>
  <c r="J25" i="6"/>
  <c r="K25" i="6" s="1"/>
  <c r="M25" i="6" s="1"/>
  <c r="P23" i="6"/>
  <c r="O23" i="6"/>
  <c r="L23" i="6"/>
  <c r="J23" i="6"/>
  <c r="K23" i="6" s="1"/>
  <c r="M23" i="6" s="1"/>
  <c r="R21" i="6"/>
  <c r="Q21" i="6"/>
  <c r="P21" i="6"/>
  <c r="N21" i="6"/>
  <c r="O21" i="6" s="1"/>
  <c r="M21" i="6"/>
  <c r="T21" i="6" s="1"/>
  <c r="L21" i="6"/>
  <c r="J21" i="6"/>
  <c r="K21" i="6" s="1"/>
  <c r="Q19" i="6"/>
  <c r="P19" i="6"/>
  <c r="O19" i="6"/>
  <c r="L19" i="6"/>
  <c r="K19" i="6"/>
  <c r="M19" i="6" s="1"/>
  <c r="J19" i="6"/>
  <c r="P17" i="6"/>
  <c r="Q17" i="6" s="1"/>
  <c r="S17" i="6" s="1"/>
  <c r="N17" i="6"/>
  <c r="O17" i="6" s="1"/>
  <c r="L17" i="6"/>
  <c r="J17" i="6"/>
  <c r="K17" i="6" s="1"/>
  <c r="M17" i="6" s="1"/>
  <c r="Q15" i="6"/>
  <c r="P15" i="6"/>
  <c r="N15" i="6"/>
  <c r="O15" i="6" s="1"/>
  <c r="L15" i="6"/>
  <c r="S15" i="6" s="1"/>
  <c r="J15" i="6"/>
  <c r="K15" i="6" s="1"/>
  <c r="R15" i="6" s="1"/>
  <c r="P13" i="6"/>
  <c r="R13" i="6" s="1"/>
  <c r="N13" i="6"/>
  <c r="O13" i="6" s="1"/>
  <c r="M13" i="6"/>
  <c r="L13" i="6"/>
  <c r="K13" i="6"/>
  <c r="J13" i="6"/>
  <c r="P11" i="6"/>
  <c r="O11" i="6"/>
  <c r="L11" i="6"/>
  <c r="K11" i="6"/>
  <c r="M11" i="6" s="1"/>
  <c r="J11" i="6"/>
  <c r="L10" i="6"/>
  <c r="J10" i="6"/>
  <c r="K10" i="6" s="1"/>
  <c r="M10" i="6" s="1"/>
  <c r="P9" i="6"/>
  <c r="O9" i="6"/>
  <c r="M9" i="6"/>
  <c r="L9" i="6"/>
  <c r="K9" i="6"/>
  <c r="J9" i="6"/>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A1" i="4"/>
  <c r="Q86" i="3"/>
  <c r="T86" i="3" s="1"/>
  <c r="P86" i="3"/>
  <c r="H86" i="3"/>
  <c r="S86" i="3" s="1"/>
  <c r="P85" i="3"/>
  <c r="Q85" i="3" s="1"/>
  <c r="S85" i="3" s="1"/>
  <c r="K85" i="3"/>
  <c r="W85" i="3" s="1"/>
  <c r="H85" i="3"/>
  <c r="R84" i="3"/>
  <c r="Q84" i="3"/>
  <c r="U84" i="3" s="1"/>
  <c r="P84" i="3"/>
  <c r="K84" i="3"/>
  <c r="P83" i="3"/>
  <c r="Q83" i="3" s="1"/>
  <c r="U83" i="3" s="1"/>
  <c r="H83" i="3"/>
  <c r="P82" i="3"/>
  <c r="Q82" i="3" s="1"/>
  <c r="H82" i="3"/>
  <c r="P81" i="3"/>
  <c r="Q81" i="3" s="1"/>
  <c r="K81" i="3"/>
  <c r="H81" i="3"/>
  <c r="Q80" i="3"/>
  <c r="R80" i="3" s="1"/>
  <c r="P80" i="3"/>
  <c r="K80" i="3"/>
  <c r="W80" i="3" s="1"/>
  <c r="Q79" i="3"/>
  <c r="R79" i="3" s="1"/>
  <c r="P79" i="3"/>
  <c r="K79" i="3"/>
  <c r="W79" i="3" s="1"/>
  <c r="P78" i="3"/>
  <c r="Q78" i="3" s="1"/>
  <c r="R78" i="3" s="1"/>
  <c r="K78" i="3"/>
  <c r="P77" i="3"/>
  <c r="Q77" i="3" s="1"/>
  <c r="H77" i="3"/>
  <c r="P76" i="3"/>
  <c r="Q76" i="3" s="1"/>
  <c r="K76" i="3"/>
  <c r="H76" i="3"/>
  <c r="P74" i="3"/>
  <c r="Q74" i="3" s="1"/>
  <c r="K73" i="3"/>
  <c r="W73" i="3" s="1"/>
  <c r="Q72" i="3"/>
  <c r="T72" i="3" s="1"/>
  <c r="P72" i="3"/>
  <c r="K72" i="3"/>
  <c r="H72" i="3"/>
  <c r="Y71" i="3"/>
  <c r="K70" i="3"/>
  <c r="W70" i="3" s="1"/>
  <c r="Q69" i="3"/>
  <c r="R69" i="3" s="1"/>
  <c r="P69" i="3"/>
  <c r="K69" i="3"/>
  <c r="H69" i="3"/>
  <c r="Y68" i="3"/>
  <c r="K67" i="3"/>
  <c r="W67" i="3" s="1"/>
  <c r="S66" i="3"/>
  <c r="Q66" i="3"/>
  <c r="T66" i="3" s="1"/>
  <c r="P66" i="3"/>
  <c r="K66" i="3"/>
  <c r="W66" i="3" s="1"/>
  <c r="H66" i="3"/>
  <c r="Y65" i="3"/>
  <c r="K64" i="3"/>
  <c r="W64" i="3" s="1"/>
  <c r="K63" i="3"/>
  <c r="W63" i="3" s="1"/>
  <c r="Q62" i="3"/>
  <c r="T62" i="3" s="1"/>
  <c r="P62" i="3"/>
  <c r="K62" i="3"/>
  <c r="P61" i="3"/>
  <c r="Q61" i="3" s="1"/>
  <c r="H61" i="3"/>
  <c r="P59" i="3"/>
  <c r="Q59" i="3" s="1"/>
  <c r="P58" i="3"/>
  <c r="Q58" i="3" s="1"/>
  <c r="P57" i="3"/>
  <c r="Q57" i="3" s="1"/>
  <c r="P56" i="3"/>
  <c r="Q56" i="3" s="1"/>
  <c r="P55" i="3"/>
  <c r="Q55" i="3" s="1"/>
  <c r="K54" i="3"/>
  <c r="W54" i="3" s="1"/>
  <c r="P53" i="3"/>
  <c r="Q53" i="3" s="1"/>
  <c r="Q52" i="3"/>
  <c r="W52" i="3" s="1"/>
  <c r="P52" i="3"/>
  <c r="H52" i="3"/>
  <c r="N51" i="3"/>
  <c r="P51" i="3" s="1"/>
  <c r="Q51" i="3" s="1"/>
  <c r="K51" i="3"/>
  <c r="H51" i="3"/>
  <c r="P50" i="3"/>
  <c r="Q50" i="3" s="1"/>
  <c r="K50" i="3"/>
  <c r="H50" i="3"/>
  <c r="P49" i="3"/>
  <c r="Q49" i="3" s="1"/>
  <c r="P48" i="3"/>
  <c r="Q48" i="3" s="1"/>
  <c r="P47" i="3"/>
  <c r="Q47" i="3" s="1"/>
  <c r="H47" i="3"/>
  <c r="K46" i="3"/>
  <c r="W46" i="3" s="1"/>
  <c r="P45" i="3"/>
  <c r="Q45" i="3" s="1"/>
  <c r="K45" i="3"/>
  <c r="P44" i="3"/>
  <c r="Q44" i="3" s="1"/>
  <c r="R44" i="3" s="1"/>
  <c r="H44" i="3"/>
  <c r="P43" i="3"/>
  <c r="Q43" i="3" s="1"/>
  <c r="K43" i="3"/>
  <c r="K42" i="3"/>
  <c r="W42" i="3" s="1"/>
  <c r="P41" i="3"/>
  <c r="Q41" i="3" s="1"/>
  <c r="K41" i="3"/>
  <c r="K40" i="3" s="1"/>
  <c r="P40" i="3"/>
  <c r="Q40" i="3" s="1"/>
  <c r="T40" i="3" s="1"/>
  <c r="H40" i="3"/>
  <c r="P39" i="3"/>
  <c r="Q39" i="3" s="1"/>
  <c r="U39" i="3" s="1"/>
  <c r="K39" i="3"/>
  <c r="K38" i="3"/>
  <c r="W38" i="3" s="1"/>
  <c r="Q37" i="3"/>
  <c r="T37" i="3" s="1"/>
  <c r="P37" i="3"/>
  <c r="K37" i="3"/>
  <c r="P36" i="3"/>
  <c r="Q36" i="3" s="1"/>
  <c r="H36" i="3"/>
  <c r="Q35" i="3"/>
  <c r="T35" i="3" s="1"/>
  <c r="P35" i="3"/>
  <c r="Q34" i="3"/>
  <c r="T34" i="3" s="1"/>
  <c r="P34" i="3"/>
  <c r="N34" i="3"/>
  <c r="H34" i="3"/>
  <c r="Q33" i="3"/>
  <c r="T33" i="3" s="1"/>
  <c r="P33" i="3"/>
  <c r="H33" i="3"/>
  <c r="S33" i="3" s="1"/>
  <c r="K32" i="3"/>
  <c r="W32" i="3" s="1"/>
  <c r="K31" i="3"/>
  <c r="W31" i="3" s="1"/>
  <c r="K30" i="3"/>
  <c r="P29" i="3"/>
  <c r="Q29" i="3" s="1"/>
  <c r="R29" i="3" s="1"/>
  <c r="H29" i="3"/>
  <c r="Q28" i="3"/>
  <c r="T28" i="3" s="1"/>
  <c r="P28" i="3"/>
  <c r="P27" i="3"/>
  <c r="Q27" i="3" s="1"/>
  <c r="K26" i="3"/>
  <c r="W26" i="3" s="1"/>
  <c r="K25" i="3"/>
  <c r="W25" i="3" s="1"/>
  <c r="P24" i="3"/>
  <c r="Q24" i="3" s="1"/>
  <c r="K24" i="3"/>
  <c r="P23" i="3"/>
  <c r="Q23" i="3" s="1"/>
  <c r="P21" i="3"/>
  <c r="Q21" i="3" s="1"/>
  <c r="U21" i="3" s="1"/>
  <c r="K21" i="3"/>
  <c r="K19" i="3"/>
  <c r="K18" i="3"/>
  <c r="Y17" i="3"/>
  <c r="W17" i="3"/>
  <c r="U17" i="3"/>
  <c r="T17" i="3"/>
  <c r="S17" i="3"/>
  <c r="R17" i="3"/>
  <c r="P17" i="3"/>
  <c r="K16" i="3"/>
  <c r="K13" i="3" s="1"/>
  <c r="W13" i="3" s="1"/>
  <c r="K15" i="3"/>
  <c r="K14" i="3"/>
  <c r="N13" i="3"/>
  <c r="P13" i="3" s="1"/>
  <c r="Q13" i="3" s="1"/>
  <c r="H13" i="3"/>
  <c r="P12" i="3"/>
  <c r="K12" i="3"/>
  <c r="K11" i="3" s="1"/>
  <c r="W11" i="3" s="1"/>
  <c r="P11" i="3"/>
  <c r="Q11" i="3" s="1"/>
  <c r="H11" i="3"/>
  <c r="D12" i="2"/>
  <c r="D11" i="2"/>
  <c r="D10" i="2"/>
  <c r="D9" i="2"/>
  <c r="K44" i="3" l="1"/>
  <c r="K68" i="3"/>
  <c r="W68" i="3" s="1"/>
  <c r="K36" i="3"/>
  <c r="W36" i="3" s="1"/>
  <c r="W50" i="3"/>
  <c r="P88" i="8"/>
  <c r="P26" i="8"/>
  <c r="O238" i="8"/>
  <c r="P24" i="8"/>
  <c r="O38" i="6"/>
  <c r="M38" i="6"/>
  <c r="T24" i="3"/>
  <c r="Y24" i="3"/>
  <c r="S24" i="3"/>
  <c r="R24" i="3"/>
  <c r="O40" i="7"/>
  <c r="M40" i="7"/>
  <c r="T27" i="3"/>
  <c r="Y27" i="3"/>
  <c r="S27" i="3"/>
  <c r="W27" i="3"/>
  <c r="R27" i="3"/>
  <c r="S43" i="3"/>
  <c r="Y43" i="3"/>
  <c r="R43" i="3"/>
  <c r="T27" i="7"/>
  <c r="T35" i="7"/>
  <c r="W24" i="3"/>
  <c r="W40" i="3"/>
  <c r="L39" i="6"/>
  <c r="Q31" i="6"/>
  <c r="Q15" i="7"/>
  <c r="P86" i="8"/>
  <c r="P101" i="8"/>
  <c r="S27" i="6"/>
  <c r="S33" i="6"/>
  <c r="S17" i="7"/>
  <c r="M27" i="6"/>
  <c r="T27" i="6" s="1"/>
  <c r="M48" i="7"/>
  <c r="M33" i="6"/>
  <c r="T33" i="6" s="1"/>
  <c r="M17" i="7"/>
  <c r="T17" i="7" s="1"/>
  <c r="R33" i="3"/>
  <c r="R83" i="3"/>
  <c r="W72" i="3"/>
  <c r="S83" i="3"/>
  <c r="R48" i="7"/>
  <c r="W33" i="3"/>
  <c r="Y33" i="3"/>
  <c r="Y83" i="3"/>
  <c r="S72" i="3"/>
  <c r="P90" i="8"/>
  <c r="T105" i="8"/>
  <c r="S21" i="6"/>
  <c r="M11" i="7"/>
  <c r="T11" i="7" s="1"/>
  <c r="R40" i="7"/>
  <c r="W62" i="3"/>
  <c r="S42" i="7"/>
  <c r="W44" i="3"/>
  <c r="M42" i="7"/>
  <c r="T42" i="7" s="1"/>
  <c r="P92" i="8"/>
  <c r="R33" i="7"/>
  <c r="T33" i="7" s="1"/>
  <c r="S62" i="3"/>
  <c r="T13" i="6"/>
  <c r="R27" i="7"/>
  <c r="W78" i="3"/>
  <c r="P80" i="8"/>
  <c r="T109" i="8"/>
  <c r="L51" i="7"/>
  <c r="R28" i="3"/>
  <c r="R37" i="3"/>
  <c r="R86" i="3"/>
  <c r="T28" i="7"/>
  <c r="S28" i="3"/>
  <c r="S37" i="3"/>
  <c r="W86" i="3"/>
  <c r="R21" i="7"/>
  <c r="T21" i="7" s="1"/>
  <c r="W28" i="3"/>
  <c r="Y37" i="3"/>
  <c r="Y86" i="3"/>
  <c r="Q21" i="7"/>
  <c r="Q28" i="7"/>
  <c r="S28" i="7" s="1"/>
  <c r="S38" i="6"/>
  <c r="Y28" i="3"/>
  <c r="W21" i="3"/>
  <c r="M21" i="3"/>
  <c r="Y21" i="3" s="1"/>
  <c r="T23" i="7"/>
  <c r="K29" i="3"/>
  <c r="W29" i="3" s="1"/>
  <c r="R38" i="6"/>
  <c r="R25" i="6"/>
  <c r="T25" i="6" s="1"/>
  <c r="W69" i="3"/>
  <c r="P1135" i="8"/>
  <c r="V1135" i="8" s="1"/>
  <c r="U45" i="8"/>
  <c r="P87" i="8"/>
  <c r="P89" i="8"/>
  <c r="P91" i="8"/>
  <c r="P93" i="8"/>
  <c r="P95" i="8"/>
  <c r="V95" i="8" s="1"/>
  <c r="P100" i="8"/>
  <c r="T108" i="8"/>
  <c r="U110" i="8"/>
  <c r="P25" i="8"/>
  <c r="P76" i="8"/>
  <c r="P78" i="8"/>
  <c r="P82" i="8"/>
  <c r="P84" i="8"/>
  <c r="P94" i="8"/>
  <c r="P77" i="8"/>
  <c r="P79" i="8"/>
  <c r="P81" i="8"/>
  <c r="P83" i="8"/>
  <c r="P85" i="8"/>
  <c r="P104" i="8"/>
  <c r="U98" i="8"/>
  <c r="P181" i="8"/>
  <c r="O181" i="8"/>
  <c r="P183" i="8"/>
  <c r="O183" i="8"/>
  <c r="O185" i="8"/>
  <c r="U185" i="8" s="1"/>
  <c r="P185" i="8"/>
  <c r="V185" i="8" s="1"/>
  <c r="P191" i="8"/>
  <c r="V191" i="8" s="1"/>
  <c r="O191" i="8"/>
  <c r="U191" i="8" s="1"/>
  <c r="P194" i="8"/>
  <c r="O194" i="8"/>
  <c r="U194" i="8" s="1"/>
  <c r="O235" i="8"/>
  <c r="O237" i="8"/>
  <c r="O240" i="8"/>
  <c r="O22" i="8"/>
  <c r="U22" i="8" s="1"/>
  <c r="O7" i="8"/>
  <c r="O93" i="8"/>
  <c r="O89" i="8"/>
  <c r="O85" i="8"/>
  <c r="O81" i="8"/>
  <c r="O77" i="8"/>
  <c r="O108" i="8"/>
  <c r="O104" i="8"/>
  <c r="O100" i="8"/>
  <c r="P110" i="8"/>
  <c r="V110" i="8" s="1"/>
  <c r="P106" i="8"/>
  <c r="P102" i="8"/>
  <c r="P98" i="8"/>
  <c r="S108" i="8"/>
  <c r="T106" i="8"/>
  <c r="T102" i="8"/>
  <c r="T98" i="8"/>
  <c r="O173" i="8"/>
  <c r="P173" i="8"/>
  <c r="P175" i="8"/>
  <c r="O175" i="8"/>
  <c r="O177" i="8"/>
  <c r="P177" i="8"/>
  <c r="P179" i="8"/>
  <c r="O179" i="8"/>
  <c r="U179" i="8" s="1"/>
  <c r="P186" i="8"/>
  <c r="V186" i="8" s="1"/>
  <c r="O186" i="8"/>
  <c r="P189" i="8"/>
  <c r="O189" i="8"/>
  <c r="O192" i="8"/>
  <c r="P192" i="8"/>
  <c r="P195" i="8"/>
  <c r="O195" i="8"/>
  <c r="P197" i="8"/>
  <c r="O197" i="8"/>
  <c r="O200" i="8"/>
  <c r="P200" i="8"/>
  <c r="O94" i="8"/>
  <c r="O90" i="8"/>
  <c r="O86" i="8"/>
  <c r="O82" i="8"/>
  <c r="O78" i="8"/>
  <c r="O109" i="8"/>
  <c r="O105" i="8"/>
  <c r="O101" i="8"/>
  <c r="P97" i="8"/>
  <c r="P107" i="8"/>
  <c r="P103" i="8"/>
  <c r="P99" i="8"/>
  <c r="S109" i="8"/>
  <c r="S105" i="8"/>
  <c r="T107" i="8"/>
  <c r="T103" i="8"/>
  <c r="T99" i="8"/>
  <c r="O180" i="8"/>
  <c r="P180" i="8"/>
  <c r="R182" i="8"/>
  <c r="S182" i="8" s="1"/>
  <c r="P182" i="8"/>
  <c r="O182" i="8"/>
  <c r="O184" i="8"/>
  <c r="P184" i="8"/>
  <c r="P187" i="8"/>
  <c r="V187" i="8" s="1"/>
  <c r="O187" i="8"/>
  <c r="U187" i="8" s="1"/>
  <c r="O193" i="8"/>
  <c r="P193" i="8"/>
  <c r="N230" i="8"/>
  <c r="T230" i="8" s="1"/>
  <c r="O95" i="8"/>
  <c r="U95" i="8" s="1"/>
  <c r="O91" i="8"/>
  <c r="O87" i="8"/>
  <c r="O83" i="8"/>
  <c r="O79" i="8"/>
  <c r="O106" i="8"/>
  <c r="U106" i="8" s="1"/>
  <c r="O102" i="8"/>
  <c r="U102" i="8" s="1"/>
  <c r="P108" i="8"/>
  <c r="O172" i="8"/>
  <c r="P172" i="8"/>
  <c r="P174" i="8"/>
  <c r="O174" i="8"/>
  <c r="O176" i="8"/>
  <c r="P176" i="8"/>
  <c r="P178" i="8"/>
  <c r="O178" i="8"/>
  <c r="O188" i="8"/>
  <c r="P188" i="8"/>
  <c r="P190" i="8"/>
  <c r="V190" i="8" s="1"/>
  <c r="O190" i="8"/>
  <c r="O196" i="8"/>
  <c r="P196" i="8"/>
  <c r="P198" i="8"/>
  <c r="O198" i="8"/>
  <c r="O230" i="8"/>
  <c r="T6" i="8"/>
  <c r="P22" i="8"/>
  <c r="O11" i="8"/>
  <c r="U11" i="8" s="1"/>
  <c r="O76" i="8"/>
  <c r="O92" i="8"/>
  <c r="O88" i="8"/>
  <c r="O84" i="8"/>
  <c r="O80" i="8"/>
  <c r="O107" i="8"/>
  <c r="U107" i="8" s="1"/>
  <c r="O103" i="8"/>
  <c r="U103" i="8" s="1"/>
  <c r="O99" i="8"/>
  <c r="U99" i="8" s="1"/>
  <c r="P109" i="8"/>
  <c r="P105" i="8"/>
  <c r="P16" i="8"/>
  <c r="P27" i="8"/>
  <c r="P23" i="8"/>
  <c r="P21" i="8"/>
  <c r="V21" i="8" s="1"/>
  <c r="V1061" i="8"/>
  <c r="P328" i="8"/>
  <c r="V328" i="8" s="1"/>
  <c r="P332" i="8"/>
  <c r="V332" i="8" s="1"/>
  <c r="P336" i="8"/>
  <c r="V336" i="8" s="1"/>
  <c r="P340" i="8"/>
  <c r="V340" i="8" s="1"/>
  <c r="P344" i="8"/>
  <c r="V344" i="8" s="1"/>
  <c r="P349" i="8"/>
  <c r="V349" i="8" s="1"/>
  <c r="P353" i="8"/>
  <c r="V353" i="8" s="1"/>
  <c r="P1004" i="8"/>
  <c r="V1004" i="8" s="1"/>
  <c r="O1061" i="8"/>
  <c r="U1061" i="8" s="1"/>
  <c r="U583" i="8"/>
  <c r="U592" i="8"/>
  <c r="U671" i="8"/>
  <c r="P1063" i="8"/>
  <c r="P1067" i="8"/>
  <c r="U275" i="8"/>
  <c r="U279" i="8"/>
  <c r="U283" i="8"/>
  <c r="U288" i="8"/>
  <c r="U292" i="8"/>
  <c r="U296" i="8"/>
  <c r="U300" i="8"/>
  <c r="U312" i="8"/>
  <c r="U362" i="8"/>
  <c r="U371" i="8"/>
  <c r="U468" i="8"/>
  <c r="U472" i="8"/>
  <c r="U482" i="8"/>
  <c r="U489" i="8"/>
  <c r="U493" i="8"/>
  <c r="P652" i="8"/>
  <c r="P325" i="8"/>
  <c r="P329" i="8"/>
  <c r="P333" i="8"/>
  <c r="P337" i="8"/>
  <c r="P341" i="8"/>
  <c r="P345" i="8"/>
  <c r="P386" i="8"/>
  <c r="P390" i="8"/>
  <c r="U266" i="8"/>
  <c r="U282" i="8"/>
  <c r="U306" i="8"/>
  <c r="U315" i="8"/>
  <c r="U319" i="8"/>
  <c r="U322" i="8"/>
  <c r="U356" i="8"/>
  <c r="U361" i="8"/>
  <c r="U365" i="8"/>
  <c r="U436" i="8"/>
  <c r="P817" i="8"/>
  <c r="P824" i="8"/>
  <c r="U148" i="8"/>
  <c r="U159" i="8"/>
  <c r="U170" i="8"/>
  <c r="U399" i="8"/>
  <c r="U452" i="8"/>
  <c r="U456" i="8"/>
  <c r="U460" i="8"/>
  <c r="U469" i="8"/>
  <c r="U473" i="8"/>
  <c r="U483" i="8"/>
  <c r="P533" i="8"/>
  <c r="P537" i="8"/>
  <c r="P541" i="8"/>
  <c r="U543" i="8"/>
  <c r="U546" i="8"/>
  <c r="U566" i="8"/>
  <c r="U625" i="8"/>
  <c r="P626" i="8"/>
  <c r="U680" i="8"/>
  <c r="U725" i="8"/>
  <c r="U729" i="8"/>
  <c r="U745" i="8"/>
  <c r="U806" i="8"/>
  <c r="P843" i="8"/>
  <c r="V843" i="8" s="1"/>
  <c r="U911" i="8"/>
  <c r="U919" i="8"/>
  <c r="P923" i="8"/>
  <c r="V923" i="8" s="1"/>
  <c r="U928" i="8"/>
  <c r="U945" i="8"/>
  <c r="P957" i="8"/>
  <c r="V957" i="8" s="1"/>
  <c r="U1035" i="8"/>
  <c r="U1052" i="8"/>
  <c r="P1077" i="8"/>
  <c r="U1108" i="8"/>
  <c r="U55" i="8"/>
  <c r="U74" i="8"/>
  <c r="U134" i="8"/>
  <c r="U139" i="8"/>
  <c r="U693" i="8"/>
  <c r="U718" i="8"/>
  <c r="U722" i="8"/>
  <c r="U726" i="8"/>
  <c r="U730" i="8"/>
  <c r="U736" i="8"/>
  <c r="U739" i="8"/>
  <c r="U746" i="8"/>
  <c r="U767" i="8"/>
  <c r="U819" i="8"/>
  <c r="U844" i="8"/>
  <c r="U916" i="8"/>
  <c r="U920" i="8"/>
  <c r="U929" i="8"/>
  <c r="U933" i="8"/>
  <c r="U937" i="8"/>
  <c r="U941" i="8"/>
  <c r="U946" i="8"/>
  <c r="U950" i="8"/>
  <c r="U958" i="8"/>
  <c r="U998" i="8"/>
  <c r="U1007" i="8"/>
  <c r="U1049" i="8"/>
  <c r="U1109" i="8"/>
  <c r="U728" i="8"/>
  <c r="U744" i="8"/>
  <c r="U769" i="8"/>
  <c r="U799" i="8"/>
  <c r="P858" i="8"/>
  <c r="U885" i="8"/>
  <c r="U888" i="8"/>
  <c r="U935" i="8"/>
  <c r="U1000" i="8"/>
  <c r="U1005" i="8"/>
  <c r="U1009" i="8"/>
  <c r="U1013" i="8"/>
  <c r="U1034" i="8"/>
  <c r="U1039" i="8"/>
  <c r="U1043" i="8"/>
  <c r="U1051" i="8"/>
  <c r="U1086" i="8"/>
  <c r="P1094" i="8"/>
  <c r="U1107" i="8"/>
  <c r="P1145" i="8"/>
  <c r="P1162" i="8"/>
  <c r="P5" i="8"/>
  <c r="U65" i="8"/>
  <c r="U127" i="8"/>
  <c r="U136" i="8"/>
  <c r="U140" i="8"/>
  <c r="U150" i="8"/>
  <c r="P256" i="8"/>
  <c r="P258" i="8"/>
  <c r="S261" i="8"/>
  <c r="U264" i="8"/>
  <c r="U268" i="8"/>
  <c r="U272" i="8"/>
  <c r="U276" i="8"/>
  <c r="U280" i="8"/>
  <c r="U284" i="8"/>
  <c r="U289" i="8"/>
  <c r="U293" i="8"/>
  <c r="U297" i="8"/>
  <c r="U372" i="8"/>
  <c r="U381" i="8"/>
  <c r="P532" i="8"/>
  <c r="V532" i="8" s="1"/>
  <c r="P536" i="8"/>
  <c r="V536" i="8" s="1"/>
  <c r="P540" i="8"/>
  <c r="V540" i="8" s="1"/>
  <c r="P605" i="8"/>
  <c r="V605" i="8" s="1"/>
  <c r="U27" i="8"/>
  <c r="P19" i="8"/>
  <c r="U137" i="8"/>
  <c r="U141" i="8"/>
  <c r="U147" i="8"/>
  <c r="U265" i="8"/>
  <c r="U290" i="8"/>
  <c r="U294" i="8"/>
  <c r="U298" i="8"/>
  <c r="U302" i="8"/>
  <c r="U305" i="8"/>
  <c r="P326" i="8"/>
  <c r="V326" i="8" s="1"/>
  <c r="P330" i="8"/>
  <c r="V330" i="8" s="1"/>
  <c r="P331" i="8"/>
  <c r="P334" i="8"/>
  <c r="V334" i="8" s="1"/>
  <c r="P335" i="8"/>
  <c r="P338" i="8"/>
  <c r="V338" i="8" s="1"/>
  <c r="P342" i="8"/>
  <c r="V342" i="8" s="1"/>
  <c r="P343" i="8"/>
  <c r="P346" i="8"/>
  <c r="V346" i="8" s="1"/>
  <c r="P347" i="8"/>
  <c r="S348" i="8"/>
  <c r="U351" i="8"/>
  <c r="U355" i="8"/>
  <c r="U364" i="8"/>
  <c r="P392" i="8"/>
  <c r="U400" i="8"/>
  <c r="U404" i="8"/>
  <c r="U418" i="8"/>
  <c r="U422" i="8"/>
  <c r="U427" i="8"/>
  <c r="U431" i="8"/>
  <c r="U435" i="8"/>
  <c r="U453" i="8"/>
  <c r="U474" i="8"/>
  <c r="U495" i="8"/>
  <c r="P498" i="8"/>
  <c r="P506" i="8"/>
  <c r="U533" i="8"/>
  <c r="U537" i="8"/>
  <c r="U541" i="8"/>
  <c r="U547" i="8"/>
  <c r="U552" i="8"/>
  <c r="U576" i="8"/>
  <c r="U601" i="8"/>
  <c r="U638" i="8"/>
  <c r="U666" i="8"/>
  <c r="P1101" i="8"/>
  <c r="P1103" i="8"/>
  <c r="P1111" i="8"/>
  <c r="P1110" i="8" s="1"/>
  <c r="S416" i="8"/>
  <c r="U428" i="8"/>
  <c r="U441" i="8"/>
  <c r="U445" i="8"/>
  <c r="U454" i="8"/>
  <c r="U577" i="8"/>
  <c r="U602" i="8"/>
  <c r="U636" i="8"/>
  <c r="U719" i="8"/>
  <c r="U731" i="8"/>
  <c r="U740" i="8"/>
  <c r="U772" i="8"/>
  <c r="U778" i="8"/>
  <c r="U820" i="8"/>
  <c r="U884" i="8"/>
  <c r="U905" i="8"/>
  <c r="U930" i="8"/>
  <c r="U938" i="8"/>
  <c r="U991" i="8"/>
  <c r="U999" i="8"/>
  <c r="U1008" i="8"/>
  <c r="U1042" i="8"/>
  <c r="U1050" i="8"/>
  <c r="U1148" i="8"/>
  <c r="U23" i="8"/>
  <c r="P327" i="8"/>
  <c r="P339" i="8"/>
  <c r="U913" i="8"/>
  <c r="P1133" i="8"/>
  <c r="U716" i="8"/>
  <c r="U952" i="8"/>
  <c r="P1127" i="8"/>
  <c r="U269" i="8"/>
  <c r="P782" i="8"/>
  <c r="U270" i="8"/>
  <c r="U320" i="8"/>
  <c r="P596" i="8"/>
  <c r="V596" i="8" s="1"/>
  <c r="U723" i="8"/>
  <c r="U918" i="8"/>
  <c r="P155" i="8"/>
  <c r="U471" i="8"/>
  <c r="U535" i="8"/>
  <c r="U1001" i="8"/>
  <c r="P1085" i="8"/>
  <c r="U360" i="8"/>
  <c r="U369" i="8"/>
  <c r="P394" i="8"/>
  <c r="U420" i="8"/>
  <c r="U433" i="8"/>
  <c r="P584" i="8"/>
  <c r="V584" i="8" s="1"/>
  <c r="P611" i="8"/>
  <c r="U6" i="8"/>
  <c r="R224" i="8"/>
  <c r="T224" i="8" s="1"/>
  <c r="O234" i="8"/>
  <c r="U313" i="8"/>
  <c r="U378" i="8"/>
  <c r="P473" i="8"/>
  <c r="P494" i="8"/>
  <c r="P514" i="8"/>
  <c r="P635" i="8"/>
  <c r="O861" i="8"/>
  <c r="P878" i="8"/>
  <c r="P899" i="8"/>
  <c r="O621" i="8"/>
  <c r="U621" i="8" s="1"/>
  <c r="R891" i="8"/>
  <c r="S891" i="8" s="1"/>
  <c r="U891" i="8" s="1"/>
  <c r="U955" i="8"/>
  <c r="P122" i="8"/>
  <c r="S382" i="8"/>
  <c r="P388" i="8"/>
  <c r="S396" i="8"/>
  <c r="U470" i="8"/>
  <c r="P478" i="8"/>
  <c r="P500" i="8"/>
  <c r="R634" i="8"/>
  <c r="S634" i="8" s="1"/>
  <c r="U634" i="8" s="1"/>
  <c r="P670" i="8"/>
  <c r="P732" i="8"/>
  <c r="P829" i="8"/>
  <c r="P837" i="8"/>
  <c r="P1119" i="8"/>
  <c r="P1180" i="8"/>
  <c r="U21" i="8"/>
  <c r="R173" i="8"/>
  <c r="T173" i="8" s="1"/>
  <c r="U323" i="8"/>
  <c r="P34" i="8"/>
  <c r="V34" i="8" s="1"/>
  <c r="R204" i="8"/>
  <c r="T204" i="8" s="1"/>
  <c r="U449" i="8"/>
  <c r="P455" i="8"/>
  <c r="V455" i="8" s="1"/>
  <c r="P459" i="8"/>
  <c r="V459" i="8" s="1"/>
  <c r="P524" i="8"/>
  <c r="P550" i="8"/>
  <c r="P587" i="8"/>
  <c r="P589" i="8"/>
  <c r="P620" i="8"/>
  <c r="R628" i="8"/>
  <c r="S628" i="8" s="1"/>
  <c r="U628" i="8" s="1"/>
  <c r="P663" i="8"/>
  <c r="P665" i="8"/>
  <c r="R681" i="8"/>
  <c r="T681" i="8" s="1"/>
  <c r="P912" i="8"/>
  <c r="V912" i="8" s="1"/>
  <c r="P993" i="8"/>
  <c r="P1029" i="8"/>
  <c r="U1106" i="8"/>
  <c r="P1184" i="8"/>
  <c r="R144" i="8"/>
  <c r="S144" i="8" s="1"/>
  <c r="U144" i="8" s="1"/>
  <c r="U373" i="8"/>
  <c r="P530" i="8"/>
  <c r="P562" i="8"/>
  <c r="P612" i="8"/>
  <c r="R859" i="8"/>
  <c r="S859" i="8" s="1"/>
  <c r="U859" i="8" s="1"/>
  <c r="R880" i="8"/>
  <c r="S880" i="8" s="1"/>
  <c r="U880" i="8" s="1"/>
  <c r="P1033" i="8"/>
  <c r="P126" i="8"/>
  <c r="R133" i="8"/>
  <c r="T133" i="8" s="1"/>
  <c r="R222" i="8"/>
  <c r="T222" i="8" s="1"/>
  <c r="O233" i="8"/>
  <c r="O244" i="8"/>
  <c r="O242" i="8" s="1"/>
  <c r="U370" i="8"/>
  <c r="U375" i="8"/>
  <c r="U380" i="8"/>
  <c r="P457" i="8"/>
  <c r="V457" i="8" s="1"/>
  <c r="P534" i="8"/>
  <c r="V534" i="8" s="1"/>
  <c r="P535" i="8"/>
  <c r="P538" i="8"/>
  <c r="V538" i="8" s="1"/>
  <c r="P539" i="8"/>
  <c r="P542" i="8"/>
  <c r="R617" i="8"/>
  <c r="S617" i="8" s="1"/>
  <c r="U617" i="8" s="1"/>
  <c r="P678" i="8"/>
  <c r="O688" i="8"/>
  <c r="U688" i="8" s="1"/>
  <c r="O700" i="8"/>
  <c r="P908" i="8"/>
  <c r="V908" i="8" s="1"/>
  <c r="P1016" i="8"/>
  <c r="P1018" i="8"/>
  <c r="P1024" i="8"/>
  <c r="U1176" i="8"/>
  <c r="O32" i="8"/>
  <c r="U32" i="8" s="1"/>
  <c r="P124" i="8"/>
  <c r="P277" i="8"/>
  <c r="V277" i="8" s="1"/>
  <c r="P281" i="8"/>
  <c r="V281" i="8" s="1"/>
  <c r="P384" i="8"/>
  <c r="U480" i="8"/>
  <c r="U491" i="8"/>
  <c r="P510" i="8"/>
  <c r="O530" i="8"/>
  <c r="U539" i="8"/>
  <c r="P591" i="8"/>
  <c r="P790" i="8"/>
  <c r="U805" i="8"/>
  <c r="P811" i="8"/>
  <c r="U944" i="8"/>
  <c r="R983" i="8"/>
  <c r="S983" i="8" s="1"/>
  <c r="U983" i="8" s="1"/>
  <c r="P1104" i="8"/>
  <c r="V1104" i="8" s="1"/>
  <c r="U1139" i="8"/>
  <c r="T399" i="8"/>
  <c r="T396" i="8" s="1"/>
  <c r="P399" i="8"/>
  <c r="T282" i="8"/>
  <c r="P282" i="8"/>
  <c r="O33" i="8"/>
  <c r="U33" i="8" s="1"/>
  <c r="O52" i="8"/>
  <c r="U52" i="8" s="1"/>
  <c r="R67" i="8"/>
  <c r="S67" i="8" s="1"/>
  <c r="U67" i="8" s="1"/>
  <c r="R100" i="8"/>
  <c r="P115" i="8"/>
  <c r="O119" i="8"/>
  <c r="U119" i="8" s="1"/>
  <c r="O123" i="8"/>
  <c r="U123" i="8" s="1"/>
  <c r="P154" i="8"/>
  <c r="R166" i="8"/>
  <c r="T166" i="8" s="1"/>
  <c r="P252" i="8"/>
  <c r="P263" i="8"/>
  <c r="V263" i="8" s="1"/>
  <c r="P271" i="8"/>
  <c r="V271" i="8" s="1"/>
  <c r="U278" i="8"/>
  <c r="U354" i="8"/>
  <c r="U379" i="8"/>
  <c r="U403" i="8"/>
  <c r="U412" i="8"/>
  <c r="P452" i="8"/>
  <c r="V452" i="8" s="1"/>
  <c r="T465" i="8"/>
  <c r="P475" i="8"/>
  <c r="P490" i="8"/>
  <c r="P508" i="8"/>
  <c r="O531" i="8"/>
  <c r="U531" i="8" s="1"/>
  <c r="R559" i="8"/>
  <c r="S559" i="8" s="1"/>
  <c r="U559" i="8" s="1"/>
  <c r="T571" i="8"/>
  <c r="R611" i="8"/>
  <c r="S611" i="8" s="1"/>
  <c r="O648" i="8"/>
  <c r="U648" i="8" s="1"/>
  <c r="O649" i="8"/>
  <c r="U649" i="8" s="1"/>
  <c r="P654" i="8"/>
  <c r="V654" i="8" s="1"/>
  <c r="U696" i="8"/>
  <c r="O701" i="8"/>
  <c r="U701" i="8" s="1"/>
  <c r="O755" i="8"/>
  <c r="U755" i="8" s="1"/>
  <c r="U770" i="8"/>
  <c r="P780" i="8"/>
  <c r="R835" i="8"/>
  <c r="S835" i="8" s="1"/>
  <c r="U835" i="8" s="1"/>
  <c r="O849" i="8"/>
  <c r="O853" i="8"/>
  <c r="O858" i="8"/>
  <c r="U858" i="8" s="1"/>
  <c r="O873" i="8"/>
  <c r="U873" i="8" s="1"/>
  <c r="O875" i="8"/>
  <c r="U875" i="8" s="1"/>
  <c r="P900" i="8"/>
  <c r="P907" i="8"/>
  <c r="V907" i="8" s="1"/>
  <c r="P924" i="8"/>
  <c r="V924" i="8" s="1"/>
  <c r="P940" i="8"/>
  <c r="V940" i="8" s="1"/>
  <c r="P953" i="8"/>
  <c r="V953" i="8" s="1"/>
  <c r="P1023" i="8"/>
  <c r="P1026" i="8"/>
  <c r="O1058" i="8"/>
  <c r="U1058" i="8" s="1"/>
  <c r="O1059" i="8"/>
  <c r="U1059" i="8" s="1"/>
  <c r="O1074" i="8"/>
  <c r="O1080" i="8"/>
  <c r="O1079" i="8" s="1"/>
  <c r="R1082" i="8"/>
  <c r="S1082" i="8" s="1"/>
  <c r="U1082" i="8" s="1"/>
  <c r="P1092" i="8"/>
  <c r="R1103" i="8"/>
  <c r="S1103" i="8" s="1"/>
  <c r="U1103" i="8" s="1"/>
  <c r="O1104" i="8"/>
  <c r="U1104" i="8" s="1"/>
  <c r="P1136" i="8"/>
  <c r="V1136" i="8" s="1"/>
  <c r="P1147" i="8"/>
  <c r="R1152" i="8"/>
  <c r="T1152" i="8" s="1"/>
  <c r="P1170" i="8"/>
  <c r="P1172" i="8"/>
  <c r="O47" i="8"/>
  <c r="U47" i="8" s="1"/>
  <c r="P72" i="8"/>
  <c r="R114" i="8"/>
  <c r="T114" i="8" s="1"/>
  <c r="P121" i="8"/>
  <c r="P145" i="8"/>
  <c r="R212" i="8"/>
  <c r="T212" i="8" s="1"/>
  <c r="O382" i="8"/>
  <c r="O424" i="8"/>
  <c r="T424" i="8"/>
  <c r="O455" i="8"/>
  <c r="U455" i="8" s="1"/>
  <c r="P469" i="8"/>
  <c r="P492" i="8"/>
  <c r="P516" i="8"/>
  <c r="P522" i="8"/>
  <c r="O532" i="8"/>
  <c r="U532" i="8" s="1"/>
  <c r="O534" i="8"/>
  <c r="U534" i="8" s="1"/>
  <c r="O536" i="8"/>
  <c r="U536" i="8" s="1"/>
  <c r="O538" i="8"/>
  <c r="U538" i="8" s="1"/>
  <c r="O540" i="8"/>
  <c r="U540" i="8" s="1"/>
  <c r="O542" i="8"/>
  <c r="U560" i="8"/>
  <c r="O611" i="8"/>
  <c r="O623" i="8"/>
  <c r="R653" i="8"/>
  <c r="S653" i="8" s="1"/>
  <c r="U653" i="8" s="1"/>
  <c r="S694" i="8"/>
  <c r="O702" i="8"/>
  <c r="U702" i="8" s="1"/>
  <c r="R827" i="8"/>
  <c r="R847" i="8"/>
  <c r="S847" i="8" s="1"/>
  <c r="U847" i="8" s="1"/>
  <c r="R895" i="8"/>
  <c r="S895" i="8" s="1"/>
  <c r="U895" i="8" s="1"/>
  <c r="O987" i="8"/>
  <c r="U987" i="8" s="1"/>
  <c r="P1047" i="8"/>
  <c r="V1047" i="8" s="1"/>
  <c r="P1057" i="8"/>
  <c r="P1084" i="8"/>
  <c r="P1095" i="8"/>
  <c r="P1192" i="8"/>
  <c r="O31" i="8"/>
  <c r="U31" i="8" s="1"/>
  <c r="R37" i="8"/>
  <c r="T37" i="8" s="1"/>
  <c r="P40" i="8"/>
  <c r="P47" i="8"/>
  <c r="R48" i="8"/>
  <c r="S48" i="8" s="1"/>
  <c r="U48" i="8" s="1"/>
  <c r="R73" i="8"/>
  <c r="S73" i="8" s="1"/>
  <c r="U73" i="8" s="1"/>
  <c r="R104" i="8"/>
  <c r="O121" i="8"/>
  <c r="R131" i="8"/>
  <c r="T131" i="8" s="1"/>
  <c r="P134" i="8"/>
  <c r="V134" i="8" s="1"/>
  <c r="O145" i="8"/>
  <c r="U157" i="8"/>
  <c r="R202" i="8"/>
  <c r="S202" i="8" s="1"/>
  <c r="U202" i="8" s="1"/>
  <c r="R215" i="8"/>
  <c r="S215" i="8" s="1"/>
  <c r="U215" i="8" s="1"/>
  <c r="R233" i="8"/>
  <c r="S233" i="8" s="1"/>
  <c r="T248" i="8"/>
  <c r="O252" i="8"/>
  <c r="P254" i="8"/>
  <c r="P267" i="8"/>
  <c r="V267" i="8" s="1"/>
  <c r="P273" i="8"/>
  <c r="U274" i="8"/>
  <c r="U350" i="8"/>
  <c r="U352" i="8"/>
  <c r="U407" i="8"/>
  <c r="P439" i="8"/>
  <c r="P443" i="8"/>
  <c r="P447" i="8"/>
  <c r="S451" i="8"/>
  <c r="P471" i="8"/>
  <c r="P502" i="8"/>
  <c r="P518" i="8"/>
  <c r="P526" i="8"/>
  <c r="P547" i="8"/>
  <c r="O549" i="8"/>
  <c r="R555" i="8"/>
  <c r="S555" i="8" s="1"/>
  <c r="U555" i="8" s="1"/>
  <c r="U564" i="8"/>
  <c r="P581" i="8"/>
  <c r="V581" i="8" s="1"/>
  <c r="P608" i="8"/>
  <c r="R609" i="8"/>
  <c r="S609" i="8" s="1"/>
  <c r="U609" i="8" s="1"/>
  <c r="O624" i="8"/>
  <c r="U624" i="8" s="1"/>
  <c r="O654" i="8"/>
  <c r="U654" i="8" s="1"/>
  <c r="P692" i="8"/>
  <c r="V692" i="8" s="1"/>
  <c r="O749" i="8"/>
  <c r="O753" i="8"/>
  <c r="P769" i="8"/>
  <c r="V769" i="8" s="1"/>
  <c r="P770" i="8"/>
  <c r="V770" i="8" s="1"/>
  <c r="P787" i="8"/>
  <c r="P797" i="8"/>
  <c r="P808" i="8"/>
  <c r="P833" i="8"/>
  <c r="P838" i="8"/>
  <c r="R851" i="8"/>
  <c r="S851" i="8" s="1"/>
  <c r="U851" i="8" s="1"/>
  <c r="P887" i="8"/>
  <c r="V887" i="8" s="1"/>
  <c r="O893" i="8"/>
  <c r="U953" i="8"/>
  <c r="U954" i="8"/>
  <c r="O972" i="8"/>
  <c r="O971" i="8" s="1"/>
  <c r="O981" i="8"/>
  <c r="O985" i="8"/>
  <c r="U1010" i="8"/>
  <c r="P1022" i="8"/>
  <c r="P1031" i="8"/>
  <c r="P1050" i="8"/>
  <c r="V1050" i="8" s="1"/>
  <c r="O1063" i="8"/>
  <c r="R1094" i="8"/>
  <c r="T1094" i="8" s="1"/>
  <c r="O1095" i="8"/>
  <c r="P1141" i="8"/>
  <c r="V1141" i="8" s="1"/>
  <c r="P1187" i="8"/>
  <c r="V1187" i="8" s="1"/>
  <c r="P1190" i="8"/>
  <c r="R39" i="8"/>
  <c r="T39" i="8" s="1"/>
  <c r="O152" i="8"/>
  <c r="U152" i="8" s="1"/>
  <c r="O156" i="8"/>
  <c r="U156" i="8" s="1"/>
  <c r="R164" i="8"/>
  <c r="T164" i="8" s="1"/>
  <c r="U311" i="8"/>
  <c r="T366" i="8"/>
  <c r="U423" i="8"/>
  <c r="P458" i="8"/>
  <c r="V458" i="8" s="1"/>
  <c r="O459" i="8"/>
  <c r="U459" i="8" s="1"/>
  <c r="O465" i="8"/>
  <c r="U465" i="8" s="1"/>
  <c r="P488" i="8"/>
  <c r="P551" i="8"/>
  <c r="R637" i="8"/>
  <c r="T637" i="8" s="1"/>
  <c r="R641" i="8"/>
  <c r="S641" i="8" s="1"/>
  <c r="U641" i="8" s="1"/>
  <c r="R647" i="8"/>
  <c r="T647" i="8" s="1"/>
  <c r="P648" i="8"/>
  <c r="P733" i="8"/>
  <c r="R747" i="8"/>
  <c r="S747" i="8" s="1"/>
  <c r="U747" i="8" s="1"/>
  <c r="O754" i="8"/>
  <c r="U754" i="8" s="1"/>
  <c r="P779" i="8"/>
  <c r="P799" i="8"/>
  <c r="V799" i="8" s="1"/>
  <c r="P830" i="8"/>
  <c r="P868" i="8"/>
  <c r="P873" i="8"/>
  <c r="O883" i="8"/>
  <c r="R886" i="8"/>
  <c r="S886" i="8" s="1"/>
  <c r="U886" i="8" s="1"/>
  <c r="O963" i="8"/>
  <c r="R975" i="8"/>
  <c r="S975" i="8" s="1"/>
  <c r="U975" i="8" s="1"/>
  <c r="O982" i="8"/>
  <c r="U982" i="8" s="1"/>
  <c r="P1058" i="8"/>
  <c r="O1064" i="8"/>
  <c r="R1151" i="8"/>
  <c r="S1151" i="8" s="1"/>
  <c r="U1151" i="8" s="1"/>
  <c r="P1188" i="8"/>
  <c r="T272" i="8"/>
  <c r="P272" i="8"/>
  <c r="T460" i="8"/>
  <c r="P460" i="8"/>
  <c r="O357" i="8"/>
  <c r="U358" i="8"/>
  <c r="O285" i="8"/>
  <c r="U286" i="8"/>
  <c r="T456" i="8"/>
  <c r="P456" i="8"/>
  <c r="U262" i="8"/>
  <c r="S28" i="8"/>
  <c r="P117" i="8"/>
  <c r="V117" i="8" s="1"/>
  <c r="P219" i="8"/>
  <c r="S324" i="8"/>
  <c r="R183" i="8"/>
  <c r="S183" i="8" s="1"/>
  <c r="O409" i="8"/>
  <c r="U409" i="8" s="1"/>
  <c r="P409" i="8"/>
  <c r="V409" i="8" s="1"/>
  <c r="P442" i="8"/>
  <c r="V442" i="8" s="1"/>
  <c r="O442" i="8"/>
  <c r="U442" i="8" s="1"/>
  <c r="P446" i="8"/>
  <c r="V446" i="8" s="1"/>
  <c r="O446" i="8"/>
  <c r="U446" i="8" s="1"/>
  <c r="P569" i="8"/>
  <c r="V569" i="8" s="1"/>
  <c r="O569" i="8"/>
  <c r="U569" i="8" s="1"/>
  <c r="O645" i="8"/>
  <c r="R645" i="8"/>
  <c r="S645" i="8" s="1"/>
  <c r="R97" i="8"/>
  <c r="O405" i="8"/>
  <c r="U405" i="8" s="1"/>
  <c r="P405" i="8"/>
  <c r="V405" i="8" s="1"/>
  <c r="P406" i="8"/>
  <c r="V406" i="8" s="1"/>
  <c r="O406" i="8"/>
  <c r="U406" i="8" s="1"/>
  <c r="P464" i="8"/>
  <c r="R464" i="8"/>
  <c r="S464" i="8" s="1"/>
  <c r="R608" i="8"/>
  <c r="S608" i="8" s="1"/>
  <c r="O608" i="8"/>
  <c r="R657" i="8"/>
  <c r="S657" i="8" s="1"/>
  <c r="O657" i="8"/>
  <c r="P151" i="8"/>
  <c r="V151" i="8" s="1"/>
  <c r="P169" i="8"/>
  <c r="V169" i="8" s="1"/>
  <c r="P227" i="8"/>
  <c r="P487" i="8"/>
  <c r="R41" i="8"/>
  <c r="T41" i="8" s="1"/>
  <c r="R50" i="8"/>
  <c r="S50" i="8" s="1"/>
  <c r="U50" i="8" s="1"/>
  <c r="P53" i="8"/>
  <c r="R54" i="8"/>
  <c r="S54" i="8" s="1"/>
  <c r="U54" i="8" s="1"/>
  <c r="O69" i="8"/>
  <c r="U69" i="8" s="1"/>
  <c r="R71" i="8"/>
  <c r="S71" i="8" s="1"/>
  <c r="U71" i="8" s="1"/>
  <c r="O72" i="8"/>
  <c r="U72" i="8" s="1"/>
  <c r="R116" i="8"/>
  <c r="T116" i="8" s="1"/>
  <c r="O117" i="8"/>
  <c r="U117" i="8" s="1"/>
  <c r="P120" i="8"/>
  <c r="P130" i="8"/>
  <c r="U138" i="8"/>
  <c r="U142" i="8"/>
  <c r="R146" i="8"/>
  <c r="T146" i="8" s="1"/>
  <c r="O151" i="8"/>
  <c r="U151" i="8" s="1"/>
  <c r="P153" i="8"/>
  <c r="P158" i="8"/>
  <c r="V158" i="8" s="1"/>
  <c r="R160" i="8"/>
  <c r="T160" i="8" s="1"/>
  <c r="P163" i="8"/>
  <c r="R168" i="8"/>
  <c r="T168" i="8" s="1"/>
  <c r="O169" i="8"/>
  <c r="U169" i="8" s="1"/>
  <c r="R175" i="8"/>
  <c r="S175" i="8" s="1"/>
  <c r="U175" i="8" s="1"/>
  <c r="R195" i="8"/>
  <c r="T195" i="8" s="1"/>
  <c r="R206" i="8"/>
  <c r="T206" i="8" s="1"/>
  <c r="P210" i="8"/>
  <c r="R218" i="8"/>
  <c r="T218" i="8" s="1"/>
  <c r="O219" i="8"/>
  <c r="P221" i="8"/>
  <c r="R226" i="8"/>
  <c r="S226" i="8" s="1"/>
  <c r="U226" i="8" s="1"/>
  <c r="O227" i="8"/>
  <c r="P229" i="8"/>
  <c r="N233" i="8"/>
  <c r="P233" i="8" s="1"/>
  <c r="R237" i="8"/>
  <c r="S237" i="8" s="1"/>
  <c r="U237" i="8" s="1"/>
  <c r="P247" i="8"/>
  <c r="O248" i="8"/>
  <c r="O245" i="8" s="1"/>
  <c r="O254" i="8"/>
  <c r="R256" i="8"/>
  <c r="T256" i="8" s="1"/>
  <c r="R257" i="8"/>
  <c r="S257" i="8" s="1"/>
  <c r="U257" i="8" s="1"/>
  <c r="P260" i="8"/>
  <c r="V260" i="8" s="1"/>
  <c r="P262" i="8"/>
  <c r="V262" i="8" s="1"/>
  <c r="O263" i="8"/>
  <c r="U263" i="8" s="1"/>
  <c r="P265" i="8"/>
  <c r="V265" i="8" s="1"/>
  <c r="P266" i="8"/>
  <c r="V266" i="8" s="1"/>
  <c r="O267" i="8"/>
  <c r="U267" i="8" s="1"/>
  <c r="P269" i="8"/>
  <c r="V269" i="8" s="1"/>
  <c r="P270" i="8"/>
  <c r="V270" i="8" s="1"/>
  <c r="O271" i="8"/>
  <c r="U271" i="8" s="1"/>
  <c r="P275" i="8"/>
  <c r="V275" i="8" s="1"/>
  <c r="P276" i="8"/>
  <c r="V276" i="8" s="1"/>
  <c r="O277" i="8"/>
  <c r="U277" i="8" s="1"/>
  <c r="P279" i="8"/>
  <c r="V279" i="8" s="1"/>
  <c r="P280" i="8"/>
  <c r="V280" i="8" s="1"/>
  <c r="O281" i="8"/>
  <c r="U281" i="8" s="1"/>
  <c r="S285" i="8"/>
  <c r="U301" i="8"/>
  <c r="U304" i="8"/>
  <c r="U310" i="8"/>
  <c r="U318" i="8"/>
  <c r="O326" i="8"/>
  <c r="U326" i="8" s="1"/>
  <c r="O328" i="8"/>
  <c r="U328" i="8" s="1"/>
  <c r="O330" i="8"/>
  <c r="U330" i="8" s="1"/>
  <c r="O332" i="8"/>
  <c r="U332" i="8" s="1"/>
  <c r="O334" i="8"/>
  <c r="U334" i="8" s="1"/>
  <c r="O336" i="8"/>
  <c r="U336" i="8" s="1"/>
  <c r="O338" i="8"/>
  <c r="U338" i="8" s="1"/>
  <c r="O340" i="8"/>
  <c r="U340" i="8" s="1"/>
  <c r="O342" i="8"/>
  <c r="U342" i="8" s="1"/>
  <c r="O344" i="8"/>
  <c r="U344" i="8" s="1"/>
  <c r="O346" i="8"/>
  <c r="U346" i="8" s="1"/>
  <c r="O349" i="8"/>
  <c r="P351" i="8"/>
  <c r="V351" i="8" s="1"/>
  <c r="P352" i="8"/>
  <c r="V352" i="8" s="1"/>
  <c r="O353" i="8"/>
  <c r="U353" i="8" s="1"/>
  <c r="P355" i="8"/>
  <c r="V355" i="8" s="1"/>
  <c r="P356" i="8"/>
  <c r="V356" i="8" s="1"/>
  <c r="U385" i="8"/>
  <c r="U387" i="8"/>
  <c r="U389" i="8"/>
  <c r="U391" i="8"/>
  <c r="U393" i="8"/>
  <c r="U395" i="8"/>
  <c r="P412" i="8"/>
  <c r="V412" i="8" s="1"/>
  <c r="U413" i="8"/>
  <c r="U419" i="8"/>
  <c r="U429" i="8"/>
  <c r="U439" i="8"/>
  <c r="U443" i="8"/>
  <c r="U447" i="8"/>
  <c r="O457" i="8"/>
  <c r="U457" i="8" s="1"/>
  <c r="P468" i="8"/>
  <c r="V468" i="8" s="1"/>
  <c r="P470" i="8"/>
  <c r="V470" i="8" s="1"/>
  <c r="P472" i="8"/>
  <c r="V472" i="8" s="1"/>
  <c r="P474" i="8"/>
  <c r="V474" i="8" s="1"/>
  <c r="U484" i="8"/>
  <c r="P486" i="8"/>
  <c r="P512" i="8"/>
  <c r="U527" i="8"/>
  <c r="P546" i="8"/>
  <c r="V546" i="8" s="1"/>
  <c r="P548" i="8"/>
  <c r="V548" i="8" s="1"/>
  <c r="O551" i="8"/>
  <c r="O557" i="8"/>
  <c r="U557" i="8" s="1"/>
  <c r="P573" i="8"/>
  <c r="V573" i="8" s="1"/>
  <c r="O581" i="8"/>
  <c r="U581" i="8" s="1"/>
  <c r="U594" i="8"/>
  <c r="U606" i="8"/>
  <c r="R613" i="8"/>
  <c r="S613" i="8" s="1"/>
  <c r="U613" i="8" s="1"/>
  <c r="R615" i="8"/>
  <c r="S615" i="8" s="1"/>
  <c r="U615" i="8" s="1"/>
  <c r="P616" i="8"/>
  <c r="P1164" i="8"/>
  <c r="P411" i="8"/>
  <c r="V411" i="8" s="1"/>
  <c r="O411" i="8"/>
  <c r="U411" i="8" s="1"/>
  <c r="P438" i="8"/>
  <c r="V438" i="8" s="1"/>
  <c r="O438" i="8"/>
  <c r="U438" i="8" s="1"/>
  <c r="O570" i="8"/>
  <c r="U570" i="8" s="1"/>
  <c r="P570" i="8"/>
  <c r="V570" i="8" s="1"/>
  <c r="R180" i="8"/>
  <c r="S180" i="8" s="1"/>
  <c r="O401" i="8"/>
  <c r="U401" i="8" s="1"/>
  <c r="P401" i="8"/>
  <c r="V401" i="8" s="1"/>
  <c r="P402" i="8"/>
  <c r="V402" i="8" s="1"/>
  <c r="O402" i="8"/>
  <c r="U402" i="8" s="1"/>
  <c r="P440" i="8"/>
  <c r="V440" i="8" s="1"/>
  <c r="O440" i="8"/>
  <c r="U440" i="8" s="1"/>
  <c r="P444" i="8"/>
  <c r="V444" i="8" s="1"/>
  <c r="O444" i="8"/>
  <c r="U444" i="8" s="1"/>
  <c r="P448" i="8"/>
  <c r="V448" i="8" s="1"/>
  <c r="O448" i="8"/>
  <c r="U448" i="8" s="1"/>
  <c r="O575" i="8"/>
  <c r="U575" i="8" s="1"/>
  <c r="P575" i="8"/>
  <c r="V575" i="8" s="1"/>
  <c r="R640" i="8"/>
  <c r="S640" i="8" s="1"/>
  <c r="O640" i="8"/>
  <c r="P640" i="8"/>
  <c r="P643" i="8"/>
  <c r="O643" i="8"/>
  <c r="P662" i="8"/>
  <c r="O662" i="8"/>
  <c r="P147" i="8"/>
  <c r="V147" i="8" s="1"/>
  <c r="P208" i="8"/>
  <c r="R238" i="8"/>
  <c r="S238" i="8" s="1"/>
  <c r="U238" i="8" s="1"/>
  <c r="T416" i="8"/>
  <c r="P520" i="8"/>
  <c r="U8" i="8"/>
  <c r="P18" i="8"/>
  <c r="P32" i="8"/>
  <c r="P38" i="8"/>
  <c r="R43" i="8"/>
  <c r="S43" i="8" s="1"/>
  <c r="U43" i="8" s="1"/>
  <c r="O53" i="8"/>
  <c r="U53" i="8" s="1"/>
  <c r="P113" i="8"/>
  <c r="P125" i="8"/>
  <c r="R125" i="8"/>
  <c r="R129" i="8"/>
  <c r="T129" i="8" s="1"/>
  <c r="O130" i="8"/>
  <c r="P132" i="8"/>
  <c r="P139" i="8"/>
  <c r="V139" i="8" s="1"/>
  <c r="U149" i="8"/>
  <c r="O158" i="8"/>
  <c r="U158" i="8" s="1"/>
  <c r="R162" i="8"/>
  <c r="T162" i="8" s="1"/>
  <c r="O163" i="8"/>
  <c r="P165" i="8"/>
  <c r="R177" i="8"/>
  <c r="T177" i="8" s="1"/>
  <c r="U186" i="8"/>
  <c r="R189" i="8"/>
  <c r="S189" i="8" s="1"/>
  <c r="U190" i="8"/>
  <c r="U192" i="8"/>
  <c r="R197" i="8"/>
  <c r="T197" i="8" s="1"/>
  <c r="P203" i="8"/>
  <c r="R209" i="8"/>
  <c r="T209" i="8" s="1"/>
  <c r="O210" i="8"/>
  <c r="P213" i="8"/>
  <c r="R220" i="8"/>
  <c r="T220" i="8" s="1"/>
  <c r="O221" i="8"/>
  <c r="P223" i="8"/>
  <c r="R228" i="8"/>
  <c r="T228" i="8" s="1"/>
  <c r="R234" i="8"/>
  <c r="S234" i="8" s="1"/>
  <c r="R244" i="8"/>
  <c r="S244" i="8" s="1"/>
  <c r="S242" i="8" s="1"/>
  <c r="O256" i="8"/>
  <c r="O258" i="8"/>
  <c r="P283" i="8"/>
  <c r="V283" i="8" s="1"/>
  <c r="P284" i="8"/>
  <c r="V284" i="8" s="1"/>
  <c r="U307" i="8"/>
  <c r="U316" i="8"/>
  <c r="T357" i="8"/>
  <c r="U359" i="8"/>
  <c r="U368" i="8"/>
  <c r="U377" i="8"/>
  <c r="P407" i="8"/>
  <c r="V407" i="8" s="1"/>
  <c r="U408" i="8"/>
  <c r="U430" i="8"/>
  <c r="U432" i="8"/>
  <c r="S437" i="8"/>
  <c r="P441" i="8"/>
  <c r="P445" i="8"/>
  <c r="P449" i="8"/>
  <c r="P453" i="8"/>
  <c r="V453" i="8" s="1"/>
  <c r="U458" i="8"/>
  <c r="O463" i="8"/>
  <c r="U463" i="8" s="1"/>
  <c r="O467" i="8"/>
  <c r="U467" i="8" s="1"/>
  <c r="P504" i="8"/>
  <c r="R530" i="8"/>
  <c r="S530" i="8" s="1"/>
  <c r="R542" i="8"/>
  <c r="S542" i="8" s="1"/>
  <c r="O545" i="8"/>
  <c r="U545" i="8" s="1"/>
  <c r="S571" i="8"/>
  <c r="O584" i="8"/>
  <c r="U584" i="8" s="1"/>
  <c r="O616" i="8"/>
  <c r="U616" i="8" s="1"/>
  <c r="P1125" i="8"/>
  <c r="P450" i="8"/>
  <c r="V450" i="8" s="1"/>
  <c r="O450" i="8"/>
  <c r="U450" i="8" s="1"/>
  <c r="P1154" i="8"/>
  <c r="T1154" i="8"/>
  <c r="R101" i="8"/>
  <c r="R181" i="8"/>
  <c r="S181" i="8" s="1"/>
  <c r="U325" i="8"/>
  <c r="O397" i="8"/>
  <c r="P397" i="8"/>
  <c r="V397" i="8" s="1"/>
  <c r="P398" i="8"/>
  <c r="V398" i="8" s="1"/>
  <c r="O398" i="8"/>
  <c r="U398" i="8" s="1"/>
  <c r="O414" i="8"/>
  <c r="U414" i="8" s="1"/>
  <c r="P414" i="8"/>
  <c r="V414" i="8" s="1"/>
  <c r="P415" i="8"/>
  <c r="V415" i="8" s="1"/>
  <c r="O415" i="8"/>
  <c r="U415" i="8" s="1"/>
  <c r="P466" i="8"/>
  <c r="R466" i="8"/>
  <c r="S466" i="8" s="1"/>
  <c r="U466" i="8" s="1"/>
  <c r="P582" i="8"/>
  <c r="V582" i="8" s="1"/>
  <c r="O582" i="8"/>
  <c r="U582" i="8" s="1"/>
  <c r="O632" i="8"/>
  <c r="R632" i="8"/>
  <c r="S632" i="8" s="1"/>
  <c r="O658" i="8"/>
  <c r="R658" i="8"/>
  <c r="S658" i="8" s="1"/>
  <c r="P679" i="8"/>
  <c r="V679" i="8" s="1"/>
  <c r="O679" i="8"/>
  <c r="U679" i="8" s="1"/>
  <c r="O695" i="8"/>
  <c r="O694" i="8" s="1"/>
  <c r="P695" i="8"/>
  <c r="V695" i="8" s="1"/>
  <c r="P20" i="8"/>
  <c r="P161" i="8"/>
  <c r="O366" i="8"/>
  <c r="P17" i="8"/>
  <c r="R121" i="8"/>
  <c r="R154" i="8"/>
  <c r="P167" i="8"/>
  <c r="P205" i="8"/>
  <c r="P216" i="8"/>
  <c r="P225" i="8"/>
  <c r="P264" i="8"/>
  <c r="V264" i="8" s="1"/>
  <c r="P268" i="8"/>
  <c r="V268" i="8" s="1"/>
  <c r="U273" i="8"/>
  <c r="P274" i="8"/>
  <c r="V274" i="8" s="1"/>
  <c r="P278" i="8"/>
  <c r="V278" i="8" s="1"/>
  <c r="U287" i="8"/>
  <c r="U291" i="8"/>
  <c r="U295" i="8"/>
  <c r="U299" i="8"/>
  <c r="O308" i="8"/>
  <c r="U314" i="8"/>
  <c r="U327" i="8"/>
  <c r="U329" i="8"/>
  <c r="U331" i="8"/>
  <c r="U333" i="8"/>
  <c r="U335" i="8"/>
  <c r="U337" i="8"/>
  <c r="U339" i="8"/>
  <c r="U341" i="8"/>
  <c r="U343" i="8"/>
  <c r="U347" i="8"/>
  <c r="P350" i="8"/>
  <c r="V350" i="8" s="1"/>
  <c r="P354" i="8"/>
  <c r="V354" i="8" s="1"/>
  <c r="S366" i="8"/>
  <c r="U374" i="8"/>
  <c r="P403" i="8"/>
  <c r="V403" i="8" s="1"/>
  <c r="S424" i="8"/>
  <c r="P454" i="8"/>
  <c r="V454" i="8" s="1"/>
  <c r="T463" i="8"/>
  <c r="T467" i="8"/>
  <c r="U479" i="8"/>
  <c r="T545" i="8"/>
  <c r="P565" i="8"/>
  <c r="U597" i="8"/>
  <c r="R709" i="8"/>
  <c r="T709" i="8" s="1"/>
  <c r="P718" i="8"/>
  <c r="V718" i="8" s="1"/>
  <c r="P745" i="8"/>
  <c r="V745" i="8" s="1"/>
  <c r="O759" i="8"/>
  <c r="U759" i="8" s="1"/>
  <c r="O762" i="8"/>
  <c r="U762" i="8" s="1"/>
  <c r="O763" i="8"/>
  <c r="U763" i="8" s="1"/>
  <c r="R766" i="8"/>
  <c r="S766" i="8" s="1"/>
  <c r="U766" i="8" s="1"/>
  <c r="P771" i="8"/>
  <c r="V771" i="8" s="1"/>
  <c r="O775" i="8"/>
  <c r="U775" i="8" s="1"/>
  <c r="P778" i="8"/>
  <c r="V778" i="8" s="1"/>
  <c r="P781" i="8"/>
  <c r="O801" i="8"/>
  <c r="U801" i="8" s="1"/>
  <c r="P805" i="8"/>
  <c r="V805" i="8" s="1"/>
  <c r="R822" i="8"/>
  <c r="T822" i="8" s="1"/>
  <c r="P826" i="8"/>
  <c r="R831" i="8"/>
  <c r="T831" i="8" s="1"/>
  <c r="P834" i="8"/>
  <c r="R839" i="8"/>
  <c r="T839" i="8" s="1"/>
  <c r="P846" i="8"/>
  <c r="O850" i="8"/>
  <c r="U850" i="8" s="1"/>
  <c r="O855" i="8"/>
  <c r="U855" i="8" s="1"/>
  <c r="O863" i="8"/>
  <c r="U863" i="8" s="1"/>
  <c r="O870" i="8"/>
  <c r="U870" i="8" s="1"/>
  <c r="R877" i="8"/>
  <c r="S877" i="8" s="1"/>
  <c r="U877" i="8" s="1"/>
  <c r="P890" i="8"/>
  <c r="O894" i="8"/>
  <c r="U894" i="8" s="1"/>
  <c r="P901" i="8"/>
  <c r="P904" i="8"/>
  <c r="V904" i="8" s="1"/>
  <c r="O907" i="8"/>
  <c r="U907" i="8" s="1"/>
  <c r="P909" i="8"/>
  <c r="V909" i="8" s="1"/>
  <c r="P918" i="8"/>
  <c r="V918" i="8" s="1"/>
  <c r="O923" i="8"/>
  <c r="U923" i="8" s="1"/>
  <c r="U936" i="8"/>
  <c r="P945" i="8"/>
  <c r="V945" i="8" s="1"/>
  <c r="R1057" i="8"/>
  <c r="S1057" i="8" s="1"/>
  <c r="P1091" i="8"/>
  <c r="R1096" i="8"/>
  <c r="S1096" i="8" s="1"/>
  <c r="U1096" i="8" s="1"/>
  <c r="R1140" i="8"/>
  <c r="S1140" i="8" s="1"/>
  <c r="U1140" i="8" s="1"/>
  <c r="P1153" i="8"/>
  <c r="T1153" i="8"/>
  <c r="O1188" i="8"/>
  <c r="P1191" i="8"/>
  <c r="V1191" i="8" s="1"/>
  <c r="P624" i="8"/>
  <c r="P628" i="8"/>
  <c r="O635" i="8"/>
  <c r="U635" i="8" s="1"/>
  <c r="P637" i="8"/>
  <c r="P639" i="8"/>
  <c r="R639" i="8"/>
  <c r="S639" i="8" s="1"/>
  <c r="U639" i="8" s="1"/>
  <c r="P644" i="8"/>
  <c r="P660" i="8"/>
  <c r="V660" i="8" s="1"/>
  <c r="P681" i="8"/>
  <c r="P689" i="8"/>
  <c r="V689" i="8" s="1"/>
  <c r="P701" i="8"/>
  <c r="P703" i="8"/>
  <c r="V703" i="8" s="1"/>
  <c r="R712" i="8"/>
  <c r="S712" i="8" s="1"/>
  <c r="U712" i="8" s="1"/>
  <c r="P715" i="8"/>
  <c r="V715" i="8" s="1"/>
  <c r="P716" i="8"/>
  <c r="V716" i="8" s="1"/>
  <c r="P720" i="8"/>
  <c r="P722" i="8"/>
  <c r="V722" i="8" s="1"/>
  <c r="P727" i="8"/>
  <c r="V727" i="8" s="1"/>
  <c r="U738" i="8"/>
  <c r="P746" i="8"/>
  <c r="V746" i="8" s="1"/>
  <c r="P750" i="8"/>
  <c r="P762" i="8"/>
  <c r="P764" i="8"/>
  <c r="V764" i="8" s="1"/>
  <c r="P768" i="8"/>
  <c r="V768" i="8" s="1"/>
  <c r="O771" i="8"/>
  <c r="U771" i="8" s="1"/>
  <c r="O781" i="8"/>
  <c r="P786" i="8"/>
  <c r="P794" i="8"/>
  <c r="P795" i="8"/>
  <c r="P807" i="8"/>
  <c r="P814" i="8"/>
  <c r="P815" i="8"/>
  <c r="P822" i="8"/>
  <c r="R824" i="8"/>
  <c r="T824" i="8" s="1"/>
  <c r="O826" i="8"/>
  <c r="P828" i="8"/>
  <c r="P831" i="8"/>
  <c r="R833" i="8"/>
  <c r="T833" i="8" s="1"/>
  <c r="O834" i="8"/>
  <c r="P836" i="8"/>
  <c r="P839" i="8"/>
  <c r="O901" i="8"/>
  <c r="O904" i="8"/>
  <c r="U904" i="8" s="1"/>
  <c r="O909" i="8"/>
  <c r="U909" i="8" s="1"/>
  <c r="P910" i="8"/>
  <c r="V910" i="8" s="1"/>
  <c r="P915" i="8"/>
  <c r="V915" i="8" s="1"/>
  <c r="P927" i="8"/>
  <c r="V927" i="8" s="1"/>
  <c r="P932" i="8"/>
  <c r="V932" i="8" s="1"/>
  <c r="P941" i="8"/>
  <c r="V941" i="8" s="1"/>
  <c r="U947" i="8"/>
  <c r="P958" i="8"/>
  <c r="V958" i="8" s="1"/>
  <c r="P964" i="8"/>
  <c r="R965" i="8"/>
  <c r="S965" i="8" s="1"/>
  <c r="U965" i="8" s="1"/>
  <c r="R970" i="8"/>
  <c r="S970" i="8" s="1"/>
  <c r="S967" i="8" s="1"/>
  <c r="P1006" i="8"/>
  <c r="V1006" i="8" s="1"/>
  <c r="P1012" i="8"/>
  <c r="V1012" i="8" s="1"/>
  <c r="O1023" i="8"/>
  <c r="O1029" i="8"/>
  <c r="P1038" i="8"/>
  <c r="V1038" i="8" s="1"/>
  <c r="U1044" i="8"/>
  <c r="O1047" i="8"/>
  <c r="U1047" i="8" s="1"/>
  <c r="O1057" i="8"/>
  <c r="R1072" i="8"/>
  <c r="S1072" i="8" s="1"/>
  <c r="U1072" i="8" s="1"/>
  <c r="R1078" i="8"/>
  <c r="S1078" i="8" s="1"/>
  <c r="U1078" i="8" s="1"/>
  <c r="R1090" i="8"/>
  <c r="O1091" i="8"/>
  <c r="P1093" i="8"/>
  <c r="P1096" i="8"/>
  <c r="R1098" i="8"/>
  <c r="T1098" i="8" s="1"/>
  <c r="P1102" i="8"/>
  <c r="P1107" i="8"/>
  <c r="V1107" i="8" s="1"/>
  <c r="O1135" i="8"/>
  <c r="U1135" i="8" s="1"/>
  <c r="O1136" i="8"/>
  <c r="U1136" i="8" s="1"/>
  <c r="O1141" i="8"/>
  <c r="U1141" i="8" s="1"/>
  <c r="O1187" i="8"/>
  <c r="U1187" i="8" s="1"/>
  <c r="O1190" i="8"/>
  <c r="O1192" i="8"/>
  <c r="P1195" i="8"/>
  <c r="P383" i="8"/>
  <c r="V383" i="8" s="1"/>
  <c r="U384" i="8"/>
  <c r="P385" i="8"/>
  <c r="V385" i="8" s="1"/>
  <c r="U386" i="8"/>
  <c r="P387" i="8"/>
  <c r="V387" i="8" s="1"/>
  <c r="U388" i="8"/>
  <c r="P389" i="8"/>
  <c r="V389" i="8" s="1"/>
  <c r="U390" i="8"/>
  <c r="P391" i="8"/>
  <c r="V391" i="8" s="1"/>
  <c r="U392" i="8"/>
  <c r="P393" i="8"/>
  <c r="V393" i="8" s="1"/>
  <c r="U394" i="8"/>
  <c r="P395" i="8"/>
  <c r="V395" i="8" s="1"/>
  <c r="P400" i="8"/>
  <c r="V400" i="8" s="1"/>
  <c r="P404" i="8"/>
  <c r="V404" i="8" s="1"/>
  <c r="P408" i="8"/>
  <c r="V408" i="8" s="1"/>
  <c r="P413" i="8"/>
  <c r="V413" i="8" s="1"/>
  <c r="U417" i="8"/>
  <c r="U421" i="8"/>
  <c r="U426" i="8"/>
  <c r="U434" i="8"/>
  <c r="U481" i="8"/>
  <c r="U488" i="8"/>
  <c r="P489" i="8"/>
  <c r="V489" i="8" s="1"/>
  <c r="U490" i="8"/>
  <c r="P491" i="8"/>
  <c r="V491" i="8" s="1"/>
  <c r="U492" i="8"/>
  <c r="P493" i="8"/>
  <c r="V493" i="8" s="1"/>
  <c r="U494" i="8"/>
  <c r="P495" i="8"/>
  <c r="V495" i="8" s="1"/>
  <c r="T531" i="8"/>
  <c r="U544" i="8"/>
  <c r="T549" i="8"/>
  <c r="S549" i="8"/>
  <c r="P556" i="8"/>
  <c r="P580" i="8"/>
  <c r="V580" i="8" s="1"/>
  <c r="P588" i="8"/>
  <c r="R619" i="8"/>
  <c r="S619" i="8" s="1"/>
  <c r="U619" i="8" s="1"/>
  <c r="P627" i="8"/>
  <c r="R651" i="8"/>
  <c r="S651" i="8" s="1"/>
  <c r="U651" i="8" s="1"/>
  <c r="P655" i="8"/>
  <c r="V655" i="8" s="1"/>
  <c r="P664" i="8"/>
  <c r="P677" i="8"/>
  <c r="P686" i="8"/>
  <c r="R686" i="8"/>
  <c r="T686" i="8" s="1"/>
  <c r="P728" i="8"/>
  <c r="V728" i="8" s="1"/>
  <c r="R737" i="8"/>
  <c r="T737" i="8" s="1"/>
  <c r="R857" i="8"/>
  <c r="T857" i="8" s="1"/>
  <c r="R868" i="8"/>
  <c r="S868" i="8" s="1"/>
  <c r="R872" i="8"/>
  <c r="S872" i="8" s="1"/>
  <c r="U872" i="8" s="1"/>
  <c r="P951" i="8"/>
  <c r="V951" i="8" s="1"/>
  <c r="U960" i="8"/>
  <c r="O969" i="8"/>
  <c r="P977" i="8"/>
  <c r="R977" i="8"/>
  <c r="S977" i="8" s="1"/>
  <c r="R990" i="8"/>
  <c r="T990" i="8" s="1"/>
  <c r="P999" i="8"/>
  <c r="V999" i="8" s="1"/>
  <c r="P1008" i="8"/>
  <c r="V1008" i="8" s="1"/>
  <c r="P1021" i="8"/>
  <c r="P1032" i="8"/>
  <c r="P1070" i="8"/>
  <c r="R1070" i="8"/>
  <c r="S1070" i="8" s="1"/>
  <c r="P1071" i="8"/>
  <c r="R1076" i="8"/>
  <c r="S1076" i="8" s="1"/>
  <c r="U1076" i="8" s="1"/>
  <c r="R1084" i="8"/>
  <c r="S1084" i="8" s="1"/>
  <c r="P1090" i="8"/>
  <c r="R1092" i="8"/>
  <c r="T1092" i="8" s="1"/>
  <c r="P1098" i="8"/>
  <c r="R1101" i="8"/>
  <c r="T1101" i="8" s="1"/>
  <c r="O1153" i="8"/>
  <c r="U1153" i="8" s="1"/>
  <c r="P1179" i="8"/>
  <c r="V1179" i="8" s="1"/>
  <c r="P1182" i="8"/>
  <c r="P1183" i="8"/>
  <c r="V1183" i="8" s="1"/>
  <c r="O1191" i="8"/>
  <c r="U1191" i="8" s="1"/>
  <c r="R1195" i="8"/>
  <c r="R626" i="8"/>
  <c r="T626" i="8" s="1"/>
  <c r="O627" i="8"/>
  <c r="P629" i="8"/>
  <c r="P638" i="8"/>
  <c r="V638" i="8" s="1"/>
  <c r="O655" i="8"/>
  <c r="U655" i="8" s="1"/>
  <c r="P657" i="8"/>
  <c r="O664" i="8"/>
  <c r="P669" i="8"/>
  <c r="V669" i="8" s="1"/>
  <c r="P674" i="8"/>
  <c r="V674" i="8" s="1"/>
  <c r="O677" i="8"/>
  <c r="P682" i="8"/>
  <c r="O686" i="8"/>
  <c r="P687" i="8"/>
  <c r="O689" i="8"/>
  <c r="U689" i="8" s="1"/>
  <c r="S690" i="8"/>
  <c r="O703" i="8"/>
  <c r="U703" i="8" s="1"/>
  <c r="R706" i="8"/>
  <c r="T706" i="8" s="1"/>
  <c r="O715" i="8"/>
  <c r="U715" i="8" s="1"/>
  <c r="P717" i="8"/>
  <c r="V717" i="8" s="1"/>
  <c r="P725" i="8"/>
  <c r="V725" i="8" s="1"/>
  <c r="P726" i="8"/>
  <c r="V726" i="8" s="1"/>
  <c r="P730" i="8"/>
  <c r="V730" i="8" s="1"/>
  <c r="R732" i="8"/>
  <c r="T732" i="8" s="1"/>
  <c r="O733" i="8"/>
  <c r="P735" i="8"/>
  <c r="V735" i="8" s="1"/>
  <c r="P743" i="8"/>
  <c r="V743" i="8" s="1"/>
  <c r="P754" i="8"/>
  <c r="P758" i="8"/>
  <c r="P761" i="8"/>
  <c r="R761" i="8"/>
  <c r="T761" i="8" s="1"/>
  <c r="P777" i="8"/>
  <c r="R777" i="8"/>
  <c r="T777" i="8" s="1"/>
  <c r="O779" i="8"/>
  <c r="P796" i="8"/>
  <c r="P800" i="8"/>
  <c r="P803" i="8"/>
  <c r="V803" i="8" s="1"/>
  <c r="P816" i="8"/>
  <c r="P823" i="8"/>
  <c r="P827" i="8"/>
  <c r="R829" i="8"/>
  <c r="T829" i="8" s="1"/>
  <c r="O830" i="8"/>
  <c r="P832" i="8"/>
  <c r="P835" i="8"/>
  <c r="R837" i="8"/>
  <c r="T837" i="8" s="1"/>
  <c r="O838" i="8"/>
  <c r="P840" i="8"/>
  <c r="P845" i="8"/>
  <c r="R845" i="8"/>
  <c r="S845" i="8" s="1"/>
  <c r="U845" i="8" s="1"/>
  <c r="P850" i="8"/>
  <c r="P854" i="8"/>
  <c r="P862" i="8"/>
  <c r="P865" i="8"/>
  <c r="R865" i="8"/>
  <c r="S865" i="8" s="1"/>
  <c r="U865" i="8" s="1"/>
  <c r="O868" i="8"/>
  <c r="P869" i="8"/>
  <c r="P889" i="8"/>
  <c r="R889" i="8"/>
  <c r="S889" i="8" s="1"/>
  <c r="U889" i="8" s="1"/>
  <c r="P894" i="8"/>
  <c r="O899" i="8"/>
  <c r="O908" i="8"/>
  <c r="U908" i="8" s="1"/>
  <c r="U910" i="8"/>
  <c r="O912" i="8"/>
  <c r="U912" i="8" s="1"/>
  <c r="O915" i="8"/>
  <c r="U915" i="8" s="1"/>
  <c r="P920" i="8"/>
  <c r="V920" i="8" s="1"/>
  <c r="U921" i="8"/>
  <c r="O924" i="8"/>
  <c r="U924" i="8" s="1"/>
  <c r="U927" i="8"/>
  <c r="P949" i="8"/>
  <c r="V949" i="8" s="1"/>
  <c r="O951" i="8"/>
  <c r="U951" i="8" s="1"/>
  <c r="P959" i="8"/>
  <c r="V959" i="8" s="1"/>
  <c r="P969" i="8"/>
  <c r="O977" i="8"/>
  <c r="P978" i="8"/>
  <c r="P982" i="8"/>
  <c r="P986" i="8"/>
  <c r="P997" i="8"/>
  <c r="P1005" i="8"/>
  <c r="V1005" i="8" s="1"/>
  <c r="P1009" i="8"/>
  <c r="V1009" i="8" s="1"/>
  <c r="O1012" i="8"/>
  <c r="U1012" i="8" s="1"/>
  <c r="P1014" i="8"/>
  <c r="V1014" i="8" s="1"/>
  <c r="O1021" i="8"/>
  <c r="O1032" i="8"/>
  <c r="U1041" i="8"/>
  <c r="P1046" i="8"/>
  <c r="V1046" i="8" s="1"/>
  <c r="P1066" i="8"/>
  <c r="R1066" i="8"/>
  <c r="S1066" i="8" s="1"/>
  <c r="U1066" i="8" s="1"/>
  <c r="O1070" i="8"/>
  <c r="O1071" i="8"/>
  <c r="U1071" i="8" s="1"/>
  <c r="O1077" i="8"/>
  <c r="U1077" i="8" s="1"/>
  <c r="O1084" i="8"/>
  <c r="P1097" i="8"/>
  <c r="U1154" i="8"/>
  <c r="P1176" i="8"/>
  <c r="V1176" i="8" s="1"/>
  <c r="O1180" i="8"/>
  <c r="R1182" i="8"/>
  <c r="T1182" i="8" s="1"/>
  <c r="O1184" i="8"/>
  <c r="O416" i="8"/>
  <c r="P1196" i="8"/>
  <c r="V1196" i="8" s="1"/>
  <c r="U1193" i="8"/>
  <c r="U1189" i="8"/>
  <c r="U1185" i="8"/>
  <c r="U1181" i="8"/>
  <c r="P598" i="8"/>
  <c r="V598" i="8" s="1"/>
  <c r="T599" i="8"/>
  <c r="P606" i="8"/>
  <c r="V606" i="8" s="1"/>
  <c r="S357" i="8"/>
  <c r="U363" i="8"/>
  <c r="T348" i="8"/>
  <c r="U345" i="8"/>
  <c r="S308" i="8"/>
  <c r="T321" i="8"/>
  <c r="T308" i="8" s="1"/>
  <c r="U321" i="8"/>
  <c r="U317" i="8"/>
  <c r="U303" i="8"/>
  <c r="T303" i="8"/>
  <c r="T285" i="8" s="1"/>
  <c r="V273" i="8"/>
  <c r="U259" i="8"/>
  <c r="U255" i="8"/>
  <c r="U253" i="8"/>
  <c r="U23" i="3"/>
  <c r="R23" i="3"/>
  <c r="Y23" i="3"/>
  <c r="S23" i="3"/>
  <c r="T23" i="3"/>
  <c r="T49" i="3"/>
  <c r="U49" i="3"/>
  <c r="W49" i="3"/>
  <c r="R49" i="3"/>
  <c r="Y49" i="3"/>
  <c r="S49" i="3"/>
  <c r="Y58" i="3"/>
  <c r="S58" i="3"/>
  <c r="T58" i="3"/>
  <c r="U58" i="3"/>
  <c r="W58" i="3"/>
  <c r="R58" i="3"/>
  <c r="Y77" i="3"/>
  <c r="S77" i="3"/>
  <c r="T77" i="3"/>
  <c r="U77" i="3"/>
  <c r="R77" i="3"/>
  <c r="Y81" i="3"/>
  <c r="S81" i="3"/>
  <c r="U81" i="3"/>
  <c r="W81" i="3"/>
  <c r="R81" i="3"/>
  <c r="T81" i="3"/>
  <c r="M30" i="7"/>
  <c r="R30" i="7"/>
  <c r="T11" i="3"/>
  <c r="U11" i="3"/>
  <c r="S11" i="3"/>
  <c r="R11" i="3"/>
  <c r="Y11" i="3"/>
  <c r="Y13" i="3"/>
  <c r="S13" i="3"/>
  <c r="T13" i="3"/>
  <c r="R13" i="3"/>
  <c r="U13" i="3"/>
  <c r="Y36" i="3"/>
  <c r="T36" i="3"/>
  <c r="U36" i="3"/>
  <c r="R36" i="3"/>
  <c r="S36" i="3"/>
  <c r="T48" i="3"/>
  <c r="U48" i="3"/>
  <c r="R48" i="3"/>
  <c r="W48" i="3"/>
  <c r="Y48" i="3"/>
  <c r="S48" i="3"/>
  <c r="Y51" i="3"/>
  <c r="R51" i="3"/>
  <c r="S51" i="3"/>
  <c r="T51" i="3"/>
  <c r="U51" i="3"/>
  <c r="U53" i="3"/>
  <c r="R53" i="3"/>
  <c r="Y53" i="3"/>
  <c r="S53" i="3"/>
  <c r="T53" i="3"/>
  <c r="Y57" i="3"/>
  <c r="S57" i="3"/>
  <c r="T57" i="3"/>
  <c r="U57" i="3"/>
  <c r="W57" i="3"/>
  <c r="R57" i="3"/>
  <c r="U61" i="3"/>
  <c r="R61" i="3"/>
  <c r="Y61" i="3"/>
  <c r="S61" i="3"/>
  <c r="T61" i="3"/>
  <c r="Y74" i="3"/>
  <c r="S74" i="3"/>
  <c r="T74" i="3"/>
  <c r="U74" i="3"/>
  <c r="W74" i="3"/>
  <c r="R74" i="3"/>
  <c r="T41" i="3"/>
  <c r="U41" i="3"/>
  <c r="R41" i="3"/>
  <c r="S41" i="3"/>
  <c r="U45" i="3"/>
  <c r="R45" i="3"/>
  <c r="S45" i="3"/>
  <c r="T45" i="3"/>
  <c r="T47" i="3"/>
  <c r="U47" i="3"/>
  <c r="R47" i="3"/>
  <c r="W47" i="3"/>
  <c r="Y47" i="3"/>
  <c r="S47" i="3"/>
  <c r="Y56" i="3"/>
  <c r="S56" i="3"/>
  <c r="T56" i="3"/>
  <c r="U56" i="3"/>
  <c r="W56" i="3"/>
  <c r="R56" i="3"/>
  <c r="U76" i="3"/>
  <c r="W76" i="3"/>
  <c r="R76" i="3"/>
  <c r="Y76" i="3"/>
  <c r="S76" i="3"/>
  <c r="T76" i="3"/>
  <c r="W82" i="3"/>
  <c r="R82" i="3"/>
  <c r="Y82" i="3"/>
  <c r="S82" i="3"/>
  <c r="T82" i="3"/>
  <c r="U82" i="3"/>
  <c r="M36" i="7"/>
  <c r="R36" i="7"/>
  <c r="M44" i="7"/>
  <c r="R44" i="7"/>
  <c r="O44" i="7"/>
  <c r="Y55" i="3"/>
  <c r="S55" i="3"/>
  <c r="T55" i="3"/>
  <c r="U55" i="3"/>
  <c r="W55" i="3"/>
  <c r="R55" i="3"/>
  <c r="Y59" i="3"/>
  <c r="S59" i="3"/>
  <c r="T59" i="3"/>
  <c r="U59" i="3"/>
  <c r="W59" i="3"/>
  <c r="R59" i="3"/>
  <c r="M28" i="6"/>
  <c r="T28" i="6" s="1"/>
  <c r="R28" i="6"/>
  <c r="M35" i="6"/>
  <c r="R35" i="6"/>
  <c r="T46" i="7"/>
  <c r="Q38" i="7"/>
  <c r="S38" i="7" s="1"/>
  <c r="R38" i="7"/>
  <c r="T38" i="7" s="1"/>
  <c r="Q46" i="7"/>
  <c r="S46" i="7" s="1"/>
  <c r="R46" i="7"/>
  <c r="O112" i="8"/>
  <c r="P112" i="8"/>
  <c r="R122" i="8"/>
  <c r="O122" i="8"/>
  <c r="R126" i="8"/>
  <c r="O126" i="8"/>
  <c r="R155" i="8"/>
  <c r="O155" i="8"/>
  <c r="R184" i="8"/>
  <c r="P240" i="8"/>
  <c r="R240" i="8"/>
  <c r="S241" i="8"/>
  <c r="S258" i="8"/>
  <c r="T258" i="8"/>
  <c r="V258" i="8" s="1"/>
  <c r="U29" i="3"/>
  <c r="T21" i="3"/>
  <c r="K23" i="3"/>
  <c r="W23" i="3" s="1"/>
  <c r="T39" i="3"/>
  <c r="U44" i="3"/>
  <c r="U50" i="3"/>
  <c r="S21" i="3"/>
  <c r="U24" i="3"/>
  <c r="U27" i="3"/>
  <c r="U28" i="3"/>
  <c r="S29" i="3"/>
  <c r="Y29" i="3"/>
  <c r="U33" i="3"/>
  <c r="S34" i="3"/>
  <c r="Y34" i="3"/>
  <c r="S35" i="3"/>
  <c r="U37" i="3"/>
  <c r="S39" i="3"/>
  <c r="S40" i="3"/>
  <c r="Y40" i="3"/>
  <c r="U43" i="3"/>
  <c r="T44" i="3"/>
  <c r="T50" i="3"/>
  <c r="U52" i="3"/>
  <c r="U78" i="3"/>
  <c r="U79" i="3"/>
  <c r="U80" i="3"/>
  <c r="Y85" i="3"/>
  <c r="T22" i="8"/>
  <c r="T30" i="8"/>
  <c r="O34" i="8"/>
  <c r="U34" i="8" s="1"/>
  <c r="T47" i="8"/>
  <c r="P49" i="8"/>
  <c r="O51" i="8"/>
  <c r="U51" i="8" s="1"/>
  <c r="P52" i="8"/>
  <c r="T52" i="8"/>
  <c r="R58" i="8"/>
  <c r="R60" i="8"/>
  <c r="R62" i="8"/>
  <c r="R64" i="8"/>
  <c r="P68" i="8"/>
  <c r="O70" i="8"/>
  <c r="U70" i="8" s="1"/>
  <c r="P71" i="8"/>
  <c r="R77" i="8"/>
  <c r="R79" i="8"/>
  <c r="R81" i="8"/>
  <c r="R83" i="8"/>
  <c r="R85" i="8"/>
  <c r="R87" i="8"/>
  <c r="R89" i="8"/>
  <c r="R91" i="8"/>
  <c r="R93" i="8"/>
  <c r="P119" i="8"/>
  <c r="T119" i="8"/>
  <c r="P123" i="8"/>
  <c r="T123" i="8"/>
  <c r="P127" i="8"/>
  <c r="V127" i="8" s="1"/>
  <c r="P148" i="8"/>
  <c r="V148" i="8" s="1"/>
  <c r="P152" i="8"/>
  <c r="T152" i="8"/>
  <c r="P156" i="8"/>
  <c r="T156" i="8"/>
  <c r="P157" i="8"/>
  <c r="V157" i="8" s="1"/>
  <c r="U260" i="8"/>
  <c r="Y84" i="3"/>
  <c r="S84" i="3"/>
  <c r="T84" i="3"/>
  <c r="Q11" i="6"/>
  <c r="R11" i="6"/>
  <c r="Q36" i="6"/>
  <c r="S36" i="6" s="1"/>
  <c r="R36" i="6"/>
  <c r="T36" i="6" s="1"/>
  <c r="Q31" i="7"/>
  <c r="S31" i="7" s="1"/>
  <c r="R31" i="7"/>
  <c r="T31" i="7" s="1"/>
  <c r="T29" i="3"/>
  <c r="K65" i="3"/>
  <c r="W65" i="3" s="1"/>
  <c r="U69" i="3"/>
  <c r="K71" i="3"/>
  <c r="W71" i="3" s="1"/>
  <c r="R21" i="3"/>
  <c r="R34" i="3"/>
  <c r="W34" i="3"/>
  <c r="R35" i="3"/>
  <c r="W35" i="3"/>
  <c r="R39" i="3"/>
  <c r="R40" i="3"/>
  <c r="T43" i="3"/>
  <c r="S44" i="3"/>
  <c r="Y44" i="3"/>
  <c r="S50" i="3"/>
  <c r="Y50" i="3"/>
  <c r="T52" i="3"/>
  <c r="K53" i="3"/>
  <c r="W53" i="3" s="1"/>
  <c r="K61" i="3"/>
  <c r="W61" i="3" s="1"/>
  <c r="R62" i="3"/>
  <c r="R66" i="3"/>
  <c r="T69" i="3"/>
  <c r="R72" i="3"/>
  <c r="T78" i="3"/>
  <c r="T79" i="3"/>
  <c r="T80" i="3"/>
  <c r="W83" i="3"/>
  <c r="T85" i="3"/>
  <c r="R19" i="6"/>
  <c r="T19" i="6" s="1"/>
  <c r="S31" i="6"/>
  <c r="S15" i="7"/>
  <c r="S27" i="7"/>
  <c r="O38" i="7"/>
  <c r="O46" i="7"/>
  <c r="R5" i="8"/>
  <c r="P8" i="8"/>
  <c r="V8" i="8" s="1"/>
  <c r="P9" i="8"/>
  <c r="P10" i="8"/>
  <c r="V10" i="8" s="1"/>
  <c r="R24" i="8"/>
  <c r="R26" i="8"/>
  <c r="P30" i="8"/>
  <c r="P33" i="8"/>
  <c r="T33" i="8"/>
  <c r="O49" i="8"/>
  <c r="U49" i="8" s="1"/>
  <c r="P50" i="8"/>
  <c r="T53" i="8"/>
  <c r="P55" i="8"/>
  <c r="V55" i="8" s="1"/>
  <c r="P57" i="8"/>
  <c r="P58" i="8"/>
  <c r="P59" i="8"/>
  <c r="P60" i="8"/>
  <c r="P61" i="8"/>
  <c r="P62" i="8"/>
  <c r="P63" i="8"/>
  <c r="P64" i="8"/>
  <c r="P65" i="8"/>
  <c r="V65" i="8" s="1"/>
  <c r="O68" i="8"/>
  <c r="U68" i="8" s="1"/>
  <c r="P69" i="8"/>
  <c r="T69" i="8"/>
  <c r="T72" i="8"/>
  <c r="P74" i="8"/>
  <c r="V74" i="8" s="1"/>
  <c r="P150" i="8"/>
  <c r="V150" i="8" s="1"/>
  <c r="P243" i="8"/>
  <c r="Q30" i="6"/>
  <c r="S30" i="6" s="1"/>
  <c r="R30" i="6"/>
  <c r="T30" i="6" s="1"/>
  <c r="Q13" i="7"/>
  <c r="S13" i="7" s="1"/>
  <c r="R13" i="7"/>
  <c r="T13" i="7" s="1"/>
  <c r="Q25" i="7"/>
  <c r="S25" i="7" s="1"/>
  <c r="R25" i="7"/>
  <c r="T25" i="7" s="1"/>
  <c r="R120" i="8"/>
  <c r="O120" i="8"/>
  <c r="R124" i="8"/>
  <c r="O124" i="8"/>
  <c r="R153" i="8"/>
  <c r="O153" i="8"/>
  <c r="R193" i="8"/>
  <c r="M236" i="8"/>
  <c r="N236" i="8" s="1"/>
  <c r="S254" i="8"/>
  <c r="T254" i="8"/>
  <c r="O672" i="8"/>
  <c r="U34" i="3"/>
  <c r="U35" i="3"/>
  <c r="U40" i="3"/>
  <c r="R50" i="3"/>
  <c r="S52" i="3"/>
  <c r="Y52" i="3"/>
  <c r="U62" i="3"/>
  <c r="U66" i="3"/>
  <c r="S69" i="3"/>
  <c r="U72" i="3"/>
  <c r="S78" i="3"/>
  <c r="S79" i="3"/>
  <c r="S80" i="3"/>
  <c r="Y80" i="3"/>
  <c r="T83" i="3"/>
  <c r="W84" i="3"/>
  <c r="S25" i="6"/>
  <c r="S21" i="7"/>
  <c r="P6" i="8"/>
  <c r="R13" i="8"/>
  <c r="R15" i="8"/>
  <c r="R17" i="8"/>
  <c r="R19" i="8"/>
  <c r="V23" i="8"/>
  <c r="V27" i="8"/>
  <c r="O30" i="8"/>
  <c r="P31" i="8"/>
  <c r="T31" i="8"/>
  <c r="P48" i="8"/>
  <c r="T51" i="8"/>
  <c r="P67" i="8"/>
  <c r="T70" i="8"/>
  <c r="R112" i="8"/>
  <c r="P136" i="8"/>
  <c r="V136" i="8" s="1"/>
  <c r="P140" i="8"/>
  <c r="V140" i="8" s="1"/>
  <c r="V194" i="8"/>
  <c r="N237" i="8"/>
  <c r="P237" i="8" s="1"/>
  <c r="U85" i="3"/>
  <c r="R85" i="3"/>
  <c r="Q23" i="6"/>
  <c r="S23" i="6" s="1"/>
  <c r="R23" i="6"/>
  <c r="T23" i="6" s="1"/>
  <c r="Q19" i="7"/>
  <c r="S19" i="7" s="1"/>
  <c r="R19" i="7"/>
  <c r="T19" i="7" s="1"/>
  <c r="P235" i="8"/>
  <c r="R235" i="8"/>
  <c r="S236" i="8"/>
  <c r="M241" i="8"/>
  <c r="N241" i="8" s="1"/>
  <c r="P241" i="8" s="1"/>
  <c r="U243" i="8"/>
  <c r="S252" i="8"/>
  <c r="T252" i="8"/>
  <c r="R52" i="3"/>
  <c r="K77" i="3"/>
  <c r="W77" i="3" s="1"/>
  <c r="Q13" i="6"/>
  <c r="S13" i="6" s="1"/>
  <c r="M15" i="6"/>
  <c r="T15" i="6" s="1"/>
  <c r="R17" i="6"/>
  <c r="T17" i="6" s="1"/>
  <c r="S19" i="6"/>
  <c r="Q33" i="7"/>
  <c r="Q40" i="7"/>
  <c r="S40" i="7" s="1"/>
  <c r="Q48" i="7"/>
  <c r="S48" i="7" s="1"/>
  <c r="M50" i="7"/>
  <c r="R50" i="7"/>
  <c r="P7" i="8"/>
  <c r="T7" i="8"/>
  <c r="U10" i="8"/>
  <c r="P11" i="8"/>
  <c r="V11" i="8" s="1"/>
  <c r="P12" i="8"/>
  <c r="P13" i="8"/>
  <c r="P14" i="8"/>
  <c r="P15" i="8"/>
  <c r="T32" i="8"/>
  <c r="P37" i="8"/>
  <c r="P39" i="8"/>
  <c r="P41" i="8"/>
  <c r="P42" i="8"/>
  <c r="P43" i="8"/>
  <c r="P44" i="8"/>
  <c r="P45" i="8"/>
  <c r="V45" i="8" s="1"/>
  <c r="T49" i="8"/>
  <c r="P51" i="8"/>
  <c r="P54" i="8"/>
  <c r="T68" i="8"/>
  <c r="P70" i="8"/>
  <c r="P73" i="8"/>
  <c r="P138" i="8"/>
  <c r="V138" i="8" s="1"/>
  <c r="P142" i="8"/>
  <c r="V142" i="8" s="1"/>
  <c r="P159" i="8"/>
  <c r="V159" i="8" s="1"/>
  <c r="P170" i="8"/>
  <c r="V170" i="8" s="1"/>
  <c r="U230" i="8"/>
  <c r="T250" i="8"/>
  <c r="R477" i="8"/>
  <c r="O477" i="8"/>
  <c r="R499" i="8"/>
  <c r="O499" i="8"/>
  <c r="R501" i="8"/>
  <c r="O501" i="8"/>
  <c r="R503" i="8"/>
  <c r="O503" i="8"/>
  <c r="R505" i="8"/>
  <c r="O505" i="8"/>
  <c r="R507" i="8"/>
  <c r="O507" i="8"/>
  <c r="R509" i="8"/>
  <c r="O509" i="8"/>
  <c r="R511" i="8"/>
  <c r="O511" i="8"/>
  <c r="R513" i="8"/>
  <c r="O513" i="8"/>
  <c r="R515" i="8"/>
  <c r="O515" i="8"/>
  <c r="R517" i="8"/>
  <c r="O517" i="8"/>
  <c r="R519" i="8"/>
  <c r="O519" i="8"/>
  <c r="R521" i="8"/>
  <c r="O521" i="8"/>
  <c r="R523" i="8"/>
  <c r="O523" i="8"/>
  <c r="R525" i="8"/>
  <c r="O525" i="8"/>
  <c r="R610" i="8"/>
  <c r="P610" i="8"/>
  <c r="S626" i="8"/>
  <c r="U626" i="8" s="1"/>
  <c r="R642" i="8"/>
  <c r="P642" i="8"/>
  <c r="T643" i="8"/>
  <c r="S643" i="8"/>
  <c r="R685" i="8"/>
  <c r="P685" i="8"/>
  <c r="R742" i="8"/>
  <c r="P742" i="8"/>
  <c r="O793" i="8"/>
  <c r="R793" i="8"/>
  <c r="O813" i="8"/>
  <c r="R813" i="8"/>
  <c r="S824" i="8"/>
  <c r="U824" i="8" s="1"/>
  <c r="O898" i="8"/>
  <c r="R898" i="8"/>
  <c r="R976" i="8"/>
  <c r="P976" i="8"/>
  <c r="O996" i="8"/>
  <c r="R996" i="8"/>
  <c r="T1011" i="8"/>
  <c r="P1011" i="8"/>
  <c r="O1020" i="8"/>
  <c r="R1020" i="8"/>
  <c r="O1028" i="8"/>
  <c r="R1028" i="8"/>
  <c r="R1056" i="8"/>
  <c r="P1056" i="8"/>
  <c r="R1060" i="8"/>
  <c r="P1060" i="8"/>
  <c r="R1069" i="8"/>
  <c r="P1069" i="8"/>
  <c r="P114" i="8"/>
  <c r="P116" i="8"/>
  <c r="P129" i="8"/>
  <c r="P131" i="8"/>
  <c r="P133" i="8"/>
  <c r="P137" i="8"/>
  <c r="V137" i="8" s="1"/>
  <c r="P141" i="8"/>
  <c r="V141" i="8" s="1"/>
  <c r="P144" i="8"/>
  <c r="P146" i="8"/>
  <c r="P149" i="8"/>
  <c r="V149" i="8" s="1"/>
  <c r="P160" i="8"/>
  <c r="P162" i="8"/>
  <c r="P164" i="8"/>
  <c r="P166" i="8"/>
  <c r="P168" i="8"/>
  <c r="V179" i="8"/>
  <c r="V192" i="8"/>
  <c r="P202" i="8"/>
  <c r="P204" i="8"/>
  <c r="P206" i="8"/>
  <c r="P209" i="8"/>
  <c r="P212" i="8"/>
  <c r="P215" i="8"/>
  <c r="P218" i="8"/>
  <c r="P220" i="8"/>
  <c r="P222" i="8"/>
  <c r="P224" i="8"/>
  <c r="P226" i="8"/>
  <c r="P228" i="8"/>
  <c r="O236" i="8"/>
  <c r="O241" i="8"/>
  <c r="P250" i="8"/>
  <c r="P251" i="8"/>
  <c r="P253" i="8"/>
  <c r="V253" i="8" s="1"/>
  <c r="P255" i="8"/>
  <c r="V255" i="8" s="1"/>
  <c r="P257" i="8"/>
  <c r="P259" i="8"/>
  <c r="V259" i="8" s="1"/>
  <c r="P286" i="8"/>
  <c r="P287" i="8"/>
  <c r="V287" i="8" s="1"/>
  <c r="P288" i="8"/>
  <c r="V288" i="8" s="1"/>
  <c r="P289" i="8"/>
  <c r="V289" i="8" s="1"/>
  <c r="P290" i="8"/>
  <c r="V290" i="8" s="1"/>
  <c r="P291" i="8"/>
  <c r="V291" i="8" s="1"/>
  <c r="P292" i="8"/>
  <c r="V292" i="8" s="1"/>
  <c r="P293" i="8"/>
  <c r="V293" i="8" s="1"/>
  <c r="P294" i="8"/>
  <c r="V294" i="8" s="1"/>
  <c r="P295" i="8"/>
  <c r="V295" i="8" s="1"/>
  <c r="P296" i="8"/>
  <c r="V296" i="8" s="1"/>
  <c r="P297" i="8"/>
  <c r="V297" i="8" s="1"/>
  <c r="P298" i="8"/>
  <c r="V298" i="8" s="1"/>
  <c r="P299" i="8"/>
  <c r="V299" i="8" s="1"/>
  <c r="P300" i="8"/>
  <c r="V300" i="8" s="1"/>
  <c r="P301" i="8"/>
  <c r="V301" i="8" s="1"/>
  <c r="P302" i="8"/>
  <c r="V302" i="8" s="1"/>
  <c r="P303" i="8"/>
  <c r="P304" i="8"/>
  <c r="V304" i="8" s="1"/>
  <c r="P305" i="8"/>
  <c r="V305" i="8" s="1"/>
  <c r="P306" i="8"/>
  <c r="V306" i="8" s="1"/>
  <c r="P307" i="8"/>
  <c r="V307" i="8" s="1"/>
  <c r="T325" i="8"/>
  <c r="T327" i="8"/>
  <c r="T329" i="8"/>
  <c r="T331" i="8"/>
  <c r="T333" i="8"/>
  <c r="T335" i="8"/>
  <c r="V335" i="8" s="1"/>
  <c r="T337" i="8"/>
  <c r="V337" i="8" s="1"/>
  <c r="T339" i="8"/>
  <c r="T341" i="8"/>
  <c r="T343" i="8"/>
  <c r="T345" i="8"/>
  <c r="T347" i="8"/>
  <c r="P358" i="8"/>
  <c r="P359" i="8"/>
  <c r="V359" i="8" s="1"/>
  <c r="P360" i="8"/>
  <c r="V360" i="8" s="1"/>
  <c r="P361" i="8"/>
  <c r="V361" i="8" s="1"/>
  <c r="P362" i="8"/>
  <c r="V362" i="8" s="1"/>
  <c r="P363" i="8"/>
  <c r="V363" i="8" s="1"/>
  <c r="P364" i="8"/>
  <c r="V364" i="8" s="1"/>
  <c r="P365" i="8"/>
  <c r="V365" i="8" s="1"/>
  <c r="T384" i="8"/>
  <c r="T386" i="8"/>
  <c r="T388" i="8"/>
  <c r="T390" i="8"/>
  <c r="V390" i="8" s="1"/>
  <c r="T392" i="8"/>
  <c r="T394" i="8"/>
  <c r="P417" i="8"/>
  <c r="P418" i="8"/>
  <c r="V418" i="8" s="1"/>
  <c r="P419" i="8"/>
  <c r="V419" i="8" s="1"/>
  <c r="P420" i="8"/>
  <c r="V420" i="8" s="1"/>
  <c r="P421" i="8"/>
  <c r="V421" i="8" s="1"/>
  <c r="P422" i="8"/>
  <c r="V422" i="8" s="1"/>
  <c r="P423" i="8"/>
  <c r="V423" i="8" s="1"/>
  <c r="T439" i="8"/>
  <c r="T441" i="8"/>
  <c r="T443" i="8"/>
  <c r="V443" i="8" s="1"/>
  <c r="T445" i="8"/>
  <c r="T447" i="8"/>
  <c r="T449" i="8"/>
  <c r="P463" i="8"/>
  <c r="U464" i="8"/>
  <c r="P465" i="8"/>
  <c r="P467" i="8"/>
  <c r="T469" i="8"/>
  <c r="V469" i="8" s="1"/>
  <c r="T471" i="8"/>
  <c r="T473" i="8"/>
  <c r="T488" i="8"/>
  <c r="V488" i="8" s="1"/>
  <c r="T490" i="8"/>
  <c r="T492" i="8"/>
  <c r="T494" i="8"/>
  <c r="P531" i="8"/>
  <c r="T533" i="8"/>
  <c r="T535" i="8"/>
  <c r="T537" i="8"/>
  <c r="T539" i="8"/>
  <c r="T541" i="8"/>
  <c r="P543" i="8"/>
  <c r="V543" i="8" s="1"/>
  <c r="P544" i="8"/>
  <c r="V544" i="8" s="1"/>
  <c r="P545" i="8"/>
  <c r="V545" i="8" s="1"/>
  <c r="T547" i="8"/>
  <c r="R475" i="8"/>
  <c r="O475" i="8"/>
  <c r="R486" i="8"/>
  <c r="O486" i="8"/>
  <c r="O562" i="8"/>
  <c r="R562" i="8"/>
  <c r="O591" i="8"/>
  <c r="R591" i="8"/>
  <c r="T595" i="8"/>
  <c r="P595" i="8"/>
  <c r="R614" i="8"/>
  <c r="P614" i="8"/>
  <c r="R618" i="8"/>
  <c r="P618" i="8"/>
  <c r="R646" i="8"/>
  <c r="P646" i="8"/>
  <c r="R650" i="8"/>
  <c r="P650" i="8"/>
  <c r="R748" i="8"/>
  <c r="P748" i="8"/>
  <c r="T749" i="8"/>
  <c r="S749" i="8"/>
  <c r="O790" i="8"/>
  <c r="R790" i="8"/>
  <c r="O811" i="8"/>
  <c r="R811" i="8"/>
  <c r="S831" i="8"/>
  <c r="U831" i="8" s="1"/>
  <c r="T842" i="8"/>
  <c r="P842" i="8"/>
  <c r="R848" i="8"/>
  <c r="P848" i="8"/>
  <c r="T849" i="8"/>
  <c r="S849" i="8"/>
  <c r="R852" i="8"/>
  <c r="P852" i="8"/>
  <c r="T853" i="8"/>
  <c r="S853" i="8"/>
  <c r="R871" i="8"/>
  <c r="P871" i="8"/>
  <c r="R876" i="8"/>
  <c r="P876" i="8"/>
  <c r="R892" i="8"/>
  <c r="P892" i="8"/>
  <c r="T893" i="8"/>
  <c r="S893" i="8"/>
  <c r="R896" i="8"/>
  <c r="P896" i="8"/>
  <c r="T948" i="8"/>
  <c r="P948" i="8"/>
  <c r="T963" i="8"/>
  <c r="S963" i="8"/>
  <c r="R980" i="8"/>
  <c r="P980" i="8"/>
  <c r="T981" i="8"/>
  <c r="S981" i="8"/>
  <c r="R984" i="8"/>
  <c r="P984" i="8"/>
  <c r="T985" i="8"/>
  <c r="S985" i="8"/>
  <c r="O993" i="8"/>
  <c r="R993" i="8"/>
  <c r="O1018" i="8"/>
  <c r="R1018" i="8"/>
  <c r="O1026" i="8"/>
  <c r="R1026" i="8"/>
  <c r="T1053" i="8"/>
  <c r="P1053" i="8"/>
  <c r="R1075" i="8"/>
  <c r="P1075" i="8"/>
  <c r="T1076" i="8"/>
  <c r="R1113" i="8"/>
  <c r="O1113" i="8"/>
  <c r="P1113" i="8"/>
  <c r="U86" i="3"/>
  <c r="R9" i="8"/>
  <c r="R14" i="8"/>
  <c r="R16" i="8"/>
  <c r="S16" i="8" s="1"/>
  <c r="U16" i="8" s="1"/>
  <c r="R18" i="8"/>
  <c r="R20" i="8"/>
  <c r="R25" i="8"/>
  <c r="R38" i="8"/>
  <c r="R40" i="8"/>
  <c r="R42" i="8"/>
  <c r="R44" i="8"/>
  <c r="R57" i="8"/>
  <c r="R59" i="8"/>
  <c r="R61" i="8"/>
  <c r="R63" i="8"/>
  <c r="R76" i="8"/>
  <c r="R78" i="8"/>
  <c r="R80" i="8"/>
  <c r="R82" i="8"/>
  <c r="R84" i="8"/>
  <c r="R86" i="8"/>
  <c r="R88" i="8"/>
  <c r="R90" i="8"/>
  <c r="R92" i="8"/>
  <c r="R94" i="8"/>
  <c r="R113" i="8"/>
  <c r="R115" i="8"/>
  <c r="R130" i="8"/>
  <c r="R132" i="8"/>
  <c r="R145" i="8"/>
  <c r="R161" i="8"/>
  <c r="R163" i="8"/>
  <c r="R165" i="8"/>
  <c r="R167" i="8"/>
  <c r="R172" i="8"/>
  <c r="R174" i="8"/>
  <c r="R176" i="8"/>
  <c r="R178" i="8"/>
  <c r="R188" i="8"/>
  <c r="R196" i="8"/>
  <c r="R200" i="8"/>
  <c r="S200" i="8" s="1"/>
  <c r="R203" i="8"/>
  <c r="R205" i="8"/>
  <c r="R208" i="8"/>
  <c r="R210" i="8"/>
  <c r="R213" i="8"/>
  <c r="R216" i="8"/>
  <c r="R219" i="8"/>
  <c r="R221" i="8"/>
  <c r="R223" i="8"/>
  <c r="R225" i="8"/>
  <c r="R227" i="8"/>
  <c r="R229" i="8"/>
  <c r="P234" i="8"/>
  <c r="P238" i="8"/>
  <c r="P244" i="8"/>
  <c r="U250" i="8"/>
  <c r="P309" i="8"/>
  <c r="U309" i="8"/>
  <c r="P310" i="8"/>
  <c r="V310" i="8" s="1"/>
  <c r="P311" i="8"/>
  <c r="V311" i="8" s="1"/>
  <c r="P312" i="8"/>
  <c r="V312" i="8" s="1"/>
  <c r="P313" i="8"/>
  <c r="V313" i="8" s="1"/>
  <c r="P314" i="8"/>
  <c r="V314" i="8" s="1"/>
  <c r="P315" i="8"/>
  <c r="V315" i="8" s="1"/>
  <c r="P316" i="8"/>
  <c r="V316" i="8" s="1"/>
  <c r="P317" i="8"/>
  <c r="V317" i="8" s="1"/>
  <c r="P318" i="8"/>
  <c r="V318" i="8" s="1"/>
  <c r="P319" i="8"/>
  <c r="V319" i="8" s="1"/>
  <c r="P320" i="8"/>
  <c r="V320" i="8" s="1"/>
  <c r="P321" i="8"/>
  <c r="P322" i="8"/>
  <c r="V322" i="8" s="1"/>
  <c r="P323" i="8"/>
  <c r="V323" i="8" s="1"/>
  <c r="P367" i="8"/>
  <c r="U367" i="8"/>
  <c r="P368" i="8"/>
  <c r="V368" i="8" s="1"/>
  <c r="P369" i="8"/>
  <c r="V369" i="8" s="1"/>
  <c r="P370" i="8"/>
  <c r="V370" i="8" s="1"/>
  <c r="P371" i="8"/>
  <c r="V371" i="8" s="1"/>
  <c r="P372" i="8"/>
  <c r="V372" i="8" s="1"/>
  <c r="P373" i="8"/>
  <c r="V373" i="8" s="1"/>
  <c r="P374" i="8"/>
  <c r="V374" i="8" s="1"/>
  <c r="P375" i="8"/>
  <c r="V375" i="8" s="1"/>
  <c r="P377" i="8"/>
  <c r="V377" i="8" s="1"/>
  <c r="P378" i="8"/>
  <c r="V378" i="8" s="1"/>
  <c r="P379" i="8"/>
  <c r="V379" i="8" s="1"/>
  <c r="P380" i="8"/>
  <c r="V380" i="8" s="1"/>
  <c r="P381" i="8"/>
  <c r="V381" i="8" s="1"/>
  <c r="P425" i="8"/>
  <c r="U425" i="8"/>
  <c r="P426" i="8"/>
  <c r="V426" i="8" s="1"/>
  <c r="P427" i="8"/>
  <c r="V427" i="8" s="1"/>
  <c r="P428" i="8"/>
  <c r="V428" i="8" s="1"/>
  <c r="P429" i="8"/>
  <c r="V429" i="8" s="1"/>
  <c r="P430" i="8"/>
  <c r="V430" i="8" s="1"/>
  <c r="P431" i="8"/>
  <c r="V431" i="8" s="1"/>
  <c r="P432" i="8"/>
  <c r="V432" i="8" s="1"/>
  <c r="P433" i="8"/>
  <c r="V433" i="8" s="1"/>
  <c r="P434" i="8"/>
  <c r="V434" i="8" s="1"/>
  <c r="P435" i="8"/>
  <c r="V435" i="8" s="1"/>
  <c r="P436" i="8"/>
  <c r="V436" i="8" s="1"/>
  <c r="P477" i="8"/>
  <c r="P479" i="8"/>
  <c r="V479" i="8" s="1"/>
  <c r="P480" i="8"/>
  <c r="V480" i="8" s="1"/>
  <c r="P481" i="8"/>
  <c r="V481" i="8" s="1"/>
  <c r="P482" i="8"/>
  <c r="V482" i="8" s="1"/>
  <c r="P483" i="8"/>
  <c r="V483" i="8" s="1"/>
  <c r="P484" i="8"/>
  <c r="V484" i="8" s="1"/>
  <c r="P499" i="8"/>
  <c r="P501" i="8"/>
  <c r="P503" i="8"/>
  <c r="P505" i="8"/>
  <c r="P507" i="8"/>
  <c r="P509" i="8"/>
  <c r="P511" i="8"/>
  <c r="P513" i="8"/>
  <c r="P515" i="8"/>
  <c r="P517" i="8"/>
  <c r="P519" i="8"/>
  <c r="P521" i="8"/>
  <c r="P523" i="8"/>
  <c r="P525" i="8"/>
  <c r="P527" i="8"/>
  <c r="V527" i="8" s="1"/>
  <c r="O548" i="8"/>
  <c r="U548" i="8" s="1"/>
  <c r="P552" i="8"/>
  <c r="V552" i="8" s="1"/>
  <c r="P555" i="8"/>
  <c r="P560" i="8"/>
  <c r="V560" i="8" s="1"/>
  <c r="P563" i="8"/>
  <c r="P574" i="8"/>
  <c r="V574" i="8" s="1"/>
  <c r="P576" i="8"/>
  <c r="V576" i="8" s="1"/>
  <c r="O580" i="8"/>
  <c r="U580" i="8" s="1"/>
  <c r="P583" i="8"/>
  <c r="V583" i="8" s="1"/>
  <c r="P592" i="8"/>
  <c r="V592" i="8" s="1"/>
  <c r="O596" i="8"/>
  <c r="U596" i="8" s="1"/>
  <c r="P601" i="8"/>
  <c r="O605" i="8"/>
  <c r="P615" i="8"/>
  <c r="P619" i="8"/>
  <c r="P647" i="8"/>
  <c r="P651" i="8"/>
  <c r="T694" i="8"/>
  <c r="P696" i="8"/>
  <c r="V696" i="8" s="1"/>
  <c r="P737" i="8"/>
  <c r="P738" i="8"/>
  <c r="V738" i="8" s="1"/>
  <c r="P744" i="8"/>
  <c r="V744" i="8" s="1"/>
  <c r="P749" i="8"/>
  <c r="O764" i="8"/>
  <c r="U764" i="8" s="1"/>
  <c r="P791" i="8"/>
  <c r="P812" i="8"/>
  <c r="O843" i="8"/>
  <c r="U843" i="8" s="1"/>
  <c r="P849" i="8"/>
  <c r="P853" i="8"/>
  <c r="P872" i="8"/>
  <c r="P877" i="8"/>
  <c r="P884" i="8"/>
  <c r="V884" i="8" s="1"/>
  <c r="O887" i="8"/>
  <c r="U887" i="8" s="1"/>
  <c r="P893" i="8"/>
  <c r="P897" i="8"/>
  <c r="V897" i="8" s="1"/>
  <c r="P928" i="8"/>
  <c r="V928" i="8" s="1"/>
  <c r="P934" i="8"/>
  <c r="V934" i="8" s="1"/>
  <c r="P936" i="8"/>
  <c r="V936" i="8" s="1"/>
  <c r="P942" i="8"/>
  <c r="V942" i="8" s="1"/>
  <c r="P946" i="8"/>
  <c r="V946" i="8" s="1"/>
  <c r="O949" i="8"/>
  <c r="U949" i="8" s="1"/>
  <c r="P952" i="8"/>
  <c r="V952" i="8" s="1"/>
  <c r="P954" i="8"/>
  <c r="V954" i="8" s="1"/>
  <c r="O957" i="8"/>
  <c r="U957" i="8" s="1"/>
  <c r="P960" i="8"/>
  <c r="V960" i="8" s="1"/>
  <c r="P963" i="8"/>
  <c r="P981" i="8"/>
  <c r="P985" i="8"/>
  <c r="P991" i="8"/>
  <c r="V991" i="8" s="1"/>
  <c r="P995" i="8"/>
  <c r="P998" i="8"/>
  <c r="V998" i="8" s="1"/>
  <c r="P1000" i="8"/>
  <c r="V1000" i="8" s="1"/>
  <c r="O1004" i="8"/>
  <c r="U1004" i="8" s="1"/>
  <c r="P1007" i="8"/>
  <c r="V1007" i="8" s="1"/>
  <c r="P1019" i="8"/>
  <c r="P1027" i="8"/>
  <c r="P1040" i="8"/>
  <c r="V1040" i="8" s="1"/>
  <c r="P1042" i="8"/>
  <c r="V1042" i="8" s="1"/>
  <c r="P1048" i="8"/>
  <c r="V1048" i="8" s="1"/>
  <c r="P1051" i="8"/>
  <c r="V1051" i="8" s="1"/>
  <c r="P1076" i="8"/>
  <c r="P1105" i="8"/>
  <c r="V1105" i="8" s="1"/>
  <c r="P1108" i="8"/>
  <c r="V1108" i="8" s="1"/>
  <c r="O478" i="8"/>
  <c r="R478" i="8"/>
  <c r="O498" i="8"/>
  <c r="R498" i="8"/>
  <c r="O500" i="8"/>
  <c r="R500" i="8"/>
  <c r="O502" i="8"/>
  <c r="R502" i="8"/>
  <c r="O504" i="8"/>
  <c r="R504" i="8"/>
  <c r="O506" i="8"/>
  <c r="R506" i="8"/>
  <c r="O508" i="8"/>
  <c r="R508" i="8"/>
  <c r="O510" i="8"/>
  <c r="R510" i="8"/>
  <c r="O512" i="8"/>
  <c r="R512" i="8"/>
  <c r="O514" i="8"/>
  <c r="R514" i="8"/>
  <c r="O516" i="8"/>
  <c r="R516" i="8"/>
  <c r="O518" i="8"/>
  <c r="R518" i="8"/>
  <c r="O520" i="8"/>
  <c r="R520" i="8"/>
  <c r="O522" i="8"/>
  <c r="R522" i="8"/>
  <c r="O524" i="8"/>
  <c r="R524" i="8"/>
  <c r="O526" i="8"/>
  <c r="R526" i="8"/>
  <c r="R558" i="8"/>
  <c r="P558" i="8"/>
  <c r="O589" i="8"/>
  <c r="R589" i="8"/>
  <c r="R622" i="8"/>
  <c r="P622" i="8"/>
  <c r="T623" i="8"/>
  <c r="S623" i="8"/>
  <c r="R633" i="8"/>
  <c r="P633" i="8"/>
  <c r="O665" i="8"/>
  <c r="R665" i="8"/>
  <c r="O670" i="8"/>
  <c r="O667" i="8" s="1"/>
  <c r="R670" i="8"/>
  <c r="S681" i="8"/>
  <c r="U681" i="8" s="1"/>
  <c r="T683" i="8"/>
  <c r="P683" i="8"/>
  <c r="T691" i="8"/>
  <c r="T690" i="8" s="1"/>
  <c r="P691" i="8"/>
  <c r="R699" i="8"/>
  <c r="P699" i="8"/>
  <c r="T700" i="8"/>
  <c r="S700" i="8"/>
  <c r="T734" i="8"/>
  <c r="P734" i="8"/>
  <c r="R752" i="8"/>
  <c r="P752" i="8"/>
  <c r="T753" i="8"/>
  <c r="S753" i="8"/>
  <c r="U753" i="8" s="1"/>
  <c r="R756" i="8"/>
  <c r="P756" i="8"/>
  <c r="O782" i="8"/>
  <c r="R782" i="8"/>
  <c r="O787" i="8"/>
  <c r="R787" i="8"/>
  <c r="O797" i="8"/>
  <c r="R797" i="8"/>
  <c r="O808" i="8"/>
  <c r="R808" i="8"/>
  <c r="O817" i="8"/>
  <c r="R817" i="8"/>
  <c r="R856" i="8"/>
  <c r="P856" i="8"/>
  <c r="S857" i="8"/>
  <c r="U857" i="8" s="1"/>
  <c r="R860" i="8"/>
  <c r="P860" i="8"/>
  <c r="T861" i="8"/>
  <c r="S861" i="8"/>
  <c r="R881" i="8"/>
  <c r="P881" i="8"/>
  <c r="T883" i="8"/>
  <c r="S883" i="8"/>
  <c r="T931" i="8"/>
  <c r="P931" i="8"/>
  <c r="R966" i="8"/>
  <c r="P966" i="8"/>
  <c r="R989" i="8"/>
  <c r="P989" i="8"/>
  <c r="O1016" i="8"/>
  <c r="R1016" i="8"/>
  <c r="O1024" i="8"/>
  <c r="R1024" i="8"/>
  <c r="O1033" i="8"/>
  <c r="R1033" i="8"/>
  <c r="T1037" i="8"/>
  <c r="P1037" i="8"/>
  <c r="R1142" i="8"/>
  <c r="O1142" i="8"/>
  <c r="P1142" i="8"/>
  <c r="R247" i="8"/>
  <c r="P248" i="8"/>
  <c r="V248" i="8" s="1"/>
  <c r="O251" i="8"/>
  <c r="U383" i="8"/>
  <c r="P559" i="8"/>
  <c r="P564" i="8"/>
  <c r="V564" i="8" s="1"/>
  <c r="P590" i="8"/>
  <c r="O610" i="8"/>
  <c r="P623" i="8"/>
  <c r="P634" i="8"/>
  <c r="O642" i="8"/>
  <c r="P666" i="8"/>
  <c r="V666" i="8" s="1"/>
  <c r="P671" i="8"/>
  <c r="V671" i="8" s="1"/>
  <c r="O685" i="8"/>
  <c r="O692" i="8"/>
  <c r="U692" i="8" s="1"/>
  <c r="P700" i="8"/>
  <c r="P719" i="8"/>
  <c r="V719" i="8" s="1"/>
  <c r="P729" i="8"/>
  <c r="V729" i="8" s="1"/>
  <c r="O735" i="8"/>
  <c r="U735" i="8" s="1"/>
  <c r="P739" i="8"/>
  <c r="V739" i="8" s="1"/>
  <c r="O742" i="8"/>
  <c r="P753" i="8"/>
  <c r="P783" i="8"/>
  <c r="P788" i="8"/>
  <c r="P793" i="8"/>
  <c r="P798" i="8"/>
  <c r="P806" i="8"/>
  <c r="V806" i="8" s="1"/>
  <c r="P810" i="8"/>
  <c r="P813" i="8"/>
  <c r="P819" i="8"/>
  <c r="V819" i="8" s="1"/>
  <c r="P857" i="8"/>
  <c r="P861" i="8"/>
  <c r="P883" i="8"/>
  <c r="P885" i="8"/>
  <c r="V885" i="8" s="1"/>
  <c r="P898" i="8"/>
  <c r="P911" i="8"/>
  <c r="V911" i="8" s="1"/>
  <c r="P917" i="8"/>
  <c r="V917" i="8" s="1"/>
  <c r="P919" i="8"/>
  <c r="V919" i="8" s="1"/>
  <c r="P926" i="8"/>
  <c r="V926" i="8" s="1"/>
  <c r="P929" i="8"/>
  <c r="V929" i="8" s="1"/>
  <c r="O932" i="8"/>
  <c r="U932" i="8" s="1"/>
  <c r="P935" i="8"/>
  <c r="V935" i="8" s="1"/>
  <c r="P937" i="8"/>
  <c r="V937" i="8" s="1"/>
  <c r="O940" i="8"/>
  <c r="U940" i="8" s="1"/>
  <c r="P944" i="8"/>
  <c r="V944" i="8" s="1"/>
  <c r="O976" i="8"/>
  <c r="P990" i="8"/>
  <c r="P992" i="8"/>
  <c r="P996" i="8"/>
  <c r="P1017" i="8"/>
  <c r="P1020" i="8"/>
  <c r="P1025" i="8"/>
  <c r="P1028" i="8"/>
  <c r="P1034" i="8"/>
  <c r="V1034" i="8" s="1"/>
  <c r="O1038" i="8"/>
  <c r="U1038" i="8" s="1"/>
  <c r="P1041" i="8"/>
  <c r="V1041" i="8" s="1"/>
  <c r="P1043" i="8"/>
  <c r="V1043" i="8" s="1"/>
  <c r="O1046" i="8"/>
  <c r="U1046" i="8" s="1"/>
  <c r="P1049" i="8"/>
  <c r="V1049" i="8" s="1"/>
  <c r="O1056" i="8"/>
  <c r="O1060" i="8"/>
  <c r="U1064" i="8"/>
  <c r="O1069" i="8"/>
  <c r="P1106" i="8"/>
  <c r="V1106" i="8" s="1"/>
  <c r="O487" i="8"/>
  <c r="R487" i="8"/>
  <c r="R568" i="8"/>
  <c r="P568" i="8"/>
  <c r="U574" i="8"/>
  <c r="O587" i="8"/>
  <c r="R587" i="8"/>
  <c r="T630" i="8"/>
  <c r="P630" i="8"/>
  <c r="R659" i="8"/>
  <c r="P659" i="8"/>
  <c r="O663" i="8"/>
  <c r="R663" i="8"/>
  <c r="R668" i="8"/>
  <c r="P668" i="8"/>
  <c r="R673" i="8"/>
  <c r="P673" i="8"/>
  <c r="O678" i="8"/>
  <c r="R678" i="8"/>
  <c r="R760" i="8"/>
  <c r="P760" i="8"/>
  <c r="R776" i="8"/>
  <c r="P776" i="8"/>
  <c r="O780" i="8"/>
  <c r="R780" i="8"/>
  <c r="O795" i="8"/>
  <c r="R795" i="8"/>
  <c r="R802" i="8"/>
  <c r="P802" i="8"/>
  <c r="O815" i="8"/>
  <c r="R815" i="8"/>
  <c r="S827" i="8"/>
  <c r="U827" i="8" s="1"/>
  <c r="T827" i="8"/>
  <c r="R864" i="8"/>
  <c r="P864" i="8"/>
  <c r="O900" i="8"/>
  <c r="R900" i="8"/>
  <c r="T914" i="8"/>
  <c r="P914" i="8"/>
  <c r="O1022" i="8"/>
  <c r="R1022" i="8"/>
  <c r="O1031" i="8"/>
  <c r="R1031" i="8"/>
  <c r="R1065" i="8"/>
  <c r="P1065" i="8"/>
  <c r="R1083" i="8"/>
  <c r="P1083" i="8"/>
  <c r="S1090" i="8"/>
  <c r="U1090" i="8" s="1"/>
  <c r="T1090" i="8"/>
  <c r="R1121" i="8"/>
  <c r="O1121" i="8"/>
  <c r="P1121" i="8"/>
  <c r="R1123" i="8"/>
  <c r="O1123" i="8"/>
  <c r="R1158" i="8"/>
  <c r="O1158" i="8"/>
  <c r="P1158" i="8"/>
  <c r="R1160" i="8"/>
  <c r="O1160" i="8"/>
  <c r="S1180" i="8"/>
  <c r="T1180" i="8"/>
  <c r="S1188" i="8"/>
  <c r="T1188" i="8"/>
  <c r="P549" i="8"/>
  <c r="R550" i="8"/>
  <c r="T556" i="8"/>
  <c r="T565" i="8"/>
  <c r="U567" i="8"/>
  <c r="U573" i="8"/>
  <c r="U578" i="8"/>
  <c r="P594" i="8"/>
  <c r="V594" i="8" s="1"/>
  <c r="U598" i="8"/>
  <c r="U603" i="8"/>
  <c r="P609" i="8"/>
  <c r="T612" i="8"/>
  <c r="P617" i="8"/>
  <c r="T620" i="8"/>
  <c r="P625" i="8"/>
  <c r="V625" i="8" s="1"/>
  <c r="P636" i="8"/>
  <c r="V636" i="8" s="1"/>
  <c r="P641" i="8"/>
  <c r="T644" i="8"/>
  <c r="P649" i="8"/>
  <c r="T649" i="8"/>
  <c r="T652" i="8"/>
  <c r="V652" i="8" s="1"/>
  <c r="P658" i="8"/>
  <c r="U660" i="8"/>
  <c r="P680" i="8"/>
  <c r="V680" i="8" s="1"/>
  <c r="T687" i="8"/>
  <c r="P702" i="8"/>
  <c r="T702" i="8"/>
  <c r="U714" i="8"/>
  <c r="U724" i="8"/>
  <c r="P731" i="8"/>
  <c r="V731" i="8" s="1"/>
  <c r="U741" i="8"/>
  <c r="P747" i="8"/>
  <c r="T750" i="8"/>
  <c r="P755" i="8"/>
  <c r="T755" i="8"/>
  <c r="T758" i="8"/>
  <c r="P763" i="8"/>
  <c r="T763" i="8"/>
  <c r="U768" i="8"/>
  <c r="U773" i="8"/>
  <c r="P775" i="8"/>
  <c r="T775" i="8"/>
  <c r="T800" i="8"/>
  <c r="P820" i="8"/>
  <c r="V820" i="8" s="1"/>
  <c r="T846" i="8"/>
  <c r="P851" i="8"/>
  <c r="T851" i="8"/>
  <c r="T854" i="8"/>
  <c r="P859" i="8"/>
  <c r="T862" i="8"/>
  <c r="T869" i="8"/>
  <c r="P875" i="8"/>
  <c r="T875" i="8"/>
  <c r="T878" i="8"/>
  <c r="P886" i="8"/>
  <c r="T890" i="8"/>
  <c r="P895" i="8"/>
  <c r="U897" i="8"/>
  <c r="U906" i="8"/>
  <c r="P913" i="8"/>
  <c r="V913" i="8" s="1"/>
  <c r="U917" i="8"/>
  <c r="U922" i="8"/>
  <c r="P930" i="8"/>
  <c r="V930" i="8" s="1"/>
  <c r="U934" i="8"/>
  <c r="U939" i="8"/>
  <c r="P947" i="8"/>
  <c r="V947" i="8" s="1"/>
  <c r="U956" i="8"/>
  <c r="T964" i="8"/>
  <c r="P970" i="8"/>
  <c r="P975" i="8"/>
  <c r="T978" i="8"/>
  <c r="P983" i="8"/>
  <c r="T986" i="8"/>
  <c r="V986" i="8" s="1"/>
  <c r="U1003" i="8"/>
  <c r="P1010" i="8"/>
  <c r="V1010" i="8" s="1"/>
  <c r="U1014" i="8"/>
  <c r="P1035" i="8"/>
  <c r="V1035" i="8" s="1"/>
  <c r="U1040" i="8"/>
  <c r="U1045" i="8"/>
  <c r="P1052" i="8"/>
  <c r="V1052" i="8" s="1"/>
  <c r="P1059" i="8"/>
  <c r="T1059" i="8"/>
  <c r="P1064" i="8"/>
  <c r="T1064" i="8"/>
  <c r="T1067" i="8"/>
  <c r="V1067" i="8" s="1"/>
  <c r="P1072" i="8"/>
  <c r="P1078" i="8"/>
  <c r="T1078" i="8"/>
  <c r="P1082" i="8"/>
  <c r="T1085" i="8"/>
  <c r="P1109" i="8"/>
  <c r="V1109" i="8" s="1"/>
  <c r="R1129" i="8"/>
  <c r="O1129" i="8"/>
  <c r="P1129" i="8"/>
  <c r="R1131" i="8"/>
  <c r="O1131" i="8"/>
  <c r="O1166" i="8"/>
  <c r="P1166" i="8"/>
  <c r="O1168" i="8"/>
  <c r="P1123" i="8"/>
  <c r="P1139" i="8"/>
  <c r="V1139" i="8" s="1"/>
  <c r="P1152" i="8"/>
  <c r="P1160" i="8"/>
  <c r="P1178" i="8"/>
  <c r="P1186" i="8"/>
  <c r="P1194" i="8"/>
  <c r="U1196" i="8"/>
  <c r="U691" i="8"/>
  <c r="O1174" i="8"/>
  <c r="P1174" i="8"/>
  <c r="S1184" i="8"/>
  <c r="T1184" i="8"/>
  <c r="S1192" i="8"/>
  <c r="T1192" i="8"/>
  <c r="O556" i="8"/>
  <c r="P557" i="8"/>
  <c r="T557" i="8"/>
  <c r="O565" i="8"/>
  <c r="U565" i="8" s="1"/>
  <c r="P566" i="8"/>
  <c r="V566" i="8" s="1"/>
  <c r="P567" i="8"/>
  <c r="V567" i="8" s="1"/>
  <c r="P577" i="8"/>
  <c r="V577" i="8" s="1"/>
  <c r="P578" i="8"/>
  <c r="V578" i="8" s="1"/>
  <c r="U595" i="8"/>
  <c r="P597" i="8"/>
  <c r="V597" i="8" s="1"/>
  <c r="P602" i="8"/>
  <c r="V602" i="8" s="1"/>
  <c r="S599" i="8"/>
  <c r="P603" i="8"/>
  <c r="V603" i="8" s="1"/>
  <c r="O612" i="8"/>
  <c r="U612" i="8" s="1"/>
  <c r="P613" i="8"/>
  <c r="T616" i="8"/>
  <c r="O620" i="8"/>
  <c r="U620" i="8" s="1"/>
  <c r="P621" i="8"/>
  <c r="T621" i="8"/>
  <c r="T624" i="8"/>
  <c r="U630" i="8"/>
  <c r="P632" i="8"/>
  <c r="T635" i="8"/>
  <c r="O644" i="8"/>
  <c r="U644" i="8" s="1"/>
  <c r="P645" i="8"/>
  <c r="T648" i="8"/>
  <c r="O652" i="8"/>
  <c r="U652" i="8" s="1"/>
  <c r="P653" i="8"/>
  <c r="U669" i="8"/>
  <c r="U674" i="8"/>
  <c r="U683" i="8"/>
  <c r="O687" i="8"/>
  <c r="U687" i="8" s="1"/>
  <c r="P688" i="8"/>
  <c r="T688" i="8"/>
  <c r="P693" i="8"/>
  <c r="V693" i="8" s="1"/>
  <c r="T701" i="8"/>
  <c r="P706" i="8"/>
  <c r="P707" i="8"/>
  <c r="P709" i="8"/>
  <c r="P710" i="8"/>
  <c r="P712" i="8"/>
  <c r="P713" i="8"/>
  <c r="P714" i="8"/>
  <c r="V714" i="8" s="1"/>
  <c r="U717" i="8"/>
  <c r="P723" i="8"/>
  <c r="V723" i="8" s="1"/>
  <c r="P724" i="8"/>
  <c r="V724" i="8" s="1"/>
  <c r="U727" i="8"/>
  <c r="U734" i="8"/>
  <c r="P736" i="8"/>
  <c r="V736" i="8" s="1"/>
  <c r="P740" i="8"/>
  <c r="V740" i="8" s="1"/>
  <c r="P741" i="8"/>
  <c r="V741" i="8" s="1"/>
  <c r="U743" i="8"/>
  <c r="O750" i="8"/>
  <c r="U750" i="8" s="1"/>
  <c r="T754" i="8"/>
  <c r="O758" i="8"/>
  <c r="P759" i="8"/>
  <c r="T759" i="8"/>
  <c r="T762" i="8"/>
  <c r="P765" i="8"/>
  <c r="P766" i="8"/>
  <c r="P767" i="8"/>
  <c r="V767" i="8" s="1"/>
  <c r="P772" i="8"/>
  <c r="V772" i="8" s="1"/>
  <c r="P773" i="8"/>
  <c r="V773" i="8" s="1"/>
  <c r="O800" i="8"/>
  <c r="U800" i="8" s="1"/>
  <c r="P801" i="8"/>
  <c r="T801" i="8"/>
  <c r="U803" i="8"/>
  <c r="U842" i="8"/>
  <c r="P844" i="8"/>
  <c r="V844" i="8" s="1"/>
  <c r="O846" i="8"/>
  <c r="U846" i="8" s="1"/>
  <c r="P847" i="8"/>
  <c r="T850" i="8"/>
  <c r="O854" i="8"/>
  <c r="U854" i="8" s="1"/>
  <c r="P855" i="8"/>
  <c r="T855" i="8"/>
  <c r="T858" i="8"/>
  <c r="O862" i="8"/>
  <c r="U862" i="8" s="1"/>
  <c r="P863" i="8"/>
  <c r="T863" i="8"/>
  <c r="O869" i="8"/>
  <c r="P870" i="8"/>
  <c r="T870" i="8"/>
  <c r="T873" i="8"/>
  <c r="O878" i="8"/>
  <c r="U878" i="8" s="1"/>
  <c r="P880" i="8"/>
  <c r="P888" i="8"/>
  <c r="V888" i="8" s="1"/>
  <c r="O890" i="8"/>
  <c r="U890" i="8" s="1"/>
  <c r="P891" i="8"/>
  <c r="T894" i="8"/>
  <c r="P905" i="8"/>
  <c r="V905" i="8" s="1"/>
  <c r="S902" i="8"/>
  <c r="P906" i="8"/>
  <c r="V906" i="8" s="1"/>
  <c r="U914" i="8"/>
  <c r="P916" i="8"/>
  <c r="V916" i="8" s="1"/>
  <c r="P921" i="8"/>
  <c r="V921" i="8" s="1"/>
  <c r="P922" i="8"/>
  <c r="V922" i="8" s="1"/>
  <c r="U926" i="8"/>
  <c r="U931" i="8"/>
  <c r="P933" i="8"/>
  <c r="V933" i="8" s="1"/>
  <c r="P938" i="8"/>
  <c r="V938" i="8" s="1"/>
  <c r="P939" i="8"/>
  <c r="V939" i="8" s="1"/>
  <c r="U942" i="8"/>
  <c r="U948" i="8"/>
  <c r="P950" i="8"/>
  <c r="V950" i="8" s="1"/>
  <c r="P955" i="8"/>
  <c r="V955" i="8" s="1"/>
  <c r="P956" i="8"/>
  <c r="V956" i="8" s="1"/>
  <c r="U959" i="8"/>
  <c r="O964" i="8"/>
  <c r="P965" i="8"/>
  <c r="T969" i="8"/>
  <c r="P972" i="8"/>
  <c r="T972" i="8"/>
  <c r="T971" i="8" s="1"/>
  <c r="O978" i="8"/>
  <c r="U978" i="8" s="1"/>
  <c r="T982" i="8"/>
  <c r="O986" i="8"/>
  <c r="U986" i="8" s="1"/>
  <c r="P987" i="8"/>
  <c r="T987" i="8"/>
  <c r="P1001" i="8"/>
  <c r="V1001" i="8" s="1"/>
  <c r="P1003" i="8"/>
  <c r="V1003" i="8" s="1"/>
  <c r="U1006" i="8"/>
  <c r="U1011" i="8"/>
  <c r="P1013" i="8"/>
  <c r="V1013" i="8" s="1"/>
  <c r="U1037" i="8"/>
  <c r="P1039" i="8"/>
  <c r="V1039" i="8" s="1"/>
  <c r="P1044" i="8"/>
  <c r="V1044" i="8" s="1"/>
  <c r="P1045" i="8"/>
  <c r="V1045" i="8" s="1"/>
  <c r="U1048" i="8"/>
  <c r="U1053" i="8"/>
  <c r="T1058" i="8"/>
  <c r="T1063" i="8"/>
  <c r="O1067" i="8"/>
  <c r="U1067" i="8" s="1"/>
  <c r="T1071" i="8"/>
  <c r="P1074" i="8"/>
  <c r="T1074" i="8"/>
  <c r="T1077" i="8"/>
  <c r="P1080" i="8"/>
  <c r="T1080" i="8"/>
  <c r="T1079" i="8" s="1"/>
  <c r="O1085" i="8"/>
  <c r="U1085" i="8" s="1"/>
  <c r="P1086" i="8"/>
  <c r="V1086" i="8" s="1"/>
  <c r="U1105" i="8"/>
  <c r="P1131" i="8"/>
  <c r="P1168" i="8"/>
  <c r="R1111" i="8"/>
  <c r="O1111" i="8"/>
  <c r="O1110" i="8" s="1"/>
  <c r="R1119" i="8"/>
  <c r="O1119" i="8"/>
  <c r="R1127" i="8"/>
  <c r="O1127" i="8"/>
  <c r="S1134" i="8"/>
  <c r="U1134" i="8" s="1"/>
  <c r="T1134" i="8"/>
  <c r="V1134" i="8" s="1"/>
  <c r="R1147" i="8"/>
  <c r="O1147" i="8"/>
  <c r="O1155" i="8"/>
  <c r="U1155" i="8" s="1"/>
  <c r="P1155" i="8"/>
  <c r="V1155" i="8" s="1"/>
  <c r="R1164" i="8"/>
  <c r="O1164" i="8"/>
  <c r="R1172" i="8"/>
  <c r="O1172" i="8"/>
  <c r="S1178" i="8"/>
  <c r="U1178" i="8" s="1"/>
  <c r="T1178" i="8"/>
  <c r="S1186" i="8"/>
  <c r="U1186" i="8" s="1"/>
  <c r="T1186" i="8"/>
  <c r="S1190" i="8"/>
  <c r="T1190" i="8"/>
  <c r="S1194" i="8"/>
  <c r="U1194" i="8" s="1"/>
  <c r="T1194" i="8"/>
  <c r="R551" i="8"/>
  <c r="R563" i="8"/>
  <c r="R588" i="8"/>
  <c r="R590" i="8"/>
  <c r="R627" i="8"/>
  <c r="R629" i="8"/>
  <c r="R662" i="8"/>
  <c r="R664" i="8"/>
  <c r="R677" i="8"/>
  <c r="R682" i="8"/>
  <c r="R707" i="8"/>
  <c r="R710" i="8"/>
  <c r="R713" i="8"/>
  <c r="R720" i="8"/>
  <c r="R733" i="8"/>
  <c r="R765" i="8"/>
  <c r="R779" i="8"/>
  <c r="R781" i="8"/>
  <c r="R783" i="8"/>
  <c r="R786" i="8"/>
  <c r="R788" i="8"/>
  <c r="R791" i="8"/>
  <c r="R794" i="8"/>
  <c r="R796" i="8"/>
  <c r="R798" i="8"/>
  <c r="R807" i="8"/>
  <c r="R810" i="8"/>
  <c r="R812" i="8"/>
  <c r="R814" i="8"/>
  <c r="R816" i="8"/>
  <c r="R823" i="8"/>
  <c r="R826" i="8"/>
  <c r="R828" i="8"/>
  <c r="R830" i="8"/>
  <c r="R832" i="8"/>
  <c r="R834" i="8"/>
  <c r="R836" i="8"/>
  <c r="R838" i="8"/>
  <c r="R840" i="8"/>
  <c r="R899" i="8"/>
  <c r="R901" i="8"/>
  <c r="R992" i="8"/>
  <c r="R995" i="8"/>
  <c r="R997" i="8"/>
  <c r="R1017" i="8"/>
  <c r="R1019" i="8"/>
  <c r="R1021" i="8"/>
  <c r="R1023" i="8"/>
  <c r="R1025" i="8"/>
  <c r="R1027" i="8"/>
  <c r="R1029" i="8"/>
  <c r="R1032" i="8"/>
  <c r="R1091" i="8"/>
  <c r="R1093" i="8"/>
  <c r="R1095" i="8"/>
  <c r="R1097" i="8"/>
  <c r="R1102" i="8"/>
  <c r="P1140" i="8"/>
  <c r="P1151" i="8"/>
  <c r="U1179" i="8"/>
  <c r="P1181" i="8"/>
  <c r="V1181" i="8" s="1"/>
  <c r="U1183" i="8"/>
  <c r="P1185" i="8"/>
  <c r="V1185" i="8" s="1"/>
  <c r="P1189" i="8"/>
  <c r="V1189" i="8" s="1"/>
  <c r="P1193" i="8"/>
  <c r="V1193" i="8" s="1"/>
  <c r="R1125" i="8"/>
  <c r="O1125" i="8"/>
  <c r="R1133" i="8"/>
  <c r="O1133" i="8"/>
  <c r="R1145" i="8"/>
  <c r="O1145" i="8"/>
  <c r="R1162" i="8"/>
  <c r="O1162" i="8"/>
  <c r="O1170" i="8"/>
  <c r="R1114" i="8"/>
  <c r="R1118" i="8"/>
  <c r="R1120" i="8"/>
  <c r="R1122" i="8"/>
  <c r="R1124" i="8"/>
  <c r="R1126" i="8"/>
  <c r="R1128" i="8"/>
  <c r="R1130" i="8"/>
  <c r="R1132" i="8"/>
  <c r="R1138" i="8"/>
  <c r="R1146" i="8"/>
  <c r="R1157" i="8"/>
  <c r="R1159" i="8"/>
  <c r="R1165" i="8"/>
  <c r="R1169" i="8"/>
  <c r="P1114" i="8"/>
  <c r="P1118" i="8"/>
  <c r="P1120" i="8"/>
  <c r="P1122" i="8"/>
  <c r="P1124" i="8"/>
  <c r="P1126" i="8"/>
  <c r="P1128" i="8"/>
  <c r="P1130" i="8"/>
  <c r="P1132" i="8"/>
  <c r="P1138" i="8"/>
  <c r="P1146" i="8"/>
  <c r="P1148" i="8"/>
  <c r="V1148" i="8" s="1"/>
  <c r="P1157" i="8"/>
  <c r="P1159" i="8"/>
  <c r="P1161" i="8"/>
  <c r="P1163" i="8"/>
  <c r="P1165" i="8"/>
  <c r="P1167" i="8"/>
  <c r="P1169" i="8"/>
  <c r="P1171" i="8"/>
  <c r="P1173" i="8"/>
  <c r="P1175" i="8"/>
  <c r="V449" i="8" l="1"/>
  <c r="V626" i="8"/>
  <c r="V687" i="8"/>
  <c r="O1068" i="8"/>
  <c r="T175" i="8"/>
  <c r="T628" i="8"/>
  <c r="S116" i="8"/>
  <c r="U116" i="8" s="1"/>
  <c r="T983" i="8"/>
  <c r="V983" i="8" s="1"/>
  <c r="V620" i="8"/>
  <c r="U182" i="8"/>
  <c r="U963" i="8"/>
  <c r="V824" i="8"/>
  <c r="T891" i="8"/>
  <c r="V891" i="8" s="1"/>
  <c r="T1070" i="8"/>
  <c r="V1070" i="8" s="1"/>
  <c r="T880" i="8"/>
  <c r="U1180" i="8"/>
  <c r="Q51" i="7"/>
  <c r="M39" i="6"/>
  <c r="V327" i="8"/>
  <c r="T35" i="6"/>
  <c r="W87" i="3"/>
  <c r="T40" i="7"/>
  <c r="V531" i="8"/>
  <c r="T965" i="8"/>
  <c r="V965" i="8" s="1"/>
  <c r="V1192" i="8"/>
  <c r="S647" i="8"/>
  <c r="U647" i="8" s="1"/>
  <c r="T48" i="7"/>
  <c r="V490" i="8"/>
  <c r="S204" i="8"/>
  <c r="U204" i="8" s="1"/>
  <c r="V894" i="8"/>
  <c r="V105" i="8"/>
  <c r="T38" i="6"/>
  <c r="V109" i="8"/>
  <c r="T877" i="8"/>
  <c r="V473" i="8"/>
  <c r="T712" i="8"/>
  <c r="S224" i="8"/>
  <c r="U224" i="8" s="1"/>
  <c r="V829" i="8"/>
  <c r="S732" i="8"/>
  <c r="U732" i="8" s="1"/>
  <c r="T872" i="8"/>
  <c r="V872" i="8" s="1"/>
  <c r="T619" i="8"/>
  <c r="V619" i="8" s="1"/>
  <c r="V388" i="8"/>
  <c r="S222" i="8"/>
  <c r="U222" i="8" s="1"/>
  <c r="V108" i="8"/>
  <c r="V750" i="8"/>
  <c r="T617" i="8"/>
  <c r="V617" i="8" s="1"/>
  <c r="U861" i="8"/>
  <c r="U181" i="8"/>
  <c r="P35" i="8"/>
  <c r="T50" i="8"/>
  <c r="V50" i="8" s="1"/>
  <c r="T182" i="8"/>
  <c r="V182" i="8" s="1"/>
  <c r="T1082" i="8"/>
  <c r="V1082" i="8" s="1"/>
  <c r="V331" i="8"/>
  <c r="U109" i="8"/>
  <c r="U108" i="8"/>
  <c r="T859" i="8"/>
  <c r="V859" i="8" s="1"/>
  <c r="U695" i="8"/>
  <c r="U694" i="8" s="1"/>
  <c r="U853" i="8"/>
  <c r="S737" i="8"/>
  <c r="U737" i="8" s="1"/>
  <c r="V535" i="8"/>
  <c r="V341" i="8"/>
  <c r="S637" i="8"/>
  <c r="U637" i="8" s="1"/>
  <c r="T54" i="8"/>
  <c r="V54" i="8" s="1"/>
  <c r="S228" i="8"/>
  <c r="U228" i="8" s="1"/>
  <c r="T43" i="8"/>
  <c r="V43" i="8" s="1"/>
  <c r="U189" i="8"/>
  <c r="P230" i="8"/>
  <c r="V230" i="8" s="1"/>
  <c r="V749" i="8"/>
  <c r="U623" i="8"/>
  <c r="U105" i="8"/>
  <c r="V99" i="8"/>
  <c r="T78" i="8"/>
  <c r="V78" i="8" s="1"/>
  <c r="S78" i="8"/>
  <c r="U78" i="8" s="1"/>
  <c r="S5" i="8"/>
  <c r="U5" i="8" s="1"/>
  <c r="T5" i="8"/>
  <c r="V5" i="8" s="1"/>
  <c r="T91" i="8"/>
  <c r="V91" i="8" s="1"/>
  <c r="S91" i="8"/>
  <c r="U91" i="8" s="1"/>
  <c r="T83" i="8"/>
  <c r="V83" i="8" s="1"/>
  <c r="S83" i="8"/>
  <c r="U83" i="8" s="1"/>
  <c r="S97" i="8"/>
  <c r="U97" i="8" s="1"/>
  <c r="T97" i="8"/>
  <c r="V97" i="8" s="1"/>
  <c r="T977" i="8"/>
  <c r="V977" i="8" s="1"/>
  <c r="T639" i="8"/>
  <c r="V639" i="8" s="1"/>
  <c r="S114" i="8"/>
  <c r="U114" i="8" s="1"/>
  <c r="V107" i="8"/>
  <c r="V106" i="8"/>
  <c r="T86" i="8"/>
  <c r="V86" i="8" s="1"/>
  <c r="S86" i="8"/>
  <c r="U86" i="8" s="1"/>
  <c r="S80" i="8"/>
  <c r="T80" i="8"/>
  <c r="V80" i="8" s="1"/>
  <c r="T90" i="8"/>
  <c r="V90" i="8" s="1"/>
  <c r="S90" i="8"/>
  <c r="U90" i="8" s="1"/>
  <c r="T82" i="8"/>
  <c r="V82" i="8" s="1"/>
  <c r="S82" i="8"/>
  <c r="U82" i="8" s="1"/>
  <c r="T93" i="8"/>
  <c r="V93" i="8" s="1"/>
  <c r="S93" i="8"/>
  <c r="U93" i="8" s="1"/>
  <c r="T85" i="8"/>
  <c r="V85" i="8" s="1"/>
  <c r="S85" i="8"/>
  <c r="T77" i="8"/>
  <c r="V77" i="8" s="1"/>
  <c r="S77" i="8"/>
  <c r="U77" i="8" s="1"/>
  <c r="V762" i="8"/>
  <c r="S1098" i="8"/>
  <c r="U1098" i="8" s="1"/>
  <c r="S1092" i="8"/>
  <c r="U1092" i="8" s="1"/>
  <c r="S833" i="8"/>
  <c r="U833" i="8" s="1"/>
  <c r="V47" i="8"/>
  <c r="O171" i="8"/>
  <c r="V103" i="8"/>
  <c r="V102" i="8"/>
  <c r="U85" i="8"/>
  <c r="T16" i="8"/>
  <c r="V16" i="8" s="1"/>
  <c r="T94" i="8"/>
  <c r="V94" i="8" s="1"/>
  <c r="S94" i="8"/>
  <c r="U94" i="8" s="1"/>
  <c r="S88" i="8"/>
  <c r="U88" i="8" s="1"/>
  <c r="T88" i="8"/>
  <c r="V88" i="8" s="1"/>
  <c r="S92" i="8"/>
  <c r="U92" i="8" s="1"/>
  <c r="T92" i="8"/>
  <c r="V92" i="8" s="1"/>
  <c r="S84" i="8"/>
  <c r="U84" i="8" s="1"/>
  <c r="T84" i="8"/>
  <c r="V84" i="8" s="1"/>
  <c r="S76" i="8"/>
  <c r="U76" i="8" s="1"/>
  <c r="T76" i="8"/>
  <c r="V76" i="8" s="1"/>
  <c r="T87" i="8"/>
  <c r="V87" i="8" s="1"/>
  <c r="S87" i="8"/>
  <c r="U87" i="8" s="1"/>
  <c r="T79" i="8"/>
  <c r="V79" i="8" s="1"/>
  <c r="S79" i="8"/>
  <c r="U79" i="8" s="1"/>
  <c r="T104" i="8"/>
  <c r="V104" i="8" s="1"/>
  <c r="S104" i="8"/>
  <c r="U104" i="8" s="1"/>
  <c r="U1074" i="8"/>
  <c r="O1073" i="8"/>
  <c r="V1071" i="8"/>
  <c r="U1192" i="8"/>
  <c r="V890" i="8"/>
  <c r="V556" i="8"/>
  <c r="V628" i="8"/>
  <c r="V623" i="8"/>
  <c r="T234" i="8"/>
  <c r="V234" i="8" s="1"/>
  <c r="T144" i="8"/>
  <c r="V144" i="8" s="1"/>
  <c r="V98" i="8"/>
  <c r="T89" i="8"/>
  <c r="V89" i="8" s="1"/>
  <c r="S89" i="8"/>
  <c r="U89" i="8" s="1"/>
  <c r="T81" i="8"/>
  <c r="V81" i="8" s="1"/>
  <c r="S81" i="8"/>
  <c r="U81" i="8" s="1"/>
  <c r="T101" i="8"/>
  <c r="V101" i="8" s="1"/>
  <c r="S101" i="8"/>
  <c r="U101" i="8" s="1"/>
  <c r="U1063" i="8"/>
  <c r="O1062" i="8"/>
  <c r="T100" i="8"/>
  <c r="V100" i="8" s="1"/>
  <c r="S100" i="8"/>
  <c r="U100" i="8" s="1"/>
  <c r="U80" i="8"/>
  <c r="P4" i="8"/>
  <c r="O1055" i="8"/>
  <c r="V1188" i="8"/>
  <c r="T615" i="8"/>
  <c r="V615" i="8" s="1"/>
  <c r="V392" i="8"/>
  <c r="S197" i="8"/>
  <c r="U197" i="8" s="1"/>
  <c r="U254" i="8"/>
  <c r="V612" i="8"/>
  <c r="T835" i="8"/>
  <c r="V835" i="8" s="1"/>
  <c r="T1103" i="8"/>
  <c r="V1103" i="8" s="1"/>
  <c r="V537" i="8"/>
  <c r="V394" i="8"/>
  <c r="U643" i="8"/>
  <c r="V345" i="8"/>
  <c r="V329" i="8"/>
  <c r="O1088" i="8"/>
  <c r="V1094" i="8"/>
  <c r="T466" i="8"/>
  <c r="V466" i="8" s="1"/>
  <c r="U749" i="8"/>
  <c r="V333" i="8"/>
  <c r="S206" i="8"/>
  <c r="U206" i="8" s="1"/>
  <c r="S160" i="8"/>
  <c r="U160" i="8" s="1"/>
  <c r="S212" i="8"/>
  <c r="U212" i="8" s="1"/>
  <c r="S146" i="8"/>
  <c r="U146" i="8" s="1"/>
  <c r="U183" i="8"/>
  <c r="V456" i="8"/>
  <c r="V386" i="8"/>
  <c r="T889" i="8"/>
  <c r="V889" i="8" s="1"/>
  <c r="O656" i="8"/>
  <c r="T451" i="8"/>
  <c r="P496" i="8"/>
  <c r="V6" i="8"/>
  <c r="U7" i="8"/>
  <c r="T640" i="8"/>
  <c r="V640" i="8" s="1"/>
  <c r="T865" i="8"/>
  <c r="V865" i="8" s="1"/>
  <c r="S761" i="8"/>
  <c r="U761" i="8" s="1"/>
  <c r="V883" i="8"/>
  <c r="U700" i="8"/>
  <c r="T71" i="8"/>
  <c r="V71" i="8" s="1"/>
  <c r="O571" i="8"/>
  <c r="S218" i="8"/>
  <c r="U218" i="8" s="1"/>
  <c r="S162" i="8"/>
  <c r="U162" i="8" s="1"/>
  <c r="V1153" i="8"/>
  <c r="V1154" i="8"/>
  <c r="U258" i="8"/>
  <c r="V858" i="8"/>
  <c r="U1184" i="8"/>
  <c r="O690" i="8"/>
  <c r="T1072" i="8"/>
  <c r="V1072" i="8" s="1"/>
  <c r="V878" i="8"/>
  <c r="O704" i="8"/>
  <c r="T464" i="8"/>
  <c r="V464" i="8" s="1"/>
  <c r="T634" i="8"/>
  <c r="V634" i="8" s="1"/>
  <c r="T189" i="8"/>
  <c r="V189" i="8" s="1"/>
  <c r="S173" i="8"/>
  <c r="U173" i="8" s="1"/>
  <c r="V837" i="8"/>
  <c r="T257" i="8"/>
  <c r="V257" i="8" s="1"/>
  <c r="U234" i="8"/>
  <c r="U985" i="8"/>
  <c r="T233" i="8"/>
  <c r="V233" i="8" s="1"/>
  <c r="U690" i="8"/>
  <c r="V978" i="8"/>
  <c r="V549" i="8"/>
  <c r="V533" i="8"/>
  <c r="T868" i="8"/>
  <c r="V868" i="8" s="1"/>
  <c r="S686" i="8"/>
  <c r="U686" i="8" s="1"/>
  <c r="S168" i="8"/>
  <c r="U168" i="8" s="1"/>
  <c r="U977" i="8"/>
  <c r="S1182" i="8"/>
  <c r="U1182" i="8" s="1"/>
  <c r="V850" i="8"/>
  <c r="T613" i="8"/>
  <c r="V613" i="8" s="1"/>
  <c r="V1085" i="8"/>
  <c r="V753" i="8"/>
  <c r="S706" i="8"/>
  <c r="U706" i="8" s="1"/>
  <c r="T559" i="8"/>
  <c r="V559" i="8" s="1"/>
  <c r="V541" i="8"/>
  <c r="V212" i="8"/>
  <c r="S133" i="8"/>
  <c r="U133" i="8" s="1"/>
  <c r="S39" i="8"/>
  <c r="U39" i="8" s="1"/>
  <c r="V635" i="8"/>
  <c r="T747" i="8"/>
  <c r="V747" i="8" s="1"/>
  <c r="T641" i="8"/>
  <c r="V641" i="8" s="1"/>
  <c r="T609" i="8"/>
  <c r="V609" i="8" s="1"/>
  <c r="T555" i="8"/>
  <c r="V555" i="8" s="1"/>
  <c r="U236" i="8"/>
  <c r="V732" i="8"/>
  <c r="V256" i="8"/>
  <c r="P324" i="8"/>
  <c r="U611" i="8"/>
  <c r="P382" i="8"/>
  <c r="V1077" i="8"/>
  <c r="T886" i="8"/>
  <c r="V886" i="8" s="1"/>
  <c r="V1180" i="8"/>
  <c r="V447" i="8"/>
  <c r="V343" i="8"/>
  <c r="U241" i="8"/>
  <c r="O751" i="8"/>
  <c r="V869" i="8"/>
  <c r="V1098" i="8"/>
  <c r="V1092" i="8"/>
  <c r="S829" i="8"/>
  <c r="U829" i="8" s="1"/>
  <c r="S1094" i="8"/>
  <c r="U1094" i="8" s="1"/>
  <c r="S839" i="8"/>
  <c r="U839" i="8" s="1"/>
  <c r="S822" i="8"/>
  <c r="U822" i="8" s="1"/>
  <c r="V439" i="8"/>
  <c r="S220" i="8"/>
  <c r="U220" i="8" s="1"/>
  <c r="T202" i="8"/>
  <c r="V202" i="8" s="1"/>
  <c r="T183" i="8"/>
  <c r="V183" i="8" s="1"/>
  <c r="U530" i="8"/>
  <c r="T653" i="8"/>
  <c r="V653" i="8" s="1"/>
  <c r="V492" i="8"/>
  <c r="V228" i="8"/>
  <c r="V146" i="8"/>
  <c r="V114" i="8"/>
  <c r="T611" i="8"/>
  <c r="V611" i="8" s="1"/>
  <c r="V252" i="8"/>
  <c r="U233" i="8"/>
  <c r="T67" i="8"/>
  <c r="V67" i="8" s="1"/>
  <c r="S256" i="8"/>
  <c r="U256" i="8" s="1"/>
  <c r="T215" i="8"/>
  <c r="V215" i="8" s="1"/>
  <c r="S129" i="8"/>
  <c r="U129" i="8" s="1"/>
  <c r="T1140" i="8"/>
  <c r="V1140" i="8" s="1"/>
  <c r="U542" i="8"/>
  <c r="T261" i="8"/>
  <c r="V168" i="8"/>
  <c r="V873" i="8"/>
  <c r="T847" i="8"/>
  <c r="V847" i="8" s="1"/>
  <c r="V1184" i="8"/>
  <c r="T975" i="8"/>
  <c r="V975" i="8" s="1"/>
  <c r="V761" i="8"/>
  <c r="S990" i="8"/>
  <c r="U990" i="8" s="1"/>
  <c r="V981" i="8"/>
  <c r="V494" i="8"/>
  <c r="V347" i="8"/>
  <c r="V339" i="8"/>
  <c r="V116" i="8"/>
  <c r="U1070" i="8"/>
  <c r="V643" i="8"/>
  <c r="T238" i="8"/>
  <c r="V238" i="8" s="1"/>
  <c r="O1143" i="8"/>
  <c r="V987" i="8"/>
  <c r="V1037" i="8"/>
  <c r="U632" i="8"/>
  <c r="U658" i="8"/>
  <c r="V734" i="8"/>
  <c r="V206" i="8"/>
  <c r="U416" i="8"/>
  <c r="V880" i="8"/>
  <c r="V702" i="8"/>
  <c r="V861" i="8"/>
  <c r="V175" i="8"/>
  <c r="U1188" i="8"/>
  <c r="V53" i="8"/>
  <c r="U1057" i="8"/>
  <c r="U883" i="8"/>
  <c r="V637" i="8"/>
  <c r="U981" i="8"/>
  <c r="U893" i="8"/>
  <c r="V72" i="8"/>
  <c r="V282" i="8"/>
  <c r="V854" i="8"/>
  <c r="V990" i="8"/>
  <c r="V777" i="8"/>
  <c r="O451" i="8"/>
  <c r="U1084" i="8"/>
  <c r="U849" i="8"/>
  <c r="V985" i="8"/>
  <c r="T651" i="8"/>
  <c r="V651" i="8" s="1"/>
  <c r="V539" i="8"/>
  <c r="V445" i="8"/>
  <c r="V162" i="8"/>
  <c r="T1057" i="8"/>
  <c r="V1057" i="8" s="1"/>
  <c r="U868" i="8"/>
  <c r="P1143" i="8"/>
  <c r="S1152" i="8"/>
  <c r="S1149" i="8" s="1"/>
  <c r="V754" i="8"/>
  <c r="T657" i="8"/>
  <c r="V657" i="8" s="1"/>
  <c r="T970" i="8"/>
  <c r="V970" i="8" s="1"/>
  <c r="V649" i="8"/>
  <c r="V827" i="8"/>
  <c r="T766" i="8"/>
  <c r="V766" i="8" s="1"/>
  <c r="U437" i="8"/>
  <c r="V133" i="8"/>
  <c r="T1096" i="8"/>
  <c r="V1096" i="8" s="1"/>
  <c r="V686" i="8"/>
  <c r="T73" i="8"/>
  <c r="V73" i="8" s="1"/>
  <c r="T226" i="8"/>
  <c r="V226" i="8" s="1"/>
  <c r="V254" i="8"/>
  <c r="S195" i="8"/>
  <c r="U195" i="8" s="1"/>
  <c r="S177" i="8"/>
  <c r="U177" i="8" s="1"/>
  <c r="S37" i="8"/>
  <c r="U37" i="8" s="1"/>
  <c r="U549" i="8"/>
  <c r="O1177" i="8"/>
  <c r="V348" i="8"/>
  <c r="O324" i="8"/>
  <c r="U324" i="8"/>
  <c r="U261" i="8"/>
  <c r="O199" i="8"/>
  <c r="U285" i="8"/>
  <c r="V846" i="8"/>
  <c r="V644" i="8"/>
  <c r="T542" i="8"/>
  <c r="V542" i="8" s="1"/>
  <c r="V1053" i="8"/>
  <c r="V218" i="8"/>
  <c r="V195" i="8"/>
  <c r="V982" i="8"/>
  <c r="V855" i="8"/>
  <c r="V701" i="8"/>
  <c r="V688" i="8"/>
  <c r="T632" i="8"/>
  <c r="V632" i="8" s="1"/>
  <c r="V616" i="8"/>
  <c r="T895" i="8"/>
  <c r="V895" i="8" s="1"/>
  <c r="V800" i="8"/>
  <c r="V857" i="8"/>
  <c r="V700" i="8"/>
  <c r="V1076" i="8"/>
  <c r="U970" i="8"/>
  <c r="U424" i="8"/>
  <c r="U366" i="8"/>
  <c r="U308" i="8"/>
  <c r="V465" i="8"/>
  <c r="V303" i="8"/>
  <c r="V833" i="8"/>
  <c r="O143" i="8"/>
  <c r="U357" i="8"/>
  <c r="V709" i="8"/>
  <c r="T1066" i="8"/>
  <c r="V1066" i="8" s="1"/>
  <c r="V737" i="8"/>
  <c r="V948" i="8"/>
  <c r="V842" i="8"/>
  <c r="V831" i="8"/>
  <c r="V595" i="8"/>
  <c r="V547" i="8"/>
  <c r="V471" i="8"/>
  <c r="V441" i="8"/>
  <c r="V220" i="8"/>
  <c r="V209" i="8"/>
  <c r="V197" i="8"/>
  <c r="V164" i="8"/>
  <c r="V1011" i="8"/>
  <c r="T845" i="8"/>
  <c r="V845" i="8" s="1"/>
  <c r="V39" i="8"/>
  <c r="U252" i="8"/>
  <c r="S131" i="8"/>
  <c r="U131" i="8" s="1"/>
  <c r="S209" i="8"/>
  <c r="U209" i="8" s="1"/>
  <c r="S41" i="8"/>
  <c r="U41" i="8" s="1"/>
  <c r="S166" i="8"/>
  <c r="U166" i="8" s="1"/>
  <c r="V399" i="8"/>
  <c r="V396" i="8" s="1"/>
  <c r="V131" i="8"/>
  <c r="U451" i="8"/>
  <c r="P1149" i="8"/>
  <c r="V648" i="8"/>
  <c r="V624" i="8"/>
  <c r="T658" i="8"/>
  <c r="V658" i="8" s="1"/>
  <c r="T1084" i="8"/>
  <c r="V1084" i="8" s="1"/>
  <c r="V681" i="8"/>
  <c r="V272" i="8"/>
  <c r="U1190" i="8"/>
  <c r="O1099" i="8"/>
  <c r="V862" i="8"/>
  <c r="V565" i="8"/>
  <c r="S777" i="8"/>
  <c r="U777" i="8" s="1"/>
  <c r="P348" i="8"/>
  <c r="S1101" i="8"/>
  <c r="U1101" i="8" s="1"/>
  <c r="S837" i="8"/>
  <c r="U837" i="8" s="1"/>
  <c r="U1080" i="8"/>
  <c r="U1079" i="8" s="1"/>
  <c r="V849" i="8"/>
  <c r="P437" i="8"/>
  <c r="V321" i="8"/>
  <c r="S709" i="8"/>
  <c r="U709" i="8" s="1"/>
  <c r="V222" i="8"/>
  <c r="V177" i="8"/>
  <c r="V166" i="8"/>
  <c r="O697" i="8"/>
  <c r="V70" i="8"/>
  <c r="V41" i="8"/>
  <c r="U244" i="8"/>
  <c r="U242" i="8" s="1"/>
  <c r="T48" i="8"/>
  <c r="V48" i="8" s="1"/>
  <c r="V31" i="8"/>
  <c r="S164" i="8"/>
  <c r="U164" i="8" s="1"/>
  <c r="O1149" i="8"/>
  <c r="U248" i="8"/>
  <c r="T902" i="8"/>
  <c r="V931" i="8"/>
  <c r="V1190" i="8"/>
  <c r="V1182" i="8"/>
  <c r="V1058" i="8"/>
  <c r="V712" i="8"/>
  <c r="T645" i="8"/>
  <c r="V645" i="8" s="1"/>
  <c r="T608" i="8"/>
  <c r="V608" i="8" s="1"/>
  <c r="V964" i="8"/>
  <c r="U972" i="8"/>
  <c r="U971" i="8" s="1"/>
  <c r="T530" i="8"/>
  <c r="V530" i="8" s="1"/>
  <c r="U382" i="8"/>
  <c r="V893" i="8"/>
  <c r="V877" i="8"/>
  <c r="V853" i="8"/>
  <c r="V694" i="8"/>
  <c r="V647" i="8"/>
  <c r="V839" i="8"/>
  <c r="V822" i="8"/>
  <c r="V467" i="8"/>
  <c r="V224" i="8"/>
  <c r="V204" i="8"/>
  <c r="V160" i="8"/>
  <c r="V129" i="8"/>
  <c r="V32" i="8"/>
  <c r="P485" i="8"/>
  <c r="T244" i="8"/>
  <c r="T242" i="8" s="1"/>
  <c r="V33" i="8"/>
  <c r="V22" i="8"/>
  <c r="P261" i="8"/>
  <c r="U657" i="8"/>
  <c r="U645" i="8"/>
  <c r="T1151" i="8"/>
  <c r="T1149" i="8" s="1"/>
  <c r="P236" i="8"/>
  <c r="P231" i="8" s="1"/>
  <c r="T236" i="8"/>
  <c r="V759" i="8"/>
  <c r="V1059" i="8"/>
  <c r="U180" i="8"/>
  <c r="O261" i="8"/>
  <c r="S1195" i="8"/>
  <c r="U1195" i="8" s="1"/>
  <c r="T1195" i="8"/>
  <c r="V1195" i="8" s="1"/>
  <c r="T121" i="8"/>
  <c r="V121" i="8" s="1"/>
  <c r="S121" i="8"/>
  <c r="U121" i="8" s="1"/>
  <c r="T125" i="8"/>
  <c r="V125" i="8" s="1"/>
  <c r="S125" i="8"/>
  <c r="U125" i="8" s="1"/>
  <c r="V557" i="8"/>
  <c r="U902" i="8"/>
  <c r="V763" i="8"/>
  <c r="O902" i="8"/>
  <c r="O476" i="8"/>
  <c r="P451" i="8"/>
  <c r="O437" i="8"/>
  <c r="O4" i="8"/>
  <c r="T181" i="8"/>
  <c r="V181" i="8" s="1"/>
  <c r="O967" i="8"/>
  <c r="U969" i="8"/>
  <c r="U397" i="8"/>
  <c r="U396" i="8" s="1"/>
  <c r="O396" i="8"/>
  <c r="O348" i="8"/>
  <c r="U349" i="8"/>
  <c r="U348" i="8" s="1"/>
  <c r="P866" i="8"/>
  <c r="P285" i="8"/>
  <c r="O461" i="8"/>
  <c r="O231" i="8"/>
  <c r="T154" i="8"/>
  <c r="V154" i="8" s="1"/>
  <c r="S154" i="8"/>
  <c r="U154" i="8" s="1"/>
  <c r="V621" i="8"/>
  <c r="O1156" i="8"/>
  <c r="V914" i="8"/>
  <c r="V630" i="8"/>
  <c r="V683" i="8"/>
  <c r="P476" i="8"/>
  <c r="P1088" i="8"/>
  <c r="P396" i="8"/>
  <c r="U640" i="8"/>
  <c r="T180" i="8"/>
  <c r="V180" i="8" s="1"/>
  <c r="U608" i="8"/>
  <c r="V460" i="8"/>
  <c r="T1175" i="8"/>
  <c r="V1175" i="8" s="1"/>
  <c r="S1175" i="8"/>
  <c r="U1175" i="8" s="1"/>
  <c r="T1167" i="8"/>
  <c r="V1167" i="8" s="1"/>
  <c r="S1167" i="8"/>
  <c r="U1167" i="8" s="1"/>
  <c r="T1159" i="8"/>
  <c r="V1159" i="8" s="1"/>
  <c r="S1159" i="8"/>
  <c r="U1159" i="8" s="1"/>
  <c r="T1132" i="8"/>
  <c r="V1132" i="8" s="1"/>
  <c r="S1132" i="8"/>
  <c r="U1132" i="8" s="1"/>
  <c r="T1124" i="8"/>
  <c r="V1124" i="8" s="1"/>
  <c r="S1124" i="8"/>
  <c r="U1124" i="8" s="1"/>
  <c r="T1114" i="8"/>
  <c r="V1114" i="8" s="1"/>
  <c r="S1114" i="8"/>
  <c r="U1114" i="8" s="1"/>
  <c r="S1102" i="8"/>
  <c r="U1102" i="8" s="1"/>
  <c r="T1102" i="8"/>
  <c r="V1102" i="8" s="1"/>
  <c r="S1091" i="8"/>
  <c r="U1091" i="8" s="1"/>
  <c r="T1091" i="8"/>
  <c r="V1091" i="8" s="1"/>
  <c r="T1025" i="8"/>
  <c r="V1025" i="8" s="1"/>
  <c r="S1025" i="8"/>
  <c r="U1025" i="8" s="1"/>
  <c r="T1017" i="8"/>
  <c r="V1017" i="8" s="1"/>
  <c r="S1017" i="8"/>
  <c r="U1017" i="8" s="1"/>
  <c r="T901" i="8"/>
  <c r="V901" i="8" s="1"/>
  <c r="S901" i="8"/>
  <c r="U901" i="8" s="1"/>
  <c r="S836" i="8"/>
  <c r="U836" i="8" s="1"/>
  <c r="T836" i="8"/>
  <c r="V836" i="8" s="1"/>
  <c r="S828" i="8"/>
  <c r="U828" i="8" s="1"/>
  <c r="T828" i="8"/>
  <c r="V828" i="8" s="1"/>
  <c r="T814" i="8"/>
  <c r="V814" i="8" s="1"/>
  <c r="S814" i="8"/>
  <c r="U814" i="8" s="1"/>
  <c r="T798" i="8"/>
  <c r="V798" i="8" s="1"/>
  <c r="S798" i="8"/>
  <c r="U798" i="8" s="1"/>
  <c r="T788" i="8"/>
  <c r="V788" i="8" s="1"/>
  <c r="S788" i="8"/>
  <c r="U788" i="8" s="1"/>
  <c r="T779" i="8"/>
  <c r="V779" i="8" s="1"/>
  <c r="S779" i="8"/>
  <c r="U779" i="8" s="1"/>
  <c r="S713" i="8"/>
  <c r="U713" i="8" s="1"/>
  <c r="T713" i="8"/>
  <c r="V713" i="8" s="1"/>
  <c r="T677" i="8"/>
  <c r="S677" i="8"/>
  <c r="S627" i="8"/>
  <c r="U627" i="8" s="1"/>
  <c r="T627" i="8"/>
  <c r="V627" i="8" s="1"/>
  <c r="T551" i="8"/>
  <c r="V551" i="8" s="1"/>
  <c r="S551" i="8"/>
  <c r="U551" i="8" s="1"/>
  <c r="S1172" i="8"/>
  <c r="U1172" i="8" s="1"/>
  <c r="T1172" i="8"/>
  <c r="V1172" i="8" s="1"/>
  <c r="S1147" i="8"/>
  <c r="U1147" i="8" s="1"/>
  <c r="T1147" i="8"/>
  <c r="V1147" i="8" s="1"/>
  <c r="S1127" i="8"/>
  <c r="U1127" i="8" s="1"/>
  <c r="T1127" i="8"/>
  <c r="V1127" i="8" s="1"/>
  <c r="S1111" i="8"/>
  <c r="S1110" i="8" s="1"/>
  <c r="T1111" i="8"/>
  <c r="T1110" i="8" s="1"/>
  <c r="O757" i="8"/>
  <c r="U758" i="8"/>
  <c r="P704" i="8"/>
  <c r="V706" i="8"/>
  <c r="S1174" i="8"/>
  <c r="U1174" i="8" s="1"/>
  <c r="T1174" i="8"/>
  <c r="V1174" i="8" s="1"/>
  <c r="P1177" i="8"/>
  <c r="V1178" i="8"/>
  <c r="S1166" i="8"/>
  <c r="U1166" i="8" s="1"/>
  <c r="T1166" i="8"/>
  <c r="V1166" i="8" s="1"/>
  <c r="S550" i="8"/>
  <c r="T550" i="8"/>
  <c r="V550" i="8" s="1"/>
  <c r="S1123" i="8"/>
  <c r="U1123" i="8" s="1"/>
  <c r="T1123" i="8"/>
  <c r="V1123" i="8" s="1"/>
  <c r="S1083" i="8"/>
  <c r="T1083" i="8"/>
  <c r="V1083" i="8" s="1"/>
  <c r="S1065" i="8"/>
  <c r="T1065" i="8"/>
  <c r="S776" i="8"/>
  <c r="T776" i="8"/>
  <c r="V776" i="8" s="1"/>
  <c r="O675" i="8"/>
  <c r="S668" i="8"/>
  <c r="T668" i="8"/>
  <c r="V668" i="8" s="1"/>
  <c r="S659" i="8"/>
  <c r="T659" i="8"/>
  <c r="S1142" i="8"/>
  <c r="U1142" i="8" s="1"/>
  <c r="T1142" i="8"/>
  <c r="V1142" i="8" s="1"/>
  <c r="S989" i="8"/>
  <c r="U989" i="8" s="1"/>
  <c r="T989" i="8"/>
  <c r="V989" i="8" s="1"/>
  <c r="S881" i="8"/>
  <c r="U881" i="8" s="1"/>
  <c r="T881" i="8"/>
  <c r="V881" i="8" s="1"/>
  <c r="S860" i="8"/>
  <c r="U860" i="8" s="1"/>
  <c r="T860" i="8"/>
  <c r="V860" i="8" s="1"/>
  <c r="S856" i="8"/>
  <c r="U856" i="8" s="1"/>
  <c r="T856" i="8"/>
  <c r="V856" i="8" s="1"/>
  <c r="O784" i="8"/>
  <c r="S756" i="8"/>
  <c r="U756" i="8" s="1"/>
  <c r="T756" i="8"/>
  <c r="V756" i="8" s="1"/>
  <c r="S752" i="8"/>
  <c r="T752" i="8"/>
  <c r="S633" i="8"/>
  <c r="T633" i="8"/>
  <c r="V633" i="8" s="1"/>
  <c r="S622" i="8"/>
  <c r="U622" i="8" s="1"/>
  <c r="T622" i="8"/>
  <c r="V622" i="8" s="1"/>
  <c r="O496" i="8"/>
  <c r="U605" i="8"/>
  <c r="U599" i="8" s="1"/>
  <c r="O599" i="8"/>
  <c r="V425" i="8"/>
  <c r="V424" i="8" s="1"/>
  <c r="P424" i="8"/>
  <c r="S251" i="8"/>
  <c r="T251" i="8"/>
  <c r="S223" i="8"/>
  <c r="U223" i="8" s="1"/>
  <c r="T223" i="8"/>
  <c r="V223" i="8" s="1"/>
  <c r="S213" i="8"/>
  <c r="U213" i="8" s="1"/>
  <c r="T213" i="8"/>
  <c r="V213" i="8" s="1"/>
  <c r="S203" i="8"/>
  <c r="U203" i="8" s="1"/>
  <c r="T203" i="8"/>
  <c r="V203" i="8" s="1"/>
  <c r="S188" i="8"/>
  <c r="U188" i="8" s="1"/>
  <c r="T188" i="8"/>
  <c r="V188" i="8" s="1"/>
  <c r="S172" i="8"/>
  <c r="T172" i="8"/>
  <c r="S161" i="8"/>
  <c r="U161" i="8" s="1"/>
  <c r="T161" i="8"/>
  <c r="V161" i="8" s="1"/>
  <c r="S115" i="8"/>
  <c r="U115" i="8" s="1"/>
  <c r="T115" i="8"/>
  <c r="V115" i="8" s="1"/>
  <c r="S63" i="8"/>
  <c r="U63" i="8" s="1"/>
  <c r="T63" i="8"/>
  <c r="V63" i="8" s="1"/>
  <c r="S44" i="8"/>
  <c r="U44" i="8" s="1"/>
  <c r="T44" i="8"/>
  <c r="V44" i="8" s="1"/>
  <c r="S25" i="8"/>
  <c r="U25" i="8" s="1"/>
  <c r="T25" i="8"/>
  <c r="V25" i="8" s="1"/>
  <c r="S14" i="8"/>
  <c r="U14" i="8" s="1"/>
  <c r="T14" i="8"/>
  <c r="V14" i="8" s="1"/>
  <c r="S1113" i="8"/>
  <c r="T1113" i="8"/>
  <c r="V1113" i="8" s="1"/>
  <c r="S1075" i="8"/>
  <c r="T1075" i="8"/>
  <c r="V1075" i="8" s="1"/>
  <c r="S984" i="8"/>
  <c r="U984" i="8" s="1"/>
  <c r="T984" i="8"/>
  <c r="V984" i="8" s="1"/>
  <c r="S980" i="8"/>
  <c r="T980" i="8"/>
  <c r="V980" i="8" s="1"/>
  <c r="O561" i="8"/>
  <c r="T486" i="8"/>
  <c r="S486" i="8"/>
  <c r="U486" i="8" s="1"/>
  <c r="V286" i="8"/>
  <c r="S1069" i="8"/>
  <c r="S1068" i="8" s="1"/>
  <c r="T1069" i="8"/>
  <c r="S742" i="8"/>
  <c r="U742" i="8" s="1"/>
  <c r="T742" i="8"/>
  <c r="V742" i="8" s="1"/>
  <c r="S610" i="8"/>
  <c r="U610" i="8" s="1"/>
  <c r="T610" i="8"/>
  <c r="V610" i="8" s="1"/>
  <c r="T523" i="8"/>
  <c r="V523" i="8" s="1"/>
  <c r="S523" i="8"/>
  <c r="U523" i="8" s="1"/>
  <c r="T519" i="8"/>
  <c r="V519" i="8" s="1"/>
  <c r="S519" i="8"/>
  <c r="U519" i="8" s="1"/>
  <c r="T515" i="8"/>
  <c r="V515" i="8" s="1"/>
  <c r="S515" i="8"/>
  <c r="U515" i="8" s="1"/>
  <c r="T511" i="8"/>
  <c r="V511" i="8" s="1"/>
  <c r="S511" i="8"/>
  <c r="U511" i="8" s="1"/>
  <c r="T507" i="8"/>
  <c r="V507" i="8" s="1"/>
  <c r="S507" i="8"/>
  <c r="U507" i="8" s="1"/>
  <c r="T503" i="8"/>
  <c r="V503" i="8" s="1"/>
  <c r="S503" i="8"/>
  <c r="U503" i="8" s="1"/>
  <c r="T499" i="8"/>
  <c r="V499" i="8" s="1"/>
  <c r="S499" i="8"/>
  <c r="U499" i="8" s="1"/>
  <c r="O28" i="8"/>
  <c r="U30" i="8"/>
  <c r="U28" i="8" s="1"/>
  <c r="S17" i="8"/>
  <c r="U17" i="8" s="1"/>
  <c r="T17" i="8"/>
  <c r="V17" i="8" s="1"/>
  <c r="S193" i="8"/>
  <c r="U193" i="8" s="1"/>
  <c r="T193" i="8"/>
  <c r="V193" i="8" s="1"/>
  <c r="S120" i="8"/>
  <c r="U120" i="8" s="1"/>
  <c r="T120" i="8"/>
  <c r="V120" i="8" s="1"/>
  <c r="V30" i="8"/>
  <c r="P28" i="8"/>
  <c r="S60" i="8"/>
  <c r="U60" i="8" s="1"/>
  <c r="T60" i="8"/>
  <c r="V60" i="8" s="1"/>
  <c r="V1078" i="8"/>
  <c r="V875" i="8"/>
  <c r="V755" i="8"/>
  <c r="P561" i="8"/>
  <c r="T382" i="8"/>
  <c r="O528" i="8"/>
  <c r="V7" i="8"/>
  <c r="P607" i="8"/>
  <c r="R51" i="7"/>
  <c r="O1081" i="8"/>
  <c r="V156" i="8"/>
  <c r="V123" i="8"/>
  <c r="V52" i="8"/>
  <c r="S33" i="7"/>
  <c r="S51" i="7" s="1"/>
  <c r="P757" i="8"/>
  <c r="T241" i="8"/>
  <c r="V241" i="8" s="1"/>
  <c r="T237" i="8"/>
  <c r="V237" i="8" s="1"/>
  <c r="T36" i="7"/>
  <c r="Y87" i="3"/>
  <c r="T30" i="7"/>
  <c r="T1169" i="8"/>
  <c r="V1169" i="8" s="1"/>
  <c r="S1169" i="8"/>
  <c r="U1169" i="8" s="1"/>
  <c r="T1161" i="8"/>
  <c r="V1161" i="8" s="1"/>
  <c r="S1161" i="8"/>
  <c r="U1161" i="8" s="1"/>
  <c r="T1138" i="8"/>
  <c r="V1138" i="8" s="1"/>
  <c r="S1138" i="8"/>
  <c r="U1138" i="8" s="1"/>
  <c r="T1126" i="8"/>
  <c r="V1126" i="8" s="1"/>
  <c r="S1126" i="8"/>
  <c r="U1126" i="8" s="1"/>
  <c r="T1118" i="8"/>
  <c r="V1118" i="8" s="1"/>
  <c r="S1118" i="8"/>
  <c r="S1162" i="8"/>
  <c r="U1162" i="8" s="1"/>
  <c r="T1162" i="8"/>
  <c r="V1162" i="8" s="1"/>
  <c r="S1133" i="8"/>
  <c r="U1133" i="8" s="1"/>
  <c r="T1133" i="8"/>
  <c r="V1133" i="8" s="1"/>
  <c r="S1093" i="8"/>
  <c r="U1093" i="8" s="1"/>
  <c r="T1093" i="8"/>
  <c r="V1093" i="8" s="1"/>
  <c r="T1027" i="8"/>
  <c r="V1027" i="8" s="1"/>
  <c r="S1027" i="8"/>
  <c r="U1027" i="8" s="1"/>
  <c r="T1019" i="8"/>
  <c r="V1019" i="8" s="1"/>
  <c r="S1019" i="8"/>
  <c r="U1019" i="8" s="1"/>
  <c r="T992" i="8"/>
  <c r="V992" i="8" s="1"/>
  <c r="S992" i="8"/>
  <c r="U992" i="8" s="1"/>
  <c r="S838" i="8"/>
  <c r="U838" i="8" s="1"/>
  <c r="T838" i="8"/>
  <c r="V838" i="8" s="1"/>
  <c r="S830" i="8"/>
  <c r="U830" i="8" s="1"/>
  <c r="T830" i="8"/>
  <c r="V830" i="8" s="1"/>
  <c r="T816" i="8"/>
  <c r="V816" i="8" s="1"/>
  <c r="S816" i="8"/>
  <c r="U816" i="8" s="1"/>
  <c r="T807" i="8"/>
  <c r="V807" i="8" s="1"/>
  <c r="S807" i="8"/>
  <c r="U807" i="8" s="1"/>
  <c r="T791" i="8"/>
  <c r="V791" i="8" s="1"/>
  <c r="S791" i="8"/>
  <c r="U791" i="8" s="1"/>
  <c r="T781" i="8"/>
  <c r="V781" i="8" s="1"/>
  <c r="S781" i="8"/>
  <c r="U781" i="8" s="1"/>
  <c r="T720" i="8"/>
  <c r="V720" i="8" s="1"/>
  <c r="S720" i="8"/>
  <c r="U720" i="8" s="1"/>
  <c r="S682" i="8"/>
  <c r="U682" i="8" s="1"/>
  <c r="T682" i="8"/>
  <c r="V682" i="8" s="1"/>
  <c r="S629" i="8"/>
  <c r="U629" i="8" s="1"/>
  <c r="T629" i="8"/>
  <c r="V629" i="8" s="1"/>
  <c r="T563" i="8"/>
  <c r="V563" i="8" s="1"/>
  <c r="S563" i="8"/>
  <c r="U563" i="8" s="1"/>
  <c r="P1079" i="8"/>
  <c r="V1080" i="8"/>
  <c r="V1079" i="8" s="1"/>
  <c r="P1073" i="8"/>
  <c r="V1074" i="8"/>
  <c r="O866" i="8"/>
  <c r="U869" i="8"/>
  <c r="S1160" i="8"/>
  <c r="U1160" i="8" s="1"/>
  <c r="T1160" i="8"/>
  <c r="V1160" i="8" s="1"/>
  <c r="S1121" i="8"/>
  <c r="U1121" i="8" s="1"/>
  <c r="T1121" i="8"/>
  <c r="V1121" i="8" s="1"/>
  <c r="S1022" i="8"/>
  <c r="U1022" i="8" s="1"/>
  <c r="T1022" i="8"/>
  <c r="V1022" i="8" s="1"/>
  <c r="S815" i="8"/>
  <c r="U815" i="8" s="1"/>
  <c r="T815" i="8"/>
  <c r="V815" i="8" s="1"/>
  <c r="S795" i="8"/>
  <c r="U795" i="8" s="1"/>
  <c r="T795" i="8"/>
  <c r="V795" i="8" s="1"/>
  <c r="S780" i="8"/>
  <c r="U780" i="8" s="1"/>
  <c r="T780" i="8"/>
  <c r="V780" i="8" s="1"/>
  <c r="S678" i="8"/>
  <c r="U678" i="8" s="1"/>
  <c r="T678" i="8"/>
  <c r="V678" i="8" s="1"/>
  <c r="P667" i="8"/>
  <c r="T487" i="8"/>
  <c r="V487" i="8" s="1"/>
  <c r="S487" i="8"/>
  <c r="U487" i="8" s="1"/>
  <c r="T247" i="8"/>
  <c r="S247" i="8"/>
  <c r="S1033" i="8"/>
  <c r="U1033" i="8" s="1"/>
  <c r="T1033" i="8"/>
  <c r="V1033" i="8" s="1"/>
  <c r="S1016" i="8"/>
  <c r="U1016" i="8" s="1"/>
  <c r="T1016" i="8"/>
  <c r="V1016" i="8" s="1"/>
  <c r="S808" i="8"/>
  <c r="U808" i="8" s="1"/>
  <c r="T808" i="8"/>
  <c r="V808" i="8" s="1"/>
  <c r="S787" i="8"/>
  <c r="U787" i="8" s="1"/>
  <c r="T787" i="8"/>
  <c r="V787" i="8" s="1"/>
  <c r="P751" i="8"/>
  <c r="P690" i="8"/>
  <c r="V691" i="8"/>
  <c r="V690" i="8" s="1"/>
  <c r="S665" i="8"/>
  <c r="U665" i="8" s="1"/>
  <c r="T665" i="8"/>
  <c r="V665" i="8" s="1"/>
  <c r="T526" i="8"/>
  <c r="V526" i="8" s="1"/>
  <c r="S526" i="8"/>
  <c r="U526" i="8" s="1"/>
  <c r="T522" i="8"/>
  <c r="V522" i="8" s="1"/>
  <c r="S522" i="8"/>
  <c r="U522" i="8" s="1"/>
  <c r="T518" i="8"/>
  <c r="V518" i="8" s="1"/>
  <c r="S518" i="8"/>
  <c r="U518" i="8" s="1"/>
  <c r="T514" i="8"/>
  <c r="V514" i="8" s="1"/>
  <c r="S514" i="8"/>
  <c r="U514" i="8" s="1"/>
  <c r="T510" i="8"/>
  <c r="V510" i="8" s="1"/>
  <c r="S510" i="8"/>
  <c r="U510" i="8" s="1"/>
  <c r="T506" i="8"/>
  <c r="V506" i="8" s="1"/>
  <c r="S506" i="8"/>
  <c r="U506" i="8" s="1"/>
  <c r="T502" i="8"/>
  <c r="V502" i="8" s="1"/>
  <c r="S502" i="8"/>
  <c r="U502" i="8" s="1"/>
  <c r="T498" i="8"/>
  <c r="S498" i="8"/>
  <c r="P553" i="8"/>
  <c r="S225" i="8"/>
  <c r="U225" i="8" s="1"/>
  <c r="T225" i="8"/>
  <c r="V225" i="8" s="1"/>
  <c r="S216" i="8"/>
  <c r="U216" i="8" s="1"/>
  <c r="T216" i="8"/>
  <c r="V216" i="8" s="1"/>
  <c r="S205" i="8"/>
  <c r="U205" i="8" s="1"/>
  <c r="T205" i="8"/>
  <c r="V205" i="8" s="1"/>
  <c r="S196" i="8"/>
  <c r="U196" i="8" s="1"/>
  <c r="T196" i="8"/>
  <c r="V196" i="8" s="1"/>
  <c r="S174" i="8"/>
  <c r="U174" i="8" s="1"/>
  <c r="T174" i="8"/>
  <c r="V174" i="8" s="1"/>
  <c r="S163" i="8"/>
  <c r="U163" i="8" s="1"/>
  <c r="T163" i="8"/>
  <c r="V163" i="8" s="1"/>
  <c r="S130" i="8"/>
  <c r="U130" i="8" s="1"/>
  <c r="T130" i="8"/>
  <c r="V130" i="8" s="1"/>
  <c r="S57" i="8"/>
  <c r="U57" i="8" s="1"/>
  <c r="T57" i="8"/>
  <c r="V57" i="8" s="1"/>
  <c r="S38" i="8"/>
  <c r="U38" i="8" s="1"/>
  <c r="T38" i="8"/>
  <c r="V38" i="8" s="1"/>
  <c r="O1112" i="8"/>
  <c r="S1026" i="8"/>
  <c r="U1026" i="8" s="1"/>
  <c r="T1026" i="8"/>
  <c r="V1026" i="8" s="1"/>
  <c r="S993" i="8"/>
  <c r="U993" i="8" s="1"/>
  <c r="T993" i="8"/>
  <c r="V993" i="8" s="1"/>
  <c r="P979" i="8"/>
  <c r="S811" i="8"/>
  <c r="U811" i="8" s="1"/>
  <c r="T811" i="8"/>
  <c r="V811" i="8" s="1"/>
  <c r="S562" i="8"/>
  <c r="T562" i="8"/>
  <c r="O485" i="8"/>
  <c r="V463" i="8"/>
  <c r="P461" i="8"/>
  <c r="V173" i="8"/>
  <c r="P171" i="8"/>
  <c r="P143" i="8"/>
  <c r="P1068" i="8"/>
  <c r="S1028" i="8"/>
  <c r="U1028" i="8" s="1"/>
  <c r="T1028" i="8"/>
  <c r="V1028" i="8" s="1"/>
  <c r="S793" i="8"/>
  <c r="U793" i="8" s="1"/>
  <c r="T793" i="8"/>
  <c r="V793" i="8" s="1"/>
  <c r="S19" i="8"/>
  <c r="U19" i="8" s="1"/>
  <c r="T19" i="8"/>
  <c r="V19" i="8" s="1"/>
  <c r="P242" i="8"/>
  <c r="V243" i="8"/>
  <c r="Q39" i="6"/>
  <c r="S11" i="6"/>
  <c r="S39" i="6" s="1"/>
  <c r="S62" i="8"/>
  <c r="U62" i="8" s="1"/>
  <c r="T62" i="8"/>
  <c r="V62" i="8" s="1"/>
  <c r="S126" i="8"/>
  <c r="U126" i="8" s="1"/>
  <c r="T126" i="8"/>
  <c r="V126" i="8" s="1"/>
  <c r="P1099" i="8"/>
  <c r="P694" i="8"/>
  <c r="P902" i="8"/>
  <c r="P675" i="8"/>
  <c r="P245" i="8"/>
  <c r="V384" i="8"/>
  <c r="O774" i="8"/>
  <c r="V969" i="8"/>
  <c r="U87" i="3"/>
  <c r="P1156" i="8"/>
  <c r="T1171" i="8"/>
  <c r="V1171" i="8" s="1"/>
  <c r="S1171" i="8"/>
  <c r="U1171" i="8" s="1"/>
  <c r="T1163" i="8"/>
  <c r="V1163" i="8" s="1"/>
  <c r="S1163" i="8"/>
  <c r="U1163" i="8" s="1"/>
  <c r="T1146" i="8"/>
  <c r="V1146" i="8" s="1"/>
  <c r="S1146" i="8"/>
  <c r="U1146" i="8" s="1"/>
  <c r="T1128" i="8"/>
  <c r="V1128" i="8" s="1"/>
  <c r="S1128" i="8"/>
  <c r="U1128" i="8" s="1"/>
  <c r="T1120" i="8"/>
  <c r="V1120" i="8" s="1"/>
  <c r="S1120" i="8"/>
  <c r="U1120" i="8" s="1"/>
  <c r="S1095" i="8"/>
  <c r="U1095" i="8" s="1"/>
  <c r="T1095" i="8"/>
  <c r="V1095" i="8" s="1"/>
  <c r="T1029" i="8"/>
  <c r="V1029" i="8" s="1"/>
  <c r="S1029" i="8"/>
  <c r="U1029" i="8" s="1"/>
  <c r="T1021" i="8"/>
  <c r="V1021" i="8" s="1"/>
  <c r="S1021" i="8"/>
  <c r="U1021" i="8" s="1"/>
  <c r="T995" i="8"/>
  <c r="V995" i="8" s="1"/>
  <c r="S995" i="8"/>
  <c r="U995" i="8" s="1"/>
  <c r="S840" i="8"/>
  <c r="U840" i="8" s="1"/>
  <c r="T840" i="8"/>
  <c r="V840" i="8" s="1"/>
  <c r="S832" i="8"/>
  <c r="U832" i="8" s="1"/>
  <c r="T832" i="8"/>
  <c r="V832" i="8" s="1"/>
  <c r="S823" i="8"/>
  <c r="U823" i="8" s="1"/>
  <c r="T823" i="8"/>
  <c r="V823" i="8" s="1"/>
  <c r="T810" i="8"/>
  <c r="V810" i="8" s="1"/>
  <c r="S810" i="8"/>
  <c r="U810" i="8" s="1"/>
  <c r="T794" i="8"/>
  <c r="V794" i="8" s="1"/>
  <c r="S794" i="8"/>
  <c r="U794" i="8" s="1"/>
  <c r="T783" i="8"/>
  <c r="V783" i="8" s="1"/>
  <c r="S783" i="8"/>
  <c r="U783" i="8" s="1"/>
  <c r="S733" i="8"/>
  <c r="T733" i="8"/>
  <c r="V733" i="8" s="1"/>
  <c r="S707" i="8"/>
  <c r="U707" i="8" s="1"/>
  <c r="T707" i="8"/>
  <c r="V707" i="8" s="1"/>
  <c r="T662" i="8"/>
  <c r="S662" i="8"/>
  <c r="T588" i="8"/>
  <c r="V588" i="8" s="1"/>
  <c r="S588" i="8"/>
  <c r="U588" i="8" s="1"/>
  <c r="S1164" i="8"/>
  <c r="U1164" i="8" s="1"/>
  <c r="T1164" i="8"/>
  <c r="V1164" i="8" s="1"/>
  <c r="S1119" i="8"/>
  <c r="U1119" i="8" s="1"/>
  <c r="T1119" i="8"/>
  <c r="V1119" i="8" s="1"/>
  <c r="P631" i="8"/>
  <c r="O553" i="8"/>
  <c r="U556" i="8"/>
  <c r="S1131" i="8"/>
  <c r="U1131" i="8" s="1"/>
  <c r="T1131" i="8"/>
  <c r="V1131" i="8" s="1"/>
  <c r="P1081" i="8"/>
  <c r="S1158" i="8"/>
  <c r="U1158" i="8" s="1"/>
  <c r="T1158" i="8"/>
  <c r="V1158" i="8" s="1"/>
  <c r="S864" i="8"/>
  <c r="U864" i="8" s="1"/>
  <c r="T864" i="8"/>
  <c r="V864" i="8" s="1"/>
  <c r="S802" i="8"/>
  <c r="U802" i="8" s="1"/>
  <c r="T802" i="8"/>
  <c r="V802" i="8" s="1"/>
  <c r="S760" i="8"/>
  <c r="T760" i="8"/>
  <c r="V760" i="8" s="1"/>
  <c r="S673" i="8"/>
  <c r="T673" i="8"/>
  <c r="T672" i="8" s="1"/>
  <c r="O661" i="8"/>
  <c r="O585" i="8"/>
  <c r="S568" i="8"/>
  <c r="U568" i="8" s="1"/>
  <c r="T568" i="8"/>
  <c r="V568" i="8" s="1"/>
  <c r="O973" i="8"/>
  <c r="S966" i="8"/>
  <c r="U966" i="8" s="1"/>
  <c r="T966" i="8"/>
  <c r="V966" i="8" s="1"/>
  <c r="S699" i="8"/>
  <c r="T699" i="8"/>
  <c r="T697" i="8" s="1"/>
  <c r="S558" i="8"/>
  <c r="U558" i="8" s="1"/>
  <c r="T558" i="8"/>
  <c r="P961" i="8"/>
  <c r="V963" i="8"/>
  <c r="V309" i="8"/>
  <c r="P308" i="8"/>
  <c r="S227" i="8"/>
  <c r="U227" i="8" s="1"/>
  <c r="T227" i="8"/>
  <c r="V227" i="8" s="1"/>
  <c r="S219" i="8"/>
  <c r="U219" i="8" s="1"/>
  <c r="T219" i="8"/>
  <c r="V219" i="8" s="1"/>
  <c r="S208" i="8"/>
  <c r="U208" i="8" s="1"/>
  <c r="T208" i="8"/>
  <c r="V208" i="8" s="1"/>
  <c r="S198" i="8"/>
  <c r="U198" i="8" s="1"/>
  <c r="T198" i="8"/>
  <c r="V198" i="8" s="1"/>
  <c r="S176" i="8"/>
  <c r="U176" i="8" s="1"/>
  <c r="T176" i="8"/>
  <c r="V176" i="8" s="1"/>
  <c r="S165" i="8"/>
  <c r="U165" i="8" s="1"/>
  <c r="T165" i="8"/>
  <c r="V165" i="8" s="1"/>
  <c r="S132" i="8"/>
  <c r="U132" i="8" s="1"/>
  <c r="T132" i="8"/>
  <c r="V132" i="8" s="1"/>
  <c r="S59" i="8"/>
  <c r="U59" i="8" s="1"/>
  <c r="T59" i="8"/>
  <c r="V59" i="8" s="1"/>
  <c r="S40" i="8"/>
  <c r="U40" i="8" s="1"/>
  <c r="T40" i="8"/>
  <c r="V40" i="8" s="1"/>
  <c r="S18" i="8"/>
  <c r="U18" i="8" s="1"/>
  <c r="T18" i="8"/>
  <c r="V18" i="8" s="1"/>
  <c r="S9" i="8"/>
  <c r="T9" i="8"/>
  <c r="V9" i="8" s="1"/>
  <c r="P1112" i="8"/>
  <c r="S896" i="8"/>
  <c r="U896" i="8" s="1"/>
  <c r="T896" i="8"/>
  <c r="V896" i="8" s="1"/>
  <c r="S892" i="8"/>
  <c r="U892" i="8" s="1"/>
  <c r="T892" i="8"/>
  <c r="V892" i="8" s="1"/>
  <c r="S876" i="8"/>
  <c r="U876" i="8" s="1"/>
  <c r="T876" i="8"/>
  <c r="V876" i="8" s="1"/>
  <c r="S871" i="8"/>
  <c r="U871" i="8" s="1"/>
  <c r="T871" i="8"/>
  <c r="V871" i="8" s="1"/>
  <c r="S852" i="8"/>
  <c r="U852" i="8" s="1"/>
  <c r="T852" i="8"/>
  <c r="V852" i="8" s="1"/>
  <c r="S848" i="8"/>
  <c r="U848" i="8" s="1"/>
  <c r="T848" i="8"/>
  <c r="V848" i="8" s="1"/>
  <c r="S748" i="8"/>
  <c r="U748" i="8" s="1"/>
  <c r="T748" i="8"/>
  <c r="V748" i="8" s="1"/>
  <c r="S650" i="8"/>
  <c r="U650" i="8" s="1"/>
  <c r="T650" i="8"/>
  <c r="V650" i="8" s="1"/>
  <c r="S646" i="8"/>
  <c r="U646" i="8" s="1"/>
  <c r="T646" i="8"/>
  <c r="S618" i="8"/>
  <c r="U618" i="8" s="1"/>
  <c r="T618" i="8"/>
  <c r="V618" i="8" s="1"/>
  <c r="S614" i="8"/>
  <c r="U614" i="8" s="1"/>
  <c r="T614" i="8"/>
  <c r="V614" i="8" s="1"/>
  <c r="T475" i="8"/>
  <c r="V475" i="8" s="1"/>
  <c r="S475" i="8"/>
  <c r="S461" i="8" s="1"/>
  <c r="V250" i="8"/>
  <c r="P249" i="8"/>
  <c r="S1060" i="8"/>
  <c r="U1060" i="8" s="1"/>
  <c r="T1060" i="8"/>
  <c r="V1060" i="8" s="1"/>
  <c r="S1056" i="8"/>
  <c r="T1056" i="8"/>
  <c r="V1056" i="8" s="1"/>
  <c r="S976" i="8"/>
  <c r="S973" i="8" s="1"/>
  <c r="T976" i="8"/>
  <c r="S685" i="8"/>
  <c r="U685" i="8" s="1"/>
  <c r="T685" i="8"/>
  <c r="V685" i="8" s="1"/>
  <c r="S642" i="8"/>
  <c r="U642" i="8" s="1"/>
  <c r="T642" i="8"/>
  <c r="V642" i="8" s="1"/>
  <c r="T525" i="8"/>
  <c r="V525" i="8" s="1"/>
  <c r="S525" i="8"/>
  <c r="U525" i="8" s="1"/>
  <c r="T521" i="8"/>
  <c r="V521" i="8" s="1"/>
  <c r="S521" i="8"/>
  <c r="U521" i="8" s="1"/>
  <c r="T517" i="8"/>
  <c r="V517" i="8" s="1"/>
  <c r="S517" i="8"/>
  <c r="U517" i="8" s="1"/>
  <c r="T513" i="8"/>
  <c r="V513" i="8" s="1"/>
  <c r="S513" i="8"/>
  <c r="U513" i="8" s="1"/>
  <c r="T509" i="8"/>
  <c r="V509" i="8" s="1"/>
  <c r="S509" i="8"/>
  <c r="U509" i="8" s="1"/>
  <c r="T505" i="8"/>
  <c r="V505" i="8" s="1"/>
  <c r="S505" i="8"/>
  <c r="U505" i="8" s="1"/>
  <c r="T501" i="8"/>
  <c r="V501" i="8" s="1"/>
  <c r="S501" i="8"/>
  <c r="U501" i="8" s="1"/>
  <c r="T477" i="8"/>
  <c r="S477" i="8"/>
  <c r="U477" i="8" s="1"/>
  <c r="S112" i="8"/>
  <c r="U112" i="8" s="1"/>
  <c r="T112" i="8"/>
  <c r="V112" i="8" s="1"/>
  <c r="S13" i="8"/>
  <c r="U13" i="8" s="1"/>
  <c r="T13" i="8"/>
  <c r="V13" i="8" s="1"/>
  <c r="S153" i="8"/>
  <c r="U153" i="8" s="1"/>
  <c r="T153" i="8"/>
  <c r="V153" i="8" s="1"/>
  <c r="S124" i="8"/>
  <c r="U124" i="8" s="1"/>
  <c r="T124" i="8"/>
  <c r="V124" i="8" s="1"/>
  <c r="S24" i="8"/>
  <c r="U24" i="8" s="1"/>
  <c r="T24" i="8"/>
  <c r="V24" i="8" s="1"/>
  <c r="S64" i="8"/>
  <c r="U64" i="8" s="1"/>
  <c r="T64" i="8"/>
  <c r="V64" i="8" s="1"/>
  <c r="S240" i="8"/>
  <c r="U240" i="8" s="1"/>
  <c r="T240" i="8"/>
  <c r="V240" i="8" s="1"/>
  <c r="V870" i="8"/>
  <c r="V863" i="8"/>
  <c r="V801" i="8"/>
  <c r="V1194" i="8"/>
  <c r="V1064" i="8"/>
  <c r="V851" i="8"/>
  <c r="U571" i="8"/>
  <c r="O979" i="8"/>
  <c r="O631" i="8"/>
  <c r="P528" i="8"/>
  <c r="T437" i="8"/>
  <c r="P571" i="8"/>
  <c r="V51" i="8"/>
  <c r="T50" i="7"/>
  <c r="V1063" i="8"/>
  <c r="V69" i="8"/>
  <c r="R39" i="6"/>
  <c r="V152" i="8"/>
  <c r="V119" i="8"/>
  <c r="V49" i="8"/>
  <c r="T28" i="8"/>
  <c r="P967" i="8"/>
  <c r="P656" i="8"/>
  <c r="M51" i="7"/>
  <c r="T44" i="7"/>
  <c r="P1116" i="8"/>
  <c r="T1173" i="8"/>
  <c r="V1173" i="8" s="1"/>
  <c r="S1173" i="8"/>
  <c r="U1173" i="8" s="1"/>
  <c r="T1165" i="8"/>
  <c r="V1165" i="8" s="1"/>
  <c r="S1165" i="8"/>
  <c r="U1165" i="8" s="1"/>
  <c r="T1157" i="8"/>
  <c r="V1157" i="8" s="1"/>
  <c r="S1157" i="8"/>
  <c r="T1130" i="8"/>
  <c r="V1130" i="8" s="1"/>
  <c r="S1130" i="8"/>
  <c r="U1130" i="8" s="1"/>
  <c r="T1122" i="8"/>
  <c r="V1122" i="8" s="1"/>
  <c r="S1122" i="8"/>
  <c r="U1122" i="8" s="1"/>
  <c r="S1170" i="8"/>
  <c r="U1170" i="8" s="1"/>
  <c r="T1170" i="8"/>
  <c r="V1170" i="8" s="1"/>
  <c r="S1145" i="8"/>
  <c r="T1145" i="8"/>
  <c r="S1125" i="8"/>
  <c r="U1125" i="8" s="1"/>
  <c r="T1125" i="8"/>
  <c r="V1125" i="8" s="1"/>
  <c r="S1097" i="8"/>
  <c r="U1097" i="8" s="1"/>
  <c r="T1097" i="8"/>
  <c r="V1097" i="8" s="1"/>
  <c r="T1032" i="8"/>
  <c r="V1032" i="8" s="1"/>
  <c r="S1032" i="8"/>
  <c r="U1032" i="8" s="1"/>
  <c r="T1023" i="8"/>
  <c r="V1023" i="8" s="1"/>
  <c r="S1023" i="8"/>
  <c r="U1023" i="8" s="1"/>
  <c r="T997" i="8"/>
  <c r="V997" i="8" s="1"/>
  <c r="S997" i="8"/>
  <c r="U997" i="8" s="1"/>
  <c r="T899" i="8"/>
  <c r="V899" i="8" s="1"/>
  <c r="S899" i="8"/>
  <c r="U899" i="8" s="1"/>
  <c r="S834" i="8"/>
  <c r="U834" i="8" s="1"/>
  <c r="T834" i="8"/>
  <c r="V834" i="8" s="1"/>
  <c r="S826" i="8"/>
  <c r="U826" i="8" s="1"/>
  <c r="T826" i="8"/>
  <c r="V826" i="8" s="1"/>
  <c r="T812" i="8"/>
  <c r="V812" i="8" s="1"/>
  <c r="S812" i="8"/>
  <c r="U812" i="8" s="1"/>
  <c r="T796" i="8"/>
  <c r="V796" i="8" s="1"/>
  <c r="S796" i="8"/>
  <c r="U796" i="8" s="1"/>
  <c r="T786" i="8"/>
  <c r="S786" i="8"/>
  <c r="S765" i="8"/>
  <c r="U765" i="8" s="1"/>
  <c r="T765" i="8"/>
  <c r="V765" i="8" s="1"/>
  <c r="S710" i="8"/>
  <c r="U710" i="8" s="1"/>
  <c r="T710" i="8"/>
  <c r="V710" i="8" s="1"/>
  <c r="T664" i="8"/>
  <c r="V664" i="8" s="1"/>
  <c r="S664" i="8"/>
  <c r="U664" i="8" s="1"/>
  <c r="T590" i="8"/>
  <c r="V590" i="8" s="1"/>
  <c r="S590" i="8"/>
  <c r="U590" i="8" s="1"/>
  <c r="O1116" i="8"/>
  <c r="P971" i="8"/>
  <c r="V972" i="8"/>
  <c r="V971" i="8" s="1"/>
  <c r="O961" i="8"/>
  <c r="U964" i="8"/>
  <c r="S1168" i="8"/>
  <c r="U1168" i="8" s="1"/>
  <c r="T1168" i="8"/>
  <c r="V1168" i="8" s="1"/>
  <c r="S1129" i="8"/>
  <c r="U1129" i="8" s="1"/>
  <c r="T1129" i="8"/>
  <c r="V1129" i="8" s="1"/>
  <c r="P973" i="8"/>
  <c r="P774" i="8"/>
  <c r="V775" i="8"/>
  <c r="S1031" i="8"/>
  <c r="U1031" i="8" s="1"/>
  <c r="T1031" i="8"/>
  <c r="V1031" i="8" s="1"/>
  <c r="S900" i="8"/>
  <c r="U900" i="8" s="1"/>
  <c r="T900" i="8"/>
  <c r="V900" i="8" s="1"/>
  <c r="P672" i="8"/>
  <c r="S663" i="8"/>
  <c r="U663" i="8" s="1"/>
  <c r="T663" i="8"/>
  <c r="V663" i="8" s="1"/>
  <c r="S587" i="8"/>
  <c r="T587" i="8"/>
  <c r="O249" i="8"/>
  <c r="S1024" i="8"/>
  <c r="U1024" i="8" s="1"/>
  <c r="T1024" i="8"/>
  <c r="V1024" i="8" s="1"/>
  <c r="S817" i="8"/>
  <c r="U817" i="8" s="1"/>
  <c r="T817" i="8"/>
  <c r="V817" i="8" s="1"/>
  <c r="S797" i="8"/>
  <c r="U797" i="8" s="1"/>
  <c r="T797" i="8"/>
  <c r="V797" i="8" s="1"/>
  <c r="S782" i="8"/>
  <c r="U782" i="8" s="1"/>
  <c r="T782" i="8"/>
  <c r="V782" i="8" s="1"/>
  <c r="P697" i="8"/>
  <c r="S670" i="8"/>
  <c r="U670" i="8" s="1"/>
  <c r="T670" i="8"/>
  <c r="V670" i="8" s="1"/>
  <c r="S589" i="8"/>
  <c r="U589" i="8" s="1"/>
  <c r="T589" i="8"/>
  <c r="V589" i="8" s="1"/>
  <c r="T524" i="8"/>
  <c r="V524" i="8" s="1"/>
  <c r="S524" i="8"/>
  <c r="U524" i="8" s="1"/>
  <c r="T520" i="8"/>
  <c r="V520" i="8" s="1"/>
  <c r="S520" i="8"/>
  <c r="U520" i="8" s="1"/>
  <c r="T516" i="8"/>
  <c r="V516" i="8" s="1"/>
  <c r="S516" i="8"/>
  <c r="U516" i="8" s="1"/>
  <c r="T512" i="8"/>
  <c r="V512" i="8" s="1"/>
  <c r="S512" i="8"/>
  <c r="U512" i="8" s="1"/>
  <c r="T508" i="8"/>
  <c r="V508" i="8" s="1"/>
  <c r="S508" i="8"/>
  <c r="U508" i="8" s="1"/>
  <c r="T504" i="8"/>
  <c r="V504" i="8" s="1"/>
  <c r="S504" i="8"/>
  <c r="U504" i="8" s="1"/>
  <c r="T500" i="8"/>
  <c r="V500" i="8" s="1"/>
  <c r="S500" i="8"/>
  <c r="U500" i="8" s="1"/>
  <c r="T478" i="8"/>
  <c r="V478" i="8" s="1"/>
  <c r="S478" i="8"/>
  <c r="U478" i="8" s="1"/>
  <c r="V601" i="8"/>
  <c r="V599" i="8" s="1"/>
  <c r="P599" i="8"/>
  <c r="V367" i="8"/>
  <c r="V366" i="8" s="1"/>
  <c r="P366" i="8"/>
  <c r="S229" i="8"/>
  <c r="U229" i="8" s="1"/>
  <c r="T229" i="8"/>
  <c r="V229" i="8" s="1"/>
  <c r="S221" i="8"/>
  <c r="U221" i="8" s="1"/>
  <c r="T221" i="8"/>
  <c r="V221" i="8" s="1"/>
  <c r="S210" i="8"/>
  <c r="U210" i="8" s="1"/>
  <c r="T210" i="8"/>
  <c r="V210" i="8" s="1"/>
  <c r="T200" i="8"/>
  <c r="S178" i="8"/>
  <c r="U178" i="8" s="1"/>
  <c r="T178" i="8"/>
  <c r="V178" i="8" s="1"/>
  <c r="S167" i="8"/>
  <c r="U167" i="8" s="1"/>
  <c r="T167" i="8"/>
  <c r="V167" i="8" s="1"/>
  <c r="S145" i="8"/>
  <c r="U145" i="8" s="1"/>
  <c r="T145" i="8"/>
  <c r="V145" i="8" s="1"/>
  <c r="S113" i="8"/>
  <c r="U113" i="8" s="1"/>
  <c r="T113" i="8"/>
  <c r="V113" i="8" s="1"/>
  <c r="S61" i="8"/>
  <c r="U61" i="8" s="1"/>
  <c r="T61" i="8"/>
  <c r="V61" i="8" s="1"/>
  <c r="S42" i="8"/>
  <c r="U42" i="8" s="1"/>
  <c r="T42" i="8"/>
  <c r="V42" i="8" s="1"/>
  <c r="S20" i="8"/>
  <c r="U20" i="8" s="1"/>
  <c r="T20" i="8"/>
  <c r="V20" i="8" s="1"/>
  <c r="S12" i="8"/>
  <c r="T12" i="8"/>
  <c r="S1018" i="8"/>
  <c r="U1018" i="8" s="1"/>
  <c r="T1018" i="8"/>
  <c r="V1018" i="8" s="1"/>
  <c r="S790" i="8"/>
  <c r="U790" i="8" s="1"/>
  <c r="T790" i="8"/>
  <c r="V790" i="8" s="1"/>
  <c r="S591" i="8"/>
  <c r="U591" i="8" s="1"/>
  <c r="T591" i="8"/>
  <c r="V591" i="8" s="1"/>
  <c r="P416" i="8"/>
  <c r="V417" i="8"/>
  <c r="V416" i="8" s="1"/>
  <c r="V358" i="8"/>
  <c r="V357" i="8" s="1"/>
  <c r="P357" i="8"/>
  <c r="P1055" i="8"/>
  <c r="S1020" i="8"/>
  <c r="U1020" i="8" s="1"/>
  <c r="T1020" i="8"/>
  <c r="V1020" i="8" s="1"/>
  <c r="S996" i="8"/>
  <c r="U996" i="8" s="1"/>
  <c r="T996" i="8"/>
  <c r="V996" i="8" s="1"/>
  <c r="S898" i="8"/>
  <c r="U898" i="8" s="1"/>
  <c r="T898" i="8"/>
  <c r="V898" i="8" s="1"/>
  <c r="S813" i="8"/>
  <c r="U813" i="8" s="1"/>
  <c r="T813" i="8"/>
  <c r="V813" i="8" s="1"/>
  <c r="V37" i="8"/>
  <c r="S235" i="8"/>
  <c r="U235" i="8" s="1"/>
  <c r="T235" i="8"/>
  <c r="S15" i="8"/>
  <c r="U15" i="8" s="1"/>
  <c r="T15" i="8"/>
  <c r="V15" i="8" s="1"/>
  <c r="S26" i="8"/>
  <c r="U26" i="8" s="1"/>
  <c r="T26" i="8"/>
  <c r="V26" i="8" s="1"/>
  <c r="S58" i="8"/>
  <c r="U58" i="8" s="1"/>
  <c r="T58" i="8"/>
  <c r="V58" i="8" s="1"/>
  <c r="S184" i="8"/>
  <c r="U184" i="8" s="1"/>
  <c r="T184" i="8"/>
  <c r="V184" i="8" s="1"/>
  <c r="S155" i="8"/>
  <c r="U155" i="8" s="1"/>
  <c r="T155" i="8"/>
  <c r="V155" i="8" s="1"/>
  <c r="S122" i="8"/>
  <c r="U122" i="8" s="1"/>
  <c r="T122" i="8"/>
  <c r="V122" i="8" s="1"/>
  <c r="V1186" i="8"/>
  <c r="V1152" i="8"/>
  <c r="O607" i="8"/>
  <c r="P784" i="8"/>
  <c r="V1090" i="8"/>
  <c r="O721" i="8"/>
  <c r="T324" i="8"/>
  <c r="P721" i="8"/>
  <c r="P661" i="8"/>
  <c r="V571" i="8"/>
  <c r="P199" i="8"/>
  <c r="P1062" i="8"/>
  <c r="V325" i="8"/>
  <c r="O35" i="8"/>
  <c r="V1101" i="8"/>
  <c r="V68" i="8"/>
  <c r="V758" i="8"/>
  <c r="P585" i="8"/>
  <c r="T11" i="6"/>
  <c r="T39" i="6" s="1"/>
  <c r="T51" i="7" l="1"/>
  <c r="V382" i="8"/>
  <c r="P1087" i="8"/>
  <c r="O1087" i="8"/>
  <c r="T1177" i="8"/>
  <c r="V1151" i="8"/>
  <c r="V1149" i="8" s="1"/>
  <c r="S1112" i="8"/>
  <c r="T1062" i="8"/>
  <c r="V12" i="8"/>
  <c r="U9" i="8"/>
  <c r="U12" i="8"/>
  <c r="U4" i="8" s="1"/>
  <c r="T1099" i="8"/>
  <c r="T961" i="8"/>
  <c r="T973" i="8"/>
  <c r="S553" i="8"/>
  <c r="U961" i="8"/>
  <c r="T1068" i="8"/>
  <c r="T249" i="8"/>
  <c r="T656" i="8"/>
  <c r="U1099" i="8"/>
  <c r="V261" i="8"/>
  <c r="U475" i="8"/>
  <c r="U461" i="8" s="1"/>
  <c r="V1099" i="8"/>
  <c r="S961" i="8"/>
  <c r="T553" i="8"/>
  <c r="V1065" i="8"/>
  <c r="V1062" i="8" s="1"/>
  <c r="V285" i="8"/>
  <c r="V451" i="8"/>
  <c r="U967" i="8"/>
  <c r="V976" i="8"/>
  <c r="V973" i="8" s="1"/>
  <c r="T1081" i="8"/>
  <c r="T1143" i="8"/>
  <c r="T631" i="8"/>
  <c r="V437" i="8"/>
  <c r="U1111" i="8"/>
  <c r="U1110" i="8" s="1"/>
  <c r="S1177" i="8"/>
  <c r="V659" i="8"/>
  <c r="V656" i="8" s="1"/>
  <c r="V1069" i="8"/>
  <c r="V1068" i="8" s="1"/>
  <c r="V646" i="8"/>
  <c r="V631" i="8" s="1"/>
  <c r="V251" i="8"/>
  <c r="V249" i="8" s="1"/>
  <c r="U231" i="8"/>
  <c r="V324" i="8"/>
  <c r="V558" i="8"/>
  <c r="V553" i="8" s="1"/>
  <c r="S1099" i="8"/>
  <c r="V308" i="8"/>
  <c r="S249" i="8"/>
  <c r="U1152" i="8"/>
  <c r="U1149" i="8" s="1"/>
  <c r="V699" i="8"/>
  <c r="V697" i="8" s="1"/>
  <c r="V1081" i="8"/>
  <c r="T528" i="8"/>
  <c r="U1113" i="8"/>
  <c r="U1112" i="8" s="1"/>
  <c r="T751" i="8"/>
  <c r="V902" i="8"/>
  <c r="V1088" i="8"/>
  <c r="S1143" i="8"/>
  <c r="T607" i="8"/>
  <c r="T704" i="8"/>
  <c r="U251" i="8"/>
  <c r="U249" i="8" s="1"/>
  <c r="T1055" i="8"/>
  <c r="U1177" i="8"/>
  <c r="V752" i="8"/>
  <c r="V751" i="8" s="1"/>
  <c r="V28" i="8"/>
  <c r="T967" i="8"/>
  <c r="V967" i="8"/>
  <c r="U607" i="8"/>
  <c r="T231" i="8"/>
  <c r="U866" i="8"/>
  <c r="U704" i="8"/>
  <c r="T1073" i="8"/>
  <c r="V528" i="8"/>
  <c r="S1055" i="8"/>
  <c r="T1112" i="8"/>
  <c r="V244" i="8"/>
  <c r="V242" i="8" s="1"/>
  <c r="V721" i="8"/>
  <c r="V236" i="8"/>
  <c r="S866" i="8"/>
  <c r="V673" i="8"/>
  <c r="V672" i="8" s="1"/>
  <c r="U1088" i="8"/>
  <c r="U553" i="8"/>
  <c r="S4" i="8"/>
  <c r="V461" i="8"/>
  <c r="V477" i="8"/>
  <c r="V476" i="8" s="1"/>
  <c r="T476" i="8"/>
  <c r="T4" i="8"/>
  <c r="U143" i="8"/>
  <c r="V1156" i="8"/>
  <c r="S784" i="8"/>
  <c r="U786" i="8"/>
  <c r="U784" i="8" s="1"/>
  <c r="S1156" i="8"/>
  <c r="U1157" i="8"/>
  <c r="U1156" i="8" s="1"/>
  <c r="S661" i="8"/>
  <c r="U662" i="8"/>
  <c r="U661" i="8" s="1"/>
  <c r="S245" i="8"/>
  <c r="U247" i="8"/>
  <c r="U245" i="8" s="1"/>
  <c r="S1116" i="8"/>
  <c r="U1118" i="8"/>
  <c r="U1116" i="8" s="1"/>
  <c r="T485" i="8"/>
  <c r="V486" i="8"/>
  <c r="V485" i="8" s="1"/>
  <c r="S979" i="8"/>
  <c r="U980" i="8"/>
  <c r="U979" i="8" s="1"/>
  <c r="U1075" i="8"/>
  <c r="U1073" i="8" s="1"/>
  <c r="S1073" i="8"/>
  <c r="S171" i="8"/>
  <c r="U172" i="8"/>
  <c r="U171" i="8" s="1"/>
  <c r="S751" i="8"/>
  <c r="U752" i="8"/>
  <c r="U751" i="8" s="1"/>
  <c r="S656" i="8"/>
  <c r="U659" i="8"/>
  <c r="U656" i="8" s="1"/>
  <c r="S1062" i="8"/>
  <c r="U1065" i="8"/>
  <c r="U1062" i="8" s="1"/>
  <c r="T675" i="8"/>
  <c r="V677" i="8"/>
  <c r="V675" i="8" s="1"/>
  <c r="V757" i="8"/>
  <c r="V774" i="8"/>
  <c r="S704" i="8"/>
  <c r="S476" i="8"/>
  <c r="T866" i="8"/>
  <c r="U35" i="8"/>
  <c r="S35" i="8"/>
  <c r="S1088" i="8"/>
  <c r="S607" i="8"/>
  <c r="O1054" i="8"/>
  <c r="O1197" i="8" s="1"/>
  <c r="S199" i="8"/>
  <c r="U200" i="8"/>
  <c r="U199" i="8" s="1"/>
  <c r="S697" i="8"/>
  <c r="U699" i="8"/>
  <c r="U697" i="8" s="1"/>
  <c r="S672" i="8"/>
  <c r="U673" i="8"/>
  <c r="U672" i="8" s="1"/>
  <c r="T496" i="8"/>
  <c r="V498" i="8"/>
  <c r="V496" i="8" s="1"/>
  <c r="T171" i="8"/>
  <c r="V172" i="8"/>
  <c r="V171" i="8" s="1"/>
  <c r="V1111" i="8"/>
  <c r="V1110" i="8" s="1"/>
  <c r="S675" i="8"/>
  <c r="U677" i="8"/>
  <c r="U675" i="8" s="1"/>
  <c r="V1055" i="8"/>
  <c r="S585" i="8"/>
  <c r="T143" i="8"/>
  <c r="V235" i="8"/>
  <c r="V1112" i="8"/>
  <c r="U976" i="8"/>
  <c r="U973" i="8" s="1"/>
  <c r="S143" i="8"/>
  <c r="T35" i="8"/>
  <c r="S561" i="8"/>
  <c r="V979" i="8"/>
  <c r="S485" i="8"/>
  <c r="T979" i="8"/>
  <c r="U1056" i="8"/>
  <c r="U1055" i="8" s="1"/>
  <c r="V1177" i="8"/>
  <c r="V704" i="8"/>
  <c r="T461" i="8"/>
  <c r="T199" i="8"/>
  <c r="V200" i="8"/>
  <c r="V199" i="8" s="1"/>
  <c r="T585" i="8"/>
  <c r="V587" i="8"/>
  <c r="V585" i="8" s="1"/>
  <c r="V1145" i="8"/>
  <c r="V1143" i="8" s="1"/>
  <c r="T561" i="8"/>
  <c r="V562" i="8"/>
  <c r="V561" i="8" s="1"/>
  <c r="U633" i="8"/>
  <c r="U631" i="8" s="1"/>
  <c r="S631" i="8"/>
  <c r="S667" i="8"/>
  <c r="U668" i="8"/>
  <c r="U667" i="8" s="1"/>
  <c r="S774" i="8"/>
  <c r="U776" i="8"/>
  <c r="U774" i="8" s="1"/>
  <c r="U1083" i="8"/>
  <c r="U1081" i="8" s="1"/>
  <c r="S1081" i="8"/>
  <c r="U550" i="8"/>
  <c r="U528" i="8" s="1"/>
  <c r="S528" i="8"/>
  <c r="V35" i="8"/>
  <c r="P1054" i="8"/>
  <c r="P1197" i="8" s="1"/>
  <c r="V1116" i="8"/>
  <c r="T757" i="8"/>
  <c r="V961" i="8"/>
  <c r="U587" i="8"/>
  <c r="U585" i="8" s="1"/>
  <c r="V143" i="8"/>
  <c r="S496" i="8"/>
  <c r="V1073" i="8"/>
  <c r="S231" i="8"/>
  <c r="T721" i="8"/>
  <c r="T774" i="8"/>
  <c r="U498" i="8"/>
  <c r="U496" i="8" s="1"/>
  <c r="T784" i="8"/>
  <c r="V786" i="8"/>
  <c r="V784" i="8" s="1"/>
  <c r="U760" i="8"/>
  <c r="U757" i="8" s="1"/>
  <c r="S757" i="8"/>
  <c r="T661" i="8"/>
  <c r="V662" i="8"/>
  <c r="V661" i="8" s="1"/>
  <c r="U733" i="8"/>
  <c r="U721" i="8" s="1"/>
  <c r="S721" i="8"/>
  <c r="T245" i="8"/>
  <c r="V247" i="8"/>
  <c r="V245" i="8" s="1"/>
  <c r="U476" i="8"/>
  <c r="T1156" i="8"/>
  <c r="V607" i="8"/>
  <c r="V866" i="8"/>
  <c r="T1088" i="8"/>
  <c r="U485" i="8"/>
  <c r="V667" i="8"/>
  <c r="T1116" i="8"/>
  <c r="U562" i="8"/>
  <c r="U561" i="8" s="1"/>
  <c r="U1069" i="8"/>
  <c r="U1068" i="8" s="1"/>
  <c r="T667" i="8"/>
  <c r="U1145" i="8"/>
  <c r="U1143" i="8" s="1"/>
  <c r="V1087" i="8" l="1"/>
  <c r="S1087" i="8"/>
  <c r="V4" i="8"/>
  <c r="U1087" i="8"/>
  <c r="T1087" i="8"/>
  <c r="S1054" i="8"/>
  <c r="S1197" i="8" s="1"/>
  <c r="T1054" i="8"/>
  <c r="V231" i="8"/>
  <c r="U1054" i="8"/>
  <c r="U1197" i="8" s="1"/>
  <c r="V1054" i="8"/>
  <c r="T1197" i="8" l="1"/>
  <c r="V1197" i="8"/>
</calcChain>
</file>

<file path=xl/sharedStrings.xml><?xml version="1.0" encoding="utf-8"?>
<sst xmlns="http://schemas.openxmlformats.org/spreadsheetml/2006/main" count="6768" uniqueCount="1865">
  <si>
    <t>EK.3401.55.2020 </t>
  </si>
  <si>
    <t>Propozycja ilości - Neurochirurgia</t>
  </si>
  <si>
    <t>EK</t>
  </si>
  <si>
    <t>L.p.</t>
  </si>
  <si>
    <t>Nazwa sprzętu  asortymentu-pełny opis przedmiotu zamówienia w podziale na części</t>
  </si>
  <si>
    <t>Kryteria oceny</t>
  </si>
  <si>
    <t>Czy jest zachowana konkurencyjność TAK/NIE</t>
  </si>
  <si>
    <t>CPV</t>
  </si>
  <si>
    <t>j.m.</t>
  </si>
  <si>
    <t>Ilość do przetargu na 12 m-cy</t>
  </si>
  <si>
    <t>Ilość do przetargu na 24m-cy</t>
  </si>
  <si>
    <t>Cena j.netto</t>
  </si>
  <si>
    <t>VAT   %</t>
  </si>
  <si>
    <t>kwota j. VAT</t>
  </si>
  <si>
    <t>Cena j.brutto</t>
  </si>
  <si>
    <t>Wartość netto 12 m-cy</t>
  </si>
  <si>
    <t>Wartość brutto 12 m-cy</t>
  </si>
  <si>
    <t>Wartość netto 24 m-cy</t>
  </si>
  <si>
    <t>Wartość brutto 24 m-cy</t>
  </si>
  <si>
    <t>Cena j.netto z ostatniej realizowanej umowy/wniosku</t>
  </si>
  <si>
    <t>Cena j.brutto z ostatniej realizowanej umowy/wniosku</t>
  </si>
  <si>
    <t>Ilość do zakupu zgodnie z prawem opcji (60%) 24m-cy</t>
  </si>
  <si>
    <t>Wartość netto „prawo opcji” 24m-cy</t>
  </si>
  <si>
    <t>Wartość brutto „prawo opcji” 24m-cy</t>
  </si>
  <si>
    <t>Wartość netto 24m-cy i „prawo opcji” 24m-cy</t>
  </si>
  <si>
    <t>Wartość brutto 24m-cy i „prawo opcji” 24m-cy</t>
  </si>
  <si>
    <t>Uzasadnienie</t>
  </si>
  <si>
    <t>Ilość z marca 2020 dla 12 miesięcy</t>
  </si>
  <si>
    <t>Cena j. netto z rozdzielnika</t>
  </si>
  <si>
    <t>Plan 2020</t>
  </si>
  <si>
    <t>RW 2020
I-X 2020</t>
  </si>
  <si>
    <t>RW 2019</t>
  </si>
  <si>
    <t>Ilość na 12 mc wynikająca ze ze zużycia/rozdzielnika 2019-2020 (uwzględniono większą z wartości)</t>
  </si>
  <si>
    <t>Ilość na 24 mc wynikająca ze ze zużycia/rozdzielnika 2019-2020 (uwzględniono większą z wartości)</t>
  </si>
  <si>
    <t>x</t>
  </si>
  <si>
    <t>411-917 NEURONAWIGACJA,  411-717-WODOGŁOWIE</t>
  </si>
  <si>
    <t xml:space="preserve">Elektrody igłowe domięśniowe do śródoperacyjnej rejestracji MEP, pojedyncze, długość roboczej części igły minimum 13mm, wymagana minimalna długość połączenia igły elektrody z aparatem monitorującym z uwzględnieniem wszystkich pośrednich połączeń minimum 2 metry. Elektrody znakowane kolorem. Złącze touchproof. 1,5mm - </t>
  </si>
  <si>
    <t>tak</t>
  </si>
  <si>
    <t>31711140-6</t>
  </si>
  <si>
    <t>szt</t>
  </si>
  <si>
    <t>Elektrody igłowe domięśniowe do śródoperacyjnej rejestracji MEP, podwójne, parzyście skręcone, długość roboczej części igły minimum 13mm, wymagana minimalna długość połączenia igły elektrody z aparatem monitorującym z uwzględnieniem wszystkich pośrednich połączeń minimum 2 metry. Elektrody znakowane kolorem. Złącze touchproof. 1,5mm</t>
  </si>
  <si>
    <t>Zmniejszone o połowę zgodnie z mailem od dr Kipińskiego</t>
  </si>
  <si>
    <t>Elektrody igłowe domięśniowe do śródoperacyjnej rejestracji MEP, pojedyncze lub podwójne, długość roboczej części igły minimum 25mm, wymagana minimalna długość połączenia igły elektrody z aparatem monitorującym z uwzględnieniem wszystkich pośrednich połączeń minimum 2 metry. Elektrody znakowane kolorem. Złącze touchproof 1,5mm</t>
  </si>
  <si>
    <t>szt.</t>
  </si>
  <si>
    <t>to jest nowe</t>
  </si>
  <si>
    <t>nd</t>
  </si>
  <si>
    <t>Elektrody wkręcane typu korkociąg do śródoperacyjnej stymulacji przezczaszkowej  oraz rejestracji EEG i potencjałów wywołanych mózgu, jednokońcówkowe, wymagana minimalna długość połączenia igły elektrody z aparatem monitorującym z uwzględnieniem wszystkich pośrednich połączeń do 1,5 metra. Elektrody znakowane kolorem. Złącze touchproof 1,5mm</t>
  </si>
  <si>
    <t>504 sztuki pozostają do wykorzystania z umowy 01/917/2019 Proponuję przedłużyć umowę o rok (Apteka wysłała do firmy zapytanie w tej sprawie). Zapotrzebowanie na 2 lata wg moich szacunków: 864 szt. Proponuję te ilości rozbić na podstawę i opcję.</t>
  </si>
  <si>
    <r>
      <rPr>
        <sz val="20"/>
        <rFont val="Arial"/>
        <family val="2"/>
        <charset val="238"/>
      </rPr>
      <t>Elektrody powierzchowne samoprzylepne do śródopweracyjnej stymulacji SEP, podwójne parzyście skręcane, wymagana minimalna długość połączenia igły elektrody z aparatem monitorującym z uwzględnieniem wszystkich pośrednich połączeń minimum 2 metry, o powierzchni przylegania min 1,0 cm</t>
    </r>
    <r>
      <rPr>
        <vertAlign val="superscript"/>
        <sz val="20"/>
        <rFont val="Arial"/>
        <family val="2"/>
        <charset val="238"/>
      </rPr>
      <t>2</t>
    </r>
    <r>
      <rPr>
        <sz val="20"/>
        <rFont val="Arial"/>
        <family val="2"/>
        <charset val="238"/>
      </rPr>
      <t>, a max 2,0 cm</t>
    </r>
    <r>
      <rPr>
        <vertAlign val="superscript"/>
        <sz val="20"/>
        <rFont val="Arial"/>
        <family val="2"/>
        <charset val="238"/>
      </rPr>
      <t>2.</t>
    </r>
    <r>
      <rPr>
        <sz val="20"/>
        <rFont val="Arial"/>
        <family val="2"/>
        <charset val="238"/>
      </rPr>
      <t xml:space="preserve"> Elektrody znakowane kolorem.  Złącze touchproof 1.5mm</t>
    </r>
  </si>
  <si>
    <t>Po podzieleniu przez 2 zgodnie z korespondencją 480. Wg moich szacunków realne zapotrzebowanie na 2 lata 364 szt. W związku z tym proponuję 480 rozbić na podstawę i opcję.</t>
  </si>
  <si>
    <t>Elektrody uziemiające samoprzylepne do neuromonitoringu śródoperacyjnego,  wymagana minimalna długość połączenia igły elektrody z aparatem monitorującym z uwzględnieniem wszystkich pośrednich połączeń minimum 2 metry. Elektrody znakowane kolorem. Złącze touchproof1,5mm</t>
  </si>
  <si>
    <t>zgodnie z propozycją</t>
  </si>
  <si>
    <t>Sondy monopolarne sterylne do śródoperacyjnej stymulacji bezpośredniej mózgu, z płaską końcówką (typu flash-tip). Złącze touchproof 1.5mm</t>
  </si>
  <si>
    <t>Sondy monopolarne sterylne do śródoperacyjnej stymulacji bezpośredniej mózgu, z końcówką w kształcie kulki (typu ball-tip). Złącze touchproof 1,5mm</t>
  </si>
  <si>
    <t>33141641-5</t>
  </si>
  <si>
    <t>Sondy monopolarne sterylne do śródoperacyjnej stymulacji bezpośredniej nerwów. Złącze touchproof 1,5mm</t>
  </si>
  <si>
    <t>bd</t>
  </si>
  <si>
    <t>Sondy monopolarne z ssakiem, sterylne, do śródoperacyjnej stymulacji podkorowej długich dróg nerwowych mózgu z jednoczesnym odsysaniem. Złącze touchproof 1.5mm</t>
  </si>
  <si>
    <t>nowa</t>
  </si>
  <si>
    <t>Sondy bipolarne sterylne, do śródoperacyjnej stymulacji mózgu, dwubiegunowe, tj. z osobnymi ramionami dla każdego bieguna elektrody i podwójnym złączem touchproof 1,5mm</t>
  </si>
  <si>
    <t>Elektrody do śródoperacyjnej rejestracji fali D (D-wave) bezpośrednio z rdzenia kręgowego, sterylne, giętkie, 2-stykowe, złącza touchproof 1,5mm</t>
  </si>
  <si>
    <t>Elektrody do śródoperacyjnej rejestracji fali D (D-wave) bezpośrednio z rdzenia kręgowego, sterylne, giętkie, 3-stykowe, złącza touchproof 1,5mm</t>
  </si>
  <si>
    <t>Elektrody sterylne do śródoperacyjnej stymulacji bezpośredniej kory mózgowej i rejestracji potencjałów korowych, w tym pomiaru odwróconej fazy, paskowe (typu strip), 4-kontaktowe, z odstępem m-dzy elektrodami 10 i 15mm. Złącza touchproof  1,5 mm lub z adapterem w zestawie.</t>
  </si>
  <si>
    <t>Elektrody sterylne do śródoperacyjnej elektrokortykografii, siatkowe (typu grip), min. 16-kontaktowe (4x4), złącza touchproof  1,5 mm lub z adapterem w zestawie</t>
  </si>
  <si>
    <t>Elektrody sterylne do śródoperacyjnej elektrokortykografii, siatkowe (typu grip), min. 32-kontaktowe (4x8), złącza touchproof 1,5 mm lub z adapterem w zestawie</t>
  </si>
  <si>
    <t>Elektrody domięśniowe zagięte, dedykowane do śródoperacyjnej rejestracji potencjałów z nerwów czaszkowych trójdzielnego i okoruchowego, pojedyncze lub podwójne. Wymagana minimalna długość połączenia igły elektrody z aparatem monitorującym z uwzględnieniem wszystkich pośrednich połączeń minimum 1,5 metra, złącze touchproof. 1,5 mm</t>
  </si>
  <si>
    <t>ZADANIE 18. NEURONAWIGACJA.</t>
  </si>
  <si>
    <t>System rejestracji pacjenta - sterylny, jednorazowy wskaźnik</t>
  </si>
  <si>
    <t>33141000-0</t>
  </si>
  <si>
    <t>Pin do ramki referencyjnej, jednorazowy, mocowany do talerza biodrowego</t>
  </si>
  <si>
    <t>4 pozostają do wykorzystania z obecnej umowy. Proponuje przedłużyć umowę.lość szacowaną na 2 lata rozbić na podstawę i opcję w przypadku braku możliwości przedłużenia.</t>
  </si>
  <si>
    <t>Nawigowana, jednorazowa igła do wyznaczania trajektorii</t>
  </si>
  <si>
    <t>2 pozostają do wykorzystania z obecnej umowy. Proponuje przedłużyć umowę.llość szacowaną na 2 lata rozbić na podstawę i opcję w przypadku braku możliwości przedłużenia.</t>
  </si>
  <si>
    <t>Sterylne obłożenie do ramienia aparatu O-arm, typu „TUBA”, typu „BAR”</t>
  </si>
  <si>
    <t>Jednorazowe, optyczne markery kompatybilne z posiadaną przez Zamawiającego optyczną neuronawigacją StealthStation S7 oraz nawigowalnym instrumentarium pasywnym i aktywnym z firmy Medtronic do zabiegów w obrębie głowy z włączeniem biopsji oraz zabiegów w obrębie kręgosłupa. Markery pakowanie podwójnie sterylnie. Możliwość wyboru opakowań zbiorczych z podajnikami każdorazowo przez Zamawiającego: pakowane po 1 szt oraz pakowane po 4 sztuki, 12 blistrów po 4szt.=48 szt.</t>
  </si>
  <si>
    <t>Mamy ponad roczny zapas w obecnej umowie - proponuję jej przedlużenie. Ilość szacowaną na 2 lata rozbić na podstawę i opcję w przypadku braku możliwości przedłużenia.</t>
  </si>
  <si>
    <t>Jednorazowy zestaw do wykonywania nawigowanych biopsji kompatybilny z systemem optycznym neuronawigacji StealthStation S7. Skład zestawu : igła biopsyjna umożliwiająca pobranie materiału z głębokości wyznaczonej w neuronawigacji, miarka umożliwiająca umocowanie ogranicznika głębokości wprowadzenia igły, ogranicznik głębokości wprowadzenia igły, wężyk aspiracyjny.</t>
  </si>
  <si>
    <t>9733068
zestaw igly biopsyjnej</t>
  </si>
  <si>
    <t>Biorac pod uwagę RW 2019 i 2020 ilości przeszacowane</t>
  </si>
  <si>
    <t>Dzierżawa ramki referencyjnej wielorazowego użytku (z możliwością sterylizacji) służącej do rejestracji pacjenta w systemie neuronawigacji optycznej StealhtStation S7.</t>
  </si>
  <si>
    <t>PAO2-0</t>
  </si>
  <si>
    <t>msc</t>
  </si>
  <si>
    <t>Zadanie 19. NEURONAWIGACJA</t>
  </si>
  <si>
    <t>Prowadnik igły biopsyjnej</t>
  </si>
  <si>
    <t>9733498
zestaw igieł zestawu dostępowego</t>
  </si>
  <si>
    <t>Proponuję przedlużyć obecna umowę, w której 3 sztuki pozostaly do wykorzystania</t>
  </si>
  <si>
    <t>Zestaw do resekcji guza, (do trajektorii)</t>
  </si>
  <si>
    <t>9733065
Zestaw prowadnika trajektorii, zewnętrzny</t>
  </si>
  <si>
    <t>Zadanie 20</t>
  </si>
  <si>
    <t>Rurka intubacyjna dotchawicza</t>
  </si>
  <si>
    <t>Umowa ważna do 09.2020, pomniejszono o zapas w umowie skorygowany o półroczne wykorzystanie</t>
  </si>
  <si>
    <t>Zadanie 21</t>
  </si>
  <si>
    <t>Elektroda APS 2mm i 3 mm</t>
  </si>
  <si>
    <t>RW z Apteki 0. Jednakże 2 szt. zostały zużyte przez Blok w 2019 roku. Pozycja w trakcie potwierdzenia z LBO</t>
  </si>
  <si>
    <t>RW 2021 z 9 miesięcy</t>
  </si>
  <si>
    <t>RW 2021 prognoza z proporcji</t>
  </si>
  <si>
    <t>RW 2020</t>
  </si>
  <si>
    <t>Ile pozostało
 w umowie
 (bez ilości z prawa opcji)</t>
  </si>
  <si>
    <t>Ilość w umowie w prawie opcji</t>
  </si>
  <si>
    <t>Do kiedy
 ważna umowa</t>
  </si>
  <si>
    <t>Liczba miesięcy do zakończenia umowy</t>
  </si>
  <si>
    <t>Przewidywane zużycie z umowy do końca jej trwania</t>
  </si>
  <si>
    <t>Stymulator nerwu błędnego do leczenia  padaczki  lekoopornej</t>
  </si>
  <si>
    <t>2022-11-02</t>
  </si>
  <si>
    <t>Elektroda</t>
  </si>
  <si>
    <t>Tunelizator</t>
  </si>
  <si>
    <t>Zestaw magnesów – komplet zawierający 2 szt.</t>
  </si>
  <si>
    <t>Załącznik nr 2c</t>
  </si>
  <si>
    <t>Blok operacyjny 050001</t>
  </si>
  <si>
    <t>do Wewnętrznego Regulaminu Udzielania Zamówień Publicznych</t>
  </si>
  <si>
    <t>EK.0411.14.2021</t>
  </si>
  <si>
    <t>ROCZNY PLAN ZAKUPU NA ASORTYMENT- GRUPY 401-02-04-11-05 NA ROK 2021</t>
  </si>
  <si>
    <t>411-917 SPRZĘT MEDYCZNY JEDNORAZOWEGO UŻYTKU - WYROBY DO NEUROMONITORINGU</t>
  </si>
  <si>
    <t>INDEKS</t>
  </si>
  <si>
    <t>Nazwa asortymentu</t>
  </si>
  <si>
    <t>nr katalogowy</t>
  </si>
  <si>
    <t>Grupa / Kategoria wg Wspólnego Słownika Zamówień (CPV)</t>
  </si>
  <si>
    <t>j.m</t>
  </si>
  <si>
    <r>
      <rPr>
        <sz val="10"/>
        <rFont val="Times New Roman"/>
        <family val="1"/>
        <charset val="238"/>
      </rPr>
      <t xml:space="preserve">RW 2019       </t>
    </r>
    <r>
      <rPr>
        <b/>
        <sz val="10"/>
        <rFont val="Times New Roman"/>
        <family val="1"/>
        <charset val="238"/>
      </rPr>
      <t xml:space="preserve">   </t>
    </r>
  </si>
  <si>
    <t>Plan 2020 (propozycja Oddziału)</t>
  </si>
  <si>
    <t>Plan 2020 (EK)</t>
  </si>
  <si>
    <t>Plan 2021
(propozycja oddziału)</t>
  </si>
  <si>
    <t>Plan 2021</t>
  </si>
  <si>
    <t xml:space="preserve">cena jednostkowa (netto) </t>
  </si>
  <si>
    <t>stawka VAT</t>
  </si>
  <si>
    <t>kwota VAT</t>
  </si>
  <si>
    <t>cena jednostkowa (brutto)     z aktualnych umów</t>
  </si>
  <si>
    <t>Wartość brutto</t>
  </si>
  <si>
    <t>Propozycja ilości na rok 2020 r /KOREKTA na rok 2019 (o jaką ilość)</t>
  </si>
  <si>
    <t>Propozycja ilości na rok 2018 r /KOREKTA na rok 2017 (o jaką ilość)</t>
  </si>
  <si>
    <t>Plan 2019 po korekcie 
(wartość brutto)</t>
  </si>
  <si>
    <t>RW 2019  
(wartość brutto)</t>
  </si>
  <si>
    <t>Propozycja Oddziału 2020    
(wartość brutto)</t>
  </si>
  <si>
    <t>Plan 2020   (wartość brutto)</t>
  </si>
  <si>
    <t>Plan 2020 po korekcie (wartość brutto)</t>
  </si>
  <si>
    <t>RW 2020 (wartość brutto)</t>
  </si>
  <si>
    <t>Propozycja Oddziału 2021 (wartość brutto)</t>
  </si>
  <si>
    <t>Plan 2021   (wartość brutto)</t>
  </si>
  <si>
    <t>Sonda stymulująca monopolarna (8225101)</t>
  </si>
  <si>
    <t>SON-19329</t>
  </si>
  <si>
    <t>Sonda stymulująca monopolarna końcówka o srednicy 05,mm 8225101, op=5 szt.</t>
  </si>
  <si>
    <t>WMD09829+ZAMIENNIKI</t>
  </si>
  <si>
    <t>33171000-9</t>
  </si>
  <si>
    <t>8229975</t>
  </si>
  <si>
    <t>Rurka intubacyjna dotchawicza NIM Flex EMG 7,5 mm (NEUROMONITORING)     [x1]</t>
  </si>
  <si>
    <t>8229707</t>
  </si>
  <si>
    <t>Rurka intubacyjna dotchawicza NIM Trivantage EMG 7,0 mm (NEUROMONITORING)     [x1]</t>
  </si>
  <si>
    <t>8229708</t>
  </si>
  <si>
    <t>Rurka intubacyjna dotchawicza NIM Trivantage EMG 8,0 mm (NEUROMONITORING)     [x1]</t>
  </si>
  <si>
    <t>ELE-16514</t>
  </si>
  <si>
    <t xml:space="preserve">Elektroda APS 2mm  8228252    </t>
  </si>
  <si>
    <t>ELE-16515</t>
  </si>
  <si>
    <t xml:space="preserve">Elektroda APS 3mm  8228053    </t>
  </si>
  <si>
    <t>BLOK OPERACYJNY ODDZIAŁU CHIRURGII URAZOWO-ORTOPEDYCZNEJ</t>
  </si>
  <si>
    <t>MAR-16076</t>
  </si>
  <si>
    <t>Jednorazowe, optyczne markery(KULKI) FS618SU(ORTO) op. = 12 szt.</t>
  </si>
  <si>
    <t>op.=12 szt.</t>
  </si>
  <si>
    <t>BLOK OPERACYJNY ODDZIAŁU NEUROCHIRURGII</t>
  </si>
  <si>
    <t>ELE-17443+ZAMIENNIK, IWMD05470+ZAMIENNIKI</t>
  </si>
  <si>
    <r>
      <rPr>
        <sz val="10"/>
        <rFont val="Times New Roman"/>
        <family val="1"/>
        <charset val="238"/>
      </rPr>
      <t xml:space="preserve">Elektroda igłowa podskórna (24 szt. w opak.)
</t>
    </r>
    <r>
      <rPr>
        <i/>
        <sz val="10"/>
        <color rgb="FF0070C0"/>
        <rFont val="Times New Roman"/>
        <family val="1"/>
        <charset val="238"/>
      </rPr>
      <t xml:space="preserve">/elektrody igłowe domięśniowe do śródoperacyjnej rejestracji MEP, pojedyncze, długość roboczej części igły minimum 13mm, wymagana minimalna długość połączenia igły elektrody z aparatem monitorującym z uwzględnieniem wszystkich pośrednich połączeń minimum 2 metry. Elektrody znakowane kolorem. Złącze touchproof/. </t>
    </r>
  </si>
  <si>
    <t>DSN1299</t>
  </si>
  <si>
    <t>ELE-17445</t>
  </si>
  <si>
    <t>ELEKTRODY IGŁOWE DSN 1299     [x24]</t>
  </si>
  <si>
    <t>ELE-20072</t>
  </si>
  <si>
    <t>ELEKTRODA IGŁOWA DSN 1299     [x24]</t>
  </si>
  <si>
    <t>WMD17440</t>
  </si>
  <si>
    <t>Elektroda igłowa DSN1299     [x24]</t>
  </si>
  <si>
    <r>
      <rPr>
        <sz val="10"/>
        <rFont val="Times New Roman"/>
        <family val="1"/>
        <charset val="238"/>
      </rPr>
      <t xml:space="preserve">Elektroda igłowa, podskórna, parzysta, podwójnie skręcana (12 szt. w opak.)
</t>
    </r>
    <r>
      <rPr>
        <i/>
        <sz val="10"/>
        <color rgb="FF0070C0"/>
        <rFont val="Times New Roman"/>
        <family val="1"/>
        <charset val="238"/>
      </rPr>
      <t>Elektrody igłowe domięśniowe do śródoperacyjnej rejestracji MEP, podwójne, parzyście skręcone, długość roboczej części igły minimum 13mm, wymagana minimalna długość połączenia igły elektrody z aparatem monitorującym z uwzględnieniem wszystkich pośrednich połączeń minimum 2 metry. Elektrody znakowane kolorem. Złącze touchproof. 1,5mm</t>
    </r>
  </si>
  <si>
    <t>DSN2280</t>
  </si>
  <si>
    <t>Elektrody igłowe domięśniowe do śródoperacyjnej rejestracji MEP, pojedyncze lub podwójne, długość roboczej części igły minimum 25mm, wymagana minimalna długość połączenia igły elektrody z aparatem monitorującym z uwzględnieniem wszystkich pośrednich połączeń minimum 2 metry. Elektrody znakowane kolorem. Złącze touchproof.</t>
  </si>
  <si>
    <t>ELE-17444+ZAMIENNIKI</t>
  </si>
  <si>
    <r>
      <rPr>
        <sz val="10"/>
        <rFont val="Times New Roman"/>
        <family val="1"/>
        <charset val="238"/>
      </rPr>
      <t xml:space="preserve">Elektroda wkręcana typu korkociąg do systemu stosowanego przez neurofizjologa (24 szt. w opak.)
</t>
    </r>
    <r>
      <rPr>
        <i/>
        <sz val="10"/>
        <color rgb="FF0070C0"/>
        <rFont val="Times New Roman"/>
        <family val="1"/>
        <charset val="238"/>
      </rPr>
      <t xml:space="preserve">Elektrody wkręcane typu korkociąg do śródoperacyjnej stymulacji przezczaszkowej  oraz rejestracji EEG i potencjałów wywołanych mózgu, jednokońcówkowe, wymagana minimalna długość połączenia igły elektrody z aparatem monitorującym z uwzględnieniem wszystkich pośrednich połączeń do 1,5 metra. Elektrody znakowane kolorem. Złącze touchproof.
</t>
    </r>
  </si>
  <si>
    <t>DME1001</t>
  </si>
  <si>
    <t>ELE-17446</t>
  </si>
  <si>
    <t>MM619340</t>
  </si>
  <si>
    <t>WMD16152</t>
  </si>
  <si>
    <t>WMD05473</t>
  </si>
  <si>
    <t>Elektroda wkręcana typu korkociąg do systemu kierowanego przez chirurga (2 szt. w opak.)</t>
  </si>
  <si>
    <t>MEP1001</t>
  </si>
  <si>
    <t>ELE-17448=zamienniki, WMD13594+zamienniki</t>
  </si>
  <si>
    <t>Elektroda powierzchniowa, żelowa (48 szt. w opak.)</t>
  </si>
  <si>
    <t>DSE1125</t>
  </si>
  <si>
    <t>ELE-17448</t>
  </si>
  <si>
    <t>ELE-17450+ZAMIENNIKI,WMD13596+zamienniki</t>
  </si>
  <si>
    <r>
      <rPr>
        <sz val="10"/>
        <rFont val="Times New Roman"/>
        <family val="1"/>
        <charset val="238"/>
      </rPr>
      <t xml:space="preserve">Elektroda powierzchniowa, żelowa, parzysta, podwójnie skręcana (24 szt. w opak.)
</t>
    </r>
    <r>
      <rPr>
        <i/>
        <sz val="10"/>
        <color rgb="FF0070C0"/>
        <rFont val="Times New Roman"/>
        <family val="1"/>
        <charset val="238"/>
      </rPr>
      <t>Elektrody powierzchowne samoprzylepne do śródopweracyjnej stymulacji SEP, podwójne parzyście skręcane, wymagana minimalna długość połączenia igły elektrody z aparatem monitorującym z uwzględnieniem wszystkich pośrednich połączeń minimum 2 metry, o powierzchni przylegania min 1,0 cm2, a max 2,0 cm2. Elektrody znakowane kolorem.  Złącze touchproof 1.5mm</t>
    </r>
  </si>
  <si>
    <t>DSE3125</t>
  </si>
  <si>
    <t>ELE-17451</t>
  </si>
  <si>
    <t>ELEKTRODY POWIERZCHOWNE DSE3125     [x24]</t>
  </si>
  <si>
    <t>ELE-21114</t>
  </si>
  <si>
    <t>ELEKTRODY NAKLEJANE , PODWÓJNE, DO STYMULACJI SEP , model DSE 3125     [x24]</t>
  </si>
  <si>
    <t>ELE-20073</t>
  </si>
  <si>
    <t>ELEKTRODA dual  DSE 3125     [x24]</t>
  </si>
  <si>
    <t>ELE-17452+ZAMIENNIKI, WMD05476+zamienniki</t>
  </si>
  <si>
    <r>
      <rPr>
        <sz val="10"/>
        <rFont val="Times New Roman"/>
        <family val="1"/>
        <charset val="238"/>
      </rPr>
      <t xml:space="preserve">Elektroda uziemiająca, pojedyncza (24 szt. w opak.)
</t>
    </r>
    <r>
      <rPr>
        <i/>
        <sz val="10"/>
        <color rgb="FF0070C0"/>
        <rFont val="Times New Roman"/>
        <family val="1"/>
        <charset val="238"/>
      </rPr>
      <t>Elektrody uziemiające* samoprzylepne do neuromonitoringu śródoperacyjnego,  wymagana minimalna długość połączenia igły elektrody z aparatem monitorującym z uwzględnieniem wszystkich pośrednich połączeń minimum 2 metry. Elektrody znakowane kolorem. Złącze touchproof1,5mm</t>
    </r>
  </si>
  <si>
    <t>DME1004</t>
  </si>
  <si>
    <t>WMD16253</t>
  </si>
  <si>
    <t>Elektroda uziemiająca DME1004 (op 24 szt)     [x24]</t>
  </si>
  <si>
    <t>ELE-19624</t>
  </si>
  <si>
    <t>Sonda monopolarna do stymulacji bezpośredniej</t>
  </si>
  <si>
    <t>MNP2001</t>
  </si>
  <si>
    <t>SON-17453+ZAMIENNIK</t>
  </si>
  <si>
    <r>
      <rPr>
        <sz val="10"/>
        <rFont val="Times New Roman"/>
        <family val="1"/>
        <charset val="238"/>
      </rPr>
      <t xml:space="preserve">Sonda monopolarna z końcówką typu flush-tip
</t>
    </r>
    <r>
      <rPr>
        <i/>
        <sz val="10"/>
        <color rgb="FF0070C0"/>
        <rFont val="Times New Roman"/>
        <family val="1"/>
        <charset val="238"/>
      </rPr>
      <t>Sondy monopolarne sterylne do śródoperacyjnej stymulacji bezpośredniej mózgu, z płaską końcówką (typu flash-tip). Złącze touchproof 1.5mm</t>
    </r>
  </si>
  <si>
    <t>FTP1001</t>
  </si>
  <si>
    <t>SON-17459</t>
  </si>
  <si>
    <t>SONDY MONOPOPOLARNE DO STYMULACJI FTP1001</t>
  </si>
  <si>
    <t>SON-17457</t>
  </si>
  <si>
    <t>SONDA MONOPOLARNA MNP 100 FLUSH TIP     [x10]</t>
  </si>
  <si>
    <t>WMD05479</t>
  </si>
  <si>
    <t>Sonda monopolarna z końcówką w kształcie kulki
Sondy monopolarne* sterylne do śródoperacyjnej stymulacji bezpośredniej mózgu, z końcówką w kształcie kulki (typu ball-tip). Złącze touchproof 1,5mm)</t>
  </si>
  <si>
    <t>PSP2000</t>
  </si>
  <si>
    <t>Sondy monopolarne z ssakiem*, sterylne, do śródoperacyjnej stymulacji podkorowej długich dróg nerwowych mózgu z jednoczesnym odsysaniem. Złącze touchproof 1.5mm</t>
  </si>
  <si>
    <t>SON-17458</t>
  </si>
  <si>
    <r>
      <rPr>
        <sz val="10"/>
        <rFont val="Times New Roman"/>
        <family val="1"/>
        <charset val="238"/>
      </rPr>
      <t xml:space="preserve">Sonda bipolarna, dwuramienna
</t>
    </r>
    <r>
      <rPr>
        <i/>
        <sz val="10"/>
        <color rgb="FF0070C0"/>
        <rFont val="Times New Roman"/>
        <family val="1"/>
        <charset val="238"/>
      </rPr>
      <t>Sondy bipolarne* sterylne, do śródoperacyjnej stymulacji mózgu, dwubiegunowe, tj. z osobnymi ramionami dla każdego bieguna elektrody i podwójnym złączem touchproof 1,5mm</t>
    </r>
  </si>
  <si>
    <t>BNP2002</t>
  </si>
  <si>
    <t>WMD05481</t>
  </si>
  <si>
    <t>Sonda bipolarna, koncentryczna (10 szt. w opak)</t>
  </si>
  <si>
    <t>CNP2001</t>
  </si>
  <si>
    <t>WMD05482</t>
  </si>
  <si>
    <t>Sonda do stymulacji sterowana przez chirurga</t>
  </si>
  <si>
    <t>SPK1004</t>
  </si>
  <si>
    <t>ELE-20074</t>
  </si>
  <si>
    <t>Elektroda FSR02 do odbioru fali D-wave 530684     [x5]</t>
  </si>
  <si>
    <t>STYMULACJA NERWU BŁĘDNEGO</t>
  </si>
  <si>
    <t>WMD09504+zamienniki</t>
  </si>
  <si>
    <t>Stymulator nerwu błędnego do leczenia padaczki lekoopornej - generator o wymiarach i masie własnej dostosowanych dla dzieci</t>
  </si>
  <si>
    <t>33158210-7</t>
  </si>
  <si>
    <t>WMD09506</t>
  </si>
  <si>
    <t>Stymulator nerwu błędnego -Generator Aspire SR model 106     [x1]</t>
  </si>
  <si>
    <t>WMD09505</t>
  </si>
  <si>
    <t>Stymulator nerwu błędnego -Generator Demipulse model 104     [x1]</t>
  </si>
  <si>
    <t>STY-21119</t>
  </si>
  <si>
    <t>Stymulator nerwu błędnego do leczenia padaczki lekoopornej-GENERATOR ASPIRE 106 10-0011-2101     [x1]</t>
  </si>
  <si>
    <t>WMD09507</t>
  </si>
  <si>
    <t>ELE-21120</t>
  </si>
  <si>
    <t>Elektroda PerenniaFlex 304 10-0011-1304     [x1]</t>
  </si>
  <si>
    <t>33140000-3</t>
  </si>
  <si>
    <t>WMD09508</t>
  </si>
  <si>
    <t>TUN-21121</t>
  </si>
  <si>
    <t>Tunelizator402 10-0011-2301     [x1]</t>
  </si>
  <si>
    <t>Zestaw magnesów -  komplet zawierający 2 szt</t>
  </si>
  <si>
    <t>WMD09509</t>
  </si>
  <si>
    <t>ZES-21122</t>
  </si>
  <si>
    <t>Zestaw magnesów -komplet 2szt Patient Essentials Patient Kit 220 10-0011-2201     [x1]</t>
  </si>
  <si>
    <t>-</t>
  </si>
  <si>
    <t>Dzierżawa programatora do implantacji nerwu błędnego do leczenia padaczki lekoopornej - 1 szt</t>
  </si>
  <si>
    <t>m-c</t>
  </si>
  <si>
    <t>NEURONAWIGACJA</t>
  </si>
  <si>
    <t>WMD05852</t>
  </si>
  <si>
    <t>Jednorazowy zestaw do wykonywania nawigowanych biopsji (ZESTAW)</t>
  </si>
  <si>
    <t>WMD08469+ZAMIENNIKI (WMD05851,WMD07734)</t>
  </si>
  <si>
    <t>Jednorazowe, optyczne markery (kulki)</t>
  </si>
  <si>
    <t>WMD05851</t>
  </si>
  <si>
    <t xml:space="preserve">Kulki StealthStation 1x12, 8801071 (1 kulka w blistrze)    </t>
  </si>
  <si>
    <t>WMD07734</t>
  </si>
  <si>
    <t xml:space="preserve">Kulki StealthStation 4x12, 8801074 (4 kulki w blistrze)    </t>
  </si>
  <si>
    <t>WMD09809</t>
  </si>
  <si>
    <t>WMD09802</t>
  </si>
  <si>
    <t>WMD09805</t>
  </si>
  <si>
    <t>WMD09811</t>
  </si>
  <si>
    <t>WMD09810</t>
  </si>
  <si>
    <t>WMD09807</t>
  </si>
  <si>
    <t>Dzierżawa ramki referencyjnej wielorazowego użytku do rejestracji pacjenta</t>
  </si>
  <si>
    <t>RAZEM</t>
  </si>
  <si>
    <t>Plan zatwierdzam / nie zatwierdzam</t>
  </si>
  <si>
    <t>(data i podpis osoby upoważnionej)</t>
  </si>
  <si>
    <t>(data i podpis Dyrektora)</t>
  </si>
  <si>
    <t>Sporządziła: Aleksandra Kowal/Katarzyna Szeremata/Barbara Grzelak-Strzała/Aleksandra Świst</t>
  </si>
  <si>
    <t>Wrocław, 17 lutego 2021 roku</t>
  </si>
  <si>
    <t>Sprawdziła: Anna Karlińska</t>
  </si>
  <si>
    <t>FAR-19887</t>
  </si>
  <si>
    <t>ŻŻŻFartuch operacyjny special rozm. M, włóknina typu SMS</t>
  </si>
  <si>
    <t>FAR-19888</t>
  </si>
  <si>
    <t>ŻŻŻFartuch operacyjny special rozm. L, włóknina typu SMS</t>
  </si>
  <si>
    <t>FAR-19889</t>
  </si>
  <si>
    <t>ŻŻŻFartuch operacyjny special rozm. XL,  włóknina typu SMS</t>
  </si>
  <si>
    <t>FAR-19890</t>
  </si>
  <si>
    <t>ŻŻŻFartuch operacyjny special rozm. XXL, włóknina typu SMS</t>
  </si>
  <si>
    <t>FAR-20019</t>
  </si>
  <si>
    <t>ŻŻŻFartuch operacyjny special rozm.M  włóknina typu SMS</t>
  </si>
  <si>
    <t>FAR-20020</t>
  </si>
  <si>
    <t>ŻŻŻFartuch operacyjny special rozm.L  włóknina typu SMS</t>
  </si>
  <si>
    <t>FAR-20021</t>
  </si>
  <si>
    <t>ŻŻŻFartuch operacyjny special rozm,XL  włóknina typu SMS</t>
  </si>
  <si>
    <t>FAR-20022</t>
  </si>
  <si>
    <t>ŻŻŻFartuch operacyjny special rozm.XXL  włóknina typu SMS</t>
  </si>
  <si>
    <t>KOŁ-19866</t>
  </si>
  <si>
    <t>KOŁDRA/ KOC/ PODKŁAD -chłonny 150x220cm (COVID-19)</t>
  </si>
  <si>
    <t>POD-19865</t>
  </si>
  <si>
    <t>PODKŁAD WYSOKOCHŁONNY 100x220 Abri-soft Premium (COVID-19)</t>
  </si>
  <si>
    <t>POD-19867</t>
  </si>
  <si>
    <t>PODKŁAD CHŁONNY z folią na brzegach    70X180cm  (COVID-19)</t>
  </si>
  <si>
    <t>RĘK-07735</t>
  </si>
  <si>
    <t>Ręk. chirurgiczne Neoprenowe rozm. 8,5 (para)</t>
  </si>
  <si>
    <t>RĘK-12535</t>
  </si>
  <si>
    <t>RĘK. FOLIOWE STERYLNE rozm S</t>
  </si>
  <si>
    <t>RĘK-12536</t>
  </si>
  <si>
    <t>RĘK. FOLIOWE STERYLNE rozm M</t>
  </si>
  <si>
    <t>RĘK-12537</t>
  </si>
  <si>
    <t>RĘK. FOLIOWE STERYLNE rozm  L</t>
  </si>
  <si>
    <t>RĘK-14588</t>
  </si>
  <si>
    <t>Rękaw sterylny 75-120cm z taśmą samoprzylepną  (Raucodrape )</t>
  </si>
  <si>
    <t>RĘK-15154</t>
  </si>
  <si>
    <t>Ręk. chirurgiczne Neoprenowe rozm. 7,5 (para)</t>
  </si>
  <si>
    <t>RĘK-15222</t>
  </si>
  <si>
    <t>Ręk. chirurgiczne Neoprenowe rozm. 7,0 (para)</t>
  </si>
  <si>
    <t>RĘK-19001</t>
  </si>
  <si>
    <t>Ręk. diagnostyczne jałowe Nitrylowe S</t>
  </si>
  <si>
    <t>RĘK-19002</t>
  </si>
  <si>
    <t>Ręk. diagnostyczne jałowe Nitrylowe M</t>
  </si>
  <si>
    <t>RĘK-19003</t>
  </si>
  <si>
    <t>Ręk. diagnostyczne jałowe Nitrylowe L</t>
  </si>
  <si>
    <t>RĘK-19004</t>
  </si>
  <si>
    <t>Ręk. diagnostyczne jałowe Nitrylowe XL</t>
  </si>
  <si>
    <t>RĘK-19010</t>
  </si>
  <si>
    <t>Ręk. chirurgiczne Neoprenowe rozm. 6,0 (para)</t>
  </si>
  <si>
    <t>RĘK-19011</t>
  </si>
  <si>
    <t>Ręk. chirurgiczne Neoprenowe rozm. 6,5 (para)</t>
  </si>
  <si>
    <t>RĘK-19012</t>
  </si>
  <si>
    <t>Ręk. chirurgiczne Neoprenowe rozm. 8,0 (para)</t>
  </si>
  <si>
    <t>RĘK-19614</t>
  </si>
  <si>
    <t>Ręk.chirurgiczne Neoprenowe 6.0</t>
  </si>
  <si>
    <t>RĘK-19615</t>
  </si>
  <si>
    <t>Ręk.chirurgiczne Neoprenowe 6.5</t>
  </si>
  <si>
    <t>RĘK-19896</t>
  </si>
  <si>
    <t>Ręk. chirurgiczne sterylne  latek. pudr.  nr 8  - PARA (COVID-19)</t>
  </si>
  <si>
    <t>RĘK-20592</t>
  </si>
  <si>
    <t>Ręk. chirurgiczne sterylne  latek. pudr.  nr 7  - PARA (COVID-19)</t>
  </si>
  <si>
    <t>UBR-20094</t>
  </si>
  <si>
    <t>Ubranie chirurgiczne  (bluza, spodnie) jedn. roz. L  (COVID-19)</t>
  </si>
  <si>
    <t>UBR-20095</t>
  </si>
  <si>
    <t>Ubranie chirurgiczne  (bluza, spodnie) jedn. roz. XL  (COVID-19)</t>
  </si>
  <si>
    <t>WM1069</t>
  </si>
  <si>
    <t>Ręk. chirurgiczne-ortopedyczne sterylne 8,5</t>
  </si>
  <si>
    <t>WM200</t>
  </si>
  <si>
    <t>Ręk. chirurgiczne sterylne 6,5</t>
  </si>
  <si>
    <t>WM201</t>
  </si>
  <si>
    <t>Ręk. chirurgiczne sterylne 7,0</t>
  </si>
  <si>
    <t>WM202</t>
  </si>
  <si>
    <t>Ręk. chirurgiczne sterylne 7,5</t>
  </si>
  <si>
    <t>WM203</t>
  </si>
  <si>
    <t>Ręk. chirurgiczne sterylne 8,0</t>
  </si>
  <si>
    <t>WM204</t>
  </si>
  <si>
    <t>Ręk. chirurgiczne sterylne 8,5</t>
  </si>
  <si>
    <t>WM205</t>
  </si>
  <si>
    <t>Ręk. chirurgiczne bezpudrowe sterylne 7,0</t>
  </si>
  <si>
    <t>WM206</t>
  </si>
  <si>
    <t>Ręk. chirurgiczne bezpudrowe sterylne 7,5</t>
  </si>
  <si>
    <t>WM207</t>
  </si>
  <si>
    <t>Ręk. chirurgiczne bezpudrowe sterylne 8,0</t>
  </si>
  <si>
    <t>WM208</t>
  </si>
  <si>
    <t>Ręk. chirurgiczne bezpudrowe sterylne 8,5</t>
  </si>
  <si>
    <t>WM209534</t>
  </si>
  <si>
    <t>Ręk. chirurgiczne sterylne 6,0</t>
  </si>
  <si>
    <t>WM805310</t>
  </si>
  <si>
    <t>Zestaw do operacji na kończynie dolnej 60620/33310</t>
  </si>
  <si>
    <t>WM805312</t>
  </si>
  <si>
    <t>Zestaw do zabiegów na kończynie górnej 60209/33344</t>
  </si>
  <si>
    <t>WM805317</t>
  </si>
  <si>
    <t>Zestaw do operacji na kończynie ręka/stopa 60303/33347</t>
  </si>
  <si>
    <t>WM805320</t>
  </si>
  <si>
    <t>Zestaw do operacji stawu biodrowego</t>
  </si>
  <si>
    <t>WM805337</t>
  </si>
  <si>
    <t>Zestaw do tracheotomii</t>
  </si>
  <si>
    <t>WM805341</t>
  </si>
  <si>
    <t>Zestaw do zabiegów TUR</t>
  </si>
  <si>
    <t>WM805342</t>
  </si>
  <si>
    <t>Zestaw do laparoskopii 694245</t>
  </si>
  <si>
    <t>WM805343</t>
  </si>
  <si>
    <t>Zestaw do torakotomii 380334</t>
  </si>
  <si>
    <t>WM805344</t>
  </si>
  <si>
    <t>Zestaw do zabiegów brzuszno kroczowych/ 33325</t>
  </si>
  <si>
    <t>WM805346</t>
  </si>
  <si>
    <t>Zestaw do zabiegów P.C.N.L. nefro</t>
  </si>
  <si>
    <t>WM805347</t>
  </si>
  <si>
    <t>Zestaw do kraniotomii /33370/</t>
  </si>
  <si>
    <t>WM805348</t>
  </si>
  <si>
    <t xml:space="preserve">Zestaw do zabiegów na głowie, szyi typu turban </t>
  </si>
  <si>
    <t>WM805554</t>
  </si>
  <si>
    <t>Zestaw do angiografii naczyń mózgowych/radiologia/</t>
  </si>
  <si>
    <t>WM805555</t>
  </si>
  <si>
    <t>Zestaw do embolizacji</t>
  </si>
  <si>
    <t>WM817998</t>
  </si>
  <si>
    <t>Zestaw do wszczepiania rozruszników /PL 4000550</t>
  </si>
  <si>
    <t>WM817999</t>
  </si>
  <si>
    <t>Zestaw uniwersalny ALPHATEX STANDARD+</t>
  </si>
  <si>
    <t>WM818000</t>
  </si>
  <si>
    <t>Zestaw uniwersalny pediatryczny ALPHATEX STANDARD +</t>
  </si>
  <si>
    <t>WM818005</t>
  </si>
  <si>
    <t>Zestaw do terapii obrzęku limf. k.górnej max ( MA-991-ZEST-031 )</t>
  </si>
  <si>
    <t>WM818006</t>
  </si>
  <si>
    <t xml:space="preserve">Zestaw do terapii obrzęku limf. k.górnej </t>
  </si>
  <si>
    <t>WM818007</t>
  </si>
  <si>
    <t xml:space="preserve">Zestaw do terapii obrzęku limf. k.dolnej </t>
  </si>
  <si>
    <t>WM818008</t>
  </si>
  <si>
    <t>Zestaw do terapii obrzęku limf. k.dolnej max ( MA-991-ZEST-069 )</t>
  </si>
  <si>
    <t>WM909537</t>
  </si>
  <si>
    <t>Ręk. chirurgiczne-ortopedyczne sterylne 6,5</t>
  </si>
  <si>
    <t>WM938</t>
  </si>
  <si>
    <t>Ręk. chirurgiczne-ortopedyczne sterylne 7,0</t>
  </si>
  <si>
    <t>WM939</t>
  </si>
  <si>
    <t>Ręk. chirurgiczne-ortopedyczne sterylne 7,5</t>
  </si>
  <si>
    <t>WM940</t>
  </si>
  <si>
    <t>Ręk. chirurgiczne-ortopedyczne sterylne 8,0</t>
  </si>
  <si>
    <t>WM972</t>
  </si>
  <si>
    <t>Ręk. chirurgiczne bezpudrowe sterylne 6,5</t>
  </si>
  <si>
    <t>WMB05352</t>
  </si>
  <si>
    <t>Spodnie endoskopowe niesterylne</t>
  </si>
  <si>
    <t>WMB05357</t>
  </si>
  <si>
    <t>Osłona na stół operacyjny 90 cm x 200 cm</t>
  </si>
  <si>
    <t>WMB05404</t>
  </si>
  <si>
    <t>Fartuch operacyjny standard rozm M, włóknina typu SMS</t>
  </si>
  <si>
    <t>WMB05405</t>
  </si>
  <si>
    <t>Fartuch operacyjny standard rozm L, włóknina typu SMS</t>
  </si>
  <si>
    <t>WMB05406</t>
  </si>
  <si>
    <t>Fartuch operacyjny standard rozm XL, włóknina typu SMS</t>
  </si>
  <si>
    <t>WMB05407</t>
  </si>
  <si>
    <t>Fartuch operacyjny standard rozm XXL, włóknina typu SMS</t>
  </si>
  <si>
    <t>WMB05409</t>
  </si>
  <si>
    <t>Fartuch operacyjny special rozm M, włóknina typu SMS</t>
  </si>
  <si>
    <t>WMB05410</t>
  </si>
  <si>
    <t>Fartuch operacyjny special rozm L, włóknina typu SMS</t>
  </si>
  <si>
    <t>WMB05411</t>
  </si>
  <si>
    <t>Fartuch operacyjny special rozm XL, włóknina typu SMS</t>
  </si>
  <si>
    <t>WMB05412</t>
  </si>
  <si>
    <t>Fartuch operacyjny special rozm XXL, włóknina typu SMS</t>
  </si>
  <si>
    <t>WMB05414</t>
  </si>
  <si>
    <t>Fartuch chirurgiczny typu Basic rozm M, włóknina typu SMS</t>
  </si>
  <si>
    <t>WMB05415</t>
  </si>
  <si>
    <t>Fartuch chirurgiczny typu Basic rozm L, włóknina typu SMS</t>
  </si>
  <si>
    <t>WMB05416</t>
  </si>
  <si>
    <t>Fartuch chirurgiczny typu Basic rozm XL, włóknina typu SMS</t>
  </si>
  <si>
    <t>WMB05417</t>
  </si>
  <si>
    <t>Fartuch chirurgiczny typu Basic rozm XXL, włóknina typu SMS</t>
  </si>
  <si>
    <t>WMB05421</t>
  </si>
  <si>
    <t>Urologiczny fartuch chirurgiczny rozm XL, sterylny</t>
  </si>
  <si>
    <t>WMB05598</t>
  </si>
  <si>
    <t>Ubranie operacyjne  2-częściowe roz. S</t>
  </si>
  <si>
    <t>WMB05599</t>
  </si>
  <si>
    <t>Ubranie operacyjne  2-częściowe roz. M</t>
  </si>
  <si>
    <t>WMB05600</t>
  </si>
  <si>
    <t>Ubranie operacyjne  2-częściowe roz. L</t>
  </si>
  <si>
    <t>WMB056001</t>
  </si>
  <si>
    <t>Serweta samoprzylepna 140x230cm, fola PE/polipropylen</t>
  </si>
  <si>
    <t>WMB05601</t>
  </si>
  <si>
    <t>Ubranie operacyjne  2-częściowe roz. XL</t>
  </si>
  <si>
    <t>WMB05602</t>
  </si>
  <si>
    <t>Ubranie operacyjne  2-częściowe roz. XXL</t>
  </si>
  <si>
    <t>WMB05630</t>
  </si>
  <si>
    <t>Majtki z włókniny</t>
  </si>
  <si>
    <t>WMB05631</t>
  </si>
  <si>
    <t>Koszula z włókniny dla pacjenta   M/L</t>
  </si>
  <si>
    <t>WMB05632</t>
  </si>
  <si>
    <t>Koszula z włókniny S/XS dziecięca</t>
  </si>
  <si>
    <t>WMB05633</t>
  </si>
  <si>
    <t>Koszula z włókniny  dla pacjenta XL/XXL</t>
  </si>
  <si>
    <t>WMB05635</t>
  </si>
  <si>
    <t>Serweta nieprzylepne 140x230cm, fola PE/polipropylen</t>
  </si>
  <si>
    <t>WMB05636</t>
  </si>
  <si>
    <t>Serweta nieprzylepne 75x90cm, fola PE/polipropylen</t>
  </si>
  <si>
    <t>WMB05637</t>
  </si>
  <si>
    <t>Serweta samoprzylepne 75x90cm, fola PE/polipropylen</t>
  </si>
  <si>
    <t>WMB05639</t>
  </si>
  <si>
    <t>Serweta samoprzylepne 40x50cm z otworem o śr. 7cm, fola PE/polipropylen</t>
  </si>
  <si>
    <t>WMB05640</t>
  </si>
  <si>
    <t>Serweta samoprzylepne 110x140cm z otworem o śr 7 cm, fola PE/polipropylen</t>
  </si>
  <si>
    <t>WMB05641</t>
  </si>
  <si>
    <t>Osłony na kończynę z taśmą 25x70cm, fola PE/polipropylen</t>
  </si>
  <si>
    <t>WMB05642</t>
  </si>
  <si>
    <t>Osłony na kończynę z taśmą 35x120cm, fola PE/polipropylen</t>
  </si>
  <si>
    <t>WMB05643</t>
  </si>
  <si>
    <t>Pokrowce na podłokietniki, sterylne</t>
  </si>
  <si>
    <t>WMB05644</t>
  </si>
  <si>
    <t xml:space="preserve">Serweta na stolik Mayo 145x80cm, fola PE/polipropylen </t>
  </si>
  <si>
    <t>WMB05645</t>
  </si>
  <si>
    <t>Osłona na rękaw typu zarękawek</t>
  </si>
  <si>
    <t>WMB09307</t>
  </si>
  <si>
    <t xml:space="preserve">Prześcieradło operacyjne 95x120cm, folia PE/włóknina </t>
  </si>
  <si>
    <t>WMB16454</t>
  </si>
  <si>
    <t>Ubranie operacyjne  2-częściowe roz. XXXL</t>
  </si>
  <si>
    <t>WMO46</t>
  </si>
  <si>
    <t>Serweta oper. 45 x75 cm z otworem PE/WŁÓKNINA (50x60cm) 904622</t>
  </si>
  <si>
    <t>WMW010056</t>
  </si>
  <si>
    <t>Fartuch sterylny  STANDARD  -  XL ( COVID-19)</t>
  </si>
  <si>
    <t>WMW010057</t>
  </si>
  <si>
    <t>Fartuch sterylny STANDARD   - XXL    (COVID-19)</t>
  </si>
  <si>
    <t>WMWO10023</t>
  </si>
  <si>
    <t>Zestaw do artroskopii stawu kolanowego - Opero set</t>
  </si>
  <si>
    <t>WMWO123</t>
  </si>
  <si>
    <t>Serweta oper. 45 x 75 cm PE/włóknina dwuwarstw 800430</t>
  </si>
  <si>
    <t>WMWO211</t>
  </si>
  <si>
    <t xml:space="preserve">Taśma sam. do serwet </t>
  </si>
  <si>
    <t>WMWO750</t>
  </si>
  <si>
    <t xml:space="preserve">Ściereczki do rąk </t>
  </si>
  <si>
    <t>ZES-14589</t>
  </si>
  <si>
    <t>Zestaw do operacji tarczycy (uniwersalny) z serwetą U 33313</t>
  </si>
  <si>
    <t>ZES-14592</t>
  </si>
  <si>
    <t>Zestaw do operacji stawu barkowego ze zbiornikiem - 33388</t>
  </si>
  <si>
    <t>ZES-16153</t>
  </si>
  <si>
    <t>Zestaw do angiografii (kardiologicznej) PL4000023</t>
  </si>
  <si>
    <t>ZES-16154</t>
  </si>
  <si>
    <t>Zestaw do koronarografii PL 4000290</t>
  </si>
  <si>
    <t>ZES-20071</t>
  </si>
  <si>
    <t>Zestaw do zakładania wkłucia centralnego Typu Vygon ( 80.199.816 )</t>
  </si>
  <si>
    <t>Suma końcowa</t>
  </si>
  <si>
    <t>PLAN ZAKUPU DO POSTĘPOWANIA - GRUPA KOSZTOWO RODZAJOWA 411-917</t>
  </si>
  <si>
    <t xml:space="preserve">  EK.3401.160.2021  </t>
  </si>
  <si>
    <t>PLAN POSTĘPOWANIA PRZETARGOWEGO - GRUPA KOSZTOWO RODZAJOWA 401-02-04-11-05</t>
  </si>
  <si>
    <t>Nazwa sprzętu  asortymentu-pełny opis przedmiotu zamówienia w podziale na części*</t>
  </si>
  <si>
    <t>Ilość do przetargu na 24 miesiące</t>
  </si>
  <si>
    <t>Cena j.netto**</t>
  </si>
  <si>
    <t>Uwagi:</t>
  </si>
  <si>
    <t>ZADANIE 1.  – ELEKTRODY DO NEUROMONITORINGU</t>
  </si>
  <si>
    <t>100% CENY</t>
  </si>
  <si>
    <t>Ilości zgodnie z ustaleniami do ostatniego przetargu (omyłkowo w ostatnim przetargu znalazły się ilości na 1 rok, zamiast na 2 lata)</t>
  </si>
  <si>
    <t>ZADANIE 2.  – ELEKTRODY DO NEUROMONITORINGU</t>
  </si>
  <si>
    <t>ZADANIE 3. – ELEKTRODY DO NEUROMONITORINGU</t>
  </si>
  <si>
    <t>ZADANIE 4. – ELEKTRODY DO NEUROMONITORINGU</t>
  </si>
  <si>
    <t>ZADANIE 5. – ELEKTRODY DO NEUROMONITORINGU</t>
  </si>
  <si>
    <t>ZADANIE 6. – ELEKTRODY DO NEUROMONITORINGU</t>
  </si>
  <si>
    <t>ZADANIE 7. – ELEKTRODY DO NEUROMONITORINGU</t>
  </si>
  <si>
    <t>ZADANIE 8. – ELEKTRODY DO NEUROMONITORINGU</t>
  </si>
  <si>
    <t>ZADANIE 9. – ELEKTRODY DO NEUROMONITORINGU</t>
  </si>
  <si>
    <t>ZADANIE 10. – ELEKTRODY DO NEUROMONITORINGU</t>
  </si>
  <si>
    <t xml:space="preserve">Przewód przyłączeniowy do elektrody </t>
  </si>
  <si>
    <t>ZADANIE 11. – ELEKTRODY DO NEUROMONITORINGU</t>
  </si>
  <si>
    <t>ZADANIE 12. – ELEKTRODY DO NEUROMONITORINGU</t>
  </si>
  <si>
    <t>Zadanie 13. NEURONAWIGACJA</t>
  </si>
  <si>
    <t xml:space="preserve">Wypożyczenie systemu nawigacji komputerowej do implantacji endoprotezy cementowanej i bezcementowanej oraz rewizyjnej stawu kolanowego w kontenerze przeznaczonym do sterylizacji i przechowywania. Dopuszczalne zastąpienie systemu nawigacji komputerowej balanserem dynamiczym / balanserem podkładkowym. </t>
  </si>
  <si>
    <t>TAK</t>
  </si>
  <si>
    <t xml:space="preserve">Ilości proporcjonalne do ostatniej umowy. Sprzęt nie był wypożyczany do zabiegu, ale za zgodą Dostawcy - stale znajdował się w LBO. </t>
  </si>
  <si>
    <t>Jednorazowe, markery optyczne kompatybilne z wypożyczonym systemem nawigacji komputerowej i nawigowalnym instrumentarium pasywnym i aktywnym. Markery pakowanie podwójnie sterylnie. Możliwość wyboru opakowań zbiorczych z podajnikami każdorazowo przez Zamawiającego: pakowane po 1 szt oraz pakowane po 4 sztuki. Opakowanie zbiorcze =12 sztuk.</t>
  </si>
  <si>
    <t>op. =12 szt.</t>
  </si>
  <si>
    <t>Za podstawę zużycia rocznego przyjęto zużycie w 2019 roku. Obecnie nie używane (brak operatora). Ma być użytkowane w przyszłości. Dodane do przetargu po uzgodnieniu z OChU.</t>
  </si>
  <si>
    <t>Zadanie 14. NEURONAWIGACJA</t>
  </si>
  <si>
    <t>RW z Apteczki 2020: 44 szt. I-IX 2021: 18 szt. (prognoza 2021: 24 szt.). Za roczną podstawę zacowania przyjęto średnie roczne zużycie z lat 2020-2021</t>
  </si>
  <si>
    <t>RAZEM:</t>
  </si>
  <si>
    <t>* Opis przedmiotu zamówienia po stronie Apteki</t>
  </si>
  <si>
    <t>** Wycena po stronie Apteki</t>
  </si>
  <si>
    <t>Sporządziła: Katarzyna Szeremeta Edyta Myszkowska</t>
  </si>
  <si>
    <t>Wrocław, 18 października 2021 roku</t>
  </si>
  <si>
    <t>Wrocław, 19 października 2021 roku</t>
  </si>
  <si>
    <t>Cena j. Netto**</t>
  </si>
  <si>
    <t>Cena j. brutto</t>
  </si>
  <si>
    <t>Zadanie 15. NEUROMONITORING</t>
  </si>
  <si>
    <t>Rurka intubacyjna dotchawicza z integrowanymi elektrodami do monitorowania funkcji nerwu krtaniowego. Elektrody umieszczone na obwodzie rurki zapewniające stały kontakt ze strunami głosowymi kompatybilna z Neuromonitoringiem NIV</t>
  </si>
  <si>
    <t>Zadanie 16. NEURONAWIGACJA</t>
  </si>
  <si>
    <t>Zadanie 17. NEURONAWIGACJA</t>
  </si>
  <si>
    <t xml:space="preserve">tak </t>
  </si>
  <si>
    <t>Zadanie 18. NEUROMONITORING</t>
  </si>
  <si>
    <t>Elektrody wkręcane typu korkociąg do śródoperacyjnej stymujacji przezczaszkowej oraz rejestracji EEG i potencjałów wykonanych w mózgu jednokońcówkowe, wymagana minimalna długość połączenia igły elektrody z aparatem monitorującym z uwzględnieniem wszystkich pośrednich połączeń do 1,5 metra .Elektrody znakowane kolorem. Złącze touchproff  1,5mm.</t>
  </si>
  <si>
    <t>Zadanie 19. NEUROMONITORING</t>
  </si>
  <si>
    <t>Elektrody powierzchniowe samoprzylepne do śródoperacyjnej stymulacji SEP, podwójne parzyście skręcane, wymagana minimalna długość połączenia igły elektrody z aparatem monitorującym z uwzględnienie wszystkich pośrednich połączeń min 2metry o powierzchni przylegania min1,0 cm2.a max 2,0cm2.Elektrody znakowane kolorem. Złącze typu touchproof,1,5mm.</t>
  </si>
  <si>
    <t>Zadanie 20. NEUROMONITORING</t>
  </si>
  <si>
    <t>Elektrody uziemiające  samoprzylepne do neuromonitoringu  śródoperacyjnego,   wymagana minimalna długość połączenia igły elektrody z aparatem monitorującym z uwzględnienie wszystkich pośrednich połączeń min 2metry .Elektrody znakowane kolorem . Złącze typu touchprof 1,5 mm.</t>
  </si>
  <si>
    <t>PLAN ZAKUPU DO POSTĘPOWANIA - GRUPA KOszt.OWO RODZAJOWA 411-917</t>
  </si>
  <si>
    <t>Nr katalogowy/nazwa własna</t>
  </si>
  <si>
    <t>Producent</t>
  </si>
  <si>
    <t>Zapotrzebowanie ROCZNE</t>
  </si>
  <si>
    <t>Cena j. Netto</t>
  </si>
  <si>
    <t xml:space="preserve">% VAT </t>
  </si>
  <si>
    <t>Kwota j. VAT</t>
  </si>
  <si>
    <t>Wartość netto 24 m-ce</t>
  </si>
  <si>
    <r>
      <rPr>
        <b/>
        <sz val="12"/>
        <rFont val="Calibri"/>
        <family val="2"/>
        <charset val="1"/>
      </rPr>
      <t>Wartość brutto 24</t>
    </r>
    <r>
      <rPr>
        <b/>
        <sz val="12"/>
        <rFont val="Calibri"/>
        <family val="2"/>
        <charset val="238"/>
      </rPr>
      <t xml:space="preserve"> m-ce</t>
    </r>
  </si>
  <si>
    <r>
      <rPr>
        <b/>
        <sz val="12"/>
        <color rgb="FF000000"/>
        <rFont val="Calibri"/>
        <family val="2"/>
        <charset val="1"/>
      </rPr>
      <t>Ilość do zakupu zgodnie z prawem opcji (60%) 24</t>
    </r>
    <r>
      <rPr>
        <b/>
        <sz val="12"/>
        <color rgb="FF000000"/>
        <rFont val="Calibri"/>
        <family val="2"/>
        <charset val="238"/>
      </rPr>
      <t xml:space="preserve"> m-ce</t>
    </r>
  </si>
  <si>
    <r>
      <rPr>
        <b/>
        <sz val="12"/>
        <color rgb="FF000000"/>
        <rFont val="Calibri"/>
        <family val="2"/>
        <charset val="1"/>
      </rPr>
      <t>Wartość netto „prawo opcji” 24</t>
    </r>
    <r>
      <rPr>
        <b/>
        <sz val="12"/>
        <color rgb="FF000000"/>
        <rFont val="Calibri"/>
        <family val="2"/>
        <charset val="238"/>
      </rPr>
      <t xml:space="preserve"> m-cy</t>
    </r>
  </si>
  <si>
    <r>
      <rPr>
        <b/>
        <sz val="12"/>
        <color rgb="FF000000"/>
        <rFont val="Calibri"/>
        <family val="2"/>
        <charset val="1"/>
      </rPr>
      <t>Wartość brutto „prawo opcji” 24</t>
    </r>
    <r>
      <rPr>
        <b/>
        <sz val="12"/>
        <color rgb="FF000000"/>
        <rFont val="Calibri"/>
        <family val="2"/>
        <charset val="238"/>
      </rPr>
      <t xml:space="preserve"> m-ce</t>
    </r>
  </si>
  <si>
    <r>
      <rPr>
        <b/>
        <sz val="12"/>
        <color rgb="FF000000"/>
        <rFont val="Calibri"/>
        <family val="2"/>
        <charset val="1"/>
      </rPr>
      <t>Wartość netto 24</t>
    </r>
    <r>
      <rPr>
        <b/>
        <sz val="12"/>
        <color rgb="FF000000"/>
        <rFont val="Calibri"/>
        <family val="2"/>
        <charset val="238"/>
      </rPr>
      <t xml:space="preserve"> m-ce</t>
    </r>
    <r>
      <rPr>
        <b/>
        <sz val="12"/>
        <color rgb="FF000000"/>
        <rFont val="Calibri"/>
        <family val="2"/>
        <charset val="1"/>
      </rPr>
      <t xml:space="preserve"> „prawo opcji” 24</t>
    </r>
    <r>
      <rPr>
        <b/>
        <sz val="12"/>
        <color rgb="FF000000"/>
        <rFont val="Calibri"/>
        <family val="2"/>
        <charset val="238"/>
      </rPr>
      <t xml:space="preserve"> m-ce</t>
    </r>
  </si>
  <si>
    <r>
      <rPr>
        <b/>
        <sz val="12"/>
        <color rgb="FF000000"/>
        <rFont val="Calibri"/>
        <family val="2"/>
        <charset val="1"/>
      </rPr>
      <t>Wartość brutto 24</t>
    </r>
    <r>
      <rPr>
        <b/>
        <sz val="12"/>
        <color rgb="FF000000"/>
        <rFont val="Calibri"/>
        <family val="2"/>
        <charset val="238"/>
      </rPr>
      <t xml:space="preserve"> m-ce</t>
    </r>
    <r>
      <rPr>
        <b/>
        <sz val="12"/>
        <color rgb="FF000000"/>
        <rFont val="Calibri"/>
        <family val="2"/>
        <charset val="1"/>
      </rPr>
      <t xml:space="preserve"> i „prawo opcji” 24</t>
    </r>
    <r>
      <rPr>
        <b/>
        <sz val="12"/>
        <color rgb="FF000000"/>
        <rFont val="Calibri"/>
        <family val="2"/>
        <charset val="238"/>
      </rPr>
      <t xml:space="preserve"> m-ce</t>
    </r>
  </si>
  <si>
    <t>ILOŚĆ W DEPOZYCIE</t>
  </si>
  <si>
    <t>ZADANIE 1 . ENDOPROTEZA PIERWOTNA STAWU BIODROWEGO NA TRZPIENIU PROSTYM I PRZYNASADOWYM*</t>
  </si>
  <si>
    <t>411-01</t>
  </si>
  <si>
    <t>1.</t>
  </si>
  <si>
    <t>Trzpień prosty, wykonany ze stopu tytanu, na całej długości napylony podwójna warstwa czystego tytanu i hydroksyapatytu, opcjonalnie warstwą hydroksyapatytu, bezkołnierzowy, posiadający nacięcia poprzeczne w części bliższej i podłużne w części dalszej, na przekroju prostokątny, stożek 12/14. W co najmniej 8 rozmiarach. Trzpień standardowy o kącie CCD 135 st oraz lateralizowany 127°. lateralizowanych - high offset.</t>
  </si>
  <si>
    <t>2.</t>
  </si>
  <si>
    <t>M-c</t>
  </si>
  <si>
    <t>3.</t>
  </si>
  <si>
    <t xml:space="preserve">Trzpień przynasadowy, krótki, w wersji monoblok, wykonany ze stopu tytanu, na całej długości napylony podwójną porowatą warstwą: czystego tytanu i hydroksyapatytu, na przekroju prostokątny. Trzpień standardowy o kącie CCD 135 st oraz lateralizowany 127°, konus 12/14, zmiana offsetu i dł. szyjki wraz ze wzrostem rozmiaru. W co najmniej 8 rozmiarach. </t>
  </si>
  <si>
    <t>4.</t>
  </si>
  <si>
    <t>5.</t>
  </si>
  <si>
    <t>Trzpień krótki, przynasadowy bezcementowy, tytanowy, napylenie tytanem i hydroksyapatytem,  o potrójnie zwęzającej się konstrukcji, progresywny wzrost szyjki proporcjonalny do wielkości trzonu trzpienia, dający lepsze odtworzenie anatmii. Dystalna końcówka trzpienia zwęzajaca się o polerowanym wykończeniu. Szyjka polerowana, eurokonus 12/14. W conajmniej 8 rozmiarach w wersji standardowej i lateralizowanej o kącie CCD 132 stopnie.</t>
  </si>
  <si>
    <t>6.</t>
  </si>
  <si>
    <t>7.</t>
  </si>
  <si>
    <t>Trzpień dysplastyczny, bezcementowy, wykonany z utwardzonego tytanu, w części dystalnej   podłużne ożebrowanie, na przekroju okrągły, średnica trzpienia zmienna od 13-26mm, skok co 1 mm. Stożek trzpienia 12/14, kat szyjkowo-trzonowy 128 stopni.</t>
  </si>
  <si>
    <t>8.</t>
  </si>
  <si>
    <r>
      <rPr>
        <b/>
        <sz val="12"/>
        <rFont val="Calibri"/>
        <family val="2"/>
        <charset val="1"/>
      </rPr>
      <t>Wypożyczenie instrumentarium umożliwiającego wszczepienie trzpienia dysplastycznego z poz. 7</t>
    </r>
    <r>
      <rPr>
        <sz val="12"/>
        <rFont val="Calibri"/>
        <family val="2"/>
        <charset val="1"/>
      </rPr>
      <t xml:space="preserve">,  w kontenerze przeznaczonym do sterylizacji i przechowywania  *** </t>
    </r>
  </si>
  <si>
    <t>zestaw</t>
  </si>
  <si>
    <t>9.</t>
  </si>
  <si>
    <t>Głowa ceramiczna o wzrastających rozmiarach fi 28-32-36-40 mm Głowa 28mm w 3 długościach szyjki, 32-36-40mm w 4 długościach szyjki.</t>
  </si>
  <si>
    <t>10.</t>
  </si>
  <si>
    <t>Głowa metalowa wykonana z CoCr fi 28-32-36 mm w co najmniej 4 długościach.</t>
  </si>
  <si>
    <t>11.</t>
  </si>
  <si>
    <t>Głowa metalowa wykonana  z CoCr fi 22mm w trzech długościach szyjki</t>
  </si>
  <si>
    <t>12.</t>
  </si>
  <si>
    <t>Wkład panewki ceramiczny o wzrastających średnicach wewnętrznych 32-36-40mm zależności od rozmiaru panewki,</t>
  </si>
  <si>
    <t>Po 1 z każdego rozmiaru</t>
  </si>
  <si>
    <t>13.</t>
  </si>
  <si>
    <t>Wkład panewki polietylenowy, o wzrastających średnicach wewnętrznych  w zależności od rozmiaru panewki, symetryczny i asymetryczny.</t>
  </si>
  <si>
    <t>Po 2 z każdego rozmiaru</t>
  </si>
  <si>
    <t>14.</t>
  </si>
  <si>
    <t>Wkład do panewki bezcementowej,  metalowy,   system dwumobilny, wykonany z CoCr lub z materiału Bioloy  wysokoazotowy stop stali nierdzewnej, pasujący do panewek w rozm. od 44 do 62+</t>
  </si>
  <si>
    <t>15.</t>
  </si>
  <si>
    <t>Wkład wykonany z polietylenu UHMWPE, zatrzaskujący głowę fi 22 i 28mm do panewki bezcementowej do wkładu metalowego oraz do panewki dwumobilnej w wersji cementowej.</t>
  </si>
  <si>
    <t>16.</t>
  </si>
  <si>
    <t>Panewka b/cementowa typu pressfit, wykonana ze stopu  tytanu napylona warstwą czystego tytanu oraz hydroksyapatytu metodą plasma spray, hemisferyczna. W rozmiarach od 44 do 70mm skok co 2mm, wyposażona w system blokujacy wkładkę. Panewka posiada w rozmiarach od 44-46 2 otwory na śruby od rozmiaru 48 do 70 3 otwory, zamknięte zaślepkami.</t>
  </si>
  <si>
    <t>17.</t>
  </si>
  <si>
    <t>18.</t>
  </si>
  <si>
    <t>Panewka dwumobilna w wersji cementowej, czasza panewki o kształcie półkolistym z  wystającącą  obręczą  o nachyleniu 10 stopni, wykonana  z wyskokoazotowego stopu stali nierdzewnej opcjonalnie w wersji hypoalergicznej ( powłoka Bioloy azotek tytanu i niobu) w rozmiarach od 38 do 64mm średnicy zewnętrznej dla  wkładów o wysokiej masie cząsteczkowej niezawierający stearynianu wapnia. Dla głów o średnicy zewnętrznej 22 i 28mm.</t>
  </si>
  <si>
    <t>19.</t>
  </si>
  <si>
    <t>20.</t>
  </si>
  <si>
    <t>Zatyczka centralna panewkowa</t>
  </si>
  <si>
    <t>21.</t>
  </si>
  <si>
    <t>Śruba stabilizująca panewkę do wyboru dla operatora wod 20 do 60mm długości skok co 5mm.</t>
  </si>
  <si>
    <t>22.</t>
  </si>
  <si>
    <t xml:space="preserve">Ostrze pakowane sterylnie o  parametrach 90mm x 19mmx1,27mm, 90mmx25mmx1,27mm
</t>
  </si>
  <si>
    <t>23.</t>
  </si>
  <si>
    <t>ZADANIE 2. IMPLANTY I NARZĘDZIA DO REWIZYJNEJ ENDOPROTEZOPLASTYKI STAWU BIODROWEGO *</t>
  </si>
  <si>
    <r>
      <rPr>
        <sz val="12"/>
        <rFont val="Calibri"/>
        <family val="2"/>
        <charset val="1"/>
      </rPr>
      <t xml:space="preserve">Trzpień - b/cementowy, wykonany z utwardzonego tytanu, powierzchnia korundowa o modułowej konstrukcji, samocentrujący, modularny łączony śrubą, na przekroju okrągły, zwężający się dystalnie, posiadający w części dystalnej pionowe ostrokrawędziste ożebrowanie, zabezpieczające przed rotacją trzpienia w kanale kości udowej. Część trzonowa trzpienia prosta o dł. 140 i 200mm ( zakrzywiona) w 10 średnicach  Część przynasadowa w wersji standardowej kat CCD 130 stopni lub lateralizowanej kat CCD 127 stopni, w 3 długościach 50-60-70mm. Oba elementy łączone śrubą. Przedłużka o długości 30mm. Eurokonus 12/14.  </t>
    </r>
    <r>
      <rPr>
        <b/>
        <sz val="12"/>
        <rFont val="Calibri"/>
        <family val="2"/>
        <charset val="238"/>
      </rPr>
      <t>PONIŻEJ ELEMENTY KOMPLETU.</t>
    </r>
  </si>
  <si>
    <t>1.1.</t>
  </si>
  <si>
    <t>Element proksymalny</t>
  </si>
  <si>
    <t>1.2.</t>
  </si>
  <si>
    <t>Element dystalny</t>
  </si>
  <si>
    <t>1.3.</t>
  </si>
  <si>
    <t>Śruba łącząca</t>
  </si>
  <si>
    <t>1.4.</t>
  </si>
  <si>
    <t xml:space="preserve">Przedłużka dająca możliwość dodatkowego wydłużenia o 30mm (o średnicy 20 i 22mm), łączona długą śrubą. </t>
  </si>
  <si>
    <t xml:space="preserve">Dzierżawa instrumentarium umożliwiającego wszczepienie protezy,  w kontenerze przeznaczonym do sterylizacji i przechowywania  ** </t>
  </si>
  <si>
    <t>ZADANIE 3. IMPLANTY URAZOWE*</t>
  </si>
  <si>
    <r>
      <rPr>
        <b/>
        <sz val="12"/>
        <rFont val="Calibri"/>
        <family val="2"/>
        <charset val="1"/>
      </rPr>
      <t xml:space="preserve">PŁYTY PROSTE STALOWE BLOKUJĄCO – KOMPRESYJNE  
</t>
    </r>
    <r>
      <rPr>
        <sz val="12"/>
        <rFont val="Calibri"/>
        <family val="2"/>
        <charset val="1"/>
      </rPr>
      <t>Płyty wyposażone w podwójne otwory blokowane, niewymagające zaślepek/przejściówek. Możliwość zastosowania alternatywnie śrub korowych 3.5mm, lub blokowanych 3.5mm i gąbczastych 4.0mm. Otwory „ósemkowe”, obustronnie gwintowane, z możliwością użycia śrub blokowanych lub korowych. Kompresja dwukierunkowa. Śruby blokowane wkręcane za pomocą śrubokręta dynamometrycznego. Śruba korowa Ø3.5 w długościach 10-150 mm; Śruba blokowana Ø3.5 w długościach 12-90 mm.</t>
    </r>
  </si>
  <si>
    <t>Płyty stalowe 3,5 mm proste blokowane, ilość otworów 4-12, dł. 53-157 mm.</t>
  </si>
  <si>
    <t>Płyty stalowe 3,5 mm proste blokowane długie, ilość otworów 4-12, dł. 183-261 mm.</t>
  </si>
  <si>
    <t>Płyty stalowe 3.5 mm proste rekonstrukcyjne blokowane, ilość otw. 3-13, długość 40-170 mm</t>
  </si>
  <si>
    <t>Płyty stalowe 3.5 mm proste rekonstrukcyjne blokowane długie, ilość otw. 14-22, długość 183-287 mm</t>
  </si>
  <si>
    <t>1.5.</t>
  </si>
  <si>
    <t>Płyty stalowe 3.5 mm 1/3 tubular blokowane, ilość otworów 3-14, długość 42-185 mm.</t>
  </si>
  <si>
    <t>1.6.</t>
  </si>
  <si>
    <t>Śruba korowa Ø3.5 w długościach 10-150 mm, ze skokiem co 2 mm</t>
  </si>
  <si>
    <t>1.7.</t>
  </si>
  <si>
    <t>Śruba gąbczasta Ø 4.0 mm</t>
  </si>
  <si>
    <t>1.8.</t>
  </si>
  <si>
    <t>Śruba blokowana Ø3.5 w długościach 12-90 mm, ze skokiem co 2 mm.</t>
  </si>
  <si>
    <t>1.9.</t>
  </si>
  <si>
    <t>Wypożyczenie instrumentarium w kontenerze przeznaczonym do sterylizacji  ***</t>
  </si>
  <si>
    <r>
      <rPr>
        <b/>
        <sz val="12"/>
        <rFont val="Calibri"/>
        <family val="2"/>
        <charset val="128"/>
      </rPr>
      <t xml:space="preserve">PŁYTA STALOWA ANATOMICZNA NISKOPROFILOWA, BLOKUJĄCO-KOMPRESYJNA DO DALSZEGO KOŃCA KOŚCI STRZAŁKOWEJ OD STRONY BOCZNEJ 
</t>
    </r>
    <r>
      <rPr>
        <sz val="12"/>
        <rFont val="Calibri"/>
        <family val="2"/>
        <charset val="128"/>
      </rPr>
      <t xml:space="preserve">W głowie płyty otwory na śruby pod różnymi kątami oraz otwory pozwalające na stabilizację za pomocą drutów Kirschnera. W części bliższej płytki otwory gwintowane z możliwością zastosowania alternatywnie śrub blokowanych w płytce i korowych. Od strony wierzchniej płyty ścięcia minimalizujące uszkodzenie tkanek. Możliwość użycia śrub blokowanych 3.5 mm z głową 2.7 mm ;blokowanych 2.7 mm; konikalnych 2.7 mm; korowych 2.7 mm; korowych 3.5 mm z głową 2.7 mm oraz gąbczastych 4.0. Otwory blokowane niewymagające użycia zaślepek/przejściówek. Na trzonie płyty możliwość uzyskania kompresjii dwukierunkowej. Śruby blokowane wkręcane za pomocą śrubokręta dynamometrycznego zmniejszającego siłę dokręcania. </t>
    </r>
  </si>
  <si>
    <t>2.1.</t>
  </si>
  <si>
    <t>Płyta dalsza strzałka</t>
  </si>
  <si>
    <t>2.2.</t>
  </si>
  <si>
    <t>Płyta dalsza strzałka - długa</t>
  </si>
  <si>
    <t>2.3.</t>
  </si>
  <si>
    <t>Śruba blokowana 2.7</t>
  </si>
  <si>
    <t>2.4.</t>
  </si>
  <si>
    <t>Śruba blokowana 3.5 z głową 2.7</t>
  </si>
  <si>
    <t>2.5.</t>
  </si>
  <si>
    <t>Śruba gąbczasta 4.0</t>
  </si>
  <si>
    <t>2.6.</t>
  </si>
  <si>
    <t>Śruba konikalna 2.7</t>
  </si>
  <si>
    <t>2.7.</t>
  </si>
  <si>
    <t>Śruba korowa 2.7</t>
  </si>
  <si>
    <t>2.8.</t>
  </si>
  <si>
    <t>Śruba korowa 3.5 z głową 2.7</t>
  </si>
  <si>
    <t>2.9.</t>
  </si>
  <si>
    <r>
      <rPr>
        <b/>
        <sz val="12"/>
        <rFont val="Calibri"/>
        <family val="2"/>
        <charset val="128"/>
      </rPr>
      <t>PŁYTY STALOWE ANATOMICZNE NISKOPROFILOWE, BLOKUJĄCO- KOMPRESYJNE DO DALSZEJ NASADY KOŚCI PISZCZELOWEJ OD STRONY PRZEDNIO-BOCZNEJ I PRZYŚRODKOWEJ.</t>
    </r>
    <r>
      <rPr>
        <sz val="12"/>
        <rFont val="Calibri"/>
        <family val="2"/>
        <charset val="128"/>
      </rPr>
      <t xml:space="preserve"> 
W głowie płyt otwory na śruby pod różnymi kątami oraz otwory pozwalające na stabilizację za pomocą drutów Kirschnera. W części bliższej płyt otwory gwintowane z możliwością zastosowania alternatywnie śrub blokowanych w płytce i korowych. Od strony wierzchniej płyty podcięcia minimalizujące uszkodzenie tkanek. Możliwość użycia śrub kaniulowanych blokowanych 3.5 mm, kaniulowanych konikalnych 3.5 mm, blokowanych 3.5 mm, blokowanych 2.7 mm z głową 3.5 mm oraz korowych 3.5 mm. Otwory blokowane nie wymagające użycia zaślepek-przejściówek. Śruby blokowane wkręcane za pomocą śrubokręta dynamometrycznego zmniejszającego siłę dokręcania. Płyta prawa/ lewa, ilość otworów w trzonie 6- 18, długość 94-237 mm.</t>
    </r>
  </si>
  <si>
    <t>3.1.</t>
  </si>
  <si>
    <t>Płyta dalsza piszczel boczna</t>
  </si>
  <si>
    <t>3.2.</t>
  </si>
  <si>
    <t>Płyta dalsza piszczel boczna długa</t>
  </si>
  <si>
    <t>3.3.</t>
  </si>
  <si>
    <t>Płyta dalsza piszczel przyśrodkowa</t>
  </si>
  <si>
    <t>3.4.</t>
  </si>
  <si>
    <t>Płyta dalsza piszczel przyśrodkowa - długa</t>
  </si>
  <si>
    <t>3.5.</t>
  </si>
  <si>
    <t>3.6.</t>
  </si>
  <si>
    <t>Śruba blokowana 3.5</t>
  </si>
  <si>
    <t>3.7.</t>
  </si>
  <si>
    <t>Śruba blokowana kaniulowana 3.5</t>
  </si>
  <si>
    <t>3.8.</t>
  </si>
  <si>
    <t>Śruba konikalna kaniulowana 3.5</t>
  </si>
  <si>
    <t>3.9.</t>
  </si>
  <si>
    <r>
      <rPr>
        <b/>
        <sz val="12"/>
        <rFont val="Calibri"/>
        <family val="2"/>
        <charset val="128"/>
      </rPr>
      <t xml:space="preserve">PŁYTA TYTANOWA DO ZŁAMAŃ W OBRĘBIE BLIŻSZEGO KOŃCA KOŚCI RAMIENNEJ Z WKRĘCONYMI W OTWORY CELOWNIKAMI POD WIERTŁA. 
</t>
    </r>
    <r>
      <rPr>
        <sz val="12"/>
        <rFont val="Calibri"/>
        <family val="2"/>
        <charset val="128"/>
      </rPr>
      <t xml:space="preserve">Celowniki oznaczone kolorem dla prawej i lewej kończyny. Możliwość doginania płyt in situ. Płyta posiada centralny otwór pod drut Kirschnera ukierunkowany pod kątem 135 stopni (kąt szyjowo- trzonowy). Otwory pod druty K w głowie płyty oraz możliwość  doszycia do płyty stożka rotatorów. Dwa rodzaje płyt- płyty implantowane 1 lub 2 cm poniżej guzka większego. Płyty niższe posiadają 7 otworów w głowie pod śruby  w wielu kierunkach oraz 3, 4, 7, 11 i 14 otworów w trzonie (długość płyt odpowiednio 73, 83, 133, 190 i 227 mm). Płyty wyższe posiadają 9 otworów w głowie pod śruby  w wielu kierunkach oraz 3, 4, 7, 11 i 14 otworów w trzonie (długość płyt odpowiednio 80, 90, 140, 197 i 234mm). Płyty z 3 i 4 otworami w trzonie są proste, płyty od 7 otworów wzwyż posiadają przednią krzywinę na trzonie umożliwiającą ominięcie przedziału mięśnia naramienno- piersiowego. Płyty od 11 otworów wzwyż posiadają dodatkowo na trzonie przewężenie umożliwiające dogięcie płyty w każdej płaszczyźnie. W każdym otworze w głowie płyt możliwość użycia śrub 3.5 mm korowych , 3.5 mm blokowanych (długość , 3.5 mm blokowanych zmiennokątowo (25 stopni) 4.0 mm gąbczastych oraz blokowanych pegów o średnicy 3.2 mm. Długość wszystkich śrub i pegów 20-60 mm co 2 mm; 65-70 mm co 5 mm. </t>
    </r>
  </si>
  <si>
    <t>4.1.</t>
  </si>
  <si>
    <t>Płyta bliższe ramię</t>
  </si>
  <si>
    <t>4.2.</t>
  </si>
  <si>
    <t>Płyta bliższe ramię - długa</t>
  </si>
  <si>
    <t>4.3.</t>
  </si>
  <si>
    <t>Peg</t>
  </si>
  <si>
    <t>4.4.</t>
  </si>
  <si>
    <t>Śruba blokowana</t>
  </si>
  <si>
    <t>4.5.</t>
  </si>
  <si>
    <t>Śruba blokowana gąbczasta</t>
  </si>
  <si>
    <t>4.6.</t>
  </si>
  <si>
    <t>Śruba blokowana zmiennokątowa</t>
  </si>
  <si>
    <t>4.7.</t>
  </si>
  <si>
    <t>Śruba nieblokowana</t>
  </si>
  <si>
    <t>4.8.</t>
  </si>
  <si>
    <r>
      <rPr>
        <b/>
        <sz val="10"/>
        <rFont val="Calibri"/>
        <family val="2"/>
        <charset val="128"/>
      </rPr>
      <t xml:space="preserve">PŁYTA TYTANOWA ANATOMICZNA, Z OGRANICZONYM KONTAKTEM Z KOŚCIĄ, BLOKUJĄCO-KOMPRESYJNA DO BLIŻSZEGO KOŃCA KOŚCI UDOWEJ, Z OTWORAMI W PŁYCIE ZMIENNO-KĄTOWYMI  
PŁYTA KRĘTARZOWA STOSOWANA JAKO NAKŁADKA DO PŁYTY OKOŁOPROTEZOWEJ DO BLIŻSZEJ NASADY KOŚCI UDOWEJ.  
PŁYTA TYTANOWA WYGIĘTA, Z OGRANICZONYM KONTAKTEM Z KOŚCIĄ, BLOKUJĄCO-KOMPRESYJNA DO TRZONU KOŚCI UDOWEJ, Z OTWORAMI W PŁYCIE ZMIENNO-KĄTOWYMI  
PŁYTA TYTANOWA ANATOMICZNA, Z OGRANICZONYM KONTAKTEM Z KOŚCIĄ, BLOKUJĄCO-KOMPRESYJNA DO DALSZEGO KOŃCA KOŚCI UDOWEJ DO LECZENIA ZŁAMAŃ OKOŁOPROTEZOWYCH 
</t>
    </r>
    <r>
      <rPr>
        <sz val="10"/>
        <rFont val="Calibri"/>
        <family val="2"/>
        <charset val="128"/>
      </rPr>
      <t xml:space="preserve">
W głowie płyty 8 otworów na śruby korowe o średnicy 5.0 mm i 4.0 mm; korowe o średnicy 4.0 mm z rzadkim gwintem; gąbczaste o średnicy 5.0 mm z gwintem częściowym; w trzonie plyty rzędy potrójnych otworów diagonalnych pod śruby korowe o średnicy 5.0 mm i 4.0 mm; korowe o średnicy 4.0 mm z rzadkim gwintem; gąbczaste o średnicy 5.0 mm z gwintem częściowym oraz śruby okołoprotezowe. 
Śruby w głowie i trzonie płyty z możliwością angulacji 15 stopni w każdym kierunku (możliwość uzyskania stabilności kątowej każdej śruby za pomocą blokowanej zaślepki o średnicy 8.0 mm po uzyskaniu kompresji odłamów za pomocą śruby korowej lub gąbczastej). 
Możliwość dodatkowego odsunięcia płyty od kości za pomocą spacerów o długości 1, 2 lub 3 mm oraz użycia zaślepek do nieużywanych otworów. Zaślepki blokowane o średnicy 8.0 mm wkręcane za pomocą śrubokręta dynamometrycznego</t>
    </r>
  </si>
  <si>
    <t>5.1.</t>
  </si>
  <si>
    <t>Płyta bliższe udo</t>
  </si>
  <si>
    <t>5.2.</t>
  </si>
  <si>
    <t>Płyta bliższe udo - długa</t>
  </si>
  <si>
    <t>5.3.</t>
  </si>
  <si>
    <t>Płyta dalsze udo</t>
  </si>
  <si>
    <t>5.4.</t>
  </si>
  <si>
    <t>Płyta dalsze udo - długa</t>
  </si>
  <si>
    <t>5.5.</t>
  </si>
  <si>
    <t>Płyta wygięta trzon</t>
  </si>
  <si>
    <t>5.6.</t>
  </si>
  <si>
    <t>Płyta prosta trzon</t>
  </si>
  <si>
    <t>5.7.</t>
  </si>
  <si>
    <t>Kabel</t>
  </si>
  <si>
    <t>5.8.</t>
  </si>
  <si>
    <t>Oczko do kabla blokowane</t>
  </si>
  <si>
    <t>5.9.</t>
  </si>
  <si>
    <t>Pusta śruba</t>
  </si>
  <si>
    <t>5.10.</t>
  </si>
  <si>
    <t>Spacer</t>
  </si>
  <si>
    <t>5.11.</t>
  </si>
  <si>
    <t>Śruba gąbczasta 5.0 gwint 32</t>
  </si>
  <si>
    <t>5.12.</t>
  </si>
  <si>
    <t>Śruba 4.0</t>
  </si>
  <si>
    <t>5.13.</t>
  </si>
  <si>
    <t>Śruba 5.0</t>
  </si>
  <si>
    <t>5.14.</t>
  </si>
  <si>
    <t>Śruby 5.0 okołoprotezowe</t>
  </si>
  <si>
    <t>5.15.</t>
  </si>
  <si>
    <t>Śruby 4.0 rzadki gwint</t>
  </si>
  <si>
    <t>5.16.</t>
  </si>
  <si>
    <t>Zaślepka blokowana</t>
  </si>
  <si>
    <t>5.17.</t>
  </si>
  <si>
    <t>5.18.</t>
  </si>
  <si>
    <t>Śruba korowa 3.5</t>
  </si>
  <si>
    <t>5.19.</t>
  </si>
  <si>
    <t>Płyta krętarz</t>
  </si>
  <si>
    <t>5.20.</t>
  </si>
  <si>
    <r>
      <rPr>
        <b/>
        <sz val="11"/>
        <color rgb="FF000000"/>
        <rFont val="Calibri"/>
        <family val="1"/>
        <charset val="238"/>
      </rPr>
      <t>PŁYTY TYTANOWE DO DALSZEGO KOŃCA KOŚCI PROMIENIOWE</t>
    </r>
    <r>
      <rPr>
        <sz val="11"/>
        <color rgb="FF000000"/>
        <rFont val="Calibri"/>
        <family val="1"/>
        <charset val="238"/>
      </rPr>
      <t>J. 
1. Płyty zakładane z dostępu grzbietowego i dłoniowego z możliwością angulacji śrub 10 stopni w każdym kierunku.  
Otwory pod śruby:  
A.#blokowane o średnicy 2.7 mm i korowe o średnicy 2.7 mm [dł. 10 - 16 (co 1 mm) oraz 18-30 (co 2 mm)]  
B.#blokowanych pegów o średnicy 2.2 mm 
C.#blokowane zmiennokątowa o średnicy 2.7 mm [dł. 10 - 16 (co 1 mm) oraz 18-30 (co 2 mm)]  D.#blokowane o średnicy 3.5 mm [długość 8 – 30 mm] 
Śruby oznaczone kolorem celem łatwej identyfikacji. 
Otwory pod druty Kirschnera do wstępnej stabilizacji płyty. 
Jedno wiertło do wszystkich rodzajów śrub.  
Płyty dłoniowe:  
A. extra wąskie o szerokości głowy 19 mm, długość  50 mm  
B. wąskie o szerokości głowy 22 mm, długość 41 mm, 51 mm, 125 mm, 175 mm 
C. standardowe o szerokości głowy 24 mm, długość 43 mm, 51 mm, 62 mm, 85 mm
D. szerokie o szerokości głowy 28 mm, długość 56 mm
E. płyty długie o szerokości głowy 24 mm, długość 125 mm 
F. płyty ekstra długie o szerokości głowy 24 mm, długość 175 mm 
G. płyty grzbietowe 
H. płyty do wyrostka 
I. płyty do dalszego końca kości łokciowej</t>
    </r>
  </si>
  <si>
    <t>6.1.</t>
  </si>
  <si>
    <t>Płyty dłoniowe ekstra wąskie</t>
  </si>
  <si>
    <t>6.2.</t>
  </si>
  <si>
    <t>Płyty dłoniowe wąskie</t>
  </si>
  <si>
    <t>6.3.</t>
  </si>
  <si>
    <t>Płyty dłoniowe standardowe</t>
  </si>
  <si>
    <t>6.4.</t>
  </si>
  <si>
    <t>Płyty dłoniowe szerokie</t>
  </si>
  <si>
    <t>6.5.</t>
  </si>
  <si>
    <t>Płyty dłoniowe długie</t>
  </si>
  <si>
    <t>6.6.</t>
  </si>
  <si>
    <t>Płyty dłoniowe ekstra długie</t>
  </si>
  <si>
    <t>6.7.</t>
  </si>
  <si>
    <t>Płyty grzbietowe</t>
  </si>
  <si>
    <t>6.8.</t>
  </si>
  <si>
    <t>Płyty grzbietowe radial styloid</t>
  </si>
  <si>
    <t>6.9.</t>
  </si>
  <si>
    <t>Płyty grzbietowe ulnar</t>
  </si>
  <si>
    <t>6.10.</t>
  </si>
  <si>
    <t>Śruba korowa</t>
  </si>
  <si>
    <t>6.11.</t>
  </si>
  <si>
    <t>Śruby blokowane</t>
  </si>
  <si>
    <t>6.12.</t>
  </si>
  <si>
    <t>Śruby blokowane wielokierunkowe</t>
  </si>
  <si>
    <t>6.13.</t>
  </si>
  <si>
    <t>Śruby blokowane 3.5</t>
  </si>
  <si>
    <t>6.14.</t>
  </si>
  <si>
    <t>7.1.</t>
  </si>
  <si>
    <t>Gwóźdź udowy krótki</t>
  </si>
  <si>
    <t>7.2.</t>
  </si>
  <si>
    <t>Gwóźdź udowy długi</t>
  </si>
  <si>
    <t>7.3.</t>
  </si>
  <si>
    <t>Śruba blokująca do gwoździa</t>
  </si>
  <si>
    <t>7.4.</t>
  </si>
  <si>
    <t>Śruba doszyjkowa</t>
  </si>
  <si>
    <t>7.5.</t>
  </si>
  <si>
    <t>Zaślepka</t>
  </si>
  <si>
    <t>7.6.</t>
  </si>
  <si>
    <t>8.1.</t>
  </si>
  <si>
    <t>Płyta</t>
  </si>
  <si>
    <t>8.2.</t>
  </si>
  <si>
    <t>Peg blokowany 2.5</t>
  </si>
  <si>
    <t>8.3.</t>
  </si>
  <si>
    <t>Peg zmiennokątowy 2.5</t>
  </si>
  <si>
    <t>8.4.</t>
  </si>
  <si>
    <t>Podkładka gwintowana 2.5</t>
  </si>
  <si>
    <t>8.5.</t>
  </si>
  <si>
    <t>Śruba 2.5 korowa</t>
  </si>
  <si>
    <t>8.6.</t>
  </si>
  <si>
    <t>Śruba blokowana 1.5</t>
  </si>
  <si>
    <t>8.7.</t>
  </si>
  <si>
    <t>Śruba korowa 1.3</t>
  </si>
  <si>
    <t>8.8.</t>
  </si>
  <si>
    <t>Śruba korowa 1.5</t>
  </si>
  <si>
    <t>8.9.</t>
  </si>
  <si>
    <r>
      <rPr>
        <b/>
        <sz val="12"/>
        <rFont val="Calibri"/>
        <family val="2"/>
        <charset val="1"/>
      </rPr>
      <t xml:space="preserve">PŁYTA STALOWA ANATOMICZNA NISKOPROFILOWA, BLOKUJĄCO-KOMPRESYJNA DO BLIŻSZEJ NASADY KOŚCI PISZCZELOWEJ OD STRONY BOCZNEJ 3.5 
</t>
    </r>
    <r>
      <rPr>
        <sz val="12"/>
        <rFont val="Calibri"/>
        <family val="2"/>
        <charset val="1"/>
      </rPr>
      <t>W głowie płyty otwory na śruby pod różnymi kątami oraz otwory pozwalające na stabilizację za pomocą drutów Kirschnera. W części dalszej płytki otwory gwintowane z możliwością zastosowania alternatywnie śrub blokowanych w płytce i korowych. Od strony wierzchniej płyty ścięcia minimalizujące uszkodzenie tkanek. Możliwość użycia śrub kaniulowanych blokowanych 3.5 mm, kaniulowanych konikalnych 3.5 mm, blokowanych 3.5 mm, blokowanych 2.7 mm z głową 3.5 mm oraz korowych 3.5 mm. Otwory blokowane niewymagające użycia zaślepek-przejściówek. Śruby blokowane wkręcane za pomocą śrubokręta dynamometrycznego zmniejszającego siłę dokręcania. Płyta prawa/ lewa, ilość otworów w trzonie 6- 16, długość 104-224 mm. Możliwość założenia płyty techniką miniinwazyjną przy użyciu zewnętrznej przeziernej prowadnicy.</t>
    </r>
  </si>
  <si>
    <t>9.1.</t>
  </si>
  <si>
    <t>Płyta bliższa piszczel boczna</t>
  </si>
  <si>
    <t>9.2.</t>
  </si>
  <si>
    <t>9.3.</t>
  </si>
  <si>
    <t>9.4.</t>
  </si>
  <si>
    <t>9.5.</t>
  </si>
  <si>
    <t>9.6.</t>
  </si>
  <si>
    <t xml:space="preserve">Zestaw elastycznych, kaniulowanych rozwiertaków śródszpikowych w rozmiarach od 5mm do 15mm. Możliwość powiększenia zestawu o rozwiertaki w rozmiarach do 27mm. Każda końcówka wiercąca pokryta tytanem, na stałe związana z elastycznym trzepieniem. Rozwiertaki w rozmiarach 8mm - 18mm dostępne z trzpieniem o długości 58cm przystosowanym do implantacji gwoździ śródszpikowych. Zestaw zawiera: rozwiertaki w rozmiarach 5-15mm, rączka T, miarkę średnicy, adapter Jacobs, kasetę sterylizacyjną.
</t>
  </si>
  <si>
    <t>10.1.</t>
  </si>
  <si>
    <t>Chuck z kluczem-adaptor</t>
  </si>
  <si>
    <t>10.2.</t>
  </si>
  <si>
    <t>Drut 2.4/3.0</t>
  </si>
  <si>
    <t>10.3.</t>
  </si>
  <si>
    <t>Kaseta sterylizacyjna</t>
  </si>
  <si>
    <t>10.4.</t>
  </si>
  <si>
    <r>
      <rPr>
        <sz val="12"/>
        <rFont val="Calibri"/>
        <family val="2"/>
        <charset val="1"/>
      </rPr>
      <t>Rozwiertak śr. 5.0 -22.0 mm.</t>
    </r>
    <r>
      <rPr>
        <b/>
        <sz val="12"/>
        <color rgb="FF0000FF"/>
        <rFont val="Calibri"/>
        <family val="2"/>
        <charset val="1"/>
      </rPr>
      <t xml:space="preserve"> Zamawiający na etapie zamówienia wskaże średnicę.</t>
    </r>
  </si>
  <si>
    <t>10.5.</t>
  </si>
  <si>
    <t>Miarka średnicy</t>
  </si>
  <si>
    <t>10.6.</t>
  </si>
  <si>
    <t>Rączka T</t>
  </si>
  <si>
    <t>10.7.</t>
  </si>
  <si>
    <t>Szczotka</t>
  </si>
  <si>
    <t>ZADANIE 4 . IMPLANTY ARTROSKOPOWE DO ZASTOSOWANIA W  OBRĘBIE KOŃCZYNY GÓRNEJ*</t>
  </si>
  <si>
    <t xml:space="preserve"> Sterylny (jednorazowy) zestaw instrumentarium 1,4mm: płaszcz, wiertło i obturator.</t>
  </si>
  <si>
    <t xml:space="preserve">Miękka kotwica do barku, wykonana z plecionki poliestrowej,  na sterylnym podajniku. Średnica 1,4mm. </t>
  </si>
  <si>
    <r>
      <rPr>
        <sz val="12"/>
        <rFont val="Calibri"/>
        <family val="2"/>
        <charset val="1"/>
      </rPr>
      <t xml:space="preserve">Miękka kotwica do barku, wykonana z plecionki poliestrowej,  na sterylnym podajniku. Średnica 1,4mm. </t>
    </r>
    <r>
      <rPr>
        <b/>
        <sz val="12"/>
        <rFont val="Calibri"/>
        <family val="2"/>
        <charset val="1"/>
      </rPr>
      <t xml:space="preserve">1op - 10szt </t>
    </r>
  </si>
  <si>
    <t>1op.(10)</t>
  </si>
  <si>
    <t xml:space="preserve">Wielorazowa prowadnica </t>
  </si>
  <si>
    <t>wielorazowy obturator</t>
  </si>
  <si>
    <t>Wielorazowa prowadnica,  zakrzywiona 23°</t>
  </si>
  <si>
    <t>Wielorazowy obturator, giętki</t>
  </si>
  <si>
    <t xml:space="preserve"> Wiertło 1,4mm</t>
  </si>
  <si>
    <t>Kotwica tytanowa 3mm  ze wzmocnioną nicią, na sterylnym podajniku</t>
  </si>
  <si>
    <t xml:space="preserve"> Kotwica z materiału PEEK, wbijana, bezwęzłowa, z możliwością niezależnego napięcia nitek, średnica 2,9mm, długość 15,9mm, aplikator z rotacyjną głowicą umożliwiającą kontrolę napięcia nitek. niezależnego napięcia nitek, średnica 2,9mm, długość 15,9mm, aplikator z rotacyjną głowicą umożliwiającą kontrolę napięcia nitek.</t>
  </si>
  <si>
    <t>Sterylny (jednorazowy) zestaw instrumentarium 2,9mm: płaszcz, wiertło i obturator.</t>
  </si>
  <si>
    <t xml:space="preserve"> Miękka kotwica do naprawy stożka rotatorów, wykonana z plecionki poliestrowej,  na sterylnym podajniku. Średnica 2,9mm.Dwie różnokolorowe, wzmocnione nici.</t>
  </si>
  <si>
    <t>Miękka kotwica do naprawy stożka rotatorów, wykonana z plecionki poliestrowej,  na sterylnym podajniku. Średnica 2,9mm.Dwie różnokolorowe, wzmocnione nici. 1op.-10szt</t>
  </si>
  <si>
    <t>Wielorazowa prowadnica 2,9mm</t>
  </si>
  <si>
    <t>Wielorazowy obturator 2,9mm</t>
  </si>
  <si>
    <t>Wiertło 2,9mm</t>
  </si>
  <si>
    <t>Kotwica z materiału PEEK, wkręcana, trzy różnokolorowe nitki #2, średnica  5,5mm, długość 16mm</t>
  </si>
  <si>
    <t>Kotwica z materiału PEEK, średnica  5,5mm, wkręcana, dwie różnokolorowe taśmy  szerokości 1,5mm, końce #2. Jedna z taśm typu non-sliding.</t>
  </si>
  <si>
    <t>Kotwica z materiału PEEK, wbijana, bezwęzłowa, z możliwością wprowadzenia i niezależnego napięcia 8 nitek, średnica 4,5mm i  5,5mm, długość 23mm,  rotacyjna głowica w aplikatorze umożliwiająca kontrolę napięcia nitek.</t>
  </si>
  <si>
    <t>Kotwica z materiału PEEK, wbijana - z tytanowym grotem, bez konieczności nawiercania,  bezwęzłowa, z możliwością wprowadzenia i niezależnego napięcia 8 nitek, średnica 4,5mm, długość 25,8mm, rotacyjna  głowica w aplikatorze umożliwiająca kontrolę napięcia nitek.</t>
  </si>
  <si>
    <t>Kotwica do barku wykonana z tytanu, średnica 5mm i 6,5mm, dwie  wzmocnione nici poprowadzone przez niezależne oczka, umieszczone wewnątrz kotwicy. Implant wkręcany, gwint na całej długości w celu uzyskania optymalnego mocowania w kości korowej.</t>
  </si>
  <si>
    <t xml:space="preserve">Prowadnica nitinolowa do przeszywacza tkanki miękkiej </t>
  </si>
  <si>
    <t>Bezwęzłowy system do  leczenia niestabilności stawu barkowo-obojczykowego, składający się z guzika tytanowego  o średnicy 10mm oraz ostro zakończonej z jednej strony płytki tytanowej, połączonej z samozaciskową, bezwęzłową  i regulowana pętlą polietylenową. Płytka z wystającym pierścieniem ograniczającym jej przemieszczanie względem kanału.  W zestawie nić prowadząca implant</t>
  </si>
  <si>
    <t>24.</t>
  </si>
  <si>
    <t>Bezwęzłowy system do leczenia przewlekłej niestabilności stawu barkowo-obojczykowego, składający się z guzika tytanowego  o średnicy 10mm oraz ostro zakończonej z jednej strony płytki tytanowej, połączonej z samozaciskową, bezwęzłową  i regulowana pętlą polietylenową, która połączona jest z drugą samozaciskową, bezwęzłową  i regulowaną pętlą polietylenową. Płytka z wystającym pierścieniem ograniczającym jej przemieszczanie względem kanału. W zestawie nić prowadząca implant. ograniczającym jej przemieszczanie względem kanału. W zestawie nić prowadząca implant.</t>
  </si>
  <si>
    <t>25.</t>
  </si>
  <si>
    <t>Sterylny (jednorazowy) zestaw instrumentarium: płaszcz, popychacz, wiertło 4,5mm.</t>
  </si>
  <si>
    <t>26.</t>
  </si>
  <si>
    <t>Wiertło kaniulowane 4,5mm</t>
  </si>
  <si>
    <t>27.</t>
  </si>
  <si>
    <t>ZADANIE 5 . IMPLANTY ARTROSKOPOWE DO ZASTOSOWANIA W  OBRĘBIE KOŃCZYNY DOLNEJ*</t>
  </si>
  <si>
    <t>Rekonstrukcja ACL: mocowanie udowe -   Implant typu endobutton: ostro zakończona 13mm płytka tytanowa połączona z samozaciskową, regulowaną i bezwęzłową pętlą polietylenową. Płytka z wystającym pierścieniem ograniczającym jej przemieszczanie względem kanału udowego. Oparcie czoła przeszczepu o strop kanału udowego. W zestawie nić prowadząca implant.</t>
  </si>
  <si>
    <t xml:space="preserve"> Rekonstrukcja ACL: mocowanie udowe   -  Implant typu endobutton: ostro zakończona 13mm  płytka tytanowa połączona z samozaciskową, regulowaną i bezwęzłową pętlą polietylenową, dodatkowa bezwęzłowa pętla do bloczka kostnego. Płytka z wystającym pierścieniem ograniczającym jej przemieszczanie względem kanału udowego. Oparcie czoła przeszczepu o strop kanału udowego. W zestawie nić prowadząca implant.</t>
  </si>
  <si>
    <t xml:space="preserve"> Rekonstrukcja ACL: mocowanie udowe wydłużone Implant typu endobutton: ostro zakończona, wydłużona - 20mm, płytka tytanowa połączona z samozaciskową, regulowaną i bezwęzłową pętlą polietylenową. Płytka z wystającym pierścieniem ograniczającym jej przemieszczanie względem kanału udowego. Oparcie czoła przeszczepu o strop kanału udowego. W zestawie nić prowadząca implant.</t>
  </si>
  <si>
    <t>Rekonstrukcja ACL: mocowanie udowe -   Implant typu endobutton: ostro zakończona 13mm płytka tytanowa połączona z samozaciskowymi, regulowanymi, bezwęzłowymi, pętlami polietylenowymi. Płytka z wystającym pierścieniem ograniczającym jej przemieszczanie względem kanału udowego.  Oparcie czoła przeszczepu o strop kanału udowego. Przeszczep przewieszony przez cztery pętle. W zestawie nić prowadząca implant.</t>
  </si>
  <si>
    <t xml:space="preserve"> Rekonstrukcja ACL: mocowanie udowe -  Implant typu endobutton: ostro zakończona, wydłużona - 20mm, płytka tytanowa połączona z samozaciskowymi, regulowanymi, bezwęzłowymi, pętlami polietylenowymi. Płytka z wystającym pierścieniem ograniczającym jej przemieszczanie względem kanału udowego.  Oparcie czoła przeszczepu o strop kanału udowego. Przeszczep przewieszony przez cztery pętle. W zestawie nić prowadząca implant.       </t>
  </si>
  <si>
    <t xml:space="preserve"> Rekonstrukcja ACL: mocowanie udowe lub piszczelowe - śruba kompozytowa: PLDLA i betaTCP,   średnica 6-11mm, długość 20-35mm, zakres odpowiednio dla średnicy.</t>
  </si>
  <si>
    <t xml:space="preserve"> Rekonstrukcja ACL:mocowanie udowe lub piszczelowe. Śruba interferencyjna tytanowa.  Gwint półokrągły dla ochrony przeszczepu. Średnica 7-11mm, długość 20-35mm, zakres odpowiednio dla średnicy. Pakowane pojedynczo, sterylne. </t>
  </si>
  <si>
    <t>Obszycie przeszczepu: Prosta igła połączona z pętlą wykonaną z nici o podwyższonej wytrzymałości, biało-niebieska. 1 op  10szt.</t>
  </si>
  <si>
    <t>Dwa miękkie, proste, poliestrowe implanty do szycia łąkotki, połączone nicią 2-0 z UHMWPE. System bezwęzłowy, mocowanie typu ziploop. Podajnik ołówkowy z ogranicznikiem głębokości penetracji igły 10-18mm.Prowadnica metalowa zakończona igłą o śr. 1,6mm.</t>
  </si>
  <si>
    <t xml:space="preserve"> Dwa miękkie zakrzywione, poliestrowe implanty do szycia łąkotki, połączone nicią 2-0   z UHMWPE. System bezwęzłowy, mocowanie typu ziploop. Podajnik ołówkowy z ogranicznikiem głębokości penetracji igły 10-18mm. Prowadnica metalowa  wygięta 14st, zakończona igłą o śr.1,6mm. </t>
  </si>
  <si>
    <t xml:space="preserve">Metalowa prowadnica </t>
  </si>
  <si>
    <t xml:space="preserve"> Obcinacz nici </t>
  </si>
  <si>
    <t xml:space="preserve"> Miękka uniwersalna kotwica z igłami, wykonana z plecionki poliestrowej,  na sterylnym podajniku. Średnica 1,4mm, krótki podajnik   </t>
  </si>
  <si>
    <t xml:space="preserve"> Miękka uniwersalna kotwica z igłami, wykonana z plecionki poliestrowej,  na sterylnym podajniku. Średnica 1,4mm, krótki podajnik.  1op 10szt   </t>
  </si>
  <si>
    <t xml:space="preserve">  Wielorazowa prowadnica short 1.4mm</t>
  </si>
  <si>
    <t xml:space="preserve"> Wiertło short 1,4mm, krótkie </t>
  </si>
  <si>
    <t xml:space="preserve"> Jednorazowa  prowadnica short 1.4mm z wiertłem 1,4 </t>
  </si>
  <si>
    <t xml:space="preserve"> Miękka uniwersalna kotwica z igłami tnącymi, wykonana z plecionki poliestrowej,  na sterylnym podajniku. Średnica 2.9mm.Dwie różnokolorowe, wzmocnione nici. Krótki podajnik.  1op 10szt. </t>
  </si>
  <si>
    <t xml:space="preserve"> Wielorazowa prowadnica krótka 2,9mm </t>
  </si>
  <si>
    <t xml:space="preserve"> Wiertło krótkie 2.9mm </t>
  </si>
  <si>
    <t xml:space="preserve"> Wielorazowy punch  2,9mm </t>
  </si>
  <si>
    <t>Szydło do prowadzenia przeszczepu</t>
  </si>
  <si>
    <t>Prowadnica nitinolowa  do śrub  oraz tytanowych IS 1.5mm</t>
  </si>
  <si>
    <t>Prowadnica nitinolowa  do śrub  1.1.mm</t>
  </si>
  <si>
    <t>Wiertło wielorazowe 4,5mm</t>
  </si>
  <si>
    <t>Trepan do pobierania kości gąbczastej, średnica 7-11mm</t>
  </si>
  <si>
    <t>5 pełnych zestawów</t>
  </si>
  <si>
    <t>ZADANIE 6. PROTEZA BARKU *</t>
  </si>
  <si>
    <t xml:space="preserve"> Trzpień rewizyjny - długość 194mm - średnica 4-14</t>
  </si>
  <si>
    <r>
      <rPr>
        <b/>
        <sz val="12"/>
        <color rgb="FF000000"/>
        <rFont val="Calibri"/>
        <family val="2"/>
        <charset val="128"/>
      </rPr>
      <t>PROTEZA URAZOWA</t>
    </r>
    <r>
      <rPr>
        <sz val="12"/>
        <rFont val="Calibri"/>
        <family val="2"/>
        <charset val="128"/>
      </rPr>
      <t xml:space="preserve">:  
- trzpień urazowy monolityczny napylony w części bliższej porowatym stopem tytanu, rozmiary 4-14mm, każdy może być zastosowany do protezy odwróconej,
- dwa boczne skrzydełka, po trzy otwory w każdym, do odpowiedniego mocowania guzków                                                                                      - regulacja wysokości osadzenia trzpienia za pomocą wkręcanego w kanał szpikowy  pozycjonera                                                                                     - głowy z regulowanym płynnie offsetem, średnica 38-58mm, wysokość 18-27
- znaczniki głębokości w części bliższej trzpienia          </t>
    </r>
  </si>
  <si>
    <t xml:space="preserve">Trzpień urazowy </t>
  </si>
  <si>
    <t>Pozycjoner trzpienia</t>
  </si>
  <si>
    <t>Głowa anatomiczna</t>
  </si>
  <si>
    <t>Łącznik głowy</t>
  </si>
  <si>
    <r>
      <rPr>
        <b/>
        <sz val="12"/>
        <color rgb="FF000000"/>
        <rFont val="Calibri"/>
        <family val="2"/>
        <charset val="1"/>
      </rPr>
      <t xml:space="preserve">  Taśma wykonana z UHMWPE
</t>
    </r>
    <r>
      <rPr>
        <sz val="12"/>
        <color rgb="FF000000"/>
        <rFont val="Calibri"/>
        <family val="2"/>
        <charset val="1"/>
      </rPr>
      <t xml:space="preserve">- 2szt. : czarno-niebieska i czarna 
- końce #2, szerokość 2,3mm
- możliwość wiązania węzłów 
- z igłami tnącymi  taśma wykonana z UHMWPE
- 2szt. : czarno-niebieska i czarna 
- końce #2, szerokość 2,3mm
- możliwość wiązania węzłów 
- z igłami tnącymi
</t>
    </r>
  </si>
  <si>
    <r>
      <rPr>
        <b/>
        <sz val="11"/>
        <color rgb="FF000000"/>
        <rFont val="Calibri"/>
        <family val="1"/>
        <charset val="238"/>
      </rPr>
      <t xml:space="preserve">PROTEZA POŁOWICZA
</t>
    </r>
    <r>
      <rPr>
        <sz val="11"/>
        <color rgb="FF000000"/>
        <rFont val="Calibri"/>
        <family val="1"/>
        <charset val="238"/>
      </rPr>
      <t>- beztrzpieniowa podstawa głowy,  6 ramion napylonych porowatym stopem tytanu, rozmiary 30-40mm
- trzpień monolityczny napylony w części bliższej porowatym stopem tytanu, możliwość zastosowania jako trzpień cementowany, rozmiary 4-20mm, skok co 1mm
- możliwość zastosowania trzpieni o długości:   55mm, 83mm i 122mm 
- głowy z regulowanym płynnie offsetem, średnica 38-58mm, wysokość 18-27</t>
    </r>
  </si>
  <si>
    <t>Beztrzpieniowa podstawa głowy / Trzpień anatomiczny</t>
  </si>
  <si>
    <t xml:space="preserve">Głowa anatomiczna </t>
  </si>
  <si>
    <r>
      <rPr>
        <b/>
        <sz val="12"/>
        <color rgb="FF000000"/>
        <rFont val="Calibri"/>
        <family val="1"/>
        <charset val="238"/>
      </rPr>
      <t xml:space="preserve"> PANEWKA CEMENTOWANA  DLA PROTEZY ANATOMICZNEJ:
</t>
    </r>
    <r>
      <rPr>
        <sz val="12"/>
        <color rgb="FF000000"/>
        <rFont val="Calibri"/>
        <family val="1"/>
        <charset val="238"/>
      </rPr>
      <t>-  wykonana z PE 
- trzy cementowane kołki w podstawie
- centralny trzpień z PE wysoce usieciowanego, formowanego ciśnieniowo</t>
    </r>
  </si>
  <si>
    <t>Panewka cementowana</t>
  </si>
  <si>
    <t>Trzpień Cementowany PE</t>
  </si>
  <si>
    <r>
      <rPr>
        <b/>
        <sz val="12"/>
        <color rgb="FF000000"/>
        <rFont val="Calibri"/>
        <family val="1"/>
        <charset val="238"/>
      </rPr>
      <t xml:space="preserve"> PANEWKA HYBRYDOWA DLA PROTEZY ANATOMICZNEJ
</t>
    </r>
    <r>
      <rPr>
        <sz val="12"/>
        <color rgb="FF000000"/>
        <rFont val="Calibri"/>
        <family val="1"/>
        <charset val="238"/>
      </rPr>
      <t xml:space="preserve">- wykonana z PE 
- trzy cementowane kołki w podstawie
- centralny trzpień z porowatej gąbki tytanowej przerastającej kością                                                       </t>
    </r>
  </si>
  <si>
    <t>Trzpień Bezcementowy Ti</t>
  </si>
  <si>
    <r>
      <rPr>
        <b/>
        <sz val="12"/>
        <color rgb="FF000000"/>
        <rFont val="Calibri"/>
        <family val="1"/>
        <charset val="238"/>
      </rPr>
      <t xml:space="preserve"> PROTEZA  ODWRÓCONA          </t>
    </r>
    <r>
      <rPr>
        <sz val="12"/>
        <color rgb="FF000000"/>
        <rFont val="Calibri"/>
        <family val="1"/>
        <charset val="238"/>
      </rPr>
      <t xml:space="preserve">                      
-  bezcementowy trzpień monolityczny napylony w części bliższej porowatym stopem tytanu,
-  możliwość zastosowania jako trzpień cementowany, rozmiary 4-20mm, skok co 1mm
- możliwość zastosowania trzpieni o długości:   55mm, 83mm i 122mm
- mocowanie części panewkowej za pomocą centralnej śruby kompresyjnej i czterech obwodowych - podstawa części panewkowej  napylona porowatym stopem tytanu pokrytym ha
- wkręt centralny o średnicy 6,5mm, długość 20-50mm
- wkręty obwodowe o średnicy 4,75mm, długość 15-45mm
- średnica glenosfery: 36 i 41 mm, każda w trzech wysokościach
- metalowa taca części ramiennej w trzech wysokościach      
- wkład tacy części ramiennej w trzech wysokościach, wykonany z pe wysoce usieciowanego, formowanego ciśnieniowo</t>
    </r>
  </si>
  <si>
    <t>Trzpień anatomiczny</t>
  </si>
  <si>
    <t>Glenosfera</t>
  </si>
  <si>
    <t xml:space="preserve">Podstawa glenosfery  z łącznikiem </t>
  </si>
  <si>
    <t>Taca panewki</t>
  </si>
  <si>
    <t>Wkład panewki</t>
  </si>
  <si>
    <t>Wkręt centralny</t>
  </si>
  <si>
    <t>7.7.</t>
  </si>
  <si>
    <t>Wkręty obwodowe</t>
  </si>
  <si>
    <t xml:space="preserve"> Pierścień mocujący tacy panewki, zapasowy</t>
  </si>
  <si>
    <t xml:space="preserve"> Augmentowana podstawa glenosfery  z łącznikiem mini - wykonana ze stopu tytanu, z napyleniem PPS HA - średnica 25mm - trzy wysokości augmentu 3, 5 i 7mm - trzy kąty augmentu 10, 20 i 30 stopni - otwór dla śruby centralnej kompresyjnej 6,5mm - 4 otwory dla śrub blokowanych obwodowych 4,75mm</t>
  </si>
  <si>
    <t>Wiertło ABP 2,7mm z ogranicznikiem</t>
  </si>
  <si>
    <t xml:space="preserve">Śruba reamera </t>
  </si>
  <si>
    <t xml:space="preserve">Prowadnica reamera </t>
  </si>
  <si>
    <t>ZADANIE 7. SYNTETYCZNE MATERIAŁY KOŚCIOZASTĘPCZE*</t>
  </si>
  <si>
    <r>
      <rPr>
        <sz val="12"/>
        <rFont val="Calibri"/>
        <family val="2"/>
        <charset val="238"/>
      </rPr>
      <t>Syntetyczny materiał kościo-zastępczy do zastosowań ortopedycznych o strukturze zbliżonej do ludzkiej kości zbudowany w 60% z hydroksyapatytu oraz 40% trójfosforanu wapnia, porowatość 83%, wielkość porów 200-800 μm. Wytrzymałość mechaniczna 4-7 MPa. Materiał biokompatybilny, osteoindukcyjny ulegający całkowitej przebudowie w formie: 
-  Granulki 1-4 mm o objętościach 2,5cm</t>
    </r>
    <r>
      <rPr>
        <sz val="12"/>
        <color rgb="FF000000"/>
        <rFont val="Calibri"/>
        <family val="2"/>
        <charset val="238"/>
      </rPr>
      <t>³, 5cm³,10cm³, 15cm³, 20cm³, 30cm³, 
-  Bloczki 10x10x10cm, 10x10x20cm, 10x10x30cm, 
-  Cylindry 10x10cm
-  Klinów 15x20x6x4cm, 15x20x8x6cm, 15x20x10x8cm.</t>
    </r>
  </si>
  <si>
    <t>Granulki 1-4 mm o objętościach 2,5cm³</t>
  </si>
  <si>
    <t>Granulki 1-4 mm o objętościach 5cm³</t>
  </si>
  <si>
    <t>Granulki 1-4 mm o objętościach 10cm³</t>
  </si>
  <si>
    <t>Granulki 1-4 mm o objętościach  15cm³</t>
  </si>
  <si>
    <t>Granulki 1-4 mm o objętościach  20cm³</t>
  </si>
  <si>
    <t>Granulki 1-4 mm o objętościach 30cm³</t>
  </si>
  <si>
    <t>Syntetyczny materiał kościo-zastępczy przeznaczony do wypełniania ubytków kostnych w postaci pasty zbudowany w 38% z hydroksyapatytu oraz wody. Preparat gotowy do użycia w opakowaniu 5cm³ oraz 2x5cm³.</t>
  </si>
  <si>
    <t xml:space="preserve">Pasta 5cm³ </t>
  </si>
  <si>
    <t>op.</t>
  </si>
  <si>
    <t>Pasta 2x5cm³</t>
  </si>
  <si>
    <t>ZADANIE 8. LECZENIE UBYTKÓW CHRZĄSTKI STAWOWEJ*</t>
  </si>
  <si>
    <t>M-ce</t>
  </si>
  <si>
    <t xml:space="preserve">2. </t>
  </si>
  <si>
    <r>
      <rPr>
        <sz val="12"/>
        <color rgb="FF000000"/>
        <rFont val="Calibri"/>
        <family val="2"/>
        <charset val="1"/>
      </rPr>
      <t xml:space="preserve">Sterylny drut prowadzący 15 stopniowy, jednorazowego użytku wykonany ze stopu niklu i tytanu zachowujący pamięć kształtu o średnicy 1 mm, </t>
    </r>
    <r>
      <rPr>
        <b/>
        <sz val="12"/>
        <color rgb="FF000000"/>
        <rFont val="Calibri"/>
        <family val="2"/>
        <charset val="1"/>
      </rPr>
      <t>kompatybilny z zestawem z pozycji 1. W opakowaniu 5 szt.</t>
    </r>
  </si>
  <si>
    <t>ZADANIE 9.  REKONSTRUKCJA UBYTKÓW CHRZĘSTNYCH ORAZ CHRZĘSTNO-KOSTNYCH*</t>
  </si>
  <si>
    <t>Membrana do rekonstrukcji ubytków chrzęstnych oraz chrzęstno-kostnych, stanowiąca podłoże dla mezenchymalnych komórek macierzystych ludzkiego szpiku kostnego, zbudowana z kwasu hialuronowego. Brak określonej lewej i prawej strony. Przy leczeniu ubytków ogniskowych (ubytków otoczonych granicą zdrowej chrząstki) zgodnie z IFU nie wymaga dodatkowej fiksacji. Czas biodegradacji do 24 tygodni. Rozmiary: 2x2 cm oraz 5x5 cm grubość 2 mm.</t>
  </si>
  <si>
    <t>Membrana z kwasu hialuronowego 2x2 cm, grubość 2 mm</t>
  </si>
  <si>
    <t>Membrana z kwasu hialuronowego 5x5 cm, grubość 2 mm</t>
  </si>
  <si>
    <t>ZADANIE 10. ENDOPROTEZA PORESEKCYJNA BLIŻSZEGO ODCINKA KOŚCI UDOWEJ*</t>
  </si>
  <si>
    <t>Trzpień udowy cementowany, heksagonalny w przekroju
Poprzecznym</t>
  </si>
  <si>
    <t>Trzpień udowy bezcementowy, heksagonalny w przekroju
Poprzecznym</t>
  </si>
  <si>
    <t>Część proksymalna pokryta okładziną srebra, zaopatrzona w mechanizm umożliwiający ustawienie kąta antetorsji co 5 stopni, konus Szyjki 12/14;</t>
  </si>
  <si>
    <t>Część łącząca pokryta okładziną srebra</t>
  </si>
  <si>
    <t>Część przedłużająca pokryta okładziną srebra,
umożliwiająca dopasowanie wysokości
Resekcji</t>
  </si>
  <si>
    <t>Śruba łącząca ze skokiem co 20mm</t>
  </si>
  <si>
    <t>Głowa bipolarna wykonana ze stopu CoCrMo o średnicy zewnętrznej od 44mm do 60mm ze skokiem co 1mm, wyposażona w plastikowy pierścień antyluksacyjny, średnica głowy wewnętrznej 28mm.</t>
  </si>
  <si>
    <t>Głowa w średnicy 28mm, 32mm, 36mm wykonana ze stopu tytanu pokrytego okładziną ceramiczną (TiN) w 5 długościach szyjki.</t>
  </si>
  <si>
    <t>Korek polietylenowy do kanału kości w 2 rozmiarach (mały i duży) w kształcie rozety, z ruchomymi skrzydełkami dopasowującymi się do rozmiaru kanału.</t>
  </si>
  <si>
    <t xml:space="preserve">Siatka wykonana z włókna PET (polyethylenterephtalat) umożliwiająca
doszycie tkanek miękkich. </t>
  </si>
  <si>
    <t>ZADANIE 11. ENDOPROTEZA PORESEKCYJNA DALSZEGO ODCINKA KOŚCI UDOWEJ*</t>
  </si>
  <si>
    <t>Część udowa anatomiczna (prawa, lewa) pokryta okładziną srebra;</t>
  </si>
  <si>
    <t>Część przedłużająca pokryta okładziną srebra, umożliwiająca dopasowanie wysokości resekcji</t>
  </si>
  <si>
    <t xml:space="preserve">Część piszczelowa bezcementowa </t>
  </si>
  <si>
    <t>Część piszczelowa cementowa</t>
  </si>
  <si>
    <t>Część piszczelowa cementowa pokryta okładziną srebra</t>
  </si>
  <si>
    <t>Augment piszczelowy obustronny z powłoką srebra</t>
  </si>
  <si>
    <t>Augment piszczelowy jednostronny z powłoką srebra</t>
  </si>
  <si>
    <t>Adapter offsetu uniwersalny udowy i piszczelowy od 0 do 6 mm.</t>
  </si>
  <si>
    <t>Podkładka pod tacę piszczelową całkowita</t>
  </si>
  <si>
    <t>Podkładka pod tacę piszczelową połowicza (tylko pod jeden kłycieć)</t>
  </si>
  <si>
    <t>Śruba do podkładki piszczelowej</t>
  </si>
  <si>
    <t xml:space="preserve">Trzpień piszczelowy cementowy </t>
  </si>
  <si>
    <t>Trzpień piszczelowy bezcementowy</t>
  </si>
  <si>
    <t>Wkładka polietylenowa w rozmiarach: small, standard i large</t>
  </si>
  <si>
    <t>Mechanizm łączący część piszczelową i udową</t>
  </si>
  <si>
    <t>Śruba do tacy piszczelowej</t>
  </si>
  <si>
    <t>Siatka wykonana z włókna PET (polyethylenterephtalat) umożliwiająca
doszycie tkanek miękkich</t>
  </si>
  <si>
    <t>ZADANIE 12. ENDOPROTEZA PORESEKCYJNA TOTALNA KOŚCI UDOWEJ*</t>
  </si>
  <si>
    <t>Część proksymalna pokryta okładziną srebra, zaopatrzona w mechanizm umożliwiający ustawienie kąta antetorsji co 5 stopni, konus
szyjki 12/14;</t>
  </si>
  <si>
    <t>Reduktor łączący</t>
  </si>
  <si>
    <t>Adapter offsetu uniwersalnego udowego i piszczelowego od 0 do 6mm</t>
  </si>
  <si>
    <t>Podkładka pod tacę piszczelową połowicza
(tylko pod jeden kłycieć)</t>
  </si>
  <si>
    <t>ZADANIE 13. ENDOPROTEZA TOTALNEJ RESEKCJI STAWU KOLANOWEGO*</t>
  </si>
  <si>
    <t>Część piszczelowa pokryta okładziną srebra</t>
  </si>
  <si>
    <t xml:space="preserve">Wkładka polietylenowa </t>
  </si>
  <si>
    <t>Część łącząca do części piszczelowej pokryta okładziną srebra</t>
  </si>
  <si>
    <t xml:space="preserve">Trzpień piszczelowy cementowy, heksagonalny w przekroju poprzecznym </t>
  </si>
  <si>
    <t>Trzpień piszczelowy bezcementowy, heksagonalny w przekroju poprzecznym</t>
  </si>
  <si>
    <t>ZADANIE 14. ENDOPROTEZA PORESEKCYJNA CZĘŚCI BLIŻSZEJ KOŚCI PISZCZELOWEJ*</t>
  </si>
  <si>
    <t>Część udowa stawowa anatomiczna (prawa,lewa), w wersji cementowanej</t>
  </si>
  <si>
    <t>Część udowa stawowa anatomiczna (prawa,lewa), w wersji bezcementowej</t>
  </si>
  <si>
    <t>Trzpień udowy cementowy w długości 125mm</t>
  </si>
  <si>
    <t>Trzpień udowy cementowy w długości 150mm</t>
  </si>
  <si>
    <t>Trzpień udowy cementowy w długości 200mm</t>
  </si>
  <si>
    <t>Trzpień udowy cementowy w długości 250mm</t>
  </si>
  <si>
    <t>Trzpień udowy bezcementowy w długości 125mm</t>
  </si>
  <si>
    <t>Trzpień udowy bezcementowy w długości 150mm</t>
  </si>
  <si>
    <t>Trzpień udowy bezcementowy w długości 200mm</t>
  </si>
  <si>
    <t>Trzpień udowy bezcementowy w długości 250mm</t>
  </si>
  <si>
    <t>Zamek łączący element udowy i piszczelowy</t>
  </si>
  <si>
    <t>Podkładka udowa</t>
  </si>
  <si>
    <t>ZADANIE 15. ENDOPROTEZA PORESEKCYJNA WSTAWKI TRZONU KOŚCI UDOWEJ*</t>
  </si>
  <si>
    <t>Trzpień udowy bezcementowy, heksagonalny w przekroju poprzecznym</t>
  </si>
  <si>
    <t xml:space="preserve">Trzpień udowy cementowy, heksagonalny w przekroju poprzecznym </t>
  </si>
  <si>
    <t>Część diafizjalana pokryta okładziną srebra, zaopatrzona w heksagonalny element trzpieniowy o długości 100m</t>
  </si>
  <si>
    <t>Część łącząca do części diafizjalnej pokryta okładziną srebra;</t>
  </si>
  <si>
    <t>Część przedłużająca pokryta okładziną srebra, umożliwiająca dopasowanie wysokości resekcji;</t>
  </si>
  <si>
    <t>Śruba łącząca ze skokiem co 20mm;</t>
  </si>
  <si>
    <t>ZADANIE 16. ENDOPROTEZA PORESEKCYJNA PANEWKI STAWU BIODROWEGO*</t>
  </si>
  <si>
    <t xml:space="preserve">Trzpień cementowany </t>
  </si>
  <si>
    <t>Trzpień  bezcementowy</t>
  </si>
  <si>
    <t>Panewka bezcementowa w średnicy 50, 54, 60 mm</t>
  </si>
  <si>
    <t>Wkład polietylenowy z 15 stopniowym offsetem</t>
  </si>
  <si>
    <t>Głowa metalowa TiN (28, 32 i 36mm)</t>
  </si>
  <si>
    <t>Śruba łącząca trzpień i czaszę panewki</t>
  </si>
  <si>
    <t>ZADANIE 17. ENDOPROTEZA PORESEKCYJNA BLIŻSZEGO ODCINKA KOŚCI RAMIENNEJ*</t>
  </si>
  <si>
    <t>Trzpień kości ramiennej cementowany, heksagonalny w przekroju poprzecznym</t>
  </si>
  <si>
    <t>Trzpień kości ramiennej bezcementowy, heksagonalny w przekroju poprzecznym</t>
  </si>
  <si>
    <t>Trzpień kości ramiennej  bezcementowy z HA, heksagonalny w przekroju poprzecznym</t>
  </si>
  <si>
    <t>Część proksymalna pokryta okładziną srebra, zaopatrzona w mechanizm umożliwiający ustawienie kąta antetorsji co 10 stopni</t>
  </si>
  <si>
    <t>Część łącząca pokryta okładziną srebra 80mm</t>
  </si>
  <si>
    <t>Część przedłużająca pokryta okładziną srebra, umożliwiająca dopasowanie wysokości resekcji (20, 40 i 60mm)</t>
  </si>
  <si>
    <t>Śruba łącząca M8 ze skokiem co 20mm</t>
  </si>
  <si>
    <t xml:space="preserve">Element głowy kości ramiennej pokryty okładziną ceramiczną TiN w 3 średnicach </t>
  </si>
  <si>
    <t>Siatka wykonana z włókna PET (polyethylenterephtalat) umożliwiająca doszycie tkanek miękkich.</t>
  </si>
  <si>
    <t>Opcjonalnie dodatkowo łopatka w wersji odwróconej składająca się z:</t>
  </si>
  <si>
    <t xml:space="preserve">Glenosfera, odwrócona głowa (inverse) zastępujący panewkę stawu </t>
  </si>
  <si>
    <t>Glenoid, element mocowany do panewki za pomocą śrub, umożliwiający zamocowanie glenosfery</t>
  </si>
  <si>
    <t>Odwrócona panewka (inverse cap) kości ramiennej pokryta okładziną ceramiczną TiN</t>
  </si>
  <si>
    <t>Śruba gąbczasta do zakotwiczenia glenoidu</t>
  </si>
  <si>
    <t>ZADANIE 18. ENDOPROTEZA PORESEKCYJNA DALSZEGO ODCINKA KOŚCI RAMIENNEJ*</t>
  </si>
  <si>
    <t xml:space="preserve">Część dystalna ramienna z powłoką srebra, kłykciowa, polerowana, zaopatrzona w mechanizm umożliwiający ustawienie kąta antetorsji co 10 stopni, oraz zamek zawiasowy </t>
  </si>
  <si>
    <t xml:space="preserve">Część przedłużająca pokryta okładziną srebra, umożliwiająca dopasowanie wysokości resekcji (20, 40 i 60mm) </t>
  </si>
  <si>
    <t xml:space="preserve">Śruba łącząca M8 ze skokiem co 20mm; </t>
  </si>
  <si>
    <t xml:space="preserve">Element łokciowy mocujący do kości łokciowej cementowany </t>
  </si>
  <si>
    <t>Element łokciowy mocujący do kości łokciowej  bezcementowy</t>
  </si>
  <si>
    <t xml:space="preserve">Odbój do elementu łokciowego </t>
  </si>
  <si>
    <t xml:space="preserve">Śruba gąbczasta do zakotwiczenia elementu łokciowego </t>
  </si>
  <si>
    <t>Siatka wykonana z włókna PET (polyethylenterephtalat) umożliwiająca doszycie tkanek miękkich</t>
  </si>
  <si>
    <t>ZADANIE 19. ENDOPROTEZA TOTALNEJ RESEKCJI KOŚCI RAMIENNEJ*</t>
  </si>
  <si>
    <t xml:space="preserve">Część łącząca pokryta okładziną srebra 80mm </t>
  </si>
  <si>
    <t xml:space="preserve">Część przedłużająca pokryta okładziną srebra, umożliwiająca dopasowanie wysokości resekcji (20, 40 i 60mm)  </t>
  </si>
  <si>
    <t>Element pośredni (reduktor) umożliwiający łączenie protezy proksymalnej z dystalną – 10 mm</t>
  </si>
  <si>
    <t>Element pośredni (reduktor) umożliwiający łączenie protezy proksymalnej z dystalną – 100 mm</t>
  </si>
  <si>
    <t>Część dystalna ramienna z powłoką srebra, kłykciowa, polerowana , zaopatrzona w mechanizm umożliwiający ustawienie kąta antetorsji co 10 stopni, oraz zamek zawiasowy</t>
  </si>
  <si>
    <t>14.1.</t>
  </si>
  <si>
    <t>Glenosfera, odwrócona głowa (inverse) zastępujący panewkę stawu</t>
  </si>
  <si>
    <t>14.2.</t>
  </si>
  <si>
    <t>14.3.</t>
  </si>
  <si>
    <t>14.4.</t>
  </si>
  <si>
    <t>ZADANIE 20. PROTEZA PORESEKCYJNA WSTAWKI TRZONU CZĘŚCI KOŚCI RAMIENNEJ*</t>
  </si>
  <si>
    <t xml:space="preserve">Komponent ramienny diafizjalny cementowany z powłoką srebra </t>
  </si>
  <si>
    <t>Część przedłużająca pokryta okładziną srebra, umożliwiająca dopasowanie wysokości resekcji (20,40 i 60mm)</t>
  </si>
  <si>
    <t xml:space="preserve">Śruba łącząca M8 ze skokiem co 20mm </t>
  </si>
  <si>
    <t>ZADANIE 21. PROTEZA TOTALNEJ RESEKCJI KOŚCI ŁOKCIOWEJ*</t>
  </si>
  <si>
    <t>Część dystalna ramienna z powłoką srebra, kłykciowa, polerowana, zaopatrzona w mechanizm umożliwiający ustawienie kąta antetorsji co 10 stopni, oraz zamek zawiasowy</t>
  </si>
  <si>
    <t xml:space="preserve">Odcinek proksymalny kości łokciowej z powłoką srebra </t>
  </si>
  <si>
    <t xml:space="preserve">Część łącząca z powłoką srebra 80mm </t>
  </si>
  <si>
    <t>Część przedłużająca z powłoką srebra, umożliwiająca dopasowanie wysokości resekcji (20, 40 i 60mm)</t>
  </si>
  <si>
    <t xml:space="preserve">Śruba gąbczasta </t>
  </si>
  <si>
    <t>ZADANIE 22. PROTEZA PORESEKCYJNA CZĘŚCI PROKSYMALNEJ KOŚCI ŁOKCIOWEJ*</t>
  </si>
  <si>
    <t>Trzpień bezcementowy tytanowy w długościach 60, 120, 180, 240 mm, o średnicach od 9mm do 16mm co 1 mm lub trzpień cementowany wykonany ze stopu CoCrMo w długościach 60, 90 i 120 mm i średnicach 6, 8, 10, 12 mm.</t>
  </si>
  <si>
    <t>Element przedłużający w długościach 5, 7,5, 10 mm umożliwiający właściwe dopasowanie długości oraz właściwe ustawienie rotacji co 5 stopni.</t>
  </si>
  <si>
    <t xml:space="preserve">Część dystalna ramienna z powłoką srebra, kłykciowa, polerowana 30 mm, zaopatrzona w mechanizm umożliwiający ustawienie kąta antetorsji co 10 stopni oraz zamek zawiasowy </t>
  </si>
  <si>
    <t xml:space="preserve">Śruba do części dystalnej 30 mm </t>
  </si>
  <si>
    <t xml:space="preserve">Odcinek proksymalny kości łokciowej pokryty okładziną srebra </t>
  </si>
  <si>
    <t>Część łącząca pokryta okładziną srebra (80mm)</t>
  </si>
  <si>
    <t>Trzpień heksagonalny cementowany do kości łokciowej</t>
  </si>
  <si>
    <t>Trzpień heksagonalny bezcementowy  do kości łokciowej</t>
  </si>
  <si>
    <t>Trzpień heksagonalny bezcementowy z HA do kości łokciowej</t>
  </si>
  <si>
    <t>Odbój do elementu łokciowego</t>
  </si>
  <si>
    <t>ZADANIE 23. ENDOPROTEZA PORESEKCYJNA DALSZEGO ODCINKA KOŚCI RAMIENNEJ*</t>
  </si>
  <si>
    <t>Część dystalna ramienna z powłoką srebra, kłykciowa, polerowana 30 mm, zaopatrzona w mechanizm umożliwiający ustawienie kąta antetorsji co 10 stopni oraz zamek zawiasowy</t>
  </si>
  <si>
    <t xml:space="preserve">Element kotwiczący do kości łokciowej z powłoką z hydroksyapatytu lub element kotwiczący do kości łokciowej  wersja bezcementowa </t>
  </si>
  <si>
    <t>Element kotwiczący do kości łokciowej z powłoką z hydroksyapatytu lub element kotwiczący do kości łokciowej  wersja cementowana</t>
  </si>
  <si>
    <t xml:space="preserve">Śruba gąbczasta 4mm </t>
  </si>
  <si>
    <t>ZADANIE 24. ENDOPROTEZA PORESEKCYJNA ANATOMICZNA  WYKONANA W TECHNICE 3D*</t>
  </si>
  <si>
    <r>
      <rPr>
        <sz val="11"/>
        <rFont val="Calibri"/>
        <family val="2"/>
        <charset val="128"/>
      </rPr>
      <t xml:space="preserve">Implant w miejscach styku z kością musi posiadać porowatą strukturę naśladującą ułożenie beleczek kostnych kości gąbczastej, ułatwiającą osteointegrację endoprotezy. Endoproteza poresekcyjna dotyczy całego układu kostnego z możliwością wykonania wydruku w obrębie kości miednicy, kości długich, paliczków, łopatki, pięty, kręgosłupa oraz wszystkich stawów.
Wykonawca jest zobowiązany wygenerować trójwymiarowy model kości lub stawu, który ma być zrekonstruowany na podstawie danych MRI lub CT o wysokiej rozdzielczości. Wraz z implantem należy dostarczyć wydrukowane w technice 3D sterylne: model implantu, model kości oraz szablony do wykonania cięć i wierceń otworów pod śruby i trzpienie mocujące.
Do implantu należy dostarczyć dedykowane instrumentarium wraz z implantami,  które w komplecie z endoprotezą stworzą finalny implant oraz technikę operacyjną.
Endoproteza ma być wyprodukowana z wysoko oczyszczonego proszku  stopu TiAl6V4 (zgodnie z ISO 5832/3) nanoszony warstwami o grubości 50μm.
</t>
    </r>
    <r>
      <rPr>
        <b/>
        <sz val="11"/>
        <rFont val="Calibri"/>
        <family val="2"/>
        <charset val="128"/>
      </rPr>
      <t>Do Endoprotezy 3D wykonawca zobowiązany jest dostarczyć w zależności od resekowanego obszaru anatomicznego następujące implanty kompatybilne z wydrukowanym implantem:</t>
    </r>
  </si>
  <si>
    <t>Panewka cementowana ze stopu CoCrMo w 11 rozmiarach o średnicy zewnętrznej 44mm – 64mm ze skokiem co 2 mm</t>
  </si>
  <si>
    <t>Głowa wykonana z polietylenu z witaminą E dla głowy wewnętrznej 22mm, 28mm i 32mm rosnącej wraz ze średnicą panewki.</t>
  </si>
  <si>
    <t>Głowa wykonana ze stopu CoCrMo w średnicy 22mm w 3 długościach szyjki i 28mm, 32mm, 36mm w 5 długościach szyjki.</t>
  </si>
  <si>
    <t>Implant 3D wg obszaru anatomicznego: miednica</t>
  </si>
  <si>
    <t>Implant 3D wg obszaru anatomicznego: pięta/łopatka</t>
  </si>
  <si>
    <t>Implant 3D wg obszaru anatomicznego: kość łokciowa</t>
  </si>
  <si>
    <t>Implant 3D wg obszaru anatomicznego: kość promieniowa</t>
  </si>
  <si>
    <t>Implant 3D wg obszaru anatomicznego: obszary kręgosłupa</t>
  </si>
  <si>
    <t>1.10.</t>
  </si>
  <si>
    <t>Implant 3D wg obszaru anatomicznego: wstawki trzonów kości długich</t>
  </si>
  <si>
    <t>1.11.</t>
  </si>
  <si>
    <t>Implant 3D wg obszaru anatomicznego: paliczki</t>
  </si>
  <si>
    <t>1.12.</t>
  </si>
  <si>
    <t>Implant 3D wg obszaru anatomicznego: stawy kości</t>
  </si>
  <si>
    <t>ZADANIE 25. ENDOPROTEZA STAWU BARKOWEGO MODULARNA ANATOMICZNA*</t>
  </si>
  <si>
    <t xml:space="preserve">Trzpień bezcementowy tytanowy w długościach 60, 120, 180, 240 mm, o średnicach od 9mm do 16mm co 1 mm </t>
  </si>
  <si>
    <t>Trzpień cementowany wykonany ze stopu CoCrMo w długościach 60, 90 i 120 mm i średnicach 6, 8, 10, 12 mm.</t>
  </si>
  <si>
    <t>Część przynasadowa tytanowa w długościach 30, 40 mm, oraz urazowa.</t>
  </si>
  <si>
    <t>Śruba łącząca o średnicy 6mm z okładziną ceramiczną TiN.</t>
  </si>
  <si>
    <t>Element głowy wykonany ze stopu tytanowego pokryty okładziną ceramiczną TiN o średnicy 44, 47, 50,53 mm w grubościach 14, 17,20mm, ekscentryczne umożliwiający ustawienie co 10 stopni w różnych pozycjach.</t>
  </si>
  <si>
    <t>Glenoid cementowany PE (panewka cementowana).</t>
  </si>
  <si>
    <t>ZADANIE 26.  ENDOPROTEZA STAWU BARKOWEGO MODULARNA ODWRÓCONA*</t>
  </si>
  <si>
    <t>Trzpień bezcementowy tytanowy w długościach 60, 120, 180, 240 mm, o średnicach od 9mm do 16mm co 1 mm</t>
  </si>
  <si>
    <t>Część przynasadowa tytanowa w długościach 30, 40 mm, oraz urazowa</t>
  </si>
  <si>
    <t>Śruba łącząca o średnicy 6mm z okładziną ceramiczną TiN</t>
  </si>
  <si>
    <t>Odwrócona kapa wykonana ze stopu tytanowego i pokryta okładziną ceramiczną TiN mocowana do trzpienia w 3 wielkościach 36, 40, 44mm i 3 długościach szyjki</t>
  </si>
  <si>
    <t>Kulista głowa polietylenowa mocowana zatrzaskowo do pierścienia glenoidu w średnicach 36, 40, 44mm.</t>
  </si>
  <si>
    <t>Glenoid bezcementowy anatomiczny w rozmiarze 2 i 3, długi i krótki</t>
  </si>
  <si>
    <t>Śruba gabczasta do stabilizacji kątowej o średnicy 4,2 mm, w długościach od 20mm do 40mm ze skokiem co 2mm. 1 op. = 3 szt.</t>
  </si>
  <si>
    <t>ZADANIE 27. IMPLANTY DO ZAOPATRYWANIA ZŁAMAŃ W OBRĘBIE KOŚCI PALICZKÓW, ŚRÓDRĘCZA I PRZODOSTOPIA*</t>
  </si>
  <si>
    <t xml:space="preserve">Implanty do zaopatrywania złamań w obrębie kości paliczków, śródręcza i przodostopia, pod śruby 1.2/1.5 oraz 2.0/2.3 nieblokowane i blokowane. Blokowane - pozwalające na wprowadzenie śruby w zakresie kąta +/- 15 stopni, blokowanie w systemie trójpunktowego bezgwintowego blokowania na docisk.
</t>
  </si>
  <si>
    <t>Płyty tytanowe, pod śruby 1.2 mm, 1.5 mm, profil 0.6 mm, proste 4, 6 otworowe oraz pod śruby 2.0 mm, 2.3 mm, profil 1.0 mm, proste 4,6 otworowa.</t>
  </si>
  <si>
    <t>Płyty tytanowe, pod śruby 1.2 mm, 1.5 mm, profil 0.6 mm, w kształcie litery L 5 otworowe oraz pod śruby 2.0 mm, 2.3 mm, profil 1.0 mm, w kształcie litery L 6 otworowe.</t>
  </si>
  <si>
    <t>Płyty tytanowe, pod śruby 1.2 mm, 1.5 mm, profil 0.6 mm, w kształcie litery T 7,8,10 otworowe, Y 6 otworowe, prostokątne i trapezoidalne 4 otworowe oraz pod śruby 2.0 mm, 2.3 mm, profil 1.0 mm, w kształcie litery T 6,7 otworowe, Y 7 otworowe, prostokątne i trapezoidalne 4 otworowe oraz profil 1.3 mm, kompresyjne, proste 4,5,6 otworowe.</t>
  </si>
  <si>
    <t>Płyty tytanowe, pod śruby pod śruby 2.0 mm, 2.3 mm, profil 1.3 mm, kompresyjne, w kształcie litery T, L 6 otworowe.</t>
  </si>
  <si>
    <t>Płyty tytanowe, pod śruby 1.2 mm, 1.5 mm, profil 0.6 mm, proste 16 otworowe, prostokątne, trapezoidalne i skośne 6 otworowe oraz pod śruby 2.0 mm, 2.3 mm, profil 1.0 mm, proste 16 otworowe, prostokątne, trapezoidalne i skośne 6 otworowe oraz profil 1.3 mm, kompresyjne, proste 8 otworowe, w kształcie litery T,L 10 otworowe.</t>
  </si>
  <si>
    <t>Płyty tytanowe, pod śruby 1.2 mm, 1.5 mm, profil 0.6 mm, trapezoidalne i skośne 8 otworowe oraz pod śruby 2.0 mm, 2.3 mm, profil 1.0 mm, trapezoidalne i skośne 8 otworowe.</t>
  </si>
  <si>
    <t>Płyty tytanowe, pod śruby 1.2 mm, 1.5 mm, profil 0.6 mm, trapezoidalne 10,12 otworowe oraz pod śruby 2.0 mm, 2.3 mm, profil 1.0 mm, trapezoidalne 10,12 otworowe.</t>
  </si>
  <si>
    <t>Płyty tytanowe, kompresyjne, pod śruby 1.2 mm, 1.5 mm, profil 0.6 mm, z 2 haczykami do złamań awulsyjnych paliczka, jednootworowe.</t>
  </si>
  <si>
    <t>Płyty tytanowe, pod śruby 1.2 mm, 1.5 mm, kompresyjne, profil 0.6 mm, z pinem do kłykcia 5 otworowe oraz w kształcie litery T, z offsetem, 11,12 otworowe oraz profil 1.0 mm z pinem do kłykcia  6 otworowe oraz w kształcie litery T, z offsetem,11,12 otworowe.</t>
  </si>
  <si>
    <t>Płyty tytanowe, pod śruby 1.2 mm, 1.5 mm, profil 0.8 mm, proste i prostokątne 4 otworowe, blokowane.</t>
  </si>
  <si>
    <t>Płyty tytanowe, pod śruby 1.2 mm, 1.5 mm, profil 0.8 mm, proste i w kształcie litery T 8 otworowe, blokowane.</t>
  </si>
  <si>
    <t>Płyty tytanowe, pod śruby 1.2 mm, 1.5 mm, profil 0.8 mm, w kształcie litery T 9 otworowe, rotacyjne i trapezoidalne 6 otworowe, blokowane.</t>
  </si>
  <si>
    <t>1.13.</t>
  </si>
  <si>
    <t>Płyty tytanowe, pod śruby 1.2 mm, 1.5 mm, profil 0.8 mm, w kształcie litery T 10 otworowe, trapezoidalne 8 otworowe i do kości łódeczkowatej 6 otworowe, blokowane.</t>
  </si>
  <si>
    <t>1.14.</t>
  </si>
  <si>
    <t>Płyty tytanowe, pod śruby 1.2 mm, 1.5 mm, profil 0.8 mm, trapezoidalne 10 otworowe, blokowane.</t>
  </si>
  <si>
    <t>1.15.</t>
  </si>
  <si>
    <t>Płyty tytanowe, pod śruby 2.0 mm, 2.3 mm, profil 1.0 mm, proste, 6 otworowe, w kształcie litery T,L 6 otworowe oraz profil 1.3 mm, proste 4 otworowe, blokowane.</t>
  </si>
  <si>
    <t>1.16.</t>
  </si>
  <si>
    <t>Płyty tytanowe, pod śruby 2.0 mm, 2.3 mm, profil 1.0 mm,  w kształcie litery T,Y 7 otworowe, prostokątne 4 otworowe, oraz profil 1.3 mm, proste 5 otworowe, blokowane.</t>
  </si>
  <si>
    <t>1.17.</t>
  </si>
  <si>
    <t>Płyta tytanowe, pod śruby 2.0 mm, 2.3 mm, profil 1.0 mm, trapezopidalne i skośne 6 otworowe oraz profil 1.3 mm, proste 6,8 otworowe, prostokątne 4 otworowe, rotacyjne 6 otworowe, w kształcie litery T 6,7,8 otworowe, L 6 otworowe, blokowane.</t>
  </si>
  <si>
    <t>1.18.</t>
  </si>
  <si>
    <t>Płyty tytanowe, pod śruby 2.0 mm, 2.3 mm, profil 1.3 mm, trapezoidalne 6 otworowe, w kształcie litery T 9,10 otworowe, L 10 otworowe, blokowane.</t>
  </si>
  <si>
    <t>1.19.</t>
  </si>
  <si>
    <t>Płyty tytanowe, pod śruby 2.0 mm, 2.3 mm, profil 1.0 mm oraz 1.3 mm, trapezopidalne 8 otworowe, blokowane.</t>
  </si>
  <si>
    <t>1.20.</t>
  </si>
  <si>
    <t>Płyty tytanowe, pod śruby 2.0 mm, 2.3 mm, profil 1.0 mm, trapezopidalne 12 otworowe oraz profil 1.3 mm, trapoezoidalne 10 otworowe, blokowane.</t>
  </si>
  <si>
    <t>1.21.</t>
  </si>
  <si>
    <t>Płyty tytanowe, pod śruby 2.0 mm, 2.3 mm, profil 1.3 mm, segmentowe 6 otworowe, blokowane.</t>
  </si>
  <si>
    <t>1.22.</t>
  </si>
  <si>
    <t xml:space="preserve">Płyty tytanowe, pod śruby 2.0 mm, profil 1.4 mm, anatomicznie ukształtowane, do częściowej artrodezy nadgarstka 6,8 otworowe, blokowane. </t>
  </si>
  <si>
    <t>1.23.</t>
  </si>
  <si>
    <t xml:space="preserve">Płyty tytanowe, pod śruby 2.0 mm, profil 1.4 mm, anatomicznie ukształtowane, do częściowej artrodezy nadgarstka, 12 otworowe, blokowane. </t>
  </si>
  <si>
    <t>1.24.</t>
  </si>
  <si>
    <t>Płyty tytanowe, pod śruby 2.0 mm, profil 1.4 mm, anatomicznie ukształtowane, do złamań głowy kości promieniowej, obejmujące 10 otworowe i podpierające 11 otworowe, blokowane.</t>
  </si>
  <si>
    <t>1.25.</t>
  </si>
  <si>
    <t xml:space="preserve">Płyty tytanowe, pod śruby 2.0 mm, profil 1.6 mm,  anatomicznie ukształtowane, do złamań wyrostka dziobiastego 10 otworowe, blokowane. </t>
  </si>
  <si>
    <t>1.26.</t>
  </si>
  <si>
    <t>Śruby tytanowe, korowe, średnica 1.2 mm, dł. 4-20 mm. Otwór heksagonalny w głowie śruby.</t>
  </si>
  <si>
    <t>1.27.</t>
  </si>
  <si>
    <t>Śruby tytanowe, korowe, średnica 1.5 mm dł. 4-24 mm; średnica 2.0 mm dł. 4-30 mm, średnica 2.3 mm dł. 5-34 mm. Otwór heksagonalny w głowie śruby.</t>
  </si>
  <si>
    <t>1.28.</t>
  </si>
  <si>
    <t>Śruby tytanowe, blokowane, średnica 1.5 mm dł. 4-20 mm, średnica 2.0 mm dł. 6-30 mm. Bezgwintowa głowa śruby. Otwór heksagonalny w głowie śruby.</t>
  </si>
  <si>
    <t>1.29.</t>
  </si>
  <si>
    <t>Druty Kirschnera, średnica 1.2 mm, długość 150 mm, 10 szt w opakowaniu.</t>
  </si>
  <si>
    <t>ZADANIE 28. IMPLANTY DO DALSZEJ NASADY KOŚCI PROMIENIOWEJ I ŁOKCIOWEJ*</t>
  </si>
  <si>
    <t xml:space="preserve">Implanty pod śruby 2.5 mm, do dalszej nasady kości promieniowej i łokciowej. Blokowane - pozwalające na wprowadzenie śruby w zakresie kąta +/- 15 stopni, blokowanie w systemie trójpunktowego bezgwintowego blokowania na docisk.
</t>
  </si>
  <si>
    <t>Płyty tytanowe, pod śruby 2.5 mm, profil 1.6 mm, anatomicznie ukształtowane, do małych fragmentów, 5 otworowe, blokowane.</t>
  </si>
  <si>
    <t>Płyty tytanowe, pod śruby 2.5 mm, profil 1.6 mm, anatomicznie ukształtowane, do małych fragmentów, proste 6 otworowe, w kształcie litery T 7 otworowe, blokowane.</t>
  </si>
  <si>
    <t>Płyty tytanowe, pod śruby 2.5 mm, profil 1.6 mm, anatomicznie ukształtowane, do małych fragmentów, w kształcie litery L 8 otworowe, blokowane.</t>
  </si>
  <si>
    <t>Płyty tytanowe, dłoniowe, pod śruby 2.5 mm, profil 2.0 mm, w kształcie litery T 9 otworowe, prawe i lewe, blokowane.</t>
  </si>
  <si>
    <t>Płyty tytanowe, dłoniowe, pod śruby 2.5 mm, profil 2.0 mm, w kształcie litery T 11 otworowe, prawe i lewe, blokowane.</t>
  </si>
  <si>
    <t>Płyty tytanowe, dłoniowe, pod śruby 2.5 mm, profil 1.6 mm, krótkie 10 otworowe, prawe i lewe, blokowane.</t>
  </si>
  <si>
    <t>Płyty tytanowe, dłoniowe, pod śruby 2.5 mm, profil 1.6 mm,  długie 11 otworowe, wąskie i krótkie 12 otworowe, szerokie i krótkie 14 otworowe, prawe i lewe, blokowane.</t>
  </si>
  <si>
    <t>Płyty tytanowe, dłoniowe, pod śruby 2.5 mm, profil 1.6 mm, wąskie i długie 13 otworowe, szerokie i długie 15 otworowe, prawe i lewe, blokowane.</t>
  </si>
  <si>
    <t>Płyty tytanowe, pod śruby 2.5 mm, profil 2.0 mm, anatomicznie ukształtowane, typu watershed line, z wycięciem na FPL, krótkie 10 otworowe oraz bez wycięcia 10 i 11 otworowe, dłoniowe, prawe i lewe, blokowane.</t>
  </si>
  <si>
    <t>Płyty tytanowe, pod śruby 2.5 mm, profil 2.0 mm, anatomicznie ukształtowane, typu watershed line, z wycięciem na FPL, długie 12 otworowe oraz bez wycięcia 12 i 13 otworowe, dłoniowe, prawe i lewe, blokowane.</t>
  </si>
  <si>
    <t>Płyty tytanowe, pod śruby 2.5 mm, profil 2.0 mm, anatomicznie ukształtowane, typu watershed line, krótkie i szerokie 13 otworowe, długie, i szerokie 15 otworowe, dłoniowe, prawe i lewe, blokowane.</t>
  </si>
  <si>
    <t>Płyty tytanowe, pod śruby 2.5 mm, profil 1.6 mm, anatomicznie ukształtowane, 12 otworowe, w kształcie litery H, grzbietowe, prawe i lewe, blokowane.</t>
  </si>
  <si>
    <t>Płyty tytanowe, dłoniowe, do złamań obejmujących trzon kości, pod śruby 2.5 mm, zmienny profil 1.8-3.2 mm, 20 otworowe, w tym 1 otwór do wykonywania kompresji przy użyciu śrub blokowanych, prawe i lewe, blokowane.</t>
  </si>
  <si>
    <t>Płyty tytanowe, dłoniowe, do złamań obejmujących trzon kości, pod śruby 2.5 mm, zmienny profil 1.8-3.2 mm, 25 otworowe, w tym 2 otwory do wykonywania kompresji przy użyciu śrub blokowanych, prawe i lewe, blokowane.</t>
  </si>
  <si>
    <t>Płyty tytanowe, dłoniowe, do złamań obejmujących trzon kości, pod śruby 2.5 mm, zmienny profil 1.8-3.2 mm, 29 otworowe, w tym 3 otwory do wykonywania kompresji przy użyciu śrub blokowanych, prawe i lewe, blokowane.</t>
  </si>
  <si>
    <t>Płyty tytanowe, pod śruby 2.5 mm, profil 1.6 mm, anatomicznie ukształtowane, w kształcie litery Y 7 otworowe, do dalszej nasady kości łokciowej, blokowane.</t>
  </si>
  <si>
    <t>Płyty tytanowe, pod śruby 2.5 mm, profil 1.6 mm, anatomicznie ukształtowane, w kształcie litery Y 10 otworowe, do dalszej nasady kości łokciowej, blokowane.</t>
  </si>
  <si>
    <t>Płyty tytanowe, pod śruby 2.5 mm, profil 1.6 mm w trzonie, 1.4 mm w części dystalnej, anatomicznie ukształtowane, 10 otworowe, do dalszej nasady kości łokciowej, prawe i lewe, blokowane.</t>
  </si>
  <si>
    <t>Płyty tytanowe, pod śruby 2.5 mm, profil 1.6 mm w trzonie, 1.4 mm w części dystalnej, anatomicznie ukształtowane, 12 otworowe, do dalszej nasady kości łokciowej, prawe i lewe, blokowane.</t>
  </si>
  <si>
    <t>Śruby tytanowe, korowe, średnica 2.5 mm dł. 8-34 mm. Otwór heksagonalny w głowie śruby.</t>
  </si>
  <si>
    <t>Śruby tytanowe, blokowane, średnica 2.5 mm dł. 8-34 mm.  Bezgwintowa głowa śruby. Otwór heksagonalny w głowie śruby.</t>
  </si>
  <si>
    <t>Druty Kirschnera, średnica 1.6 mm, długość 150 mm, 10 szt w opakowaniu.</t>
  </si>
  <si>
    <t>ZADANIE 29.  IMPLANTY DO ZAOPATRYWANIA ZŁAMAŃ ORAZ KOREKCJI W OBRĘBIE KOŚCI STOPY*</t>
  </si>
  <si>
    <t>Implanty do zaopatrywania złamań oraz korekcji w obrębie kości stopy, pod śruby 2.8 mm. Blokowane - pozwalające na wprowadzenie śruby w zakresie kąta +/- 15 stopni, blokowanie w systemie trójpunktowego bezgwintowego blokowania na docisk.</t>
  </si>
  <si>
    <t>Płyty tytanowe, pod śruby 2.8 mm, profil 1.6 mm, proste, 4 otworowe, blokowane.</t>
  </si>
  <si>
    <t>Płyty tytanowe, pod śruby 2.8 mm, profil 1.6 mm, proste, 6,8 otworowe, w kształcie litery T 7,9 otworowe, blokowane.</t>
  </si>
  <si>
    <t>Płyty tytanowe, pod śruby 2.8 mm, profil 1.6 mm, dwurzędowe 6 otworowe, w kształcie skrzydła 11,12 otworowe, blokowane.</t>
  </si>
  <si>
    <t>Śruba tytanowa, korowa, średnica 2.8 mm, długość 8-45 mm. Otwór heksagonalny w głowie śruby.</t>
  </si>
  <si>
    <t>Śruba tytanowa, blokowana, średnica 2.8 mm, długość 8-45 mm. Bezgwintowa  głowa śruby. Otwór heksagonalny w głowie śruby.</t>
  </si>
  <si>
    <t>ZADANIE 30. ŚRUBY SAMOWIERCĄCE*</t>
  </si>
  <si>
    <t xml:space="preserve">Śruby tytanowe, kaniulowane, samowiercące, kompresyjne. Średnica 2.2 mm, pod druty Kirschnera 0.8 mm, śruby z krótkim gwintem, dł. 10-30 mm, skok co 1 mm oraz z długim gwintem, dł. 22-40 mm, skok co 2 mm oraz średnica 3.0 mm, pod druty Kirschnera 1.1 mm, śruby z krótkim gwintem, dł. 10-40 mm, skok co 1 i co 2 mm oraz z długim gwintem, dł. 26-40 mm, skok co 2 mm. Otwór heksagonalny w głowie śruby. </t>
  </si>
  <si>
    <t>Druty Kirschnera, średnica 0.8, 1.1 mm, długość 100 mm, 10 szt w opakowaniu.</t>
  </si>
  <si>
    <t xml:space="preserve">Śruby tytanowe, kaniulowane, samowiercące, kompresyjne, średnica 5.0 mm, pod druty Kirschnera 1.6 mm. Śruby z krótkim gwintem i z efektem kompresji, dł. 24-70 mm, skok co 2 i co 5 mm oraz z długim gwintem i z efektem kompresji, dł. 30-70 mm, skok co 2 i co 5 mm oraz z pełnym gwintem, bez efektu kompresji, dł. 24-70 mm, skok co 2 i co 5 mm. Otwór heksagonalny w głowie śruby. </t>
  </si>
  <si>
    <t>Druty Kirschnera, średnica 1.6 mm, długość 200 mm, 10 szt w opakowaniu.</t>
  </si>
  <si>
    <t xml:space="preserve">Śruby tytanowe, kaniulowane, samowiercące, kompresyjne, średnica 7.0 mm, pod druty Kirschnera 2.2 mm. Śruby z krótkim gwintem i z efektem kompresji, dł. 40-140 mm, skok co 5 i co 10 mm oraz z długim gwintem i z efektem kompresji, dł. 40-140 mm, skok co 5 i co 10 mm oraz z pełnym gwintem, bez efektu kompresji, dł. 40-140 mm, skok co 5 i co 10 mm. Otwór heksagonalny w głowie śruby. </t>
  </si>
  <si>
    <t>Druty Kirschnera, średnica 2.2 mm, długość 250 mm, 10 szt w opakowaniu.</t>
  </si>
  <si>
    <t>ZADANIE 31. BEZCEMENTOWE, PERSONALIZOWANE ENDOPROTEZY STAWU BIODROWEGO Z INDYWIDUALNYM TRZPIENIEM CEMENTOWANYM LUB BEZCEMENTOWYM*</t>
  </si>
  <si>
    <r>
      <rPr>
        <b/>
        <sz val="12"/>
        <color rgb="FF000000"/>
        <rFont val="Calibri"/>
        <family val="2"/>
        <charset val="128"/>
      </rPr>
      <t>Indywidualny trzpień udowy endoprotezy stawu biodrowego</t>
    </r>
    <r>
      <rPr>
        <sz val="12"/>
        <color rgb="FF000000"/>
        <rFont val="Calibri"/>
        <family val="2"/>
        <charset val="128"/>
      </rPr>
      <t xml:space="preserve"> wraz z wykonanym na zamówienie gładkim kompaktorem lub raszplą. Trzpień bezcementowy. Wykonany ze stopu (Ti6Al4V-ISO 5832-3) pokryty porowatym tytanem I hydroksyapatytem. 12/14 5°40’ stożek. Dostępny z częściowym pokryciem HA i pełną powłoką HA w wersji bezkołnierzowej i kołnierzowej. Trzpień cementowany wykonany z (M30NW-ISO 5832-9). 12/14 5°40’ stożek w wersji kołnierzowej lub bezkołnierzowej. 
</t>
    </r>
    <r>
      <rPr>
        <b/>
        <sz val="12"/>
        <color rgb="FF000000"/>
        <rFont val="Calibri"/>
        <family val="2"/>
        <charset val="128"/>
      </rPr>
      <t>Panewka bezcementowa endoprotezy</t>
    </r>
    <r>
      <rPr>
        <sz val="12"/>
        <color rgb="FF000000"/>
        <rFont val="Calibri"/>
        <family val="2"/>
        <charset val="128"/>
      </rPr>
      <t xml:space="preserve">, typu press-fit Wykonana ze stopu tytanu, (Ti6Al4V-ISO 5832-3). Pokryta powłoką tytanową I hydroksyapatytem. W 13 rozmiarach od średnicy 40 mm do 64 mm ze skokiem co 2 mm.  O kształcie wewnętrznym odwzorującym kształt zewnętrzny wkładki. Dostosowana wyłącznie do wkładek polietylenowych; 
</t>
    </r>
    <r>
      <rPr>
        <b/>
        <sz val="12"/>
        <color rgb="FF000000"/>
        <rFont val="Calibri"/>
        <family val="2"/>
        <charset val="128"/>
      </rPr>
      <t xml:space="preserve">Wkładka polietylenowa. </t>
    </r>
    <r>
      <rPr>
        <sz val="12"/>
        <color rgb="FF000000"/>
        <rFont val="Calibri"/>
        <family val="2"/>
        <charset val="128"/>
      </rPr>
      <t xml:space="preserve">Highly-crosslinked polietylen. Wkładki w 13 rozmiarach do panewek od 40 mm do 64 mm ze skokiem co 2 mm. Dostosowane do głów Ø22.2;  Ø28; Ø32; Ø36 Wkładki posiadające 0° i 10° offset;  
</t>
    </r>
    <r>
      <rPr>
        <b/>
        <sz val="12"/>
        <color rgb="FF000000"/>
        <rFont val="Calibri"/>
        <family val="2"/>
        <charset val="128"/>
      </rPr>
      <t>Głowa endoprotezy stawu biodrowego,</t>
    </r>
    <r>
      <rPr>
        <sz val="12"/>
        <color rgb="FF000000"/>
        <rFont val="Calibri"/>
        <family val="2"/>
        <charset val="128"/>
      </rPr>
      <t xml:space="preserve"> Ceramiczna  (Al2O3 + ZrO2-ISO 6474-2), BIOLOX Delta, kompatybilna na stożek 12/14 5°40’. Głowy o średnicy Ø28; Ø32; Ø36;</t>
    </r>
  </si>
  <si>
    <t>Bezcementowy lub cementowany trzpień indywidualny</t>
  </si>
  <si>
    <t>Panewka do wkładki polietylenowej</t>
  </si>
  <si>
    <t>Wkładka polietylenowa</t>
  </si>
  <si>
    <t>Głowa ceramiczna</t>
  </si>
  <si>
    <t>Śruba do panewki</t>
  </si>
  <si>
    <r>
      <rPr>
        <b/>
        <sz val="12"/>
        <color rgb="FF000000"/>
        <rFont val="Calibri"/>
        <family val="2"/>
        <charset val="128"/>
      </rPr>
      <t>Indywidualny trzpień udowy endoprotezy stawu biodrowego</t>
    </r>
    <r>
      <rPr>
        <sz val="12"/>
        <color rgb="FF000000"/>
        <rFont val="Calibri"/>
        <family val="2"/>
        <charset val="128"/>
      </rPr>
      <t xml:space="preserve"> wraz z wykonanym na zamówienie gładkim kompaktorem lub raszplą. Tarnik indywidualny bez szyjki,   tarnik indywidualny z szyjką,  ubijak indywidualny bez szyjki, ubijak indywidualny z szyjką - </t>
    </r>
    <r>
      <rPr>
        <b/>
        <sz val="12"/>
        <color rgb="FF000000"/>
        <rFont val="Calibri"/>
        <family val="2"/>
        <charset val="128"/>
      </rPr>
      <t>DO WYBORU PRZEZ ZAMAWIAJĄCEGO</t>
    </r>
    <r>
      <rPr>
        <sz val="12"/>
        <color rgb="FF000000"/>
        <rFont val="Calibri"/>
        <family val="2"/>
        <charset val="128"/>
      </rPr>
      <t xml:space="preserve">.  Trzpień bezcementowy. Wykonany ze stopu (Ti6Al4V-ISO 5832-3) pokryty porowatym tytanem I hydroksyapatytem. 12/14 5°40’ stożek. Dostępny z częściowym pokryciem HA i pełną powłoką HA w wersji bezkołnierzowej i kołnierzowej. Trzpień cementowany wykonany z (M30NW-ISO 5832-9). 12/14 5°40’ stożek w wersji kołnierzowej lub bezkołnierzowej. 
</t>
    </r>
    <r>
      <rPr>
        <b/>
        <sz val="12"/>
        <color rgb="FF000000"/>
        <rFont val="Calibri"/>
        <family val="2"/>
        <charset val="128"/>
      </rPr>
      <t>Dwumobilna presfitowa panewka, stawu biodrowego</t>
    </r>
    <r>
      <rPr>
        <sz val="12"/>
        <color rgb="FF000000"/>
        <rFont val="Calibri"/>
        <family val="2"/>
        <charset val="128"/>
      </rPr>
      <t xml:space="preserve">. Wykonana z (M30NW, ISO 5832-2), pokryta tytanem i hydroksyapatytem. Panewka o 12 średnicach od 42 mm do 64 mm.  Wkładka mobilna. Polietylen (UHMWPE, ISO 5834-2). W 12 rozmiarach. Wkładka mobilna. Polietylen (UHMWPE, ISO 5834-2). W 12 rozmiarach.;  
</t>
    </r>
    <r>
      <rPr>
        <b/>
        <sz val="12"/>
        <color rgb="FF000000"/>
        <rFont val="Calibri"/>
        <family val="2"/>
        <charset val="128"/>
      </rPr>
      <t>Głowa endoprotezy stawu biodrowego</t>
    </r>
    <r>
      <rPr>
        <sz val="12"/>
        <color rgb="FF000000"/>
        <rFont val="Calibri"/>
        <family val="2"/>
        <charset val="128"/>
      </rPr>
      <t>, Ceramiczna  (Al2O3 + ZrO2-ISO 6474-2), BIOLOX Delta, kompatybilna na stożek 12/14 5°40’. Głowy o średnicy Ø28; Ø32; Ø36;</t>
    </r>
  </si>
  <si>
    <t>Panewka dwumobilna</t>
  </si>
  <si>
    <t>Wkładka mobilna</t>
  </si>
  <si>
    <t>ZADANIE 32. ANATOMICZNE, BEZCEMENTOWE, PERSONALIZOWANE ENDOPROTEZY STAWU BIODROWEGO*</t>
  </si>
  <si>
    <r>
      <rPr>
        <b/>
        <sz val="12"/>
        <color rgb="FF000000"/>
        <rFont val="Calibri"/>
        <family val="2"/>
        <charset val="128"/>
      </rPr>
      <t>Bezcementowy trzpień endoprotezy stawu biodrowego</t>
    </r>
    <r>
      <rPr>
        <sz val="12"/>
        <color rgb="FF000000"/>
        <rFont val="Calibri"/>
        <family val="2"/>
        <charset val="128"/>
      </rPr>
      <t xml:space="preserve">. Bezcementowy anatomiczny trzpień protezy wykonany ze stopu tytanowego (Ti6Al4V-ISO 5832-3). Powłoka – porowaty tytan I hydroksyapatyt 12/14 5°40’ stożek. Kąt szyjkowy 134°oraz bezcementowy anatomiczny trzpień protezy wykonany ze stopu  tytanowego (Ti6Al4V-ISO 5832-3). Powłoka – porowaty tytan I hydroksyapatyt 12/14 5°40’ stożek. Kąt szyjkowy 129°. Trzpienie implantowane przy użyciu jednego instrumentarium. Każdy trzpień w siedmiu rozmiarach dla prawej i lewej kończyny. 
</t>
    </r>
    <r>
      <rPr>
        <b/>
        <sz val="12"/>
        <color rgb="FF000000"/>
        <rFont val="Calibri"/>
        <family val="2"/>
        <charset val="128"/>
      </rPr>
      <t>Panewka bezcementowa endoprotezy</t>
    </r>
    <r>
      <rPr>
        <sz val="12"/>
        <color rgb="FF000000"/>
        <rFont val="Calibri"/>
        <family val="2"/>
        <charset val="128"/>
      </rPr>
      <t xml:space="preserve">, typu press-fit Wykonana ze stopu tytanu, (Ti6Al4V-ISO 5832-3). Pokryta powłoką tytanową I hydroksyapatytem. W 13 rozmiarach od średnicy 40 mm do 64 mm ze skokiem co 2 mm.  O kształcie wewnętrznym odwzorującym kształt zewnętrzny wkładki. Dostosowana wyłącznie do wkładek polietylenowych 
</t>
    </r>
    <r>
      <rPr>
        <b/>
        <sz val="12"/>
        <color rgb="FF000000"/>
        <rFont val="Calibri"/>
        <family val="2"/>
        <charset val="128"/>
      </rPr>
      <t>Wkładka polietylenowa</t>
    </r>
    <r>
      <rPr>
        <sz val="12"/>
        <color rgb="FF000000"/>
        <rFont val="Calibri"/>
        <family val="2"/>
        <charset val="128"/>
      </rPr>
      <t xml:space="preserve"> . Highly-crosslinked polietylen. Wkładki w 13 rozmiarach do panewek od 40 mm do 64 mm ze skokiem co 2 mm. Dostosowane do głów Ø22.2;  Ø28; Ø32; Ø36 Wkładki posiadające 0° i 10° offset;  
</t>
    </r>
    <r>
      <rPr>
        <b/>
        <sz val="12"/>
        <color rgb="FF000000"/>
        <rFont val="Calibri"/>
        <family val="2"/>
        <charset val="128"/>
      </rPr>
      <t>Głowa endoprotezy stawu biodrowego</t>
    </r>
    <r>
      <rPr>
        <sz val="12"/>
        <color rgb="FF000000"/>
        <rFont val="Calibri"/>
        <family val="2"/>
        <charset val="128"/>
      </rPr>
      <t>, Ceramiczna  (Al2O3 + ZrO2-ISO 6474-2), BIOLOX Delta, kompatybilna na stożek 12/14 5°40’. Głowy o średnicy Ø28; Ø32; Ø36;</t>
    </r>
  </si>
  <si>
    <t>Bezcementowy trzpień personalizowany</t>
  </si>
  <si>
    <t>Głowa ceramiczna Biolox Delta</t>
  </si>
  <si>
    <r>
      <rPr>
        <b/>
        <sz val="12"/>
        <color rgb="FF000000"/>
        <rFont val="Calibri"/>
        <family val="2"/>
        <charset val="128"/>
      </rPr>
      <t xml:space="preserve">Bezcementowy trzpień endoprotezy stawu biodrowego. </t>
    </r>
    <r>
      <rPr>
        <sz val="12"/>
        <color rgb="FF000000"/>
        <rFont val="Calibri"/>
        <family val="2"/>
        <charset val="128"/>
      </rPr>
      <t xml:space="preserve">Bezcementowy anatomiczny trzpień protezy wykonany ze stopu tytanowego (Ti6Al4V-ISO 5832-3). Powłoka – porowaty tytan I hydroksyapatyt 12/14 5°40’ stożek. Kąt szyjkowy 134°oraz bezcementowy anatomiczny trzpień protezy wykonany ze stopu  tytanowego (Ti6Al4V-ISO 5832-3). Powłoka – porowaty tytan I hydroksyapatyt 12/14 5°40’ stożek. Kąt szyjkowy 129°. Trzpienie implantowane przy użyciu jednego instrumentarium. Każdy trzpień w siedmiu rozmiarach dla prawej i lewej kończyny. 
</t>
    </r>
    <r>
      <rPr>
        <b/>
        <sz val="12"/>
        <color rgb="FF000000"/>
        <rFont val="Calibri"/>
        <family val="2"/>
        <charset val="128"/>
      </rPr>
      <t xml:space="preserve">
Dwumobilna presfitowa panewka, stawu biodrowego. </t>
    </r>
    <r>
      <rPr>
        <sz val="12"/>
        <color rgb="FF000000"/>
        <rFont val="Calibri"/>
        <family val="2"/>
        <charset val="128"/>
      </rPr>
      <t xml:space="preserve">Wykonana z (M30NW, ISO 5832-2), pokryta tytanem i hydroksyapatytem. Panewka o 12 średnicach od 42 mm do 64 mm.  Wkładka mobilna. Polietylen (UHMWPE, ISO 5834-2). W 12 rozmiarach.
</t>
    </r>
    <r>
      <rPr>
        <b/>
        <sz val="12"/>
        <color rgb="FF000000"/>
        <rFont val="Calibri"/>
        <family val="2"/>
        <charset val="128"/>
      </rPr>
      <t xml:space="preserve">Wkładka mobilna. Polietylen (UHMWPE, ISO 5834-2). W 12 rozmiarach.;  
Głowa endoprotezy stawu biodrowego, </t>
    </r>
    <r>
      <rPr>
        <sz val="12"/>
        <color rgb="FF000000"/>
        <rFont val="Calibri"/>
        <family val="2"/>
        <charset val="128"/>
      </rPr>
      <t>Ceramiczna  (Al2O3 + ZrO2-ISO 6474-2), BIOLOX Delta, kompatybilna na stożek 12/14 5°40’. Głowy o średnicy Ø28; Ø32; Ø36;</t>
    </r>
  </si>
  <si>
    <t>ZADANIE 33.  INDYWIDUALNE PIERWOTNE ENDOPROTEZY STAWU KOLANOWEGO PS I CR*</t>
  </si>
  <si>
    <t xml:space="preserve">Indywidualna, personalizowana, całkowita, pierwotna endoproteza stawu kolanowego typu Custom-Knee, Endoproteza PS i CR , anatomiczna, cementowana lub bezcementowa z niemodularnym lub z modularnym komponentem piszczelowym, opierajaca się na trójwymiarowej analizie przedoperacyjnej. Zaprojektowana w technologii 3D w oparciu o skan CT, Wkładka wykonana z polietylenu. W zestawie zawarte niestandardowe przewodniki, modele kości i kompletne oprzyrządowanie jednorazowe do przeprowadzenia całego zabiegu chirurgicznego w przewidzianej procedurze.
</t>
  </si>
  <si>
    <t>Indywidualna pierwotna endoproteza stawu kolanowego typu CR i tylno stabilizowana PS</t>
  </si>
  <si>
    <t>Indywidualna, pierwotna, modularna endoproteza stawu kolanowego typu CR i tylnostabilizowana PS</t>
  </si>
  <si>
    <t xml:space="preserve">Implant dedykowany to endoprotezy indywidualnej w 4 rozmiarach S;M;L;XL
</t>
  </si>
  <si>
    <t>Rrzepka</t>
  </si>
  <si>
    <t>ZADANIE 34.  IMPLANTY DO ARTROSKOPII STAWU KOLANOWEGO*</t>
  </si>
  <si>
    <t>System do rekonstrukcji więzadła krzyżowego przedniego i tylnego oparty mocowaniu korówkowym. Płytka z 2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W komplecie z implantem drut udowy o średnicy 2,4mm długości 408mm zakończony grotem o średnicy 4mm. Drut zaopatrzony od strony grotu w miarkę do 200mm skalowana co 5mm, z drugiej strony zaopatrzony w oczko otwarte do przeciągnięcia nici. Implant w wersji sterylnej zapakowany pojedynczo.</t>
  </si>
  <si>
    <t>System do rekonstrukcji więzadła krzyżowego przedniego i tylnego oparty mocowaniu korówkowym. Płytka z 2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Implant w wersji sterylnej zapakowany pojedynczo.</t>
  </si>
  <si>
    <t>System do rekonstrukcji więzadła krzyżowego przedniego i tylnego oparty mocowaniu korówkowym. Płytka z 3 otworami wykonana ze stopu tytanu o kształcie prostokąta z zaokrąglonymi bokami o długości 12mm szerokości 3,5mm na stałe połączona z pętlą z taśmy niewchłanianej o szerokości 1,85mm wykonanej z rdzenia z poliestru oplecionego UHMWPE - polietylenem o ultra wysokiej masie cząsteczkowej. Pętla samozaciskowa z 5 mechanizmami blokującymi o długości 60 mm umożliwiająca zawieszenie przeszczepu w kanale udowym bądź piszczelowym. Pętlą do podciągnięcia przeszczepu z możliwością zmniejszania swojej długości do 13 mm za pomocą wolnych końców taśm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oraz nić #2 w kolorze biało czarnym do obrócenia płytki poza kanałem. Implant w wersji sterylnej zapakowany pojedynczo.</t>
  </si>
  <si>
    <t>System do rekonstrukcji więzadła krzyżowego przedniego i tylnego oparty mocowaniu korówkowym. Pętla do podciągania przeszczepu (bez guzika) wykonana z taśmy niewchłanianej o szerokości 1,85 mm wykonanej z rdzenia z poliestru oplecionego UHMWPE - polietylenem o ultra wysokiej masie cząsteczkowej. Pętla samozaciskowa z 5 mechanizmami blokującymi o długości 60mm umożliwiająca zawieszenie przeszczepu w kanale udowym bądź piszczelowym. Pętlą do podciągnięcia przeszczepu z możliwością zmniejszania swojej długości do 13 mm za pomocą wolnych końców taśm wychodzących z implantu. Zmniejszenie długości pętli powoduje wciągnięcie przeszczepu do kanału kostnego. Dociąganie pętli od strony zewnętrznej stawu. Implant dodatkowo wyposażony w niebieska nić zabezpieczająca przed przypadkowym ściągnięciem pętli.</t>
  </si>
  <si>
    <t>System do rekonstrukcji więzadła krzyżowego przedniego i tylnego oparty mocowaniu korówkowym. Implant do techniki z użyciem ścięgna czworogłowego uda. Pętla do podciągnięcia przeszczepu wykonania z nici plecionej niewchłanianej #2 wykonanej z rdzenia z poliestru oplecionego UHMWPE - polietylenem o ultra wysokiej masie cząsteczkowej. Pętla samozaciskowa z 4 mechanizmami blokującymi o długości 180mm umożliwiająca zawieszenie przeszczepu w kanale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Pętla dociągająca powiązana na stałe z 20mm taśmą o szerokości 2mm zakończona nicią #2 w kształcie pętli wraz z igła prostą o długości 65mm do obszycia graftu i powiazania go na stałe z pętlą dociąganą. Implant w wersji sterylnej zapakowany pojedynczo, na specjalnej podstawce ułatwiającej obszycie graftu.</t>
  </si>
  <si>
    <t>System do rekonstrukcji więzadła krzyżowego przedniego i tylnego oparty mocowaniu korówkowym. Implant do techniki z użyciem ścięgna czworogłowego uda. Płytka z 3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Pętla dociągająca powiązana na stałe z 20mm taśmą o szerokości 2mm zakończona nicią #2 w kształcie pętli wraz z igła prostą o długości 65mm do obszycia graftu i powiazania go na stałe z pętlą dociąganą. Płytka implantu dodatkowo zaopatrzona w nici #5 w kolorze niebieskim do przeciągnięcia implantu na zewnętrzną korówkę. Implant w wersji sterylnej zapakowany pojedynczo, na specjalnej podstawce ułatwiającej obszycie graftu.</t>
  </si>
  <si>
    <t>Taśma chirurgiczna wykonana z ultra mocnego materiału szewnego w kolorze biało-niebieskim, grubości min #2 niewchłanialna o min. szerokości 2 mm. Przeznaczona do augmentacji przeszczepu przy rekonstrukcji więzadła krzyżowego przedniego, bądź tylnego w technice Internal Brace, szycia stożka rotatorów oraz niestabilności stawów barkowo-obojczykowych. Taśma zakończona typową nicą chirurgiczną umożliwiającą wykorzystanie jej wraz z kotwicami bezwęzłowymi. Długość robocza taśmy 91,4 cm.</t>
  </si>
  <si>
    <t xml:space="preserve">Taśma chirurgiczna wykonana z ultra mocnego materiału szewnego w kolorze biało-niebieskim, grubości min #2 niewchłanialna o min. szerokości 2 mm. Przeznaczona do augmentacji i szycia stożka rotatorów, niestabilności stawów barkowo-obojczykowych i stawów skokowych. Taśma zakończona typową nicą chirurgiczną umożliwiającą wykorzystanie jej wraz z kotwicami bezwęzłowymi. Długość robocza taśmy 18 cm. </t>
  </si>
  <si>
    <t xml:space="preserve">Mocna nić niewchłaniala o grubości #2, długości 26", w kolorze niebieskim, o dwurdzeniowej strukturze, polietylenowych włóknach wewnętrznych i plecionych poliestrowych włóknach zewnętrznych zakończona pętlą 1,5". </t>
  </si>
  <si>
    <t>Śruba interferencyjna biokompozytowa do rekonstrukcji więzadła przedniego ACL i tylnego PCL.  Implant zbudowany w 30 % z  dwufazowego fosforanu wapnia (BCP) i w 70% z PLDLA. Śruba o konikalnym kształcie, posiada miękki gwint o dużym skoku na całej długości ułatwiający wprowadzanie. Proces połączenia dwóch materiałów wzmacnia parametry implantu a mikro pory oraz otwory wzdłuż osi implantu ułatwia przebudowę i przerost kością. Udowodniona min. 98% przebudowa w kość. W celu łatwiejszego i precyzyjniejszego wprowadzania gniazdo śruby stożkowe sześcioramienne. Implant w wersji sterylnej pakowany pojedynczo. Wymiary: Długość 20 mm o średnicach 6-10 mm (skok co 1 mm), wyposażone w osłonkę ułatwiającą wprowadzenie w kanał. Długość 30 mm o średnicach 7-12 mm (skok co 1 mm).</t>
  </si>
  <si>
    <t>6x20-10,
 7X20-4,
 7x30-4, 
8x20-4,
 8X30-4,
 9x20-4, 
9x30-4,
&gt;9-3</t>
  </si>
  <si>
    <t>System do rekonstrukcji więzadła krzyżowego przedniego i tylnego oparty mocowaniu korówkowym. Pętla do podciągania przeszczepu (bez guzika) wykonana z nici plecionej niewchłanianej #2 wykonanej z rdzenia z poliestru oplecionego UHMWPE - polietylenem o ultra wysokiej masie cząsteczkowej. Pętla samozaciskowa z 4 mechanizmami blokującymi o długości 18cm umożliwiająca zawieszenie przeszczepu w kanale piszczelowym. Pętlą do podciągnięcia przeszczepu z możliwością zmniejszania swojej długości do 14 mm  za pomocą wolnych końców nici wychodzących z implantu. Zmniejszenie długości pętli powoduje wciągnięcie przeszczepu do kanału kostnego. Dociąganie pętli od strony zewnętrznej stawu. Implant dostępny w wersji złożonej oraz otwartej do śródoperacyjnego złożenia.</t>
  </si>
  <si>
    <t xml:space="preserve">Guzik do mocowania piszczelowego wypukły w kształcie kapelusza tytanowy w trzech rozmiarach średnicy zewnętrznej 11mm,14 mm i 20 mm oraz odpowiednio w średnicach wewnętrznych 4 mm, 7 mm i 9 mm. Guziki z  dwoma otworami z nacięciem podłużnym umożliwiającym założenie pętli oraz w średnicy zewnętrznej 14mm i 20 mm dodatkowo z dwoma otworami na przeprowadzenie nici/taśmy. Implant w wersji sterylnej zapakowany pojedynczo. </t>
  </si>
  <si>
    <t>11mm-6
14mm-4
20mm-2</t>
  </si>
  <si>
    <t>Drut nitynolowy do śruby interferencyjnej o średnicy 1,1mm. Wycechowane oznaczenia na drucie w długościach 25mm oraz 30mm. Pakowany sterylnie</t>
  </si>
  <si>
    <t>Drut wiercący. Na drucie znajduje się 30 laserowych oznaczeń co 5 mm umożliwiających precyzyjne zmierzenie długości wierconego kanału. Pakowany pojedynczo, sterylny. Wymiary: średnica 3.5 mm, długość 311 mm.</t>
  </si>
  <si>
    <t>Drut wiercący piszczelowy o średnicy 2,4 mm i długości 311 mm. Pakowany pojedynczo, sterylny</t>
  </si>
  <si>
    <t>Podkładka rewizyjna, tytanowa podkładka o rozmiarach 5 mm x 20 mm. Z jednej strony posiada wcięcie umożliwiające nałożenie jej na implant udowy.</t>
  </si>
  <si>
    <t>System szycia łąkotek all – inside. Implant o wysokiej wytrzymałości na wyrwanie min 70 N. System zbudowany z dwóch miękkich implantów wykonanych z nici połączonych ze sobą nierozpuszczalną nicią # 2-0 wykonanej z rdzenia z poliestru oplecionego UHMWPE -  polietylenem o ultra wysokiej masie cząsteczkowej . Zastosowanie implantów miękkich pozwala na idealne dopasowanie się do warunków powierzchni tkanki przez co uzyskujemy solidne i pewne mocowanie. Wstępnie zawiązany przesuwny węzeł w osłonie szwu implantu eliminuje konieczność artroskopowego wiązania węzła. Konstrukcja implantu umożliwia kolejne dociągnięcie 2 pojedynczych szwów materacowych. Igły z implantami znajdują się w jednym ergonomicznym narzędziu umożliwiającym wprowadzanie implantu jedną ręką, przy każdej rotacji. Umieszczone w rękojeści pokrętło do implantacji  umożliwia jednoręczne i powtarzalne dostarczanie implantów w różnych orientacjach narzędzia. Zrzucenie implantu i przeładowanie potwierdzone sygnałem dźwiękowym. Implant wyposażony jest w zintegrowany ogranicznik głębokości 10–18 mm (zwiększane co 2 mm), dostępny jest w czterech różnych opcjach: wygięcie w górę 12 i 24 stopnie, w dół 12 stopni i w wersji prostej. System umożliwia założenie implantów bez wyciągania rękojeści z kolana.</t>
  </si>
  <si>
    <t xml:space="preserve">Zestaw kolanowy: Narzędzie 1 szt. (250 netto) + igły kolanowe 25 szt. (490 netto szt.) - 1 kpl.  Wielorazowe narzędzie do szwów typu scorpion. Narzędzie dedykowane do zabiegów w stawie kolanowym. Umożliwia dostęp w ciasnych zakamarkach stawu kolanowego.  Do wykorzystania z nicią #0 oraz szwu typu FiberWire 2-0 lub mini taśmy szwowej  o wym. 0,9 mm. Ergonomicznie zaprojektowane narzędzie do obsługi jedną ręką. Narzędzie z płaską szczęką służącą do złapania łąkotki i za pomocą kompatybilnej igły przeszycia jej nicią.  Urządzenie umożliwia wielokrotne przeszycie tkanki u jednego pacjenta.  Jednorazowa igła do wielorazowego narzędzia szyjącego typu scorpion kolanowy. Igła służy do podawania nici do górnej szczęki narzędzia. Igła zapakowana sterylnie </t>
  </si>
  <si>
    <t>kpl.</t>
  </si>
  <si>
    <t>Specjalistyczna nić  dedykowana do obszycia ścięgna w rekonstrukcji więzadła krzyżowego przedniego i tylnego. Oplatany szew polimerowy w rozmiarze #2 długość całkowita 101,6 cm o dwurodzajowej strukturze: polietylenowych włóknach wewnętrznych oraz plecionych poliestrowych włóknach zewnętrznych. Nić  w kształcie pętli długość robocza 50,8 cm. Pętla z nici połączona z prostą igłą o długości 76 mm do obszycia graftu. Produkt dostępny w dwóch kolorach – niebieskim oraz biało-zielonym,  dostępny w opakowaniach zbiorczych pakowany po 12 szt. lub pakowany pojedynczo. Produkt sterylny</t>
  </si>
  <si>
    <t>Specjalistyczny szew ortopedyczny do obszycia graftu z użyciem ścięgna czworogłowego uda. Szew złożony z nici #2 o dwurodzajowej strukturze: polietylenowych włóknach wewnętrznych oraz plecionych poliestrowych włóknach zewnętrznych kształcie pętli wraz z igła prostą o długości 76 mm do obszycia graftu pętla na stałe powiązana z taśmą o szerokości 2 mm i długości 50,8 mm. Produkt dostępny w opakowaniach zbiorczych pakowany po 12 szt. lub pakowany pojedynczo. Produkt sterylny.</t>
  </si>
  <si>
    <t>Zestaw do MPFL składający się z:  1. przymiaru udowego przeziernego ze znacznikami rentgenowskimi – w celu znalezienia osi obrotu.  2.  dwa implanty biokompozytowe wkręcane o  średnicy 4,75 z PEEKowym oczkiem do przeprowadzenia przeszczepu. Jednorazowy wkrętak ze znacznikiem pozwalającym na pełną kontrolę i ocenę prawidłowego założenia implantu. Implant umożliwiający śródoperacyjną możliwość kontroli napięcia przeszczepu.  3. Śruba interferencyjna biokompozytowa o średnicy 6mm i długości 23 mm.</t>
  </si>
  <si>
    <t>Wzmocniony szew chirurgiczny #2-0. Opakowanie zbiorcze 12 sztuk.</t>
  </si>
  <si>
    <t>1op.(12)</t>
  </si>
  <si>
    <t>ZADANIE 35.  IMPLANTY DO ARTROSKOPII STAWU BARKOWEGO*</t>
  </si>
  <si>
    <t>Implant bezwęzłowy w wersji biokompozytowej oraz PEEK do stabilizacji tkanki w kości, implant kaniulowany, wbijany dostępny w średnicy 2,9 mm x 15,5mm z PEEKowym początkiem do mocowania przeszczepu. Założony na jednorazowy prowadnik ze znacznikiem pozwalającymi na pełną kontrolę i ocenę prawidłowego założenia implantu. Implant umożliwia śródoperacyjną możliwość kontroli napięcia tkanki.</t>
  </si>
  <si>
    <t>Implant bezwęzłowy w wersji biokompozytowej oraz PEEK do stabilizacji tkanki w kości, implant kaniulowany, wbijany dostępny w średnicy 3,5 mm x  19,5mm z PEEKowym początkiem do mocowania przeszczepu. Założony na jednorazowy prowadnik ze znacznikiem pozwalającymi na pełną kontrolę i ocenę prawidłowego założenia implantu. Implant umożliwia śródoperacyjną możliwość kontroli napięcia tkanki.</t>
  </si>
  <si>
    <t>Implant bezwęzłowy w wersji biokompozytowej oraz PEEK do stabilizacji tkanki w kości, implant kaniulowany, wbijany dostępny w średnicy 4,5 mm x 24mm z PEEKowym początkiem do mocowania przeszczepu. Założony na jednorazowy prowadnik ze znacznikiem pozwalającymi na pełną kontrolę i ocenę prawidłowego założenia implantu. Implant umożliwia śródoperacyjną możliwość kontroli napięcia tkanki.</t>
  </si>
  <si>
    <t>Miękka kotwica do stabilizacji obrąbka o średnicy 1,8 mm i długości 19 mm, bezwęzłowa, działająca w systemie chińskiej pułapki. Kotwica  założona na jednorazowy podajnik. Kotwica wykonana z  poliestru  oplecionego  UHMWPE - polietylenem o ultra wysokiej masie cząsteczkowej</t>
  </si>
  <si>
    <t>Wiertło proste. Parametry techniczne: _x005F_x0001_Wiertło dedykowane do implantacji kotwic miękkich o średnicy 1,8 mm używanych przy stabilizacji obrąbka.</t>
  </si>
  <si>
    <t>Miękka kotwica do stabilizacji obrąbka o średnicy 1,7 mm i długości 19 mm, przeładowana dwiema supermocnymi nićmi ortopedycznymi w rozmiarze #2. Kotwica sterylna załadowana na jednorazowy podajnik.</t>
  </si>
  <si>
    <t xml:space="preserve">Sterylne wiertło do kotwicy miękkiej o średnicy 1,7mm. Wiertło z ogranicznikiem głębokości wiercenia. </t>
  </si>
  <si>
    <t>Implant węzłowy wykonany z nici w kształcie rurki o średnicy 2,6mm. Implant założony na jednorazowy podajnik. Kotwica w wersji przeładowanej taśma 1,7mm w kolorze biało czarnym oraz nicią w rozmiarze #2 z samo zaciskającym się węzłem. Kotwica w wersji samo nabijającej nie wymagającej wykonywania wcześniejszego otworu podczas implantacji. Kotwica wykonana z  poliestru  oplecionego  UHMWPE -  polietylenem o ultra wysokiej masie cząsteczkowej</t>
  </si>
  <si>
    <t>Implant bezwęzłowy wykonany z nici w kształcie rurki o średnicy 2,6mm. Implant założony na jednorazowy podajnik. Kotwica w wersji przeładowanej taśma 1,7mm w kolorze nibieskim oraz nicią w rozmiarze #2w kolorze biało-czarnym z zamocaciskającym sie węzłem. Kotwica w werski samonabijającej nie wymagającej wykonywania wczesniejszego otworu podczas implantacji. Kotwica wykonana z  poliestru  oplecionego  UHMWPE -  polietylenem o ultra wysokiej masie cząsteczkowej</t>
  </si>
  <si>
    <t>Jednorazowy zestaw do implantacji kotwic miękkich przeznaczonych do naprawy uszkodzonego stożka rotatorów o średnicach 2,6 mm zawierający wiertło sztywne do kotwicy 2,6 mm, prosty prowadnik oraz trokar.</t>
  </si>
  <si>
    <t>Wiertło do miękkiej kotwicy używanej do zabiegów naprawy stożka rotatora</t>
  </si>
  <si>
    <t>Miękka kotwica do stabilizacji obrąbka o średnicy 2,6 mm i długości 19 mm, bezwęzłowa, działająca w systemie chińskiej pułapki. Kotwica  założona na jednorazowy podajnik. Implant przeładowany nicią #5. Technika nie wymagająca nawiercenia ani nabijania otworu pod kotwicę - samonabijająca.</t>
  </si>
  <si>
    <t>Wiertło proste. Parametry techniczne: Wiertło dedykowane do implantacji kotwic miękkich o średnicy 1,8 mm używanych przy stabilizacji obrąbka.</t>
  </si>
  <si>
    <t>Sterylny set do bezwęzłowej miękkiej kotwicy złożony z prowadnika, trokara oraz miękkiego wiertła z ogranicznikiem głębokości wiercenia.</t>
  </si>
  <si>
    <t>Sterylny set do bezwęzłowej miękkiej kotwicy złożony z prowadnika, trokara oraz sztywnego wiertła.</t>
  </si>
  <si>
    <t>Implant niewchłanialny tytanowy. Wkręt z szerokim rdzeniem, gwintowany na całej długości o średnicy 5,5mm i długości 16,3mm. Wkręt z dwoma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</si>
  <si>
    <t>Implant niewchłanialny tytanowy. Wkręt z szerokim rdzeniem, gwintowany na całej długości o średnicy 4,5 mm i długości 14 mm. Wkręt z dwoma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</si>
  <si>
    <t>System składający się z: Tytanowa płytka klinowa służąca do rekonstrukcji dolnej części kompleksu torebkowo więzadłowego stawu ramienno-łopatkowego w technice Latarjet. (1 szt) Śruba kaniulowana, częściowo gwintowana służąca do rekonstrukcji dolnej części kompleksu torebkowo-więzadłowego w niestabilnościach stawu ramienno-łopatkowego techniką Latarjet. Śruba w rozmiarze 3.75mm w długościach od 30 mm do 42mm. (2 szt) Ostrze piły sagitalnej 300, zakrzywione, 19 x 10 x 0,60 mm. (1 szt.)</t>
  </si>
  <si>
    <t>Sterylny zestaw pakowany jako gotowy do użycia podczas tenodezy dystalnego odcinka bicepsa z możliwością wciągnięcia bicepsa i podwójnej fiksacji. W skład zestawu wchodzą: Dedykowany do tenodezy bicepsa guzik tytanowy z dwoma otworami na nici, śruba PEEK o średnicy 7mm i długości 10 mm, nić typu FiberLoop #2 w postaci okrągłej pętli z prostą igłą, podajnik do guzika, drut wiercący z miarką o średnicy dedykowanej do guzika</t>
  </si>
  <si>
    <t>Narzędzie jednorazowego użytku do przeszywania tkanek miękkich w artroskopii  barku. Narzędzie złożone z rękojeści kaniulowanej z wcięciem umożliwiającym przesunięcie nici bądź pętli z drutu nitynolowego oraz końcówką wygiętą pod kątem 25 stopni w prawo lub w lewo. Narzędzie przeładowane pomocnicza nicią zakończona pętlą.</t>
  </si>
  <si>
    <t>Jednorazowe kaniulowane narzędzie typu lasso dedykowane do zabiegów w stawie kolanowym, w szczególności do szycia uszkodzeń typu Ramp. Narzędzie zakrzywione 25 stopni w prawo lub lewo, wstępnie załadowane sztywną nicią 2-0. Do przepychania nitki przez narzędzie służą dwa koła wykonane z antypoślizgowego materiału. Dla łatwiejszej identyfikacji kolor narzędzia zakrzywionego w lewo jest inny od zakrzywionego w prawo. Pakowane pojedynczo, sterylne</t>
  </si>
  <si>
    <t xml:space="preserve">Jednorazowy sterylny pobierak do przeszczepu z rozmięśnia czworogłowego uda. Pobierak specjalnie zaprojektowany, aby umożliwić minimalne inwazyjne pobieranie przeszczepu. Dostępny w rozmiarach 8, 9, 10, 11mm. Pobierak złożony z dwóch elementów: - Ostrej cylindrycznej, okrągłej końcówki do pobierania przeszczepu zgodnie z rozmiarem - Przejrzystego uchwytu z oknem oraz podziałką do określenia długości przeszczepu. </t>
  </si>
  <si>
    <t>8mm-3
9mm-3
10mm-3</t>
  </si>
  <si>
    <t xml:space="preserve">Zestaw barkowy: Narzędzie 1 szt. (250 netto) + igły barkowe 25 szt. (490 netto szt.) - 1 kpl.  Wielorazowe narzędzie do szwów typu scorpion. Narzędzie dedykowane do zabiegów w stawie barkowym. Umożliwia dostęp w ciasnych zakamarkach stawu barkowego.  Do wykorzystania z nicią #2 lub mini taśmy szwowej  o wym. 0,9 mm. Ergonomicznie zaprojektowane narzędzie do obsługi jedną ręką. Narzędzie z płaską szczęką służącą do złapania tkanki i za pomocą kompatybilnej igły przeszycia jej nicią oraz złapanie nici w przeciwległą szczękę narzędzia.  Urządzenie umożliwia załadowanie dwóch nici i przeszycie ich każdej z osobna. Narzędzie wyposażone jest w FlushPort do mycia i dezynfekcji narzędzia  Igła jednorazowego użytku do szycia ścięgien stożka rotatorów, kompatybilna z urządzeniem „Scorpion” </t>
  </si>
  <si>
    <t>ZADANIE 36.  IMPLANTY DO ARTROSKOPII STAWU BARKOWO-OBOJCZYKOWEGO*</t>
  </si>
  <si>
    <t xml:space="preserve">Płytka tytanowa, sterylna, dedykowana do rekonstrukcji stawu AC, w kształcie prostokąta z zaokrąglonymi rogami. Po dwóch stronach wcięcia z otworem umożliwiającym załadowanie taśm specjalistycznych niewchłanialnych o szerokości 2 mm. Implant wygięty anatomicznie do powierzchni obojczyka i wyrostka kruczego z laserową linią oznaczającą osiowe ustawienie implantu względem kości. </t>
  </si>
  <si>
    <t xml:space="preserve">Pętla nitinolowa służąca do przeciągania szwów w środowisku wodnym bez utraty swojej funkcji. Jednorazowa o wymiarach 1,5 na 300 mm. </t>
  </si>
  <si>
    <t>ZADANIE 37. DRENY ARTROSKOPOWE,  OSTRZA,  ELEKTRODY*</t>
  </si>
  <si>
    <r>
      <rPr>
        <sz val="12"/>
        <rFont val="Calibri"/>
        <family val="2"/>
        <charset val="1"/>
      </rPr>
      <t xml:space="preserve">Dreny artroskopowe w torze napływu do pompy artroskopowej </t>
    </r>
    <r>
      <rPr>
        <b/>
        <sz val="12"/>
        <rFont val="Calibri"/>
        <family val="2"/>
        <charset val="1"/>
      </rPr>
      <t>KOMPATYBILNE Z URZĄDZENIAMI W POZYCJI 8</t>
    </r>
    <r>
      <rPr>
        <sz val="12"/>
        <rFont val="Calibri"/>
        <family val="2"/>
        <charset val="1"/>
      </rPr>
      <t>. Dreny pakowane pojedynczo, sterylnie w opakowaniach zbiorczych po 10 sztuk. Możliwa do wykonania kontrola drenu przed jego właściwym użyciem za pomocą testu w systemie Clamp-Off Test.</t>
    </r>
  </si>
  <si>
    <r>
      <rPr>
        <sz val="12"/>
        <rFont val="Calibri"/>
        <family val="2"/>
        <charset val="1"/>
      </rPr>
      <t xml:space="preserve">Dreny artroskopowe dobowe w torze napływu do pompy artroskopowej </t>
    </r>
    <r>
      <rPr>
        <b/>
        <sz val="12"/>
        <rFont val="Calibri"/>
        <family val="2"/>
        <charset val="238"/>
      </rPr>
      <t>KOMPATYBILNE Z URZĄDZENIAMI W POZYCJI 8</t>
    </r>
    <r>
      <rPr>
        <sz val="12"/>
        <rFont val="Calibri"/>
        <family val="2"/>
        <charset val="1"/>
      </rPr>
      <t>. Dreny pakowane pojedynczo, sterylnie w opakowaniach zbiorczych po 10 sztuk. Możliwa do wykonania kontrola drenu przed jego właściwym użyciem za pomocą testu w systemie Clamp-Off Test. Dreny do użycia ze sterylnymi, jednorazowymi końcówkami do pacjenta. Dren dobowy wyposażony w system zabezpieczeń tzn. zawór zwrotny gwarantujący jego jednorazową 24 godzinną przydatność do użycia.</t>
    </r>
  </si>
  <si>
    <r>
      <rPr>
        <sz val="12"/>
        <rFont val="Calibri"/>
        <family val="2"/>
        <charset val="1"/>
      </rPr>
      <t xml:space="preserve">Dreny artroskopowe w torze napływu (końcówka przedłużająca do pacjenta) do pompy artroskopowej </t>
    </r>
    <r>
      <rPr>
        <b/>
        <sz val="12"/>
        <rFont val="Calibri"/>
        <family val="2"/>
        <charset val="238"/>
      </rPr>
      <t>KOMPATYBILNE Z URZĄDZENIAMI W POZYCJI 8</t>
    </r>
    <r>
      <rPr>
        <sz val="12"/>
        <rFont val="Calibri"/>
        <family val="2"/>
        <charset val="1"/>
      </rPr>
      <t>. Dreny pakowane pojedynczo, sterylnie w opakowaniach zbiorczych po 20 sztuk. Możliwa do wykonania kontrola drenu przed jego właściwym użyciem za pomocą testu w systemie Clamp-Off Test. Dreny do użycia ze sterylnymi artroskopowymi drenami dobowymi.</t>
    </r>
  </si>
  <si>
    <r>
      <rPr>
        <sz val="12"/>
        <rFont val="Calibri"/>
        <family val="2"/>
        <charset val="1"/>
      </rPr>
      <t xml:space="preserve">Elektroda bipolarna (RF) : dwuprzyciskowa, sterylna elektroda ablacyjno - koagulacyjna do procedur artroskopowych. Sterowana za pomocą przycisków umieszczonych na jej obudowie (2 przyciski) lub ze sterownika nożnego. Dostępna w wersji ze ssaniem. Końcówki zagięte pod kątem 90*, Końcówki zagięte pod kątem 90* w wersji wydłużonej lub typu haczyk. Elektroda przeznaczona do urządzenia </t>
    </r>
    <r>
      <rPr>
        <b/>
        <sz val="12"/>
        <rFont val="Calibri"/>
        <family val="2"/>
        <charset val="1"/>
      </rPr>
      <t>WSKAZANEGO</t>
    </r>
    <r>
      <rPr>
        <b/>
        <sz val="12"/>
        <rFont val="Calibri"/>
        <family val="2"/>
        <charset val="238"/>
      </rPr>
      <t xml:space="preserve"> W POZYCJI 8</t>
    </r>
  </si>
  <si>
    <t>ZADANIE 38. IMPLANTY DO OSTEOTOMII*</t>
  </si>
  <si>
    <r>
      <rPr>
        <b/>
        <sz val="11"/>
        <color rgb="FF000000"/>
        <rFont val="Calibri"/>
        <family val="2"/>
        <charset val="128"/>
      </rPr>
      <t xml:space="preserve">Zestaw do osteotomii kolana z rekonstrukcją więzadłową, w skład wchodzi:
</t>
    </r>
    <r>
      <rPr>
        <sz val="11"/>
        <color rgb="FF000000"/>
        <rFont val="Calibri"/>
        <family val="2"/>
        <charset val="128"/>
      </rPr>
      <t xml:space="preserve">a)Implant do otwierającej osteotomii piszczelowej HTO w postaci płyty. Niewchłaniana płytka wykonana z CF- PEEK (PEEK wzmocniony włóknem węglowym i tantalowym)  w kształcie litery T dostępna w jednym uniwersalnym rozmiarze. Płytka przezierna dla promieni RTG. Zawartość wplecionych włókien powoduje zacienienie na obrazie RTG. Na zdjęciu widoczny delikatny obrys płyty. Implant  z 7 otworami na śruby, cztery otwory w części bliższej osteotomii i trzy otwory w części dystalnej. Płyta daje możliwości blokady śruby w otworze  +/-12 stopni – blokowanie wieloosiowe. Płytka stabilna kątowo - śruby mocowane w implancie poprzez wkręcenie głowy śruby w płytę. Możliwość użycia śruby dociągającej korowej. – 1 szt.
</t>
    </r>
    <r>
      <rPr>
        <sz val="12"/>
        <rFont val="Calibri"/>
        <family val="2"/>
        <charset val="128"/>
      </rPr>
      <t xml:space="preserve">
</t>
    </r>
    <r>
      <rPr>
        <sz val="11"/>
        <color rgb="FF000000"/>
        <rFont val="Calibri"/>
        <family val="2"/>
        <charset val="128"/>
      </rPr>
      <t xml:space="preserve">b)Śruby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 7 szt.
</t>
    </r>
    <r>
      <rPr>
        <sz val="12"/>
        <rFont val="Calibri"/>
        <family val="2"/>
        <charset val="128"/>
      </rPr>
      <t xml:space="preserve">
</t>
    </r>
    <r>
      <rPr>
        <sz val="11"/>
        <color rgb="FF000000"/>
        <rFont val="Calibri"/>
        <family val="2"/>
        <charset val="128"/>
      </rPr>
      <t xml:space="preserve">c)Śruby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t>
    </r>
    <r>
      <rPr>
        <sz val="12"/>
        <rFont val="Calibri"/>
        <family val="2"/>
        <charset val="128"/>
      </rPr>
      <t xml:space="preserve">
</t>
    </r>
    <r>
      <rPr>
        <sz val="11"/>
        <color rgb="FF000000"/>
        <rFont val="Calibri"/>
        <family val="2"/>
        <charset val="128"/>
      </rPr>
      <t>d)Drut wiercący łamany, wykorzystywany w zabiegach osteotomii. Drut o średnicy 2.4 mm i długości 216 mm. Pakowany pojedynczo, sterylny – 2 szt.</t>
    </r>
  </si>
  <si>
    <r>
      <rPr>
        <b/>
        <sz val="11"/>
        <color rgb="FF000000"/>
        <rFont val="Calibri"/>
        <family val="2"/>
        <charset val="128"/>
      </rPr>
      <t xml:space="preserve">Zestaw do osteotomii udowej , w skład wchodzi:
</t>
    </r>
    <r>
      <rPr>
        <sz val="11"/>
        <color rgb="FF000000"/>
        <rFont val="Calibri"/>
        <family val="2"/>
        <charset val="128"/>
      </rPr>
      <t xml:space="preserve">a)Implant do otwierającej osteotomii kości udowej LDFO w postaci płyty. Niewchłaniana płytka wykonana z CF- PEEK (PEEK wzmocniony włóknem węglowym i tantalowym) , dostępna w jednym uniwersalnym rozmiarze z podziałem na lewą i prawą . Płytka przezierna dla promieni RTG. Zawartość wplecionych włókien powoduje zacienienie na obrazie RTG  na zdjęciu widzimy delikatny obrys płyty. Implant  z 8 otworami na śruby, cztery otwory w części bliższej osteotomii i cztery otwory w części dystalnej. Płyta daje możliwości blokady śruby w otworze  +/-12 stopni – blokowanie wieloosiowe. Płytka stabilna kątowo - śruby mocowane w implancie poprzez wkręcenie głowy śruby w płytę. Możliwość użycia śruby dociągającej korowej. – 1 szt.
</t>
    </r>
    <r>
      <rPr>
        <sz val="12"/>
        <rFont val="Calibri"/>
        <family val="2"/>
        <charset val="128"/>
      </rPr>
      <t xml:space="preserve">
</t>
    </r>
    <r>
      <rPr>
        <sz val="11"/>
        <color rgb="FF000000"/>
        <rFont val="Calibri"/>
        <family val="2"/>
        <charset val="128"/>
      </rPr>
      <t xml:space="preserve">b)Śruby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8 szt.
</t>
    </r>
    <r>
      <rPr>
        <sz val="12"/>
        <rFont val="Calibri"/>
        <family val="2"/>
        <charset val="128"/>
      </rPr>
      <t xml:space="preserve">
</t>
    </r>
    <r>
      <rPr>
        <sz val="11"/>
        <color rgb="FF000000"/>
        <rFont val="Calibri"/>
        <family val="2"/>
        <charset val="128"/>
      </rPr>
      <t xml:space="preserve">c)Śruby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t>
    </r>
    <r>
      <rPr>
        <sz val="12"/>
        <rFont val="Calibri"/>
        <family val="2"/>
        <charset val="128"/>
      </rPr>
      <t xml:space="preserve">
</t>
    </r>
    <r>
      <rPr>
        <sz val="11"/>
        <color rgb="FF000000"/>
        <rFont val="Calibri"/>
        <family val="2"/>
        <charset val="128"/>
      </rPr>
      <t>d)Drut wiercący łamany, wykorzystywany w zabiegach osteotomii. Drut o średnicy 2.4 mm i długości 216 mm. Pakowany pojedynczo, sterylny – 2 szt.</t>
    </r>
  </si>
  <si>
    <t>ZADANIE 39.  AUTOLOGICZNY SYSTEM DO REKONSTRUKCJI CHRZĄSTKI STAWOWEJ*</t>
  </si>
  <si>
    <r>
      <rPr>
        <b/>
        <sz val="12"/>
        <rFont val="Calibri"/>
        <family val="2"/>
        <charset val="1"/>
      </rPr>
      <t xml:space="preserve">Autologiczny system regeneracji chrząstki oparty na osoczu bogatopłytkowym i żywych chondrocytach. Jednorazowy system sterylny składający się z:
</t>
    </r>
    <r>
      <rPr>
        <sz val="12"/>
        <rFont val="Calibri"/>
        <family val="2"/>
        <charset val="1"/>
      </rPr>
      <t xml:space="preserve">Podwójnej strzykawki (3 szt.), systemu do przygotowania autologicznej trombiny (1 szt.), urządzenie do pobierania tkanki autologicznej (1 szt.), ostrze shavera 4 mm x 7 cm (1szt.), kaniula z końcówką luerlock wprowadzająca, zakrzywiona z obturatorem (1 szt.). 
</t>
    </r>
    <r>
      <rPr>
        <b/>
        <sz val="12"/>
        <rFont val="Calibri"/>
        <family val="2"/>
        <charset val="1"/>
      </rPr>
      <t xml:space="preserve">Wymagane instrumentarium:
Wirówka z pojemnikami i tubami na strzykawki separujące krew, przeciwwaga, konsola do shavera
</t>
    </r>
  </si>
  <si>
    <t>ZADANIE 40.  ZESTAW DO OSTEOTOMII PISZCZELI I UDA*</t>
  </si>
  <si>
    <t xml:space="preserve">Płyty do osteotomii otwierającej piszczeli. Anatomiczna, asymetryczna ze stopu tytanu (bezniklowa), oddzielnie dedykowana dla kości piszczelowej lewej i kości prawej (różniąca się anodyzacją)  z zachowaniem profilu tyłopochylenia kości piszczelowej. Do zastosowania na przednio przyśrodkowej części kości piszczelowej w korekcjach od 6 mm do 18 mm. Płyta sześciootworowa lub ośmiootworowa. Sześć lub osiem śrub samogwintujących o średnicy 4.5 mm dostępnych w długościach conajmniej od 30 mm do 90 mm ze skokiem co 5 mm. Materiał śruby tożsamy z materiałem płyty. Płyta dostępna w wersji do jednoczasowej rekonstukcji więzadła z jedną śrubą wieloosiową. System umożliwia zastosowanie śruby korowej.
</t>
  </si>
  <si>
    <t>Płyta  do osteotomii otwierającej sześciootworowa prawa/lewa</t>
  </si>
  <si>
    <t>2/2</t>
  </si>
  <si>
    <t>Płyta do osteotomii otwierającej ośmiootworowa prawa/lewa </t>
  </si>
  <si>
    <t>Płyta do jednoczasowej rekonstrukcji ACL bez otworu pod endobutton prawa/lewa</t>
  </si>
  <si>
    <t>1/1</t>
  </si>
  <si>
    <t>Płyta do jednoczasowej rekonstrukcji ACL z otworem pod endobuton prawa/lewa</t>
  </si>
  <si>
    <t>Śruba samogwintująca</t>
  </si>
  <si>
    <t>Płyty do osteotomii kości udowej ze stopu tytanu, oddzielnie dedykowane dla kości udowej lewej i kości prawej (różniąca się kolorem) z zachowaniem profilu anatomicznego asymetrycznego. Płyta do zastosowania na przyśrodkowej lub bocznej części dalszej kości udowej odpowiednio do zamykającej lub otwierającej osteotomii. Śruby samogwintujące o średnicy 4.5 mm dostępnych w długościach conajmniej od 30 mm do 90 mm ze skokiem co 5 mm. Materiał śruby tożsamy z materiałem płyty.</t>
  </si>
  <si>
    <t xml:space="preserve">Płyta do osteotomii uda przyśrodkowa zamykająca prawa/lewa </t>
  </si>
  <si>
    <t xml:space="preserve">Płyta do osteotomii uda boczna otwierająca prawa/lewa </t>
  </si>
  <si>
    <t>ZADANIE 41.  GWOŹDZIE MAGNETYCZNE ROSNĄCE I MAGNETYCZNE DO TRANSPORTU KOSTNEGO*</t>
  </si>
  <si>
    <t xml:space="preserve">System do wydłużania/kompresji kończyn. System złożony z tytanowego śródszpikowego gwoździa rosnącego z wewnętrznym magnetycznym mechanizmem wzrostowym oraz z zewnętrznego magnetycznego kontolera, który przezskórnie konroluje proces wydłużenia/kompresji kończyny. Gwoździe  w trzech grubościach: 8.5mm, 10.7mm oraz 12.5mm oraz długościach w zakresie 150mm do 365 mm Gwoździe dedykowane do rodzaju kości: udowej, piszczelowej oraz techniki wprowadzenia (antegrade, retrograde). </t>
  </si>
  <si>
    <t>System do śródszpikowego transportu kostnego. System złożony z śródszpikowego gwoździa magnetycznego ze stali medycznej z wewnętrznym magnetycznym mechanizmem transportowym oraz zewnętrznego kontrolera który przezskórnie kontroluje proces transportu i dokowania kości. Gwoździe w trzech grubościach 10mm, 11.5mm, 13mm, oraz długościach 280mm-400mm dedykowane do kości udowej i piszczelowej</t>
  </si>
  <si>
    <t>ZADANIE 42.  CZASOWE ŚRÓDSZPIKOWE GWOŹDZIE RYGLOWANE POKRYTE CEMENTEM Z ANTYBIOTYKIEM*</t>
  </si>
  <si>
    <t>Tymczasowe gwoździe śródszpikowe przeznaczone do leczenia złamań trzonów kości długich udowej, piszczelowej, w które wdało się zakażenie. Gwoździe muszą posiadać metalowy rdzeń stalowy 316LVM (stal do produkcji implantów o zwiększonej odporności na korozję) pokryty akrylowym cementem kostnym z antybiotykiem aminoglikozydowym. Gwoździe piszczelowe w średnicach 9.0mm, 10.00mm, 11.0mm, udowe w średnicach 10.0mm, 12.0mm, 14.00mm,  w zależności od średnicy w długościach od 250mm do 400mm. Gwoździe pakowane pojedynczo, sterylne, grubość powłoki PMMA 1mm, 3,38% gentamycyna.</t>
  </si>
  <si>
    <t>ZADANIE 43. SYSTEM DO SFEROPLASTYKI KRĘGOSŁUPA*</t>
  </si>
  <si>
    <t xml:space="preserve">System kulistych struktur beleczkowatych umieszczonych w jednorazowej kaniuli. Wykonane ze stopu tytanu Ti6Al4V-ELI w technologiI EBM do wypełniania trzonów kręgosłupa. System do stabilizacji i konsolidacji struktur trzonów kręgosłupa wspomagający gojenie się kości w leczeniu złamań i wczesnej osteoporozie.
</t>
  </si>
  <si>
    <t>Sterylne jednorazowe instrumentarium</t>
  </si>
  <si>
    <t>Komplet 2 kaniul wypełnionych sferami (1op=2 kaniule)</t>
  </si>
  <si>
    <t>Pompka do balonu</t>
  </si>
  <si>
    <t>Balon dostępny w trzech rozmiarach (3,4,6ml)</t>
  </si>
  <si>
    <t xml:space="preserve">ZADANIE 44. STERYLNY SYSTEM IMPLANTÓW DO ZESPOLEŃ ŚRÓDSZPIKOWYCH W OBRĘBIE KOŚCI DŁUGICH* </t>
  </si>
  <si>
    <t xml:space="preserve">Gwóźdź śródszpikowy ramienny, tytanowy, kaniulowany prosty w wersji  krótkiej i długiej z możliwością wielopłaszczyznowego blokowania w części bliższej  i dalszej  gwoździa. Śruby do blokowania w części bliższej z zaokrągloną końcówką a także gwintem  samotnącym w głowie  śruby ułatwiającym wkręcenie  w kość. Głowa śruby wyposażona w cztery otwory do mocowania szwów oraz specjalny otwór do dodatkowej śruby blokowanej o średnicy 3.5mm,  wkręcanej w celu uzyskania  lepszej stabilizacji złamania głowy kości ramiennej. W części bliższej gwoździa  otwory do blokowania wypełnione tuleją polietylenową w celu uzyskania pełnej stabilności zespolenia. Otwory rozłożone  w czterech różnych  płaszczyznach.  Instrumentarium wyposażone w celownik  z  możliwością śródoperacyjnego  blokowania w części bliższej i dalszej gwoździ krótkich. Gwóźdź w wersji do prawej i lewej ręki. Zaślepka  z gniazdem gwiazdkowym w długości  od 0mm do 15mm. Śruby blokujące w części bliższej o średnicy 4.5mm w kolorze złotym o długości   od 20mm do 60mm ze skokiem co 2mm. Śruby blokujące do dalszej części gwoździa w kolorze niebieskim o średnicy 4.0mm.  
Gwóźdź w wersji:
gwóźdź krótki - 160 mm w średnicy 8.0mm , 9.5mm  i 11.0mm , w wersji prawej i lewej ; 
Gwoździe i zaślepki zapakowane sterylnie. </t>
  </si>
  <si>
    <t xml:space="preserve">Gwóźdź krótki - 160 mm w średnicy 8.0mm , 9.5mm  i 11.0mm , w wersji prawej i lewej ; </t>
  </si>
  <si>
    <t xml:space="preserve">Gwóźdź długi - o długości   od 180mm do 315mm w średnich 7.0mm i 8.5mm </t>
  </si>
  <si>
    <t xml:space="preserve">Gwóźdź śródszpikowy ramienny, blokowany, tytanowy. Gwóźdź kaniulowany z ugięciem lateralnym w części bliższej. Możliwość implantacji retrograde i antegrade. Możliwość wielopłaszczyznowego blokowania dystalnego. Możliwość zastosowania śruby spiralnej przy blokowaniu proksymalnym. Instrumentarium z możliwością śródoperacyjnej kompresji odłamów. STERYLNY
</t>
  </si>
  <si>
    <t>Gwóźdź w rozmiarze - 150mm. Średnica gwoździa: 7.0mm, 9.0mm, 11.0mm.</t>
  </si>
  <si>
    <t>Gwóźdź w rozmiarze - od 190mm do 320mm z przeskokiem, co 10mm. Średnica gwoździa: 7.0mm, 9.0mm, 11.0mm.</t>
  </si>
  <si>
    <t xml:space="preserve">Gwóźdź do bliższej nasady kości udowej, w części proksymalnej o średnicy 15,66mm, blokowany, rekonstrukcyjny do złamań przezkrętarzowych. Gwóźdź o anatomicznym kącie ugięcia 5º (w przypadku gwoździ  długich krzywa ugięcia 1000 mm), z ścięciem po stronie bocznej umożliwiające anatomiczne dopasowanie implantu w kanale śródszpikowym. Możliwość blokowania statycznego (dla gwoździ długich w dwóch płaszczyznach) lub blokowania dynamicznego w części dalszej. Dostępne dwie opcje blokowania w części bliższej – z zastosowaniem zwykłej śruby doszyjkowej perforowanej o średnicy 10,35mm z gwintem owalnym lub ostrza heliakalnego perforowanego (spiralno-nożowego) o średnicy 10,35mm, w długości  : od 70 mm do 130 mm z przeskokiem co 5 mm. Mechanizm blokujący implanty doszyjkowe fabrycznie zamontowany w gwoździu umożliwiający blokowanie dynamiczne i statyczne. Implanty doszyjkowe, z anatomicznie dopasowaną końcówką po stronie bocznej, z perforacją umożliwiającą augmentację. </t>
  </si>
  <si>
    <t>gwoździe krótkie: 170, 200, 235mm (wersja Lewa i Prawa), średnica 9.0; 10.0; 11.0; 12.0mm, kat 125°, 130°, 135°, sterylnie pakowane</t>
  </si>
  <si>
    <t>gwoździe długie od 260 - 480mm (ze skokiem co 20mm) średnica o średnicy 9.0; 10.0; 11.0; 12.0 i 14.0mm, w wersji prawy i lewy, sterylnie pakowane</t>
  </si>
  <si>
    <t>Gwóźdź udowy, blokowany, kaniulowany, tytanowy. Z możliwością implantowania antegrade i retrograde przy użyciu tego samego implantu. Możliwość blokowania z użyciem śruby spiralnej. Możliwość  wielopłaszczyznowego blokowania  dystalnego. Zarówno w części proksymalnej jak i dystalnej podłużne otwory umożliwiające dynamizację. Śruby blokujące z gniazdem gwiazdkowym, kodowanie kolorami - kolor śruby ryglującej odpowiada kolorowi gwoździa oraz oznaczeniu kolorystycznemu tulei i wiertła. Gwóźdź uniwersalny – do prawej i lewej nogi. Zaślepki kaniulowane w długości  od 0mm do 20mm.Średnice gwoździa od 9mm do 15mm, w długości  od 160mm do 280mm ( co 20 mm) - gwoździe krótkie proste oraz od 300m  do 480 mm ( co 20 mm)  - gwóźdź długi wygięty anotomicznie.STERYLNY</t>
  </si>
  <si>
    <t>Gwóźdź udowy, blokowany kaniulowany, tytanowy. Proksymalne ugięcie umożliwiające założenie z dostępu bocznego w stosunku do krętarza większego. Promień ugięcia gwoździa w projekcji A/P – 1.5 m. Gwóźdź z możliwością blokowania proksymalnego 120 stopni antegrade. Możliwość wielopłaszczyznowego blokowania dystalnego. Możliwość blokowania proksymalnego z użyciem dwóch śrub doszyjkowych, umożliwiających leczenie złamań podkrętarzowych. Gwoździe do prawej i lewej nogi. Gwóźdź w rozmiarach od 300mm do 480 mm ze skokiem, co 20mm. Średnica gwoździ: od 9mm do 16mm, ze skokiem, co 1mm.STERYLNY</t>
  </si>
  <si>
    <t xml:space="preserve">Gwóźdź udowy, blokowany, kaniulowany, tytanowy, anatomiczny o kształcie dopasowanym do anatomii kości u młodocianych (w fazie wzrostu).Proksymalne wygięcie pod kątem 12 stopni umożliwiające założenie z dostępu bocznego w stosunku do szczytu krętarza większego. Gwóźdź z możliwością blokowania proksymalnego 130 ̊antegrade. Możliwość blokowania proksymalnego z użyciem dwóch śrub doszyjkowych pod kątem 120 stopni z antewersją, o średnicy 5.0mm i długości  od 50mm do 125mm. Zaślepka kaniulowana w długości  od 0mm do 15mm.Śruby blokujące o średnicy . 4.0mm z gniazdem gwiazdkowym, kodowanie kolorami– kolor śruby ryglującej odpowiada kolorowi gwoździa oraz oznaczeniu kolorystycznemu tulei i wiertła. Średnice gwoździ : 8.2mm, 9mm i 10 mm , w długości  od 240mm do 400mm. </t>
  </si>
  <si>
    <t>Gwóźdź tytanowy podudziowy:  -gwóźdź umożliwiający zaopatrzenie złamań w obrębie zarówno dalszej jak i bliższej nasady piszczeli (m.in. wg klasyfikacji AO: 41-A2/A3, 43-A1/A2/A3, 41-C1/C2, 43-C1/C2). Możliwość wielopłaszczyznowego blokowania proksymalnego i dystalnego. Możliwość kompresji odłamów. Gwóźdź w rozmiarach od 255mm do 465mm ze skokiem, co 15mm. Średnica gwoździ:  - gwoździe kaniulowane: 8.0mm, 9.0mm, 10.0mm, 11.0mm, 12.0mm, 13.0mm STERYLNY</t>
  </si>
  <si>
    <t>Gwóźdź tytanowy odpiętowy. Gwóźdź anatomiczny umożliwiający wykonanie pełnej artrodezy stawu skokowego. Gwóźdź wygięty pod kątem 12 stopni w części bliższej. Wielopłaszczyznowe blokowanie gwoździa. Możliwość blokowania gwoździa w kości piętowej przy pomocy ostrza spiralno-nożowego i śrub o średnicy 6,0mm blokowanych kątowo przy pomocy zaślepki. Możliwość blokowania śrubą w części bliższej gwoździa śrubami o średnicy  5,0mm prostopadle przez kość piszczelową oraz skośnie przez kość skokową. Otwór dynamizacyjny w części bliższej gwoździa. Ramię celownika umożliwiające blokowanie wszystkich otworów w gwoździu. Średnice gwoździa : 10mm, 12mm,13mm i w długości   150mm,180mm i 240mm. Śruby blokujące z gniazdem gwiazdkowym.</t>
  </si>
  <si>
    <t xml:space="preserve">System tytanowych gwoździ elastycznych , do stabilizacji złamań trzonowych oraz przy nasadowych wszystkich kości długich kończyn u dzieci oraz złamań kości kończyn górnych u dorosłych, technika wprowadzania umożliwiająca bezpieczne zaopatrywanie złamań u dzieci (bez przechodzenia przez chrząstkę wzrostową); Spłaszczony koniec gwoździa wygięty pod różnym kątem w zależności od średnicy gwoździa, ułatwiający wprowadzanie, zapobiegający perforacji ściany kości, oraz zapewniający lepsze trzymanie implantu; implanty wykonane z tytanu, z możliwością wykorzystania rezonansu magnetycznego; wszystkie implanty oznaczone kolorystycznie, widoczne oznaczenie laserowe – dla strony wprowadzenia; możliwość blokowania za pomocą zaślepki samotnącej, samogwintującej, z gniazdem na gwóźdź x i gładką zewnętrzną osłoną tkanek miękkich, zaślepka wkręcana przy pomocy śrubokręta nasadowego, dwie średnice zaślepki – mała dla gwoździ o średnicy od 1.5mm do 2.5mm i duża dla gwoździ o średnicy od 3mm do 4mm;  zakres dostępnych rozmiarów gwoździ: średnica: 1.5mm o długości  300mm; 2.0mm; 2.5mm; 3.0mm; 3.5mm i 4.0mm o długości   440mm.;  </t>
  </si>
  <si>
    <t>Gwóźdź tytanowy podudziowy powlekany antybiotykiem. Gwóźdź umożliwiający zaopatrzenie złamań w obrębie zarówno dalszej jak i bliższej nasady piszczeliMożliwość wielopłaszczyznowego blokowania proksymalnego za pomocą śrub gąbczasto-korowych posiadających w części gwint korowy a w częsci gwint gąbczasty ośrednicy 5mm i długościach od 30mm do 90mm, oraz wielopłaszczyznowego blokowania dystalnego. Śruby blokujące z gniazdem gwiazdkowym, kodowanie kolorami -kolor śruby ryglującej odpowiada kolorowi gwoździa oraz oznaczeniu kolorystycznemu tulei i wiertła. Możliwość kompresji odłamów za pomocą śruby kompresyjnej. Zaślepki kaniulowane w długościach od 0mm do 13mm. Średnice gwoździa od 8mm do 12mm w długościach od 255mm do 465mm, gwoździe kaniulowane, sterylne. Gwoździe pokryte warstwą 50um biowchłanialnego polimeru (PDPLLA) z antybiotykiem (Gentamycyna)</t>
  </si>
  <si>
    <t>Śruby blokowane   3.5mm o długości   od 10mm do 95mm, samogwintujące, gniazdo śrubokręta gwiazdkowe , tytan</t>
  </si>
  <si>
    <t>Śruby blokujące w części bliższej o średnicy 4.5mm o długości   od 20mm do 60mm ze skokiem co 2mm.</t>
  </si>
  <si>
    <t>Śruby ryglujące samogwintujące, tytanowe, z gniazdem gwiazdkowym – w rozmiarach: korowe o średnicy 6,0 mm w długości   od 26mm do 60mm z przeskokiem, co 2mm i od 60mm do 100mm z przeskokiem, co 4-5mm. (do blokowania gwoździ o średnicy  od 14mm do 16 mm)</t>
  </si>
  <si>
    <t>Śruby ryglujące samogwintujące, tytanowe, z gniazdem gwiazdkowym – w rozmiarach: korowe o średnicy 5.0mm w długości   od 26mm do 80mm z przeskokiem, co 2mm i od 85mm do 100mm z przeskokiem, co 5mm. (do blokowania gwoździ o średnicy  od 9 do  13mm)</t>
  </si>
  <si>
    <t>Śruby ryglujące samogwintujące, tytanowe, z gniazdem gwiazdkowym – w rozmiarach: korowe 4.0mm w długości   od 18mm do 80mm z przeskokiem, co 2mm. (do blokowania gwoździ o średnicy  8.0mm i 9.0 mm)</t>
  </si>
  <si>
    <t>Śruby ryglujące samogwintujące, tytanowe, z gniazdem gwiazdkowym – w rozmiarach: korowo/gąbczaste o średnicy 5.0mm w długości   od 30mm do 90mm z przeskokiem, co 5 mm. (do blokowania w obrębie nasady bliższej)</t>
  </si>
  <si>
    <t xml:space="preserve">Śruba doszyjkowa o średnicy 6.5mm w długości   od 60mm do 130 mm </t>
  </si>
  <si>
    <t>Śruba doszyjkowa średnica 5.0mm w długości od  50mm do 125 mm</t>
  </si>
  <si>
    <t>Śruba spiralna do gwoździa udowego odkolanowego i odpiętowego od 45 mm do 100 mm co 5 mm</t>
  </si>
  <si>
    <t>Śruba spiralna do gwoździa ramiennego w długości  od 34mm do 54mm z przeskokiem, co 2mm.</t>
  </si>
  <si>
    <t>Śruba doszyjkowa perforowana o średnicy 10,35mm z gwintem owalnym w długości  : od 70 mm do 130 mm z przeskokiem co 5 mm</t>
  </si>
  <si>
    <t>Ostrze heliakalne perforowane (spiralno-nożowego) o średnicy 10,35mm, w długości  : od 70 mm do 130 mm z przeskokiem co 5 mm</t>
  </si>
  <si>
    <t>Zaślepka wkręcana do gwoździ elastycznych przy pomocy śrubokręta nasadowego, dwie średnice – mała dla gwoździ od 1.5mm do 2.0mm i duża dla gwoździ od 3.0mm do 4.0mm</t>
  </si>
  <si>
    <t>Zaślepki kaniulowane do ostrza spiralnego g ramienny o przedłużeniu: 0mm, 5mm, 10mm, 15mm.</t>
  </si>
  <si>
    <t>Zaślepki kaniulowane sterylne  do g ramiennego o przedłużeniu: 0mm, 5mm, 10mm, 15mm.</t>
  </si>
  <si>
    <t>Zaślepka gwoździa ramiennego prostego rekonstrukcyjnego o długości   od 0mm do 15mm</t>
  </si>
  <si>
    <t>Zaślepki kaniulowane o przedłużeniu: 0 mm, 5 mm, 10 mm, 15mm oraz zaślepka 0 mm do blokowania śruby ryglującej gąbczastej gwoździa podudziowego.</t>
  </si>
  <si>
    <t>Zaślepki kaniulowane go g udowego bocznego o przedłużeniu: 0 mm, 5 mm, 10 mm, 15mm 20 mm.</t>
  </si>
  <si>
    <t>Zaślepka gwoździa odpiętowego  zielonkawo- niebieska używana przy zablokowanym gwoździu śrubą o średnicy  6.0mm</t>
  </si>
  <si>
    <t>Zaślepka gwoździa odpiętowego , złota używana przy zablokowanym gwoździu  ostrzem spiralno-nożowym .</t>
  </si>
  <si>
    <t>zaślepka kaniulowana do gwoździa przezkrętarzowego z gniazdem gwiazdkowym , przedłużenie 0, 5, 10, 15mm (zaślepka 0mm z możliwością wprowadzenia przez rękojeść do wprowadzania gwoździa), sterylnie pakowana.</t>
  </si>
  <si>
    <t>Zaślepki kaniulowane o przedłużeniu: 0 mm, 5 mm, 10 mm, 15mm do g udowych dla młodocianych</t>
  </si>
  <si>
    <t>Zaślepki do blokowania ostrza spiralnego w g odkolanowym</t>
  </si>
  <si>
    <t>Tuleje ochronne do podudziowego dostęp nadrzepkowy</t>
  </si>
  <si>
    <t xml:space="preserve">System do rozwiercania / płukania kanału śródszpikowego oraz pobierania materiału kostnego. System złożony z jednorazowej tuby ssącej o średnicy 11mm z przyłączanymi głowicami rozwiercającymi o średnicy od 10do 18mm z otworami doprowadzającymi roztwór płuczący zapakowane sterylnie. Długość tuby ssącej -  520mm. Wał rozwiertaka przyłączany do systemu głowica/tuba wykonany z elastycznego stopu tytanu – nitinolu. System umożliwiający jednoczesne płukanie i rozwiercanie, zmniejszając podczas pracy ciśnienie wewnątrz kanału śródszpikowego oraz temperaturę (chłodzenie). Możliwość przyłączenia filtru umożliwiającego pozyskanie materiału – gruzu kostnego. Zestaw złożony z tuby ssącej+filtru do pozyskania materiału kostnego+ uszczelki zamykająca odpływ z prowadnicy rozwiertaka+głowicy rozwiertaka o średnicy od 10 do 18mm, zatrzask zabezpieczający zestaw </t>
  </si>
  <si>
    <t>Głowica rozwiertaka o średnicy od 10mm do 18mm , z systemem zatrzaskowym do wału rozwiertaka</t>
  </si>
  <si>
    <t xml:space="preserve">System do augmentacji z użyciem cementu do gwoździ  blokowanych śrubą doszyjkową wkręcaną perforowaną lub helikalną perforowaną  na bazie PMMA. System złożony z zestawu strzykawek, zestawu kaniuli oraz zestawu do przygotowania cementu. Kaniule o średnicy 3,3mm współpracujące z tulejkami instrumentarium do zakładania gwoździ  blokowanych śrubą doszyjkową wkręcaną perforowaną lub helikalną perforowaną . Cement na bazie PMMA zawierający hydroxyapatyt oraz dwutlenek cyrkonu. Cement gotowy do podawania natychmiast po wymieszaniu składników (zerowy czas oczekiwania na uzyskanie właściwej lepkości i konsystencji). Cement dostępny w objętości 10 ml. Zestaw strzykawek wyposażony w dwa rodzaje strzykawek o objętości 1 i 2 ml. Komplet do augmentacji złożony z : zestawu kaniuli, zestawu strzykawek oraz zestawu cementu   Zestaw kaniuli do podawania cementu o średnicy  3.3 mm </t>
  </si>
  <si>
    <t>28.</t>
  </si>
  <si>
    <t xml:space="preserve">Zestaw strzykawek do Traumacem V+ </t>
  </si>
  <si>
    <t>29.</t>
  </si>
  <si>
    <t>Zestaw cementu Traumacem V+, 10 ml</t>
  </si>
  <si>
    <t>ZADANIE 46. NIESTERYLNY SYSTEM IMPLANTÓW DO ZESPOLEŃ ŚRÓDSZPIKOWYCH W OBRĘBIE KOŚCI DŁUGICH*</t>
  </si>
  <si>
    <t>Gwóźdź udowy, blokowany, kaniulowany, tytanowy. Z możliwością implantowania antegrade i retrograde przy użyciu tego samego implantu. Możliwość blokowania z użyciem śruby spiralnej. Możliwość  wielopłaszczyznowego blokowania  dystalnego. Zarówno w części proksymalnej jak i dystalnej podłużne otwory umożliwiające dynamizację. Śruby blokujące z gniazdem gwiazdkowym, kodowanie kolorami - kolor śruby ryglującej odpowiada kolorowi gwoździa oraz oznaczeniu kolorystycznemu tulei i wiertła. Gwóźdź uniwersalny – do prawej i lewej nogi. Zaślepki kaniulowane w długości  od 0mm do 20mm.Średnice gwoździa od 9mm do 15mm, w długości  od 160mm do 280mm ( co 20 mm) - gwoździe krótkie proste oraz od 300m  do 480 mm ( co 20 mm)  - gwóźdź długi wygięty anotomicznie.</t>
  </si>
  <si>
    <t xml:space="preserve">Gwóźdź udowy, blokowany kaniulowany, tytanowy. Proksymalne ugięcie umożliwiające założenie z dostępu bocznego w stosunku do krętarza większego. Promień ugięcia gwoździa w projekcji A/P – 1.5 m. Gwóźdź z możliwością blokowania proksymalnego 120 stopni antegrade. Możliwość wielopłaszczyznowego blokowania dystalnego. Możliwość blokowania proksymalnego z użyciem dwóch śrub doszyjkowych, umożliwiających leczenie złamań podkrętarzowych. Gwoździe do prawej i lewej nogi. Gwóźdź w rozmiarach od 300mm do 480 mm ze skokiem, co 20mm. Średnica gwoździ: od 9mm do 16mm, ze skokiem, co 1mm.
</t>
  </si>
  <si>
    <t xml:space="preserve">Gwóźdź tytanowy podudziowy:  -gwóźdź umożliwiający zaopatrzenie złamań w obrębie zarówno dalszej jak i bliższej nasady piszczeli (m.in. wg klasyfikacji AO: 41-A2/A3, 43-A1/A2/A3, 41-C1/C2, 43-C1/C2). Możliwość wielopłaszczyznowego blokowania proksymalnego i dystalnego. Możliwość kompresji odłamów. Gwóźdź w rozmiarach od 255mm do 465mm ze skokiem, co 15mm. Średnica gwoździ:  - gwoździe kaniulowane: 8.0mm, 9.0mm, 10.0mm, 11.0mm, 12.0mm, 13.0mm </t>
  </si>
  <si>
    <t>Zaślepki kaniulowane go g udowego bocznego, odkolanowego o przedłużeniu: 0 mm, 5 mm, 10 mm, 15mm 20 mm.</t>
  </si>
  <si>
    <t xml:space="preserve">Zaślepki do blokowania ostrza spiralnego w g odkolanowym </t>
  </si>
  <si>
    <t>ZADANIE 48.  STERYLNE ŚRUBY KANIULOWANE *</t>
  </si>
  <si>
    <t xml:space="preserve">Śruby kaniulowane o średnicy gwintu 3.0mm Tytanowe. Śruby samogwintujące i samotnące.  Kaniulacja śrub powinna  umożliwiać wprowadzenie drutu  Kirschnera o średnicy 1.1mm dla śruby o średnicy 3.0mm. Śruby zaopatrzone we wsteczne nacięcia na gwincie ułatwiające usunięcie śruby. Głowa śruby o zmniejszonym profilu - spłaszczona zapewniająca dobre oparcie na kości. Gniazda śrub krzyżowe (śruby o średnicy  3.0mm) . Średnica trzonu dla śruby 3.0mm  wynosi 2mm. Dostępne różne  długości   i rodzaje śrub:  o średnicy 3.0mm z krótkim, gwintem  - w długości    od 8mm do 50mm przy długości   gwintu od 4mm do 10mm  o średnicy 3.0mm z długim gwintem - w długości    od 14mm do 50mm przy długości   gwintu od 6mm do 22mm. </t>
  </si>
  <si>
    <t xml:space="preserve">Śruby kaniulowane o średnicy gwintu 4.5mm Tytanowe  Śruby samogwintujące i samotnące. Kaniulacja śrub powinna umożliwiać wprowadzenie drutu Kirschnera o średnicy 1.6mm. Śruby powinny być zaopatrzone we wsteczne nacięcia na gwincie ułatwiające usunięcie śruby. Głowa śruby o zmniejszonym profilu - spłaszczona zapewniająca dobre oparcie na kości. Gniazda śrub sześciokątne - 3.5mm. Średnica trzonu śruby 4.5mm wynosi 3.1mm. Dostępne różne  długości   i rodzaje śrub:  o średnicy 4.5mm z krótkim gwintem -  w długości    od 20mm do 80mm przy długości   gwintu od 7mm do 26mm ;  o średnicy 4.5mm z pełnym gwintem - w długości    od 20mm do 80mm; </t>
  </si>
  <si>
    <t xml:space="preserve">Śruby kaniulowane o średnicy gwintu 6.5mm Tytanowe. Śruby samogwintujące i samotnące. Kaniulacja śrub powinna umożliwiać wprowadzenie drutu Kirschnera o średnicy 2.8mm. Śruby powinny być zaopatrzone we wsteczne nacięcia na gwincie ułatwiające usunięcie śruby. Głowa śruby o zmniejszonym profilu - spłaszczona zapewniająca dobre oparcie na kości. Gniazda śrub sześciokątne - 4.0mm.  Średnica trzonu śruby 6.5mm wynosi 4.8mm.Dostępne różne  długości   i rodzaje śrub:  o średnicy 6.5 mm z krótkim gwintem -  w długości    od 30mm do 150mm   o średnicy 6.5 mm z długim gwintem -  w długości    od 45mm do 150mm   o średnicy 6.5 mm z pełnym gwintem - w długości    od 20mm do 130mm; </t>
  </si>
  <si>
    <t xml:space="preserve">Śruby kaniulowane o średnicy gwintu 7.3mm Tytanowe.Śruby samogwintujące i samotnące. Kaniulacja śrub powinna umożliwiać wprowadzenie drutu Kirschnera o średnicy 2.8mm. Śruby powinny być zaopatrzone we wsteczne nacięcia na gwincie ułatwiające usunięcie śruby. Głowa śruby o zmniejszonym profilu - spłaszczona zapewniająca dobre oparcie na kości. Gniazda śrub sześciokątne - 4.0mm.  Średnica trzonu śruby 7.3mm wynosi 4.8mm.  Implanty stalowe wykonane z materiału  dopuszczonego dla rezonansu magnetycznego. Dostępne różne  długości   i rodzaje śrub:  o średnicy 7.3 mm z krótkim gwintem -  w długości    od 30mm do 150mm   o średnicy 7.3 mm z długim gwintem -  w długości    od 45mm do 150mm   o średnicy 7.3 mm z pełnym gwintem - w długości    od 20mm do 130mm; </t>
  </si>
  <si>
    <t>Podkładki do śrub kaniulowanych 3.0mm-7,3 mm</t>
  </si>
  <si>
    <t>Podkładki do śrub kaniulowanych z kolcami</t>
  </si>
  <si>
    <t>Śruby kompresyjne HCS 2.4, HCS 3.0 kaniulowane z gwintowaną główką, samotnące, samogwintujące. Gwint na główce śruby dostosowany do kości korowej (podwójny zwój gwintu), gwint na końcówce śruby dostosowany do kości gąbczastej (duża głębokość gwintu), średnica główki z gwintem 3.5mm, średnica rdzenia 2.0mm, średnica gwintu na końcu śruby 2.4/3.0mm, jednakowy skok gwintu na główce i końcu śruby (1.25mm), konstrukcja śruby umożliwiająca wykonanie kompresji a następnie niezależne wkręcenie główki śruby do kości korowej, dostępne śruby z długim i krótkim gwintem w długości  od 10mm do 40mm, gniazdo śruby gwiazdkowe (typu gwiazdkowe), średnica drutu Kirschnera – prowadzącego 1.1mm. Instrumentarium wyposażone m. in. w rękojeść  do tulei kompresyjnej  oraz trzonu wkrętaka oznaczonego kolorami a także drutu czyszczącego o średnicy 1.1mm i 1.6mm i szczotki czyszczącej o średnicy 1.25mm i 1.75mm.</t>
  </si>
  <si>
    <t>Śruby kompresyjne HCS 4.5 kaniulowane z gwintowaną główką, samotnące, samogwintujące. Gwint na główce śruby dostosowany do kości korowej (podwójny zwój gwintu), gwint na końcówce śruby dostosowany do kości gąbczastej (duża głębokość gwintu), średnica główki z gwintem 5,0mm, średnica rdzenia 3.0mm, średnica gwintu na końcu śruby 4.5mm, jednakowy skok gwintu na główce i końcu śruby, konstrukcja śruby umożliwiająca wykonanie kompresji a następnie niezależne wkręcenie główki śruby do kości korowej, dostępne śruby z długim i krótkim gwintem w długości  od 20mm do 80mm, gniazdo śruby gwiazdkowe (typu gwiazdkowe), średnica drutu Kirschnera – prowadzącego 1.6mm. Instrumentarium wyposażone m. in. w rękojeść  do tulei kompresyjnej  oraz trzonu wkrętaka oznaczonego kolorami a także drutu czyszczącego o średnicy 1.1mm i 1.6mm i szczotki czyszczącej o średnicy 1.25mm i 1.75mm.</t>
  </si>
  <si>
    <t>Śruby kompresyjne HCS 6.5 kaniulowane z gwintowaną główka, samotnące, samogwintujące. Gwint na główce śruby dostosowany do kości korowej (podwójny zwój gwintu), gwint na końcówce śruby dostosowany do kości gąbczastej (duża głębokość gwintu), średnica główki z gwintem 7.5mm, średnica rdzenia 4.8mm, średnica gwintu na końcu śruby 6.5mm, jednakowy skok gwintu na główce i końcu śruby, konstrukcja śruby umożliwiająca wykonanie kompresji a następnie niezależne wkręcenie główki śruby do kości korowej, dostępne śruby z długim i krótkim gwintem w długości  od 30mm do 120mm, gniazdo śruby sześciokątne 4.0mm, średnica drutu Kirschnera – prowadzącego 2,8mm. Instrumentarium wyposażone m. in. w rękojeść  do tulei kompresyjnej  oraz trzonu wkrętaka oznaczonego kolorami a także drutu czyszczącego o średnicy 1.1mm i 1.6mm i szczotki czyszczącej o średnicy 1.25mm i 1.75mm.</t>
  </si>
  <si>
    <t>ZADANIE 49. SYSTEM PŁYT DO ZESPOLEŃ KOSTNYCH STABILNO-KĄTOWYCH*</t>
  </si>
  <si>
    <t>Płytka  do złamań trzonu oraz w bocznej części obojczyka  Na trzonie płyty znajdują się otwory dwufunkcyjne, blokująco-kompresyjne z możliwością zastosowania pojedynczej śruby blokującej 3.5mm lub korowej/gąbczastej o średnicy 3.5/4.0mm. Kształt  otworów w płycie ma umożliwiać dokonywania kompresji między odłamowej  a podłużny otwór blokująco-kompresyjny  umożliwia  pionowe pozycjonowanie płytki. Kształt otworów na trzonie płyty ma pozwalać na zastosowanie techniki śruby ciągnącej . W głowie płyty znajdują  się otwory gwintowane prowadzące śruby blokowane o średnicy 2.4/2.7mm pod różnymi kątami – w różnych kierunkach.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współpracujący ze śrubami perforowanymi do augmentacji 3.5mm. Głowa płyty o zmniejszonym profilu i kształcie dopasowanym do anatomii.  Implanty stalowe. Wykonane z materiału dopuszczonego dla rezonansu magnetycznego.</t>
  </si>
  <si>
    <t xml:space="preserve">Płyty górno-przednie z bocznym przedłużeniem w wersji prawa/lewa, w długości   od 69mm do 135mm, ilość otworów od 3 do 8 na trzonie i 6 otworów w głowie płyty, Płyty górno-przednie bez bocznego przedłużenia w wersji prawa/lewa, w długości    od 94mm do 120mm, ilość otworów od 6 do 8 na trzonie  </t>
  </si>
  <si>
    <t xml:space="preserve">Płyta górna z bocznym przedłużeniem w wersji prawa/lewa zaopatrzona w głowie płyty  w śruby o średnicy 2.7mm i w trzonie płyty  w śruby 3.5mm; płyty  o długości  od 110mm do 136 mm ; ilość otworów w płycie od 6 do 8 w trzonie ;  Płyta górna bez bocznego przedłużenia w wersji prawa/lewa zaopatrzona w śruby o średnicy. 3.5mm; o długości od 94mm do 123mm; ilość otworów w płycie od 6 do 8 w trzonie ;  </t>
  </si>
  <si>
    <t>Płytka hakowa anatomiczna o kształcie zmniejszającym kontakt z kością blokująco - kompresyjna do złamań w bocznej części oraz trzonu obojczyka. Płyta  wyposażona w części bocznej w hak o wysokości  12 ,15 i 18mm</t>
  </si>
  <si>
    <t xml:space="preserve">Płyta anatomiczna do bliższej nasady kości ramiennej. Płytka anatomiczna o kształcie zmniejszającym kontakt z kością , blokująco-kompresyjna. Na trzonie płyty mają znajdować się otwory dwufunkcyjne, blokująco-kompresyjne z możliwością zastosowania pojedynczej śruby blokującej 3.5mm lub korowej/gąbczastej o średnicy 3.5/4.0mm. Odpowiedni kształt  otworów w płycie umożliwia dokonywania kompresji między odłamowej  a podłużny otwór blokująco-kompresyjny,  umożliwia  pionowe pozycjonowanie płytki. Kształt otworów na trzonie płyty ma pozwalać na zastosowanie techniki śruby ciągnącej . W głowie płyty mają znajdować się otwory gwintowane prowadzące śruby blokowane o średnicy 3.5mm pod różnymi kątami – w różnych kierunkach. Średnica rdzenia dla śrub:  blokowanych 3.5mm wynosi 2.9mm;  korowych 3.5mm wynosi  2.4mm </t>
  </si>
  <si>
    <t xml:space="preserve">Płyty w długości   od 90mm do 114mm, posiadają od 3 do 5 otworów w trzonie  </t>
  </si>
  <si>
    <t xml:space="preserve">Płyty w długości   od 110mm do 290mm, posiadają od 3 do 13 otworów w trzonie </t>
  </si>
  <si>
    <t>Płytki  do dalszej nasady kości ramiennej. Płyty mocowane od strony przyśrodkowej lub tylnobocznej. Płytka anatomiczna o kształcie zmniejszającym kontakt z kością , blokująco-kompresyjna. Na trzonie płyty mają znajdować się otwory dwufunkcyjne, blokująco-kompresyjne z możliwością zastosowania pojedynczej śruby blokującej 3.5mm lub korowej/gąbczastej o średnicy 3.5/4.0mm. Odpowiedni kształt  otworów w płycie umożliwia dokonywania kompresji między odłamowej  a podłużny otwór blokująco-kompresyjny,  umożliwia  pionowe pozycjonowanie płytki. Kształt otworów na trzonie płyty pozwala także na zastosowanie techniki śruby ciągnącej . Średnica rdzenia dla śrub:  blokowanych 3.5mm wynosi 2.9mm;  korowych 3.5mm wynosi  2.4mm</t>
  </si>
  <si>
    <t xml:space="preserve">Płyty przyśrodkowe o długości   od 59mm do 136mm, ilość otworów w trzonie od 3 do 9.  Płyty tylnoboczne o długości   od 65mm do 143mm, ilość otworów w trzonie  od 3 do 9 ,  Płytki tylnoboczne z podparciem o długości   od 65mm do 143mm, ilość otworów w trzonie od 3 do 9.  </t>
  </si>
  <si>
    <t xml:space="preserve">Płyty przyśrodkowe o długości 201mm, ilość otworów w trzonie 14.  Płyty tylnoboczne o długości  208mm, ilość otworów w trzonie 14 ,  Płytki tylnoboczne z podparciem o długości 208mm, ilość otworów w trzonie 14.  Płytki w wersji : prawe i lewe . </t>
  </si>
  <si>
    <t xml:space="preserve">Płyta  do dalszej nasady kości ramiennej do złamań pozastawowych. Płytka anatomiczna o kształcie zmniejszającym kontakt z kością , blokująco-kompresyjna. Na trzonie płyty mają znajdować się otwory dwufunkcyjne, blokująco-kompresyjne z możliwością zastosowania pojedynczej śruby blokującej 3.5mm lub korowej/gąbczastej o średnicy 3.5/4.0mm. Odpowiedni kształt  otworów w płycie ma umożliwiać dokonywania kompresji między odłamowej  a podłużny otwór blokująco-kompresyjny,  umożliwiać  pionowe pozycjonowanie płytki. Kształt otworów na trzonie płyty ma pozwalać na zastosowanie techniki śruby ciągnącej . W głowie płyty mają znajdować się otwory gwintowane prowadzące śruby blokowane o średnicy 3.5mm pod różnymi kątami – w różnych kierunkach. Średnica rdzenia dla śrub:  blokowanych3.5mm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Implanty stalowe  wykonane z materiału  dopuszczonego dla rezonansu magnetycznego. Płyty w długości  od 122mm do 302mm, ilość otworów  od 4 do 14 na trzonie i 5 otworów w głowie płyty. Płyty lewe i prawe.  </t>
  </si>
  <si>
    <t xml:space="preserve">Płytka blokująco – kompresyjna o średnicy otworów pod śruby 3,5 mm, prosta, wąska, otwory owalne częściowo gwintowane z możliwością zastosowania alternatywnie śrub blokowanych i kompresyjnych w płytce, ilość otworów od 4 do 12, długość od 59 do 163 mm.  </t>
  </si>
  <si>
    <t xml:space="preserve">Płytka blokująco – kompresyjna, rekonstrukcyjna o średnicy otworów pod śruby 3,5 mm, wąska, otwory owalne, częściowo gwintowane z możliwością zastosowania alternatywnie śrub blokowanych i kompresyjnych w płytce, ilość otworów od 5 do 22, długość od 70 do 315 mm.  </t>
  </si>
  <si>
    <t xml:space="preserve">Płytka tubularna.  Płyty tubularne (półkoliste)  w długości  od 28mm do 148mm , posiadająca  od 2 do 12 otworów.  </t>
  </si>
  <si>
    <t>Płytka hakowa do bliższej nasady kości łokciowej lub dalszej nasady kości strzałkowej. Płyty o długości   62mm przy ilości otworów w płycie: 3.</t>
  </si>
  <si>
    <t>Płyta  rekonstrukcyjna blokująco-kompresyjna do bliższej nasady kości łokciowej.  Płytki o długości  od 86mm do 163mm, ilość otworów w trzonie od 2 do 8.</t>
  </si>
  <si>
    <t xml:space="preserve">Płyta  rekonstrukcyjna blokująco-kompresyjna do bliższej nasady kości łokciowej Płytki o długości  od 190mm do 216mm, ilość otworów w trzonie od 10 do 12. </t>
  </si>
  <si>
    <t xml:space="preserve">Płyty do złamań szyjki i głowy kości promieniowej. Płytka anatomiczna o kształcie zmniejszającym kontakt z kością , blokująco-kompresyjna. Na trzonie płyty mają znajdować się otwory dwufunkcyjne, blokująco-kompresyjne z możliwością zastosowania pojedynczej śruby blokującej 2.4mm lub korowej o średnicy 2.0/2.4/2.7mm. Płyty posiadające od 2 do 4 otworów w trzonie i 5 otworów w głowie płytki, płyty głowowe  w wersji prawe i lewe, płyty  szyjkowe - uniwersalne. </t>
  </si>
  <si>
    <t xml:space="preserve">Płyta blokowane  do artrodezy nadgarstka. Płytka anatomiczna o kształcie zmniejszającym kontakt z kością , blokująco-kompresyjna. Płyty o długości  od 112mm do 118mm. Płyty posiadające  3 otwory w części dalszej oraz 4, 5 otworów w części bliższej oraz  dodatkowy otwór w części środkowej płyty. </t>
  </si>
  <si>
    <t>Płyta do bliższej nasady kości udowej. Płytka anatomiczna o kształcie zmniejszającym kontakt z kością , blokująco-kompresyjna. Na trzonie płyty mają znajdować się otwory dwufunkcyjne, blokująco-kompresyjne z możliwością zastosowania pojedynczej śruby blokującej o średnicy 5.0mm lub korowej o średnicy 4.5mm. Odpowiedni kształt  otworów w płycie ma dawać możliwość dokonywania kompresji między odłamowej  a podłużny otwór blokująco-kompresyjny  umożliwia  pionowe pozycjonowanie płytki.  W głowie płyty mają znajdować się: otwory gwintowane prowadzące śruby blokowane o średnicy 5.0mm/ 7.3mm  pod różnymi kątami – w różnych kierunkach. Kształt otworów na trzonie płyty ma pozwalać na zastosowanie techniki śruby ciągnącej . Śruby blokowane w płycie to  lite i kaniulowane (5.0mm/7.3mm), samogwintujące oraz samotnące/samogwintujące z gniazdami sześciokątnymi i gwiazdkowymi wkręcane przy pomocy śrubokręta dynamometrycznego 4.0Nm. Instrumentarium wyposażone w: wiertła z końcówką typu AO; wkłady śrubokrętów zakończone końcówką typu AO do szybko złączki wiertarskiej typu AO lub dynamometru 4.0NM . Implanty stalowe. Wykonane z materiału  dopuszczonego dla rezonansu magnetycznego. Różne rodzaje płyt</t>
  </si>
  <si>
    <t>13.1.</t>
  </si>
  <si>
    <t>Płyty hakowe do bliższej nasady kości udowej, długości  od 133mm do 385mm, od 2 do 16 otworów w trzonie i 2 otwory w głowie płytki, płyty uniwersalne.</t>
  </si>
  <si>
    <t>13.2.</t>
  </si>
  <si>
    <t>Płyty do bliższej nasady kości udowej (bez haka), długości  od 139mm do 391mm, od 2 do 16 otworów w trzonie i 3 otwory w głowie płytki, płyty lewe i prawe</t>
  </si>
  <si>
    <t>System płytkowy do złamań bliższej nasady k. udowej  ze sruba gwintowaną.  z otworami gwintowanymi i śrubami z gwintowana główka oraz otworami kompresyjnymi pod sruby kompresyjne. W cześci bliższej tuleja z otworem pod srube doszyjkowa – gwintowana, W cześci trzonowej płyta wyposażona w otwory kombinowane pod śruby z gwintowana stożkowo głowa i śruby kompresyjne. Implanty wykonane ze stali nierdzewnej implantowej, bezpiecznej dla MRI. Kat szyjkowy płyt od 130 do 150º, długość od 60mm do 348mm, od 2 do 20 otworów.</t>
  </si>
  <si>
    <t xml:space="preserve">Śrubopłytka dynamiczna do złamań szyjki kości udowej. Kompaktowa konstrukcja złożona z płyty mocowanej do trzonu kości śrubą/śrubami blokowanymi 5mm oraz kompletu śrub szyjkowych przesuwanych dynamicznie w płycie do 20mm. Komplet śrub szykowych połączonych stabilnie kątowo złożony ze śruby antyrotacyjnej o średnicy 6,4mm i śruby szyjkowej niegwintowanej o średnicy 10mm. Płyty z tuleją szyjkową pod kątem 130stopni, z jednym lub dwoma gwintowanymi otworami na trzonie pod śruby blokowane z gwintowaną główką o średnicy 5,0mm. Konstrukcja implantów i narzędzi pozwalająca na zaopatrzenie złamania z wykorzystaniem techniki minimalnie inwazyjnej. Blokowanie wszystkich śrub z użyciem celowników i prowadnic. Materiał: stop tytanu. Zestaw złożony z:  Sterylny pakiet zabiegowy złożony z jednej śruby antyrotacyjnej, jednej śruby doszyjkowej niegwintowanej oraz płyty jednootworowej, pakiety dostępne w zakresie długości kompletów śrub od 75 do 130mm, pakowany sterylnie </t>
  </si>
  <si>
    <t>Płyty proste Płytka anatomiczna o kształcie zmniejszającym kontakt z kością , blokująco-kompresyjna. Na trzonie płyty mają znajdować się otwory dwufunkcyjne, blokująco-kompresyjne z możliwością zastosowania pojedynczej śruby blokującej o średnicy 5.0mm lub korowej o średnicy 4.5mm. Odpowiedni kształt  otworów w płycie ma dawać możliwość dokonywania kompresji między odłamowej  a podłużny otwór blokująco-kompresyjny  umożliwiać pionowe pozycjonowanie płytki. Kształt otworów na trzonie płyty pozwalający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t>
  </si>
  <si>
    <t>16.1.</t>
  </si>
  <si>
    <t>Płyty proste wąskie jednorzędowe Długości  płyt od 44mm do 224mm , posiada od 2 do 12 otworów.Stal</t>
  </si>
  <si>
    <t>16.2.</t>
  </si>
  <si>
    <t>Płyty proste wąskie jednorzędowe Długości  płyt od 242mm do 440mm ,Stal</t>
  </si>
  <si>
    <t>16.3.</t>
  </si>
  <si>
    <t>Płyty proste szerokie długości   płyty od 116mm do 224mm, posiada  od 6 do 12 otworów.Stal</t>
  </si>
  <si>
    <t>16.4.</t>
  </si>
  <si>
    <t>Płyty proste szerokie długości   płyty od 242mm do 332mm, posiada  od 13 do 18 otworów.Stal</t>
  </si>
  <si>
    <t>16.5.</t>
  </si>
  <si>
    <t>Płyty proste szerokie płyty od 368mm do 440mm, posiada od 20 do 24 otworów.Stal</t>
  </si>
  <si>
    <t>16.6.</t>
  </si>
  <si>
    <t>Płyty wygięte szerokie długości  płyty od 229mm do 336mm, posiada od 12 do 18 otworów.Stal</t>
  </si>
  <si>
    <t xml:space="preserve">Płytka blokowana  do złamań dalszej części kości udowej. Płytka anatomiczna o kształcie zmniejszającym kontakt z kością , blokująco-kompresyjna. Na trzonie płyty mają znajdpować się otwory dwufunkcyjne, blokująco-kompresyjne z możliwością zastosowania pojedynczej śruby blokującej o średnicy 5.0mm lub korowej o średnicy 4.5mm. Odpowiedni kształt  otworów w płycie ma umożliwiać dokonywania kompresji między odłamowej  a podłużny otwór blokująco-kompresyjny,  umożliwiać  pionowe pozycjonowanie płytki.  W głowie płyty mają znajdować  się: otwory gwintowane prowadzące śruby blokowane o średnicy 5.0mm pod różnymi kątami – w różnych kierunkach. Kształt otworów na trzonie płyty pozwalający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Instrumentarium wyposażone w przezierne dla promieni RTG celowniki mocowane do płyty umożliwiające przezskórne wkręcanie śrub przez płytę. 
Płyty prawe/lewe w długości   od 156mm - 316mm , posiadają od 5 do 13 otworów w trzonie i 7 otworów  w głowie
</t>
  </si>
  <si>
    <t xml:space="preserve">Płytka blokowana  do złamań bliższej części kości piszczelowej . Płytka anatomiczna o kształcie zmniejszającym kontakt z kością , blokująco-kompresyjna. Na trzonie płyty mają znajdować się otwory dwufunkcyjne, blokująco-kompresyjne z możliwością zastosowania pojedynczej śruby blokującej o średnicy 5.0mm lub korowej o średnicy 4.5mm. Odpowiedni kształt  otworów w płycie ma dawać możliwość dokonywania kompresji między odłamowej  a podłużny otwór blokująco-kompresyjny,  umożliwiać  pionowe pozycjonowanie płytki.  W głowie płyty mają znajdować  się: otwory gwintowane prowadzące śruby blokowane o średnicy 5.0mm pod różnymi kątami – w różnych kierunkach. Kształt otworów na trzonie płyty pozwalający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Instrumentarium wyposażone w przezierne dla promieni RTG celowniki mocowane do płyty umożliwiające przezskórne wkręcanie śrub przez płytę. 
Płyty prawe/lewe w długości   od 140mm do 300mm , posiadają od 5 do 13 otworów w trzonie i 5 otworów  w głowie
</t>
  </si>
  <si>
    <t>Płyta do bliższej nasady kości piszczelowej. Płytka anatomiczna o kształcie zmniejszającym kontakt z kością , blokująco-kompresyjna. Na trzonie płyty mają znajdować się otwory dwufunkcyjne, blokująco-kompresyjne z możliwością zastosowania pojedynczej śruby blokującej o średnicy 5.0mm lub korowej o średnicy 4.5mm. Odpowiedni kształt  otworów w płycie dający możliwość dokonywania kompresji między odłamowej  a podłużny otwór blokująco-kompresyjny  umożliwiający  pionowe pozycjonowanie płytki. Kształt otworów na trzonie płyty pozwalający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t>
  </si>
  <si>
    <t>19.1.</t>
  </si>
  <si>
    <t>płyty do bliższej nasady kości piszczelowej boczne o średnicy śrub  4.5/5.0mm, długości    od 82mm do 262mm, od 4 do 14 otworów w trzonie i 5 otworów w głowie płytki, płyty prawe i lewe   Stal</t>
  </si>
  <si>
    <t>19.2.</t>
  </si>
  <si>
    <t>płyty do bliższej nasady kości piszczelowej przyśrodkowe o średnicy śrub 4.5/5.0mm, długości    od 106mm do 322mm,od 4 do 16 otworów w trzonie i 5 otworów w głowie płytki, płyty prawe i lewe Stal</t>
  </si>
  <si>
    <t>Płyta do bliższej nasady kości piszczelowej. Płytka anatomiczna o kształcie zmniejszającym kontakt z kością , blokująco-kompresyjna. Na trzonie płyty mają znajdować się otwory dwufunkcyjne, blokująco-kompresyjne z możliwością zastosowania pojedynczej śruby blokującej 3.5mm lub korowej/gąbczastej o średnicy 3.5/4.0mm. Odpowiedni kształt  otworów w płycie dający możliwość dokonywania kompresji między odłamowej  a podłużny otwór blokująco-kompresyjny  umożliwiający  pionowe pozycjonowanie płytki.  W głowie płyty znajdują  się: otwory gwintowane prowadzące śruby blokowane o średnicy 3.5mm pod różnymi kątami – w różnych kierunkach.  Kształt otworów na trzonie płyty pozwalający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Implanty stalowe wykonane z materiału  dopuszczonego dla rezonansu magnetycznego.</t>
  </si>
  <si>
    <t>20.1.</t>
  </si>
  <si>
    <t>Płyty do bliższego końca kości piszczelowej boczne o średnicy śrub 3.5mm, o długości    od 81mm do 237mm, od 4 do 16 otworów w trzonie i 7 otworów w głowie płytki, płyty prawe i lewe. Stal</t>
  </si>
  <si>
    <t>20.2.</t>
  </si>
  <si>
    <t>Płyty do bliższego końca kości piszczelowej przyśrodkowe o średnicy śrub 3.5mm, o długości    od 93mm do 301mm, od 4 do 20 otworów w trzonie i 5 otworów w głowie płytki, płyty prawe i lewe. Stal</t>
  </si>
  <si>
    <t>20.3.</t>
  </si>
  <si>
    <t>Płyty do bliższego końca kości piszczelowej tylno-przyśrodkowe o średnicy śrub 3.5mm, o długości   od 69mm do 183mm,  od 1 do 10 otworów w trzonie i 3 otworów w głowie płytki, płyty uniwersalne do kończyny prawej i lewej.  Stal</t>
  </si>
  <si>
    <t>Płytka rekonstrukcyjna o niskim profilu blokująco - kompresyjna do złamań miednicy.  Płytka anatomiczna o kształcie zmniejszającym kontakt z kością , blokująco-kompresyjna. Na trzonie płyty mają znajdować się otwory blokująco-kompresyjne z możliwością zastosowania pojedynczej śruby blokującej 3.5mm lub korowej/korowej miedniczej /gąbczastej o średnicy 3.5/3.5/4.0mm. Odpowiedni kształt  otworów w płycie dający możliwość dokonywania kompresji między odłamowej .  Kształt otworów na trzonie płyty pozwalający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3.5mm . „Koralikowy” kształt płyty – owalne obrysy poszczególnych segmentów płyty, wszystkie krawędzie zaokrąglone pozwalające na łatwiejsze domedolowanie płyty do kości nie podrażniając przy tym tkanek miękkich Implanty stalowe wykonane z materiału  dopuszczonego dla rezonansu magnetycznego.
Kompletne instrumentarium wyposażone w specjalistyczne narzędzia do nastawiania fragmentów miednicy, kompresji oraz podważki dostosowane do operacji miednicy. Różne typy płyt:</t>
  </si>
  <si>
    <t>21.1.</t>
  </si>
  <si>
    <t>Płyty proste, długości   od 39mm do 260mm , przy ilości od 3 do 20 otworów</t>
  </si>
  <si>
    <t>21.2.</t>
  </si>
  <si>
    <t>Płyty proste z otworami współosiowymi i płyty proste z otworami o poszerzonym kącie śrub, długości  od 39mm do 260mm przy ilości od  3 do 20 otworów.</t>
  </si>
  <si>
    <t>21.3.</t>
  </si>
  <si>
    <t>Płyty wygięte łukowate, długości  od 78mm do 208mm przy ilości od  6 do 16 otworów.</t>
  </si>
  <si>
    <t>21.4.</t>
  </si>
  <si>
    <t>Płyty wygięte typu „J”, długości  od 130mm do 208mm przy ilości od  10 do 16 otworów,  prawe/lewe</t>
  </si>
  <si>
    <t>21.5.</t>
  </si>
  <si>
    <t xml:space="preserve">Płyty wygięte typu „J” z otworami współosiowymi, długości  od 130mm do 208mm przy ilości od 10 do 16 otworów,  prawe/lewe pod śruby korowe </t>
  </si>
  <si>
    <t>21.6.</t>
  </si>
  <si>
    <t>Płyty do spojenia łonowego, otwory umożliwiające przeprowadzenie nici oraz drutów Kirschnera, długości  od 57mm do 78 mm przy ilości od 4 do 6 otworów.</t>
  </si>
  <si>
    <t>21.7.</t>
  </si>
  <si>
    <t>Płyty sprężysta do miednicy</t>
  </si>
  <si>
    <t>21.8.</t>
  </si>
  <si>
    <t xml:space="preserve">Płyty do powierzchni czworobocznej miednicy </t>
  </si>
  <si>
    <t xml:space="preserve">Płytki  do dalszej nasady kości strzałkowe tylnoboczne i  boczne.  Płytka anatomiczna o kształcie zmniejszającym kontakt z kością , blokująco-kompresyjna. Na trzonie płyty mają znajdować się otwory dwufunkcyjne, blokująco-kompresyjne z możliwością zastosowania pojedynczej śruby blokującej 3.5mm lub korowej/gąbczastej o średnicy 3.5/4.0mm. Odpowiedni kształt  otworów w płycie dający możliwość dokonywania kompresji między odłamowej  a podłużny otwór blokująco-kompresyjny  umożliwiający  pionowe pozycjonowanie płytki.  W głowie płyty mają znajdować  się: otwory gwintowane prowadzące śruby blokowane o średnicy 2.4/2.7mm pod różnymi kątami – w różnych kierunkach.  Kształt otworów na trzonie płyty pozwalający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dla rezonansu magnetycznego. Różne rodzaje płyt : płyty boczne w długości   od 73mm do 125 mm , od 3 do 7 otworów w płycie ;  płyty tynoboczne w długości   od 77mm do 129 mm , od 3 do 7 otworów w płycie . </t>
  </si>
  <si>
    <t xml:space="preserve">Płytki do dalszego końca kości piszczelowej . Płytka anatomiczna o kształcie zmniejszającym kontakt z kością , blokująco-kompresyjna. Na trzonie płyty mają znajdować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dający możliwość dokonywania kompresji między odłamowej  a podłużny otwór blokująco-kompresyjny  umożliwiający  pionowe pozycjonowanie płytki. Kształt otworów na trzonie płyty pozwalający na zastosowanie techniki śruby ciągnącej .W głowie płyty znajdują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płyt:płyta anatomiczna do dalszej nasady kości piszczelowej od strony  przyśrodkowej o  długości   od 109mm do 239mm przy ilości od 4 do 14 otworów w płycie . Płyty prawe i lewe. . </t>
  </si>
  <si>
    <t>Płyta  do dalszej nasady kości piszczelowej od strony przedniobocznej. Płytka anatomiczna o kształcie zmniejszającym kontakt z kością , blokująco-kompresyjna. Na trzonie płyty mają znajdować się otwory dwufunkcyjne, blokująco-kompresyjne z możliwością zastosowania pojedynczej śruby blokującej o średnicy 3.5mm lub korowej/gąbczastej o średnicy 3.5/4.0mm. Odpowiedni kształt  otworów w płycie dający możliwość dokonywania kompresji między odłamowej  a podłużny otwór blokująco-kompresyjny  umożliwiający  pionowe pozycjonowanie płytki.  W głowie płyty mają znajdować  się: otwory gwintowane prowadzące śruby blokowane o średnicy 3.5mm pod różnymi kątami – w różnych kierunkach.  Kształt otworów na trzonie płyty pozwalający także na zastosowanie techniki śruby ciągnącej . Średnica rdzenia dla śrub:  blokowanych 3.5mm wynosi 2.9mm;  korowych 3.5mm wynosi  2.4mm. Instrumentarium wyposażone w: wiertła z końcówką typu AO; wkłady śrubokrętów zakończone końcówką typu AO do szybko złączki wiertarskiej typu AO lub dynamometru 1.5NM ; dynamometr 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przednioboczne o  długości   od 80mm do 184mm, od 5 do 13 otworów w trzonie i 6 otworów w głowie płytki. Płyty prawe i lewe.</t>
  </si>
  <si>
    <t>System kabli ortopedycznych z zaciskami w wersji stal.  średnica kabli: 1.0mm. Kable  zbudowane z wiązek (8x7)+(1x19) przewodów zapewniające  wysoką elastyczność i kontrolę.  System kompatybilny ze wszystkimi systemami płytkowymi Synthes.  Wszystkie kable wyposażone w pojedynczy zacisk. Instrumentarium wyposażone w narzędzia do przewlekania, napinania oraz obcinania kabli a także w wielorazowe zaciski tymczasowe umożliwiające prawidłowe ustawienie zespolenia oraz naprężenie zespołu kabli. Możliwość  mocowania do płytek poprzez dedykowane piny z  oczkiem okrągłym lub szerokim wkręcany w nagwintowany otwór w płycie.</t>
  </si>
  <si>
    <t>System kabli ortopedycznych z zaciskami w wersji stal. Dostępna średnica kabli: 1.7mm Kable  zbudowane z wiązek (8x7)+(1x19) przewodów zapewniające  wysoką elastyczność i kontrolę.  System kompatybilny ze wszystkimi systemami płytkowymi Synthes.  Wszystkie kable wyposażone w pojedynczy zacisk. Instrumentarium wyposażone w narzędzia do przewlekania, napinania oraz obcinania kabli a także w wielorazowe zaciski tymczasowe umożliwiające prawidłowe ustawienie zespolenia oraz naprężenie zespołu kabli. Możliwość  mocowania do płytek poprzez dedykowane piny z  oczkiem okrągłym lub szerokim wkręcany w nagwintowany otwór w płycie.</t>
  </si>
  <si>
    <t xml:space="preserve">Pin wkręcany do systemu w wersji stal </t>
  </si>
  <si>
    <t xml:space="preserve">System płytkowy do otwartej osteotomii bliższej nasady kości piszczelowej, dalszej nasady kości udowej, od strony bocznej i przyśrodkowej. Płytka anatomiczna o kształcie zmniejszającym kontakt z kością , blokująco-kompresyjna. Na trzonie płyty mają znajdować się otwory dwufunkcyjne, blokująco-kompresyjne z możliwością zastosowania pojedynczej śruby blokującej o średnicy 5.0mm lub korowej o średnicy 4.5mm. Odpowiedni kształt otworów w płycie dający możliwość dokonywania kompresji między odłamowej a podłużny otwór blokująco-kompresyjny umożliwiający pionowe pozycjonowanie płytki. W głowie płyty mają znajdować się: otwory gwintowane prowadzące śruby blokowane o średnicy 5.0mm pod różnymi kątami – w różnych kierunkach. Kształt otworów na trzonie płyty pozwalający na zastosowanie techniki śruby ciągnącej . Instrumentarium wyposażone w: wiertła z końcówką typu AO; wkłady śrubokrętów zakończone końcówką typu AO do szybko złączki wiertarskiej typu AO lub dynamometru 4.0NM . Implanty tytanowe wykonane z materiału dopuszczonego dla rezonansu magnetycznego.Kompletne instrumentarium zapewniające szybkie i precyzyjne wprowadzanie implantów, wyposażone w śrubokręt dynamometryczny, osteotomy, rozwieracze kostne, klinowy rozwieracz ze wskaźnikiem kąta. Implanty wykonane są z tytanu dla większej wytrzymałości, sprężystości, biokompatybilne i bezpieczne dla MRI. Różne rodzaje płyt :Płyty w wersji NIE STERYLNEJ - płyty do osteotomii dalszej nasady kości udowej boczne, długości 141mm, 4 otwory w trzonie i 6 otworów w głowie płytki, płyty prawe i lewe.- płyty do osteotomii dalszej nasady kości udowej przyśrodkowe, 4 otwory w trzonie i 4 otwory w głowie płytki, płyty prawe i lewe.- płyty do osteotomii bliższej nasady kości piszczelowej boczne, długości 102mm, 3 otwory w trzonie i 5 otworów w głowie płytki, płyty prawe i lewe.- płyty do osteotomii bliższej nasady kości piszczelowej przyśrodkowe, długości 115mm i 112mm, 4 otwory w trzonie i 4 otwory w głowie płytki, płyty uniwersalne </t>
  </si>
  <si>
    <t xml:space="preserve">System  do stabilizacji złamań okołoprotezowych. Płyta pozwalająca na wielopłaszczyznową stabilizację w obrębie trzpienia protezy przy pomocy śrub blokowanych/korowych o średnicy 3.5mm. Płyta  współpracująca z płytami typu blokowane  szerokimi prostymi/wygiętymi, płytami typu blokowane  do bliższej i dalszej nasady kości udowej. Płyta  wyposażona w 4 ramiona z możliwością ich odcięcia. Śruby blokowane w płycie samogwintujące oraz samotnące/samogwintujące z gniazdami sześciokątnymi i gwiazdkowymi wkręcane przy pomocy śrubokręta dynamometrycznego 1.5NM przy śrubie o średnicy 3.5mm. Kompletne instrumentarium zapewniające szybkie i precyzyjne wprowadzanie implantów, wyposażone w śrubokręt dynamometryczny, celownik do płyty  oraz szczypce tnące pozwalające na odcięcie nieużywanych ramion. Płyta  mocowana  do właściwej płyty stabilizującej złamanie typu blokowane  przy pomocy kompletu śruby mocującej. </t>
  </si>
  <si>
    <t>Płyta  do płyt szerokich blokowanych pod śruby  o średnicy 4.5/5.0mm prostych i wygiętych, typu LISS,</t>
  </si>
  <si>
    <t>29.2.</t>
  </si>
  <si>
    <t>Płyta  do płyt blokowanych  pod śruby  o średnicy 4.5/5.0mm Proximal Femur, zaokrąglone</t>
  </si>
  <si>
    <t>29.3.</t>
  </si>
  <si>
    <t>Śruby mocujące płytę w płycie stabilizującej złamanie</t>
  </si>
  <si>
    <t>29.4.</t>
  </si>
  <si>
    <t xml:space="preserve">Śruba blokująca kaniulowana  średnica 7.3mm,samotnąca,o długości od 20mm do 145mm </t>
  </si>
  <si>
    <t>29.5.</t>
  </si>
  <si>
    <t>Śruba konikalna kaniulowana średnica 7.3mm,samotnąca, o długości od 50mm do 95mm</t>
  </si>
  <si>
    <t>29.6.</t>
  </si>
  <si>
    <t>Śruba konikalna kaniulowana średnica 7.3mm,samotnąca,  o długości od 50mm do 145mm</t>
  </si>
  <si>
    <t>29.7.</t>
  </si>
  <si>
    <t>Śruba blokująca kaniulowana średnica 5.0mm,samotnąca, o długości od 25mm do 140mm</t>
  </si>
  <si>
    <t>29.8.</t>
  </si>
  <si>
    <t xml:space="preserve">Śruba blokująca kaniulowana średnica 5.0mm,samotnąca, o długości od 145mm, </t>
  </si>
  <si>
    <t>29.9.</t>
  </si>
  <si>
    <t>Śruba konikalna kaniulowana  średnica 5.0mm,samotnąca, o długości od 40mm do 90mm</t>
  </si>
  <si>
    <t>29.10.</t>
  </si>
  <si>
    <t>Śruba blokująca  średnica 5.0mm,samogwintująca, o długości od 14mm do 90mm</t>
  </si>
  <si>
    <t>29.11.</t>
  </si>
  <si>
    <t xml:space="preserve">Śruby okołoprotezowe 5.0mm blokowane, o długości od 8mm do 18mm, gniazdo hexagonalne,stal </t>
  </si>
  <si>
    <t>29.12.</t>
  </si>
  <si>
    <t>Śruba korowa 4.5mm - samogwintująca, o długości od 14mm do 64mm</t>
  </si>
  <si>
    <t>29.13.</t>
  </si>
  <si>
    <t>Śruba korowa 4.5mm - samogwintująca, o długości od 66mm do 95mm</t>
  </si>
  <si>
    <t>29.14.</t>
  </si>
  <si>
    <t>Śruba korowa 4.5mm - samogwintująca, o długości od 100mm do 140mm</t>
  </si>
  <si>
    <t>29.15.</t>
  </si>
  <si>
    <t>Śruby blokowane   3.5mm o długości   od 10mm do 95mm</t>
  </si>
  <si>
    <t>29.16.</t>
  </si>
  <si>
    <t>Śruby 3.5mm korowe o długości   od 10mm do 85mm</t>
  </si>
  <si>
    <t>29.17.</t>
  </si>
  <si>
    <t>Śruby 3.5mm korowe o długości   od 90mm do 110mm</t>
  </si>
  <si>
    <t>29.18.</t>
  </si>
  <si>
    <t>Śruby 3.5mm korowe do miednicy o długości   od 30mm do 150mm, samogwintujące, stal</t>
  </si>
  <si>
    <t>29.19.</t>
  </si>
  <si>
    <t>Śruby blokowane  2.7mm o długości   od 6mm do 60mm, samogwintujące, stal</t>
  </si>
  <si>
    <t>29.20.</t>
  </si>
  <si>
    <t>Śruby 2.7mm korowe o długości   od 6mm do 60mm, samogwintujące</t>
  </si>
  <si>
    <t>29.21.</t>
  </si>
  <si>
    <t>Śruby 2,4mm korowe o długości   od 6mm do 40mm, samogwintujące</t>
  </si>
  <si>
    <t>29.22.</t>
  </si>
  <si>
    <t xml:space="preserve">Śruba o średnicy 5.0mm z gwintowaną główką, blokowana w płycie, dostępne długości od 14 do 90mm, zalecany do zabiegu zakres od 30 do 60mm, z gniazdem gwiazdkowym T25, tytanowa, pakowana sterylnie </t>
  </si>
  <si>
    <t>29.23.</t>
  </si>
  <si>
    <t>Śruba doszyjkowa standardowa do płytki dynamicznej. Śruba o średnicy gwintu 12,5 mm, w dł. od 50 do145 mm z przeskokiem co 5 mm</t>
  </si>
  <si>
    <t>29.24.</t>
  </si>
  <si>
    <t>Śruba kompresyjna do systemu płytki dynamicznej ze śrubą doszyjkową standardową</t>
  </si>
  <si>
    <r>
      <rPr>
        <sz val="12"/>
        <rFont val="Calibri"/>
        <family val="2"/>
        <charset val="1"/>
      </rPr>
      <t xml:space="preserve">Płytki  do dalszej nasady kości ramiennej. W głowie płyty mają znajdować się zagęszczone otwory zbudowane z czterech kolumn gwintowanych z możliwością zastosowania śrub blokowanych zmienno-kątowo z odchyleniem od osi w każdym kierunku o 15 stopni,  o średnicy 2.7mm z gwintowaną główką lub alternatywnie standardowe śruby korowe o średnicy 2.4mm. Śruby blokujące ze stożkowym gwintem na główce wkręcane za pomocą śrubokręta dynamometrycznego 1.2NM.  Na trzonie płyty mają znajdować się otwory dwufunkcyjne, blokująco-kompresyjne z możliwością zastosowania pojedynczej śruby blokującej 3.5mm lub korowej/gąbczastej o średnicy 3.5/4.0mm. Odpowiedni kształt  otworów w płycie dający możliwość dokonywania kompresji między odłamowej  a podłużny otwór blokująco-kompresyjny  umożliwiający  pionowe pozycjonowanie płytki. Kształt otworów na trzonie płyty pozwala także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1.2/1.5NM ; dynamometr 1.2/1.5NM  z możliwością dołączania do szybko złączki wiertarskiej typu AO lub zewnętrznego uchwytu na końcówki AO .  System płyt współpracuje ze śrubami perforowanymi do augmentacji 3.5mm.  Implanty stalowe. Wykonane z materiału  dopuszczonego dla rezonansu magnetycznego.
</t>
    </r>
    <r>
      <rPr>
        <b/>
        <sz val="12"/>
        <rFont val="Calibri"/>
        <family val="2"/>
        <charset val="1"/>
      </rPr>
      <t xml:space="preserve">W skład systemu wchodzą: </t>
    </r>
  </si>
  <si>
    <t>Płytki blokowane od strony: tylnobocznej ( w długości   od 75mm  do 88mm przy ilości od 3 do 4 otworów w trzonie - płyty z bocznym podparciem lub bez);płytki w wersji prawej i lewej .</t>
  </si>
  <si>
    <t>Płytki blokowane od strony: tylnobocznej ( w długości   od 127mm  do 153mm przy ilości od 7 do 9 otworów w trzonie - płyty z bocznym podparciem lub bez); płytki w wersji prawej i lewej .</t>
  </si>
  <si>
    <t>Płytki od strony bocznej ( w długości   od 69mm do 153mm , ilość otworów w trzonie od 1 do 7);  płytki w wersji prawej i lewej .</t>
  </si>
  <si>
    <t>Płytki  blokowane od strony przyśrodkowej bez przedłużenia w długości   od 69mm  do 108mm. ilości otworów w trzonie od 1 do 4 Płytki  blokowane od strony przyśrodkowej z przedłużeniem w długości   od 72mm  do 111mm. ilości otworów w trzonie od 1 do 4; płytki w wersji prawej i lewej .</t>
  </si>
  <si>
    <t>Płytki i blokowane od strony przyśrodkowej bez przedłużenia w długości 134mm. ilości otworów w trzonie 6 Płytki  blokowane od strony przyśrodkowej z przedłużeniem w długości 137mm. ilości otworów w trzonie 6; Płytki w wersji prawej i lewej .</t>
  </si>
  <si>
    <t>Płytka do wyrostka łokciowego . Płyta anatomiczna rekonstrukcyjna o kształcie zmniejszającym kontakt z kością , blokująco - kompresyjna  blokowana zmienno-kątowo. W głowie płyty zagęszczone otwory zbudowane z czterech kolumn gwintowanych z możliwością zastosowania śrub blokowanych zmienno-kątowo z odchyleniem od osi w każdym kierunku  do 15 stopni, o średnicy 2.7mm, z gwintowaną główką lub alternatywnie standardowe śruby korowe o średnicy 2.4mm. Śruby blokujące ze stożkowym gwintem na główce wkręcane za pomocą śrubokręta dynamometrycznego 0.8/1.2NM.  Na trzonie płyty od spodu i bocznie mają znajdować się podcięcia ułatwiające domodelowanie płyty. Na trzonie również  otwory dwufunkcyjne, blokująco-kompresyjne z możliwością zastosowania pojedynczej śruby blokującej 3.5mm lub korowej/gąbczastej o średnicy 3.5/4.0mm. Odpowiedni kształt  otworów w płycie dający możliwość dokonywania kompresji między odłamowej  a podłużny otwór blokująco-kompresyjny  umożliwiający  pionowe pozycjonowanie płytki. Kształt otworów na trzonie płyty pozwalający na zastosowanie techniki śruby ciągnącej.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3.5mm.  Implanty stalowe  wykonane z materiału  dopuszczonego dla rezonansu magnetycznego
Płyty dostępne w długości  od 73mm do 211 mm , przy ilości otworów w trzonie od 2 do 12. Płyty dostępne w trzech wersjach: małym średnim i dużym zakończeniem na wyrostek łokciowy .Płyty prawe i lewe.</t>
  </si>
  <si>
    <t>Płyta dłoniowa do dalszej nasady kości promieniowej. Płytka anatomiczna o kształcie zmniejszającym kontakt z kością, blokująco-kompresyjna do dalszej nasady kości promieniowej.  Na głowie i trzonie płyty  mają znajdować się zagęszczone otwory blokująco kompresyjne,  zbudowane z czterech gwintowanych kolumn z możliwością zastosowania w nich  śrub blokowanych zmienno-kątowo z odchyleniem od osi w każdym kierunku do 15 stopni,  o średnicy 2.4/2.7mm z gwintowaną główką lub alternatywnie standardowych śrub korowych o średnicy 2.4/2.7mm. Śruby blokujące ze stożkowym gwintem na główce wkręcane za pomocą śrubokręta dynamometrycznego 0.8/1.2NM. Odpowiedni kształt  otworów w płycie dający możliwość dokonywania kompresji między odłamowej  a podłużny otwór blokująco-kompresyjny  umożliwiający  pionowe pozycjonowanie płytki. Kształt otworów na trzonie płyty pozwala także na zastosowanie techniki śruby ciągnącej . Instrumentarium wyposażone w celownik w kształcie lejka określający maksymalne odchylenie kierunku śruby od osi a także w: wiertła z końcówką typu AO; wkłady śrubokrętów zakończone końcówką typu AO do szybko złączki wiertarskiej typu AO lub dynamometru 0.8NM ; dynamometr 0.8NM  z możliwością dołączania do szybko złączki wiertarskiej typu AO lub zewnętrznego uchwytu na końcówki AO.  Implanty stalowe. Wykonane z materiału  dopuszczonego warunkowo dla rezonansu magnetycznego.
Różne rodzaje płyt w wersji prawa/lewa:</t>
  </si>
  <si>
    <t xml:space="preserve">Płyty wąskie - w długości   od 42mm do 72mm , przy 6 otworów  w głowie i od 2 do 5 otworów  w trzonie  Płyty standard - w długości   od 45mm do 75mm, przy 6 otworów  w głowie i od 2 do 5 otworów  w trzonie  Płyty standard - w długości   od 47mm do 77mm, przy 7 otworów  w głowie i od 2 do 5 otworów  w trzonie </t>
  </si>
  <si>
    <t xml:space="preserve">płytka dłoniowa specjalistyczna anatomiczna, wielopoziomowa, z wysunięciem poza linię podziału; otwory pod druty Kirschnera umożliwiające wstępne umocowanie płyty na kości . długość 57mm , 6-7 otworów  w głowie i 5 otworów  w trzonie </t>
  </si>
  <si>
    <t xml:space="preserve">płyta grzbietowa typu: L proste, skośne, w głowie od 2-3 otworów , w trzonie od 3-5 otworów w długości  od 37mm i 51 mm oraz  41mm i 55mm ; typu T w głowie 3 otwory , w trzonie od 3-5 otworów, w  długości  od 37mm i 51 mm ; płyty do kolumny promieniowej w trzonie od 5,6 otworów w długości  46 mm i 57mm; płyty do kolumny pośredniej w głowie 2 otwory , w trzonie 3-4 w długości  od 41mm i 49 mm </t>
  </si>
  <si>
    <t xml:space="preserve">Płyta do kłykci kości udowej wprowadzana techniką minimalnie inwazyjną. Płytka anatomiczna o kształcie zmniejszającym kontakt z kością , blokująco-kompresyjna. Na trzonie płyty mają znajdować się otwory ,zbudowane w części blokującej z czterech kolumn gwintu , dwufunkcyjne, blokująco-kompresyjne z możliwością zastosowania pojedynczej śruby blokującej o średnicy 5.0mm lub blokowanej zmienno-kątowo o średnicy  5.0mm lub korowej o średnicy 4.5mm. Odpowiedni kształt  otworów w płycie dający możliwość dokonywania kompresji między odłamowej  a podłużny otwór blokująco-kompresyjny  umożliwiający  pionowe pozycjonowanie płytki.  W głowie płyty mają znajdować się: otwory zmienno-kątowe gwintowane zbudowane z czterech kolumn gwintu prowadzące śruby blokowane o średnicy 5.0mm pod różnymi kątami – w różnych kierunkach. Kształt otworów na trzonie płyty pozwalające na zastosowanie techniki śruby ciągnącej . Instrumentarium wyposażone w: wiertła z końcówką typu AO; wkłady śrubokrętów zakończone końcówką typu AO do szybko złączki wiertarskiej typu AO lub dynamometru 4.0NM . Implanty stalowe. Wykonane z materiału  dopuszczonego  dla rezonansu magnetycznego. Śruby blokowane w płycie lite i kaniulowane o średnicy 5.0mm, samogwintujące oraz samotnące/samogwintujące z gniazdami sześciokątnymi i gwiazdkowymi wkręcane przy pomocy śrubokręta dynamometrycznego 4.0Nm. Możliwość użycia śrub blokowanych zmienno-kątowo - kąt ustawienia śruby odchylony max. o 15st od osi. Śruby kompresyjne kaniulowane, konikalne o średnicy 5.0mm oraz podkładki kompresyjne kaniulowane do śrub kronikalnych o średnicy 5.0mm umożliwiające kompresję między kłykciową. Instrumentarium wyposażone w przezierne dla promieni RTG celowniki mocowane do płyty umożliwiające przezskórne wkręcanie śrub przez płytę. Rodzaje płyt :
Płyty do dalszej nasady kości udowej boczne, długości  od 159mm do 370mm, od 6 do 18 otworów dwubiegunowych w trzonie i 6 otworów w głowie płytki, płyty prawe i lewe w wersji nie sterylnej  
</t>
  </si>
  <si>
    <t xml:space="preserve">Płytki  do bliższego końca kości piszczelowej boczne  blokowane zmienno-kątowo. Płytka anatomiczna o kształcie zmniejszającym kontakt z kością , blokująco-kompresyjna. Na trzonie płyty mają znajdować się otwory zbudowane z czterech kolumn gwintowanych z możliwością zastosowania śrub blokowanych zmienno-kątowo z odchyleniem od osi w każdym kierunku do  15 stopni o średnicy 3.5mm lub zwykłych śrub blokowanych o średnicy 3.5mm a także  korowej/gąbczastej o średnicy 3.5/4.0mm. Odpowiedni kształt  otworów w płycie dający możliwość dokonywania kompresji między odłamowej  a podłużny otwór blokująco-kompresyjny  umożliwiający  pionowe pozycjonowanie płytki. Kształt otworów na trzonie płyty pozwalający na zastosowanie techniki śruby ciągnącej. W głowie płyty w dwóch rzędach otwory zbudowane z czterech kolumn gwintowanych z możliwością zastosowania śrub blokowanych zmienno-kątowo z odchyleniem od osi w każdym kierunku do 15 stopni o średnicy 3.5mm, lub zwykłych śrub blokowanych o średnicy 3.5 a także śruby korowe o średnicy 3.5mm.  Średnica rdzenia dla śrub:  blokowanych 3.5mm wynosi 2.9mm;  korowych 3.5mm wynosi  2.4mm. Instrumentarium wyposażone w: wiertła z końcówką typu AO; wkłady śrubokrętów zakończone końcówką typu AO do szybko złączki wiertarskiej typu AO lub dynamometru 0.8/1.5/3.5 Nm ; dynamometr 0.8/1.5/3.5Nm  z możliwością dołączania do szybko złączki wiertarskiej typu AO lub zewnętrznego uchwytu na końcówki AO .  System płyt współpracuje ze śrubami perforowanymi do augmentacji 3.5mm. Implanty stalowe wykonane z materiału  dopuszczonego dla rezonansu magnetycznego. Instrumentarium podstawowe z możliwością rozszerzenia - zestaw do operacji minimalnie inwazyjnych z ramionami celowniczymi radio-przeziernymi do blokowania przezskórnego. </t>
  </si>
  <si>
    <t>Płyty z małym i dużym wygięciem w długości  od 87mm do 147mm  przy ilości od 4 do 8 otworów.</t>
  </si>
  <si>
    <t>Płyty z małym i dużym wygięciem w długości  od 177mm do 237mm  przy ilości od 10 do 14 otworów.</t>
  </si>
  <si>
    <t>Płytki do dalszego końca kości piszczelowej . Płytka anatomiczna o kształcie zmniejszającym kontakt z kością , blokująco-kompresyjna. Na trzonie płyty mają znajdować się otwory zbudowane z czterech kolumn gwintowanych z możliwością zastosowania śrub blokowanych zmienno-kątowo o średnicy 3.5mm z odchyleniem od osi w każdym kierunku do 15 stopni oraz zwykłych śrub blokowanych o średnicy 3.5mm. Otwory są dwufunkcyjne, blokująco-kompresyjne z możliwością zastosowania pojedynczej śruby blokującej o średnicy 3.5mm lub korowej/gąbczastej o średnicy 3.5/4.0mm. Odpowiedni kształt  otworów w płycie dający możliwość dokonywania kompresji między odłamowej  a podłużny otwór blokująco-kompresyjny  umożliwiający  pionowe pozycjonowanie płytki. Kształt otworów na trzonie płyty pozwalający na zastosowanie techniki śruby ciągnącej .W głowie płyty mają znajdować  się: otwory gwintowane prowadzące śruby blokowane o średnicy 2.7mm pod różnymi kątami – w różnych kierunkach. Otwory zbudowane z czterech kolumn gwintowanych z możliwością  zastosowania śrub blokowanych zmienno-kątowo z odchyleniem od osi w każdym kierunku 15 stopni oraz zwykłych śrub blokowanych 2.7mm . Średnica rdzenia dla śrub:  blokowanych 3.5mm wynosi 2.9mm;  korowych 3.5mm wynosi  2.4mm.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t>
  </si>
  <si>
    <t>Płyty przyśrodkowe w wersji bez ramienia w długości  od 112mm do 142mm przy ilości od  4 do 6 otworów .</t>
  </si>
  <si>
    <t>Płyty przyśrodkowe w wersji bez ramienia w długości  od 172mm do 232mm przy ilości od  8 do 12 otworów .</t>
  </si>
  <si>
    <t>Płyty przyśrodkowe w wersji bez ramienia w długości  od 262mm do 292mm przy ilości od  14 do 16 otworów .</t>
  </si>
  <si>
    <t>Płyty przednio-boczne w długości  od 82mm do 112mm przy ilości od   4 do 6 otworów</t>
  </si>
  <si>
    <t xml:space="preserve">Płyty przednio-boczne w długości  od 142mm do 202mm przy ilości od   8 do 12 otworów,  </t>
  </si>
  <si>
    <t xml:space="preserve">Płyty przednio-boczne w długości  od 232mm do 292mm przy ilości od   14 do 18 otworów,  </t>
  </si>
  <si>
    <t>Płyty tylnie  typu L i T w długości  od  72mm do 90mm przy ilości od  4 do 6 otworów,</t>
  </si>
  <si>
    <t>Płytki do dalszego końca kości strzałkowej. Płytka anatomiczna o kształcie zmniejszającym kontakt z kością , blokująco-kompresyjna. Na trzonie płyty mają znajdować się otwory zbudowane z czterech kolumn gwintowanych z możliwością zastosowania śrub blokowanych zmienno-kątowo  o średnicy 2.7mm z odchyleniem od osi w każdym kierunku do 15 stopni oraz zwykłych śrub blokowanych o średnicy 2.7mm. Otwory są dwufunkcyjne, blokująco-kompresyjne z możliwością zastosowania pojedynczej śruby blokującej 2.7mm lub korowej/gąbczastej o średnicy 2.7mm. Odpowiedni kształt  otworów w płycie dający możliwość dokonywania kompresji między odłamowej  a podłużny otwór blokująco-kompresyjny  umożliwiający  pionowe pozycjonowanie płytki. Kształt otworów na trzonie płyty pozwalający na zastosowanie techniki śruby ciągnącej .W głowie płyty mają znajdować  się: otwory gwintowane prowadzące śruby blokowane o średnicy 2.7mm pod różnymi kątami – w różnych kierunkach. Otwory zbudowane z czterech kolumn gwintowanych z możliwością  zastosowania śrub blokowanych zmienno-kątowo z odchyleniem od osi w każdym kierunku 15 stopni o średnicy 2.7mm oraz zwykłych śrub blokowanych 2.7mm. Instrumentarium wyposażone w: wiertła z końcówką typu AO; wkłady śrubokrętów zakończone końcówką typu AO do szybko złączki wiertarskiej typu AO lub dynamometru 0.8/1.5NM ; dynamometr 0.8/1.5NM  z możliwością dołączania do szybko złączki wiertarskiej typu AO lub zewnętrznego uchwytu na końcówki AO .  System płyt współpracuje ze śrubami perforowanymi do augmentacji  o średnicy 3.5mm. Implanty stalowe wykonane z materiału  dopuszczonego dla rezonansu magnetycznego.
Różne rodzaje płyt: 
Płyty boczne do kości strzałkowej w długości  od 79mm do 235mm w ilości od 3 do 15 otworów.</t>
  </si>
  <si>
    <t xml:space="preserve">Śruba blokująca zmienno-kątowo kaniulowana  średnica 5.0mm,samotnąca, o długości od 20mm do 100mm, gniazdo śrubokręta gwiazdkowe, stal </t>
  </si>
  <si>
    <t>Śruba blokująca  zmienno-kątowo średnica 5.0mm,samogwintujaca, o długości od 14mm do 100mm</t>
  </si>
  <si>
    <t>Śruby blokowane zmienno-kątowe 3.5mm  o  długości   od 10mm do 95mm, zmienno-kątowe samogwintujące</t>
  </si>
  <si>
    <t xml:space="preserve">Śruby blokowane zmienno-kątowe 2.7mm o długości   od 10mm do 60mm, samogwintujące </t>
  </si>
  <si>
    <t>Śruby 2.7mm korowe niskoprofilowe o długości   od 10mm do 70mm, samogwintujące</t>
  </si>
  <si>
    <t>Śruby blokowane zmiennokątowo 2.4 mm</t>
  </si>
  <si>
    <t xml:space="preserve">Śruba blokująca  zmienno-kątowo kaniulowana średnica 5.0mm,samogwintująca okołoprotezowa, o długości od 8mm do 20 mm, gniazdo śrubokręta gwiazdkowe, stal </t>
  </si>
  <si>
    <t xml:space="preserve">ZADANIE 51.  STABILIZATORY ZEWNĘTRZNE* </t>
  </si>
  <si>
    <t>Modularny stabilizator duży</t>
  </si>
  <si>
    <t>Pręt z/włókna węglowego ø11 D100</t>
  </si>
  <si>
    <t>Pręt z/włókna węglowego ø11 D125</t>
  </si>
  <si>
    <t>Pręt z/włókna węglowego ø11 D150</t>
  </si>
  <si>
    <t>Pręt z/włókna węglowego ø11 D200</t>
  </si>
  <si>
    <t>Pręt z/włókna węglowego ø11 D250</t>
  </si>
  <si>
    <t>Pręt z/włókna węglowego ø11 D300</t>
  </si>
  <si>
    <t>Pręt z/włókna węglowego ø11 D350</t>
  </si>
  <si>
    <t>Pręt z/włókna węglowego ø11 D400</t>
  </si>
  <si>
    <t>Pręt z/włókna węglowego ø11 D450</t>
  </si>
  <si>
    <t>Pręt z/włókna węglowego ø11 D500</t>
  </si>
  <si>
    <t>Pręt z/włókna węglowego ø11 D550</t>
  </si>
  <si>
    <t>Pręt z/włókna węglowego ø11 D600</t>
  </si>
  <si>
    <t>Pręt z/włókna węglowego ø11 D650</t>
  </si>
  <si>
    <t>Grotowkręt Schanza 5.0mm długość całkowita 100 - długość części gwintowanej 30</t>
  </si>
  <si>
    <t>Grotowkręt Schanza 5.0mm długość całkowita 125 - długość części gwintowanej 40</t>
  </si>
  <si>
    <t>Grotowkręt Schanza 5.0mm długość całkowita 150 - długość części gwintowanej 60</t>
  </si>
  <si>
    <t>Grotowkręt Schanza 5.0mm długość całkowita 175 - długość części gwintowanej 60</t>
  </si>
  <si>
    <t>Grotowkręt Schanza 5.0mm długość całkowita 200 - długość części gwintowanej 80</t>
  </si>
  <si>
    <t>Grotowkręt Schanza 5.0mm długość całkowita 250 - długość części gwintowanej 80</t>
  </si>
  <si>
    <t>Zaciski belka/pin</t>
  </si>
  <si>
    <t xml:space="preserve">Zaciski belka/pin , podwójne </t>
  </si>
  <si>
    <t>Modularny stabilizator średni</t>
  </si>
  <si>
    <t xml:space="preserve">Zacisk, zatrzaskowy, samomocujący </t>
  </si>
  <si>
    <t>Zacisk kombinowany, zatrzaskowy, samomocujący</t>
  </si>
  <si>
    <t>Pręt z włókna węglowego Ø 8.0 mm długość 120mm</t>
  </si>
  <si>
    <t>Pręt z włókna węglowego Ø 8.0 mm długość 160mm</t>
  </si>
  <si>
    <t>Pręt z włókna węglowego Ø 8.0 mm długość 200mm</t>
  </si>
  <si>
    <t>Pręt z włókna węglowego Ø 8.0 mm długość 220mm</t>
  </si>
  <si>
    <t>Pręt z włókna węglowego Ø 8.0 mm długość 240mm</t>
  </si>
  <si>
    <t>Pręt z włókna węglowego Ø 8.0 mm długość 280mm</t>
  </si>
  <si>
    <t>Pręt z włókna węglowego Ø 8.0 mm długość 320mm</t>
  </si>
  <si>
    <t>2.10.</t>
  </si>
  <si>
    <t>Pręt z włókna węglowego Ø 8.0 mm długość 360mm</t>
  </si>
  <si>
    <t>2.11.</t>
  </si>
  <si>
    <t>Pręt z włókna węglowego Ø 8.0 mm długość 400mm</t>
  </si>
  <si>
    <t>2.12.</t>
  </si>
  <si>
    <t>Grotowkręt Schanza Seldrill™ Ø 5.0 mm długość 100/30mm</t>
  </si>
  <si>
    <t>2.13.</t>
  </si>
  <si>
    <t>Grotowkręt Schanza Seldrill™ Ø 5.0 mm długość 125/40mm</t>
  </si>
  <si>
    <t>2.14.</t>
  </si>
  <si>
    <t>Grotowkręt Schanza Seldrill™ Ø 5.0 mm długość 150/60mm</t>
  </si>
  <si>
    <t>2.15.</t>
  </si>
  <si>
    <t>Grotowkręt Schanza Seldrill™ Ø 5.0 mm długość 175/60mm</t>
  </si>
  <si>
    <t>2.16.</t>
  </si>
  <si>
    <t>Grotowkręt Schanza Seldrill™ Ø 5.0 mm długość 200/80mm</t>
  </si>
  <si>
    <t>2.17.</t>
  </si>
  <si>
    <t>Grotowkręt Schanza Seldrill™ Ø 5.0 mm długość 250/80mm</t>
  </si>
  <si>
    <t>Modularny stabilizator mini</t>
  </si>
  <si>
    <t>Zacisk, zatrzaskowy, samomocujący</t>
  </si>
  <si>
    <t>Grotowkręt Schanza Seldrill™ Ø 4.0/3.0mm, długość 100/20 mm</t>
  </si>
  <si>
    <t>Grotowkręt Schanza Seldrill™ Ø 4.0/3.0mm, długość 80/20 mm</t>
  </si>
  <si>
    <t>Grotowkręt Schanza Seldrill™ Ø 4.0/3.0mm, długość 100/30 mm</t>
  </si>
  <si>
    <t>Grotowkręt Schanza Seldrill™ Ø 4.0/3.0mm, długość 125/40 mm</t>
  </si>
  <si>
    <t>Grotowkręt Schanza Seldrill™ Ø 4.0/3.0mm, długość 150/40 mm</t>
  </si>
  <si>
    <t>Grotowkręt Schanza Seldrill™ Ø 4.0/3.0mm, długość 175/40 mm</t>
  </si>
  <si>
    <t>3.10.</t>
  </si>
  <si>
    <t>Pręt z włókna węglowego Ø 4.0 mm, długość 60 mm</t>
  </si>
  <si>
    <t>3.11.</t>
  </si>
  <si>
    <t>Pręt z włókna węglowego Ø 4.0 mm, długość 80 mm</t>
  </si>
  <si>
    <t>3.12.</t>
  </si>
  <si>
    <t>Pręt z włókna węglowego Ø 4.0 mm, długość 100 mm</t>
  </si>
  <si>
    <t>3.13.</t>
  </si>
  <si>
    <t>Pręt z włókna węglowego Ø 4.0 mm, długość 120 mm</t>
  </si>
  <si>
    <t>3.14.</t>
  </si>
  <si>
    <t>Pręt z włókna węglowego Ø 4.0 mm, długość 140 mm</t>
  </si>
  <si>
    <t>3.15.</t>
  </si>
  <si>
    <t>Pręt z włókna węglowego Ø 4.0 mm, długość 160 mm</t>
  </si>
  <si>
    <t>3.16.</t>
  </si>
  <si>
    <t>Pręt z włókna węglowego Ø 4.0 mm, długość 180 mm</t>
  </si>
  <si>
    <t>3.17.</t>
  </si>
  <si>
    <t>Pręt z włókna węglowego Ø 4.0 mm, długość 200 mm</t>
  </si>
  <si>
    <t>ZADANIE 52.  PRZESKÓRNY SYSTEM STABILIZACJI PRZEZNASADOWEJ KRĘGOSŁUPA*</t>
  </si>
  <si>
    <t xml:space="preserve">Przeskórny system stabilizacji przeznasadowej kręgosłupa. Śruby dostępne w średnicach od 5mm do 7mm i długościach od 30mm do 60mm. Pręty mocowane od góry jednym elementem z gwintem zabezpieczającym przed obluzowaniem blokady w śrubie. Blokada o gwincie prostokątnym. Wysokość głowy śruby 14mm, wysokość głowy śruby powyżej pręta 3,99mm. Śruby wieloosiowe (tulipanowe, gwintowane na całej długości), śruby niewymagające gwintowania. Opcjonalnie dostępne śruby perforowane w średnicach 5-8mm. Pręty tytanowe małoinwazyjne proste w długościach od 35mm do 400mm oraz pręty wstępnie wygięte lordotyczne w długościach od 30mm do 200mm oraz wstępnie wygięte kyfotyczne w długościach od 35mm do 300mm. Długość prętów lordotycznych stopniowana co 5mm w zakresie od 30mm do 90mm.
</t>
  </si>
  <si>
    <t>Śruba</t>
  </si>
  <si>
    <t>30-40 po 8
45-55 po 10
60 po 6</t>
  </si>
  <si>
    <t>Nakrętka</t>
  </si>
  <si>
    <t>Pręt</t>
  </si>
  <si>
    <t>Po 2 z każdej długości</t>
  </si>
  <si>
    <t>Drut Kirschnera</t>
  </si>
  <si>
    <t>ZADANIE 53. IMPLANT DO CEMENTOWANIA PLASTYCZNEGO PIERSIOWEGO I LĘDŹWIOWEGO ODCINKA KRĘGOSŁUPA*</t>
  </si>
  <si>
    <t>Implant do cementowania plastycznego piersiowego i lędźwiowego odcinka kręgosłupa. Cement PMMA o czasie zastygania - 8 min. Podwyższona gęstość i lepkość natychmiast po rozmieszaniu - konsystencja plasteliny. Cement nieprzezierny dla promieni RTG (środek kontrastujący siarczan baru). W zestawie młotek, uchwyt do trzymania igły, podajnik z pozwalający na kontrolę ilości podawanego cementu 0,3cc przy jednym pełnym cyklu (obrót 360°).  Podawanie cementu za pomocą pompy hydraulicznej. Wszystkie elementy zestawu sterylne jednorazowe. Igły trepanobiopsyjne i biopsyjne w rozmiarach 11G-15G kompatybilne z oferowanym cementem</t>
  </si>
  <si>
    <t>Cement</t>
  </si>
  <si>
    <t>Igła</t>
  </si>
  <si>
    <t>ZADANIE 54. KLATKI MIĘDZYTRZONOWE DO STABILIZACJI MIĘDZYTRZONOWEJ KRĘGOSŁUPA LĘDŹWIOWEGO*</t>
  </si>
  <si>
    <t>Klatki międzytrzonowe do stabilizacji międzytrzonowej kręgosłupa lędźwiowego w technice tlif. Wykonane z tytanu komórkowego
(ang. cellular titanium) o właściwościach hydrofilnych, posiadające otwory do wypełnienia. Materiał produkowany przy użyciu technologii SLM (Selective Lase Melting), składający się w 20 % z metalu i 80% porowatej struktury. Klatki przerastające kością w około 80% objętości powierzchni całości implantu, tym samym uzyskując pełną integrację we wszystkich płaszczyznach i kierunkach. Struktura implantu odwzorowująca naturalną strukturę kości dzięki uzyskaniu porów o średnicy 700μm i module Younga zgodnym z kością gabczastą. Klatki dostępne w dwóch rozmiarach 10x28mm, 12x32mm. Wysokość implantu 7-15mm, kąt lordozy 0,8 i 12 stopni.</t>
  </si>
  <si>
    <t>ZADANIE 55.  ZESTAW DO PRZEZSKÓRNEJ STABILIZACJI I REKONSTRUKCJI ZŁAMAŃ OSTEOPOROTYCZNYCH TRZONÓW KRĘGOWYCH*</t>
  </si>
  <si>
    <t>Zestaw do przezskórnej stabilizacji i rekonstrukcji złamań osteoporotycznych trzonów kręgowych. W zestawie na jeden poziom (wszystkie elementy sterylne): 2x manometr sprężynowy, 1x komplet igieł trepanobiopsyjnych do nakłucia i wypełnienia trzonu (dwie kompletne igły na poziom), 2x cewnik wysokociśnieniowy ze stentem na balonie w trzech rozmiarach: 15x13mm, 17x15mm, 17x20mm, 1x cement kostny z mieszalnikiem, 1x rozdzielacz z kompletem strzykawek. Manometr sprężynowy, sterylny, pozwalający na płynne, kontrolowane podnoszenie i obniżanie ciśnienia. Komplet igieł zawierający między innymi druty Kirschner’a, kaniule robocze, igły trepanobiopsyjne oraz elementy do wytworzenia przestrzeni na stent i cement kostny (wszystkie elementy w podwójnym powtórzeniu). Cement kostny o podwyższonej biokompatybilości, dostarczany w specjalnym jednorazowym mieszalniku. Czas podawania cementu rozpoczynający się z końcem mieszania cementu trwający do 27 minut w temperaturze pokojowej.</t>
  </si>
  <si>
    <t>Stent</t>
  </si>
  <si>
    <t>3 podwójne</t>
  </si>
  <si>
    <t>Manometr</t>
  </si>
  <si>
    <t>Zestaw dostępowy</t>
  </si>
  <si>
    <t>ZADANIE 56.  SYSTEMY PIERWOTNE I REWIZYJNE OBSZARÓW ANATOMICZNYCH BIODRA I KOLANA*</t>
  </si>
  <si>
    <t xml:space="preserve">Trzpień bezcementowy przynasadowy tytanowy, prosty, posiadający kształt klina, napylany na zimno tylko w części bliższej okładziną tytanową typu Plasma Spray, w minimum 10 rozmiarach w wersji standardowej i High Offset. Kąt szyjkowo-trzonowy 138 stopni, stożek 12/14. </t>
  </si>
  <si>
    <t xml:space="preserve">Trzpień bezcementowy tytanowy, prosty, posiadający kształt klina, napylany na zimno tylko w części bliższej okładziną tytanową typu Plasma Spray, w minimum 10 rozmiarach w wersji standardowej i High Offset. Kąt szyjkowo-trzonowy 138 stopni, stożek 12/14. </t>
  </si>
  <si>
    <t>Panewka tytanowa press-fit. Powierzchnia panewki szorstka, porowata, pokryta regularnie występującymi uwypukleniami ułatwiającymi pierwotne ufiksowanie i późniejszą osteointegrację. Panewka w wersji z otworami na śruby i bez otworów. Możliwość zastosowania tytanowych zaślepek niewykorzystanych otworów do śrub. Rozmiary panewek 42-68 mm.</t>
  </si>
  <si>
    <t>wkłady z polietylenu wysokousieciowionego, symetryczne, asymetryczne na głowy rosnące 28,32,36mm</t>
  </si>
  <si>
    <t>głowy metalowe CoCr 28,32mm, 36mm</t>
  </si>
  <si>
    <t>głowa ceramiczna z ceramiki  28,32,36mm</t>
  </si>
  <si>
    <t>śruby tytanowe do mocowania panewki, długość od 15-80mm</t>
  </si>
  <si>
    <t>ostrza osyclacyjny</t>
  </si>
  <si>
    <t>Panewka dwumobilna stawu biodrowego w wersji bezcementowej i cementowanej. Panewka wykonana ze stali nierdzewnej, w wersji bezcementowej napylana dodatkowo tytanem i hydroksyapatytem. Wkład panewki typu dual mobility z polietylenu dla głów 22 i 28mm. Głowa CoCr w minimum 3 długościach szyjki i średnicy 22 i 28mm.</t>
  </si>
  <si>
    <t>panewka bezcementowa</t>
  </si>
  <si>
    <t>panewka cementowa</t>
  </si>
  <si>
    <t>wkład do panewki dwumobilnej PE</t>
  </si>
  <si>
    <t>wkład do panewki dwumobilnej PE z dodatkiem vit. E1</t>
  </si>
  <si>
    <t>Głowy CoCr 22,28 w min. trzech długościach szyjki do panewki dwumobilnej</t>
  </si>
  <si>
    <t>Endoproteza stawu kolanowego. Endoproteza cementowana, kłykciowa, część udowa z chromokobaltu, anatomiczna w 8 rozmiarach, część piszczelowa tytanowa w 10 rozmiarach, wkładki z polietylenu o zwiększonej odporności na ścieranie, mocowane zatrzaskowo na całym obwodzie w wysokościach 9, 10, 12, 14, 17, 20, 23 mm. Proteza z możliwością zastosowania przedłużek standardowych i offsetowych, a także klinów i podkładek. Powierzchnia protezy pokryta PMMA - substancją wspomagająca wiązanie cementu kostnego. Możliwość śródoperacyjnego wyboru implantu zachowującego więzadło krzyżowe lub tylnostabilizowanego. Endoproteza pozwala na zgięcie do 155 st. Instrumentarium w wersji do wyboru cięcia elementu udowego z jednego przymiaru lub umożliwiające zastosowanie małoinwazyjnej techniki operacyjnej. Rzepka w całości wykonana z polietylenu o zwiększonej odporności na ścieranie z trzema bolcami, w 5 rozmiarach.</t>
  </si>
  <si>
    <t>część udowa</t>
  </si>
  <si>
    <t>część piszczelowa</t>
  </si>
  <si>
    <t>wkładka polietylenowa</t>
  </si>
  <si>
    <t>zatyczka stożkowa do mocowania wkładek &gt;17mm</t>
  </si>
  <si>
    <t>sruba do mocowania wkładek &gt;17mm</t>
  </si>
  <si>
    <t>komponent rzepki</t>
  </si>
  <si>
    <t>część udowa antyalergiczna</t>
  </si>
  <si>
    <t>Endoproteza rewizyjna stawu kolanowego. Komponent udowy dostępny, w co najmniej 5 rozmiarach dla każdej ze stron, z wbudowanym sworzniem rotacyjnym o długości minimum 40mm, zapewniającym odpowiednie zabezpieczenie przed zwichnięciem endoprotezy. Konstrukcja zapewnia możliwość dokręcenia przedłużek offsetowych zarówno w wersji cementowanej jak i bezcementowej przynajmniej w dwóch długościach i pięciu średnicach dla każdej wersji. Bloczki dystalne i tylne o grubościach 5mm, 10mm, zapewniające uzupełnienie ubytków kostnych po stronie udowej.
Element piszczelowy modularny, uniwersalny dostępny w 5 rozmiarach. Konstrukcja umożliwia zastosowanie przedłużek offsetowych zarówno w wersji cementowanej jak i bezcementowej, przynajmniej w dwóch długościach i pięciu średnicach dla każdej wersji. Podkładki augmentacyjne pod komponent piszczelowy o grubości 5mm i  10mm lub skośne częściowe i dla całej plateau piszczeli.
Wkładka polietylenowa wykonana z polietylenu o podwyższonej odporności na ścieranie o grubościach od 12mm do 26mm. 
Rzepka dostępna w pięciu rozmiarach. Endoproteza zapewnia naturalny Pivot wraz z rotacją do 25 st.</t>
  </si>
  <si>
    <t>11.1.</t>
  </si>
  <si>
    <t>Komponent udowy</t>
  </si>
  <si>
    <t>11.2.</t>
  </si>
  <si>
    <t>Komponent piszczelowy</t>
  </si>
  <si>
    <t>11.3.</t>
  </si>
  <si>
    <t>Przedłużka udowa/piszczel</t>
  </si>
  <si>
    <t>11.4.</t>
  </si>
  <si>
    <t>Przedłużka 245mm</t>
  </si>
  <si>
    <t>11.5.</t>
  </si>
  <si>
    <t>augument udowy/piszczelowy</t>
  </si>
  <si>
    <t>11.6.</t>
  </si>
  <si>
    <t>11.7.</t>
  </si>
  <si>
    <t>11.8.</t>
  </si>
  <si>
    <t>11.9.</t>
  </si>
  <si>
    <t>Komponent udowy z mechanizmem zawiasowym</t>
  </si>
  <si>
    <t>11.10.</t>
  </si>
  <si>
    <t>Komponent piszczelowy dla mechanizmu zawiasowego</t>
  </si>
  <si>
    <t>11.11.</t>
  </si>
  <si>
    <t>wkładka polietylenowa dla mechanizmu zawiasowego</t>
  </si>
  <si>
    <t>11.12.</t>
  </si>
  <si>
    <t>ostrze oscylacyjne</t>
  </si>
  <si>
    <t>Panewka rewizyjna bezcementowa stawu biodrowego. Panewka – rewizyjna wykonana z tantalu, o porowatej strukturze, zbliżonej w ujęciu 3D do struktury kości gąbczastej. Implant panewkowy z systemem towarzyszących uzupełnień, pozwalających na zaopatrzenie defektów strukturalnych panewki kostnej i jej otoczenia, w zakresie od I stopnia do IIIB stopnia w klasyfikacji Paprockiego.</t>
  </si>
  <si>
    <t>12.1.</t>
  </si>
  <si>
    <t>Panewka rewizyjna</t>
  </si>
  <si>
    <t>12.2.</t>
  </si>
  <si>
    <t>Wkłady z polietylenu wysokousieciowionego, symetryczne, asymetryczne na głowy rosnące 28,32,36mm.</t>
  </si>
  <si>
    <t>12.3.</t>
  </si>
  <si>
    <t>Augment TM do uzupełnienia stropu wykonane w całości z tantalu, w 6 średnicach i 4 wysokościach.</t>
  </si>
  <si>
    <t>12.4.</t>
  </si>
  <si>
    <t>Łaty TM do dna panewki 26, 32, 36 mm wykonane w całości z tantalu.</t>
  </si>
  <si>
    <t>12.5.</t>
  </si>
  <si>
    <t>Protezy TM kolumny miednicy dostępne w 4 rozmiarachwykonane w całości z tantalu.</t>
  </si>
  <si>
    <t>12.6.</t>
  </si>
  <si>
    <t>Podkładki TM do augmentów 5, 10,15° wykonane w całości z tantalu.</t>
  </si>
  <si>
    <t>12.7.</t>
  </si>
  <si>
    <t>Kosz rewizyjny TM  Dostępne w prawej i lewej konfiguracji, wersje z długim i krótkim ramieniem. Po 10 rozmiarów każdy, w zakresie 48-68mm.</t>
  </si>
  <si>
    <t>12.8.</t>
  </si>
  <si>
    <t>Śruby panewkowe 6,5mm.</t>
  </si>
  <si>
    <t>Panewka rewizyjna bezcementowa  typu  press-fit wykonana ze stopu tytanu w technologii druku 3D, pokryta tytanową okładziną porowatą napylaną próżniowo i dodatkowo warstwą hydroksyapatytu. Panewka umożliwiająca  dodatkową stabilizację śrubami, z otworami na śruby zaślepionymi fabrycznie. Wkłady do panewki symetryczne, asymetryczne, półzwiązane na głowy rosnące 28,32,36mm, w rozmiarach średnicy zewnętrznej od minimum 46mm do minimum 70mm ze skokiem co 2mm.</t>
  </si>
  <si>
    <t xml:space="preserve">wkłady z polietylenu wysokousieciowionego, symetryczne, asymetryczne na głowy rosnące 28,32,36mm do panewki rewizyjnej </t>
  </si>
  <si>
    <t xml:space="preserve">wkłady z polietylenu z dodatkiem vit. E1, symetryczne, asymetryczne na głowy rosnące 28,32,36mm do panewki rewizyjnej </t>
  </si>
  <si>
    <t>13.3.</t>
  </si>
  <si>
    <t>wkład metalowy CoCr do panewki rewizyjnej umożliwiający konstukcję Dual Mobility</t>
  </si>
  <si>
    <t>13.4.</t>
  </si>
  <si>
    <t>wkłady z polietylenu wysokousieciowionego  stabilizowanego dodatkiem vit. E1, Dual Mobility</t>
  </si>
  <si>
    <t>13.5.</t>
  </si>
  <si>
    <t>śruby do panewki rewizyjnej 15-80mm</t>
  </si>
  <si>
    <t>Trzpień rewizyjny  modularny złożony z części krętarzowej i dystalnej. Wykonany ze stopu tytanu.Obie części łączone ze sobą za pomocą konusa stopu CoCr.</t>
  </si>
  <si>
    <t xml:space="preserve">Część krętarzowa w dwóch typach (standardowej i szerokiej) o długości od 55mm do 105mm ze skokiem co 10mm – wyposażona w otwór po stronie przyśrodkowej z możliwością regulacji ante/retrotorsji w zakresie +/- 40 stopni. </t>
  </si>
  <si>
    <t>Część  dystalna (trzpień) w dwóch wersjach – prosta i zakrzywiona, w grubościach od 14 do 28mm (ze skokiem  co 2mm) i dł. 120, 140, 200 i 260mm</t>
  </si>
  <si>
    <t>śruba do ryglowania dystalnego</t>
  </si>
  <si>
    <t xml:space="preserve">Trzpień rewizyjny monoblok,  przeznaczony do rewizyjnej endoprotezoplastyki stawu biodrowego w wersji bezcementowej . Trzpień endoprotezy tytanowy, typu wagnerowskiego, monoblok . Dostępny w długościach 190cm, 225cm, 265cm, 305cm oraz średnicach od 14 do 25 mm ze skokiem co milimetr. </t>
  </si>
  <si>
    <t>Głowy metalowe CoCr 28,32, 36mm</t>
  </si>
  <si>
    <t xml:space="preserve">System modularny po resekcyjny umożliwiający elastyczne dopasowanie do poziomu i miejsca resekcji. Umożliwiający resekcję od  nasady bliższej kości piszczeli do nasady bliższej kości udowej (z endoprotezoplastyką biodra włącznie). Implant kolana oparty na ruchomym zawiasie i ruchomej wkładce polietylenowej. Trzpienie śródszpikowe w wersjach cementowanej i bezcementowej. Dostępne minimum dwa rodzaje komponentu zastępującego nasadę bliższą kości udowej. System powinien umożliwiać następujące zastosowanie: - resekcja nasady bliższej kości piszczelowej. - resekcja nasady dalszej kości udowe - resekcja nasady dalszej kości udowej i nasady bliższej kości piszczelowej.  - resekcja stawu kolanowego i całej kości udowej (bez komponentu panewki). </t>
  </si>
  <si>
    <t>17.1.</t>
  </si>
  <si>
    <t>17.2.</t>
  </si>
  <si>
    <t>Komponent diafizjalny  segmentowy</t>
  </si>
  <si>
    <t>17.3.</t>
  </si>
  <si>
    <t>Trzpień cementowy/bezcementowy</t>
  </si>
  <si>
    <t>17.4.</t>
  </si>
  <si>
    <t>Komponent nasady dalszej kości udowej</t>
  </si>
  <si>
    <t>17.5.</t>
  </si>
  <si>
    <t>Łącznik dla konstrucji Total Femur</t>
  </si>
  <si>
    <t>17.6.</t>
  </si>
  <si>
    <t>Niemodularny  Komponent  Segmentowy  Piszczeli</t>
  </si>
  <si>
    <t>17.7.</t>
  </si>
  <si>
    <t>17.8.</t>
  </si>
  <si>
    <t>17.9.</t>
  </si>
  <si>
    <t>Augment kołnierzowy udowy/piszczelowy</t>
  </si>
  <si>
    <t>17.10.</t>
  </si>
  <si>
    <t>Polietylenowa tuleja piszczelowa</t>
  </si>
  <si>
    <t>17.11.</t>
  </si>
  <si>
    <t>Polietylenowe tuleje udowe</t>
  </si>
  <si>
    <t>17.12.</t>
  </si>
  <si>
    <t>Grot zatrzaskowy</t>
  </si>
  <si>
    <t>17.13.</t>
  </si>
  <si>
    <t>Jarzmo piszczelowe</t>
  </si>
  <si>
    <t>17.14.</t>
  </si>
  <si>
    <t>Bolec</t>
  </si>
  <si>
    <t>17.15.</t>
  </si>
  <si>
    <t>Augment piszczeli</t>
  </si>
  <si>
    <t>17.16.</t>
  </si>
  <si>
    <t>Wkładka piszczelowa</t>
  </si>
  <si>
    <t>17.17.</t>
  </si>
  <si>
    <t>ZADANIE 57.  PIERWORNA I REWIZYJNA ENDOPROTEZA STAWU BIODROWEGO</t>
  </si>
  <si>
    <t xml:space="preserve"> PIERWOTNY I REWIZYJNY TRZPIEŃ PROTEZY STAWU BIODROWEGO *</t>
  </si>
  <si>
    <t xml:space="preserve">Trzpień bezcementowy krótki  stabilizowany w części krętażowej , mocowany przynasadowo wykonane z kutego stopu tytanu  w części proksymalnej pokryte porowatą powłoką z czystego tytanu. Trzpień w kształcie potrójnego stożka o długości od 119,50 do 141,50 mm z polerowaną końcówką, w 12-u rozmiarach dla każdej z 3 wersji  kąta szyjkowo- trzonowego (kąt CCD)  122° ,132° i 142° , konus 12/14. Dodatkowo opcja trzpienia dysplastycznego w 11 rozmiarach   </t>
  </si>
  <si>
    <t xml:space="preserve">Trzpień cementowy polerowany w kształcie potrójnego stożka w min 5 rozmiarach w wersji  kąta szyjkowo- trzonowego (kąt CCD)  122° ,132° i 142° , konus 12/14. Trzpień implantowany z zastoswaniem centralizera </t>
  </si>
  <si>
    <t xml:space="preserve">Trzpień cementowy z powłoką wykazującą wysoką odporność na  uwalninie jonów metali  w kształcie potrójnego stożka w min 5 rozmiarach w wersji  kąta szyjkowo- trzonowego (kąt CCD)  122° ,132° i 142° , konus 12/14. Trzpień implantowany z zastoswaniem centralizera </t>
  </si>
  <si>
    <t>Wchłanialny korek śródszpikowy dla trzpieni cementowanych w  min. 6 romiarach o średnicy zewnętrznej od  8 do 18 mm.</t>
  </si>
  <si>
    <t>Trzpień bezcementowy, krótki przynasadowy, oszczędzający kość szyjki udowej, w 2/3 napylany dwu warstwowo, w min 8 rozmiarach o kącie szyjkowym  120 st., 130 st., 135 st. Stożek konusa 12/14 mm.</t>
  </si>
  <si>
    <t xml:space="preserve">Dzierżawa instrumentarium,  w kontenerze przeznaczonym do sterylizacji i przechowywania - 2 kompl.** </t>
  </si>
  <si>
    <t xml:space="preserve"> PIERWOTNA I REWIZYJNA PANEWKA STAWU BIODROWEGO*</t>
  </si>
  <si>
    <t xml:space="preserve">Panewka pierwotna bezcementowa , w wersji typ ; bezotworowy lub 3,5,7 otworowy , zamiennie do wyboru przez operatora dostepna w rozmiarach 40 do 70 mm .Konus 12/14 mm . </t>
  </si>
  <si>
    <t xml:space="preserve">Panewka rewizyjna bezcementowa do zabiegów pierwotnych i rewizyjnych. Kształt hemisferyczny nieco spłaszczony na biegunie  z pięcioma otworami na tytanowe śruby  Ø 6,5 mm w tym dwa otwory podłużne z możliwością zainstalowania w nich jednej lub dwóch śrub. Dodatkowa na powierzchni panewki bardzo porowata struktura tytanowa 3D wytworzona za pomocą addytywnego procesu drukowania 3D . Powierzchnia panewki o zwiększonej porowatości ( do 52%) i średnicy porów ok 800 mikrometrów. Press-fit panewki 1,5 mm. Panewki w rozmiarach od 44 do 72mm </t>
  </si>
  <si>
    <t>Augument ubytkow panewki  umożliwiający wypełnienie ubytków  w przypadkach rewizyjnych i dysplastycznych. Implanty wykonane ze stopu tytanu. Implanty w min. 6 rozmiarach ( w zakresie 48-68 mm) i 5-u wysokościach dla każdego rozmiaru ( 12-30 mm) o takiej samej średnicy krzywizny zewnętrznej i wewnętrznej. Implanty przeznaczone do implantacji wraz z panewką bezcementową lub cementową. Każdy z implantów umożliwia mocowanie przynajmniej 2 śrubami gąbczastymi 6,5 mm. System umożliwiający zastosowanie w kombinacji z panewką o średnicy równej rozmiarowi implantu oraz o 4 mm większej i mniejszej.</t>
  </si>
  <si>
    <t xml:space="preserve">Śruby ryglujące do panewki bezcementowej , rewizyjnej , dwumobilnej </t>
  </si>
  <si>
    <t>Panewka  cementowana polietylenowa o średnicach zewnętrznych od 44 mm do 64 mm ze skokiem co 2 mm, ze znacznikami RTG.</t>
  </si>
  <si>
    <t xml:space="preserve">Wkład polietylenowy do panewki pirerwotnej z witaminą E , w wersji symetrycznej, ściana tylna , asymetrycznej dla głów 22,2 mm , 28 mm , 32 mm , 36 mm , 40 mm . Wkłady rosnące wraz z rozmiarem panewki </t>
  </si>
  <si>
    <t xml:space="preserve">Wkład polietylenowy do panewki rewizyjnej z witaminą E wyposażoine w mechanizm zatrzaskowy w wersji symetrycznej z korektą środka rotacji +4 mm oraz korektą środka panewkiw w wersji asymetrycznej 20 st.. Wkłady rosnące wraz z rozmiarem panewki , </t>
  </si>
  <si>
    <t>Wkład metalowy dla głów panewki dwumobilnej . Wkład metalowy pokryty powłoką ochronną eliminującą kontakt metal/metal dla panewek w rozmiarze 46 mm do 72 mm.</t>
  </si>
  <si>
    <t>Wkład ceramiczny w wersji symetrycznej, dla głów 28 mm , 32 mm , 36 mm , 40 mm . Wkłady ceramiczne rosnące wraz z rozmiarem panewki</t>
  </si>
  <si>
    <t>Głowa polietylenowa panewki dwumobilnej  . Głowa z witamina E dla głów metalowych  w rozmiarze 22,2 mm oraz 28 mm. Głowy rosnące dla panewek od 46mm do 72 mm .</t>
  </si>
  <si>
    <t>Głowa metalowa ,  konus 12/14 mm średnica głowy 22,2 mm w rozmiarze M,L oraz 28 mm,32mm, 36 mm, 40 mm w rozmiarze S,M,L,XL,XXL</t>
  </si>
  <si>
    <t xml:space="preserve">Głowa metalowa, konus 12/14 mm z kołnierzem ochronnym redukującym możliwość ścierania się głowy polietylenowej o konus tzrpienia protezy . Głowa o śr 28 mm w rozmiarze S,L,M </t>
  </si>
  <si>
    <t>Głowa ceramiczna dedykowana dla wkłądów polietylenowych  konus 12/14 mm  w rozmiarze S,M,L,XL o średnicy  ,32mm, 36 mm, 40 mm .</t>
  </si>
  <si>
    <t>Głowa ceramiczna konus 12/14 mm  w rozmiarze S,M,L,XL o średnicy 32mm, 36 mm, 40 mm .</t>
  </si>
  <si>
    <t>KOSZ REKONSTRUKCYJNY  *</t>
  </si>
  <si>
    <t>Kosz rekonstrukcyjny do endoprotezoplastyki rewizyjnej stawu biodrowego, tytanowy, anatomiczny /lewy i prawy/, o minimum trzech rozmiarach dla każdej strony, stabilizowany śrubami</t>
  </si>
  <si>
    <t>ZADANIE 58. TYMCZASOWY IMPLANT STAWU BIODOROWEGO, KOLANOWEGO, BARKU  *</t>
  </si>
  <si>
    <t>Spacery kolanowe  z gentamycyną– fabrycznie sterylne i gotowe do użycia- 3 rozmiary. Szerokość tacy piszczelowej od 60mm do 80mm włącznie. Dawka gentamycyny zwiększająca się wraz z rozmiarem ( od 0,9g do 1,8g)</t>
  </si>
  <si>
    <t>Spacer kolanowy fabrycznie sterylny, posiadający część udową i piszczelową, zawierający dwa antybiotyki: gentamycynę i wankomycynę.  Szerokość tacy piszczelowej od 60mm do 90mm włącznie. Dawka gentamycyny zwiększająca się wraz z rozmiarem (od 0,9g do 2,7 g).</t>
  </si>
  <si>
    <t>Spacer biodrowy fabrycznie sterylny , zawierający dwa antybiotyki: gentamycynę i wankomycynę. Dostepny przynajmniej w 6 rozmiarach (3 z krótkim trzpieniem i 3 z długim trzpieniem). Wewnątrz spacera znajdujący się trzpień ze stali szlachetnej pozwalający na częściowe obciążanie.</t>
  </si>
  <si>
    <t>Spacery biodrowe z gentamycyną – fabrycznie sterylne i gotowe do użycia- 12 rozmiarów. Każdy z metalowym trzpieniem wewnątrz, umożliwiającym częściowe obciążanie kończyny. Dostępne  3 rozmiary z krótkim trzpieniem ( do 98 mm włącznie) oraz 3 z długim trzpieniem ( do 211 mm włącznie). Niezależnie każdy spacer ( z długim  i krótkim trzpieniem) dostępny w wersji o przekroju prostokątnym ( spłaszczony w projekcji A-P). Dawka gentamycyny zwiększająca się wraz z rozmiarem- od 1,1g do 3,2g.</t>
  </si>
  <si>
    <t>Spacer stawu barkowego fabrycznie sterylny , zawierający  gentamycynę . Dostepny przynajmniej w 2 rozmiarach głowy  w zakresie od 40mm do  46 m. Wewnątrz spacera znajdujący się trzpień ze stali szlachetnej pozwalający na częściowe obciążanie.</t>
  </si>
  <si>
    <t>ZADANIE 59. REWIZYJNA PROTEZA STAWU KOLANOWEGO ROTACYJNO - ZAWIASOWA</t>
  </si>
  <si>
    <t>REWIZYJNA PROTEZA STAWU KOLANOWEGO ROTACYJNO - ZAWIASOWA / ZWIĄZANA 4 kompl..   *</t>
  </si>
  <si>
    <t xml:space="preserve">Endoproteza rewizyjna rotacyjno zawiasowa stawu kolanowego .Część udowa anatomiczna (prawa, lewa) i część piszczelowa w min  3 rozmiarach. Trzpień udowy i piszczelowy cementowany lub bezcementowy  z adapterem offsetowym. Podkładki udowe i piszczelowe do augumentacji ubytków kostnych </t>
  </si>
  <si>
    <t>Komponent udowy CR/PS</t>
  </si>
  <si>
    <t>Komponent piszczelowy CR/PS</t>
  </si>
  <si>
    <t xml:space="preserve">Wkład polietylenowy z systemem zawiasowym </t>
  </si>
  <si>
    <t xml:space="preserve">Przedłużki udowe cementowane  </t>
  </si>
  <si>
    <t xml:space="preserve">Przedłużki udowe bezcementowe </t>
  </si>
  <si>
    <t xml:space="preserve">Przedłużki piszczelowe cementowane  </t>
  </si>
  <si>
    <t xml:space="preserve">Przedłużki piszczelowe bezcementowe </t>
  </si>
  <si>
    <t>Augument ubytków kostnych dla komponentu udowego</t>
  </si>
  <si>
    <t>Augument ubytków kostnych dla komponentu piszczelowego</t>
  </si>
  <si>
    <t>REWIZYJNA PROTEZA STAWU KOLANOWEGO ROTACYJNO - ZAWIASOWA / ZWIĄZANA , POKRYTA POWŁOKĄ ANTYALERGICZNĄ  - 2  kompl. *</t>
  </si>
  <si>
    <t xml:space="preserve"> Endoproteza stawu kolanowego rewizyjna jw. pokryta powłoką antyalergiczną.</t>
  </si>
  <si>
    <t xml:space="preserve">Wkład polietylenowy </t>
  </si>
  <si>
    <t>ZADANIE 60.  ŚRÓDOPERACYJNY SYSTEM DEZYNFEKCJI POLA OPERACYJNEGO*</t>
  </si>
  <si>
    <t>Automat bateryjny do płukania ran</t>
  </si>
  <si>
    <t>ZADANIE 61.  AKCESORIA*</t>
  </si>
  <si>
    <t>Wielorazowe ostrze piły  oscylacyjnej głębokość cięcia 65 mm , szerokość cięcia 20 mm.</t>
  </si>
  <si>
    <t xml:space="preserve">Jednorazowe ostrza piły oscylacyjnej dedykowane do  pierwotnej  i rewizyjnej protezoplastyki stawu kolanowego. Ostrza o dlugości około 10 cm i szerokości od 1 do 2,5 cm . </t>
  </si>
  <si>
    <t>ZADANIE 62. ENDOPROTEZA BEZCEMENTOWA STAWU BIODROWEGO</t>
  </si>
  <si>
    <t>Endoproteza bezcementowa stawu biodrowego</t>
  </si>
  <si>
    <t>Trzpień bezcementowy o kącie szyjkowo trzonowym 127° i 133° w minimum 13 rozmiarach i 2 wersjach: standardowej i lateralizowanej każdy. Trzpień prosty, stożkowy w dwóch płaszczyznach, z kompresyjnym rowkowaniem poprzecznym na powierzchniach bocznych w części bliższej oraz 8 derotacyjnymi płetwami podłużnymi w części dalszej. Trzpień pokryty porowatą okładziną tytanową napylaną próżniowo oraz warstwą HA na całej długości. Część proksymalna oraz dystalny koniec polerowany. Koniec dystalny z offsetem zmniejszającym ryzyko kontaktu z korówką boczną. Stożek trzpienia 12/14.</t>
  </si>
  <si>
    <t>Panewka bezcementowa sferyczna, press-fit w  minimum 17  rozmiarach zewnętrznych, od 40 do 72mm.  Czasza  z  trzema  otworami  na  śruby. Pokrycie  zewnętrzne  w  formie napylonej, porowatej warstwy tytanowej i hydroksyapatytu. Implant przystosowany do zastosowania w jednej czaszy wkładek ceramicznej i PE. Panewka   z  możliwością zastosowania  wkładek  PE  do  rosnących  głów  w  rozmiarach  22mm  dla  panewek  40-42mm, 28mm dla panewek 44-46mm, 32mm dla panewek   48-50mm,   36mm   dla panewek 52-72mm, wkładek ceramicznych do rosnących głów w rozmiarach 28mm dla panewek 44-46mm, 32mm dla panewek 48-50mm, 36mm dla panewek 52-72mm. Opcjonalnie dostępna czasza lita, bez otworów na śruby o takich samych parametrach jak czasza z otworami.</t>
  </si>
  <si>
    <t xml:space="preserve">Wkładki panewkowe niskie oraz z nadbudową wykonane z silnie sieciowanego polietylenu HXLPE przystosowane do głów 22-36mm. </t>
  </si>
  <si>
    <t>Głowa metalowa CoCrMo o średnicach 22mm i 28mm w czterech długościach szyjki,
32mm i 36mm w sześciu długościach szyjki</t>
  </si>
  <si>
    <t>411-1</t>
  </si>
  <si>
    <t>Głowa ceramiczna Biolox Delta o srednicach 28mm, 32mm i 36mm w czterech długościach szyjki</t>
  </si>
  <si>
    <t>Śruby panewkowe 6.0 mm w długościach od 15mm do 80mm ze skokiem co 1mm</t>
  </si>
  <si>
    <t>Trzpień przeznaczony do bioder dysplastycznych, bezcementowy, prosty w kształcie pręta, przynasadowy, w 7 rozmiarach, w przekroju owalny z sześcioma wzdłużnie umieszczonymi płetwami w części kanałowej, zapewniającymi stabilizację rotacyjną. W częśći bliższej poprzeczne żeborowania dla zminimalizowania ryzyka osiadania. Trzpień wykonany ze stopu tytanu, dodatkowo pokryty na całej długości porowatym napyleniem tytanowym, dystalny koniec polerowany. Długość trzpienia 110mm-130mm, średnica od 12mm do 22,5mm w częśći proksymalnej oraz od 5,4mm do 16mm w części dystalnej, kąt szyjkowo trzonowy 125°.</t>
  </si>
  <si>
    <t>Trzpień w minimum 10 rozmiarach i 3 wersjach: standardowej 135st., lateralizowanej 135 st. i CoxaVara 125 st.. Trzpień prosty, stożkowy w jednej płaszczyźnie, z rowkami podłuznymi i poprzecznymi na powierzchniach bocznych, pokryty warstwą HA na całej długości. Część proksymalna polerowana. Szyjka przewężona redukująca możliwość konfliktu szyjkowo-panewkowego. Stożek trzpienia 12/14.</t>
  </si>
  <si>
    <t>Trzpień bezcementowy, prosty, przynasadowy, bezkołnierzowy, pokryty w części bliższej porowatą okładziną tytanową i dodatkowo cienką (max 20 mikrometrów), bioaktywną (osteoindukcyjną), szybko-resorbującą (do 6ciu miesięcy) warstwą fosforanowo-wapniową (tzw. BONIT). Kształt trzpienia stożkowy w dwóch płaszczyznach. Kąt szyjkowo-trzonowy zredukowany do 127° ułatwiający odtworzenie naturalnej anatomii pacjenta. Trzpień  w minimum 11 rozmiarach standardowych i 11 rozmiarach lateralizowanych. Część dystalna i proksymalna trzpienia polerowane. Stożek Eurokonus.</t>
  </si>
  <si>
    <t>Panewka bezcementowa sferyczna, press-fit w minimum 13 rozmiarach zewnętrznych. Czasza lita bez otworów. Rant czaszy obły, polerowany, redukujący możliwość konfliktu szyjkowo-panewkowego. Pokrycie zewnętrzne w formie napylonej, porowatej warstwy tytanowej pokrytej cienką (max 20 mikrometrów), bioaktywną (osteoindukcyjną), warstwą fosforanowo-wapniową szybko-resorbującą (do 6ciu miesięcy - tzw. Bonit). Implant przystosowany do zastosowania w jednej czaszy wkładek ceramicznej, PE i metalowej. Zaślepka polarna w komplecie. Wymienie panewka bezcementowa sferyczna, press-fit w minimum 13 rozmiarach zewnętrznych. Czasza z 3 otworami na śruby. Rant czaszy obły, polerowany, redukujący możliwość konfliktu szyjkowo-panewkowego. Pokrycie zewnętrzne w formie napylonej, porowatej warstwy tytanowej. Implant przystosowany do zastosowania w jednej czaszy trzech typów wkładek: ceramicznej,  PE  i metalowej.</t>
  </si>
  <si>
    <t>Zaślepka polarna do panewki z otworami</t>
  </si>
  <si>
    <t>Wkładki panewkowe wykonane z wysoko-usieciowanego (highly cross-link) polietylenu HXLPE, w wersjach standard i z elewacją, dostosowane do rosnących głów 28mm, 32mm, 36mm i 40mm.</t>
  </si>
  <si>
    <t>Wkładki panewkowe wykonane z wysoko-usieciowanego (highly cross-link) polietylenu HXLPE z dodatkiem vit. E, w wersjach standard i z elewacją, dostosowane do rosnących głów 28mm, 32mm, 36mm i 40mm.</t>
  </si>
  <si>
    <t>Głowy z ceramiki Biolox Delta, stożek Euroconus, średnice zewnętrzne  28mm, 32mm, 36mm i 40mm</t>
  </si>
  <si>
    <t>Głowy CoCr, stożek Euroconus, średnice zewnętrzne  28mm, 32mm, 36mm i 40mm</t>
  </si>
  <si>
    <t>Wkładki panewkowe wykonane z wysoko-polerowanego stopu kobaltowo-chromowego przystosowane do artykulacji typu podwójnie-mobilnej (dual mobility) dostępne dla do panewek od rozmiaru 48mm w komplecie z głową typu Dual Mobility,  wykonaną z silnie sieciowanego polietylenu HXLPE zabezpieczonego przed utlenianiem dodatkiem witaminy E, przystosowaną do zatrzaśniecia głowy metalowej 22mm dla rozmiaru panewki 48-50 oraz głowy metalowej lub ceramicznej 28mm dla panewki 52-68.</t>
  </si>
  <si>
    <t>Wypożyczenie instrumentarium do trzpienia przeznaczpnego do biorek dysplastycznych 1 komplet (zad. 76 - poz. 1.7.) w kontenerze przeznaczonym do sterylizacji  ***</t>
  </si>
  <si>
    <t>System reduktorów stożka</t>
  </si>
  <si>
    <t>Reduktory stożka umożliwiające śródoperacyjną korekcję długości szyjki do 21mm, antewersji do 7,5° i kąta CCD do 7,5°. W standardzie dostępne reduktory na stożki 12/14 i 14/16</t>
  </si>
  <si>
    <t>Reduktory stożka umożliwiające śródoperacyjną korekcję długości szyjki do 21mm, antewersji do 7,5° i kąta CCD do 7,5°. Reduktory niestandardowe np. na stożki V40, 10/12, MST1 (dostępne na zamówienie)</t>
  </si>
  <si>
    <t xml:space="preserve">Głowy metalowe CoCr o średnicach 28mm, 32mm i 36mm dostosowane do reduktorów stożka </t>
  </si>
  <si>
    <t xml:space="preserve">Głowy ceramiczne Biolox Delta o średnicach 28mm, 32mm i 36mm dostosowane do reduktorów stożka </t>
  </si>
  <si>
    <t>ZADANIE 63. SYSTEM ENDOPROTEZOPLASTYKI STAWU KOLANOWEGO*</t>
  </si>
  <si>
    <t>Kolano pierwotne</t>
  </si>
  <si>
    <t>Element piszczelowy stawu kolanowego w opcji zatrzaskowej, cementowany, wykonany z CoCr z wysoce polerowaną powierzchnią górną oraz chropowatą powierzchnią dolną (microblast) posiadający 4 loże na cement z podcięciami 45° na obrzeżach (macrolock). Kompatybilny z wkładką zatrzaskową CR/CS i PS. W dolnej części posiada skrzydełka antyrotacyjne. Do wyboru 10 rozmiarów.</t>
  </si>
  <si>
    <t>Element udowy cementowany, anatomiczny (prawy i lewy) o proporcjonalnym i stopniowo zmniejszającym się promieniu. W opcji CR i PS. Grubość w części tylnej dla opcji PS 9mm, a dla opcji CR 8mm. W opcji PS, klatka międzykłykciowa o nachyleniu 18°. Wykonany ze stopu CoCr, w 14 rozmiarach dla każdej ze stron w tym 10 standard oraz 4 wąskie.</t>
  </si>
  <si>
    <t>Wkładka zatrzaskowa wykonana z polietylenu z przeciwutleniaczem Pentaerythritol Tetrakis stabilizującym wolne rodniki. System zatrzaskowy minimalizujący mikroruchy wkładki do 16µm oraz pozwalający na połączenie elementu udowego i piszczelowego w zakresie +/- 2 rozmiary, wkładka zawsze w rozmiarze elementu udowego zachowując optymalne dopasowanie. Opcje CR/CS i PS w 10 rozmiarach o wysokościach 5, 6, 7, 8, 10, 12, 16mm oraz w opcji PS dodatkowo 18 i 20mm.</t>
  </si>
  <si>
    <t>ZADANIE 64. SYSTEM ENDOPROTEZOPLASTYKI STAWU KOLANOWEGO*</t>
  </si>
  <si>
    <t xml:space="preserve">Element piszczelowy stawu kolanowego w opcji zatrzaskowej, cementowany, wykonany ze stopu tytanu, kompatybilny z wkładką zatrzaskową CR, PS, PS o zwiększonej stabilności, półzwiązaną. W dolnej części posiada skrzydełka antyrotacyjne, możliwość zastosowania trzpieni przedłużających bezcementowych lub cementowanych. Rozmiary 1,5; 2; 2,5; 3; 4; 5; 6. </t>
  </si>
  <si>
    <t>Wkładka zatrzaskowa wykonana z polietylenu o wysokiej masie cząsteczkowej, w opcji CR lub PS, mocowana zatrzaskowo na obwodzie elementu piszczelowego, Rozmiary 1,5; 2; 2,5; 3; 4; 5; 6  w wysokościach 8; 10; 12.5; 15; 17,5; oraz 20mm (z wyłączeniem rozmiaru 1.5)</t>
  </si>
  <si>
    <t>Element udowy cementowany CR/CS i  PS, anatomiczny (prawy, lewy), wykonany ze stopu CoCr. Kompatybilny z wkładkami zatrzaskowymi i rotacyjnymi. Rozmiary 1,5; 2; 2,5; 3; 4; 4N; 5; 6 dla każdej ze stron.</t>
  </si>
  <si>
    <t>Implant rzepki cementowany, okrągły lub owalny. Rozmiary 32, 35, 38, 41mm.</t>
  </si>
  <si>
    <t>ZADANIE 65.SYSTEM REWIZYJNY ENDOPROTEZOPLASTYKI STAWU KOLANOWEGO*</t>
  </si>
  <si>
    <t>Adapter 5˚ i 7˚ koślawości umożliwiający zastosowanie kołnierzy przynasadowych i trzpieni jednocześnie.</t>
  </si>
  <si>
    <t>Augmenty udowe dystalne w grubościach 4, 8, 12 i 16mm oraz tylne w grubościach 4 i 8mm.</t>
  </si>
  <si>
    <t>Element udowy cementowany, półzwiązany, anatomiczny (prawy, lewy) wykonany ze stopu CoCr. Kompatybilny z wkładkami zatrzaskowymi i rotacyjnymi. Rozmiary 2; 2,5; 3; 4; 5; dla każdej ze stron.</t>
  </si>
  <si>
    <t>Wkładka zatrzaskowa wykonana z polietylenu o wysokiej masie cząsteczkowej, dodatkowo wzmocniona prętem, w opcji PS o zwiększonej stabilności, mocowana zatrzaskowo na obwodzie elementu piszczelowego, Rozmiary 1,5; 2; 2,5; 3; 4; 5; 6 w wysokościach 10, 12.5, 15, 17,5, 20, 22,5, 25, 30mm.</t>
  </si>
  <si>
    <t>Augment piszczelowy w grubościach 5, 10 i 15mm.</t>
  </si>
  <si>
    <t>Rewizyjny element piszczelowy stawu kolanowego w opcji rotacyjnej, cementowany, wykonany z  CoCr z wysoce polerowaną powierzchnią artykulacyjną. Z możliwością zamontowania kołnierzy przynasadowych, augmentów i trzpieni bezcementowych lub cementowanych. Kompatybilny z wkładkami rotacyjnymi oraz elementem udowym CR/CS, PS, półzwiązanym, zawiasowym, poresekcyjnym. Rozmiary 1,5; 2; 2,5; 3; 4; 5; 6.</t>
  </si>
  <si>
    <t>Element piszczelowy rewizyjny stawu kolanowego w opcji rotacyjnej, cementowany, wykonany z  CoCr z wysoce polerowaną powierzchnią artykulacyjną. Z możliwością zamontowania kołnierzy przynasadowych, augmentów (z wyjątkiem rozmiaru 2/0) i trzpieni bezcementowych lub cementowanych. Kompatybilny z wkładkami rotacyjnymi oraz elementem udowym CR/CS, PS, półzwiązanym, zawiasowym, poresekcyjnym. Rozmiary (góra/dół): 2/0;  3/1; 4/2; o grubościach 15 i 25mm.</t>
  </si>
  <si>
    <t xml:space="preserve">Kołnierz piszczelowy bezcementowy z napyleniem porowatym tytanem w części proksymalnej, uzupełniający ubytki kostne wewnątrz przynasady, zapewniający stabilność rotacyjną i progresywnie przenoszący obciążenia poprzez schodkową budowę.  Rozmiary 29,37, 45, 53, 61mm. </t>
  </si>
  <si>
    <t>Kołnierz udowy bezcementowy uzupełniający ubytki kostne wewnątrz przynasady, zapewniający stabilność rotacyjną i progresywnie przenoszący obciążenia poprzez schodkową budowę. Rozmiary 20, 31, 34, 40, 46mm. W opcji z napyleniem porowatym tytanem w części dystalnej lub w całości.</t>
  </si>
  <si>
    <t>Śruba mocująca adapter udowy neutralna lub offset +/- 2mm.</t>
  </si>
  <si>
    <t xml:space="preserve">Element piszczelowy stawu kolanowego w opcji zatrzaskowej, cementowany, wykonany ze stopu tytanu, kompatybilny z wkładką zatrzaskową CR, PS, PS o zwiększonej stabilności, półzwiązaną. W dolnej części posiada skrzydełka antyrotacyjne, możliwość zastosowania trzpieni przedłużających bezcementowych lub cementowanych oraz augmentów. Rozmiary 2; 2,5; 3; 4; 5. </t>
  </si>
  <si>
    <t>Trzpień cementowany, uniwersalny dla elementu udowego i piszczelowego. Rozmiary 30 i 60mm. </t>
  </si>
  <si>
    <t>Trzpień bezcementowy, antyrotacyjny, uniwersalny dla elementu udowego i piszczelowego o długości 75, 115 i 150mm, w średnicach 10 - 24mm co 2 mm.</t>
  </si>
  <si>
    <t>Wkładka zatrzaskowa, półzwiązana, wykonana z polietylenu o wysokiej masie cząsteczkowej, dodatkowo wzmocniona prętem, mocowana zatrzaskowo na obwodzie elementu piszczelowego. Rozmiary 2; 2,5; 3; 4; 5 w wysokościach 10, 12.5, 15, 17,5, 20, 22,5, 25, 30mm.</t>
  </si>
  <si>
    <t>Wkładka rotacyjna, półzwiązana, wykonana z polietylenu o wysokiej masie cząsteczkowej, dodatkowo wzmocniona prętem, Rozmiary 2; 2,5; 3; 4; 5; w wysokościach 10, 12.5, 15, 17,5, 20, 22,5, 25, 30mm.</t>
  </si>
  <si>
    <t>Augment udowy o grubości 5 i 10 mm do zawiasowego elementu udowego. Mocowany cementem kostnym.</t>
  </si>
  <si>
    <t>Element udowy anatomiczny (prawy i lewy), wykonany ze stopu CoCr, z możliwością zamocowania bezcementowych kołnierzy udowych uzupełniających ubytki kostne wewnątrz przynasady, zapewniających stabilność rotacyjną i progresywnie przenoszących obciążenia poprzez schodkową budowę, z możliwością mocowania trzpieni przedłużających. Wybór 3 rozmiarów dla każdej ze stron.</t>
  </si>
  <si>
    <t>Wkładka polietylenowa rotacyjna wzmocniona metalowym rdzeniem, z możliwością związania protezy do systemu zawiasowego poprzez użycie metalowego pinu, w 3 rozmiarach i grubościach 12, 14, 16, 18, 21, 23, 26, 28 i 31mm dla każdego rozmiaru.</t>
  </si>
  <si>
    <t>ZADANIE 66. SYSTEM REWIZYJNY ENDOPROTEZOPLASTYKI STAWU KOLANOWEGO*</t>
  </si>
  <si>
    <t>Element rewizyjny udowy endoprotezy stawu kolanowego, cementowany, anatomiczny (prawy i lewy) o proporcjonalnym i stopniowo zmniejszającym się promieniu. Grubość w częśći tylnej - 9 mm. Zmienna szerokość boksu (14,1 - 20,2 mm) względem rozmiaru. Posiada konus o stałym kącie 5° koślawości do zamontowania kołenierza przynasadowego, adaptera z offsetem, trzpienia przedłużającego. Wykonany ze stopu CoCr, dostępny w 10 rozmiarach dla każdej ze stron.</t>
  </si>
  <si>
    <t>Element rewizyjny piszczelowy stawu kolanowego w opcji zatrzaskowej, cementowany, wykonany z CoCr z wysoce polerowaną powierzchnią górną oraz chropowatą powierzchnią dolną (microblast) z lożami na cement o głębokości 0,75mm. 2° pochylenie konusa względem tacy. Element piszczelowy dostępny w 10 rozmiarach. Kompatybilny z wkładką pierwotną i rewizyjną.</t>
  </si>
  <si>
    <t>Element rewizyjny piszczelowy stawu kolanowego w opcji rotacyjnej, cementowany, wykonany z CoCr z wysoce polerowaną powierzchnią górną oraz chropowatą powierzchnią dolną (microblast) z lożami na cement o głębokości 0,8mm. 2 stopniowe pochylenie konusa względem tacy. Element piszczelowy dostępny w 9 rozmiarach. Kompatybilny z wkładką pierwotną i rewizyjną.</t>
  </si>
  <si>
    <t>Wkładka zatrzaskowa wykonana z polietylenu z przeciwutleniaczem Pentaerythritol Tetrakis stabilizującym wolne rodniki. System zatrzaskowy minimalizujący mikroruchy wkładki oraz pozwalający na połączenie elementu udowego i piszczelowego w zakresie +/- 2 rozmiary. Rozmiar wkładki dopasowujemy do rozmiaru komponentu udowego 1:1. Spodnia część wkładki posiada 3 zakładki blokujące ją na poziomie tacy piszczelowej. Dodatkowo wzmocniona pinem tytanowym. Wkładka dostępna w wysokościach 6 - 26 mm ze skokiem co 2 mm dla rozmiarów 1-10.</t>
  </si>
  <si>
    <t>Wkładka rotacyjna wykonana z polietylenu z przeciwutleniaczem Pentaerythritol Tetrakis stabilizującym wolne rodniki. System pozwalający na połączenie elementu udowego i piszczelowego w zakresie +/- 2 rozmiary. Rozmiar wkładki dopasowujemy do rozmiaru komponentu udowego 1:1. Dodatkowo wzmocniona tytanowym pinem na całej długości konusa. Wkładka dostępna w wysokościach 6 - 26 mm ze skokiem co 2 mm dla rozmiarów 1-10.</t>
  </si>
  <si>
    <t xml:space="preserve">Augmenty udowe dystalne wykonane z CoCr, cementowane, o grubości 4mm, 8mm, 12mm, 16mm. Posiadające lożę na cement o głębokości 0,8mm.  </t>
  </si>
  <si>
    <t xml:space="preserve">Augmenty udowe tylne wykonane z CoCr, cementowane, o grubości 4mm, 8mm, 12mm. Posiadające lożę na cement o głębokości 0,8mm.  </t>
  </si>
  <si>
    <t xml:space="preserve">Augmenty piszczelowe, wykonane z CoCr, cementowane, dostępne w opcji univwersalnej dla grubości 5 mm oraz opcji LM\RL i RM\LL dla grubości 10mm, 15mm w rozmiarach 1/2, 3/4, 5/6, 7/8, 9/10 odpowiednich dla rozmiarów tacy piszczelowej. </t>
  </si>
  <si>
    <t>Trzpień cementowany, tytanowy, uniwersalny o średnicy 14mm i długości 30mm, 50mm, 80mm, 130mm oraz o średnicy 16mm i długości 80mm i 130mm.</t>
  </si>
  <si>
    <t>Trzpień bezcementowy, tytanowy, antyrotacyjny, uniwersalny do elementu piszczelowego i udowego. Dostępny o średnicy 10mm, 12mm, 14mm, 16mm, 18mm, 20mm, 22mm, 24mm i długościach 60mm, 110mm, 160mm.</t>
  </si>
  <si>
    <t>Adapter rewizyjny, offsetowy 2mm, 4mm, 6mm pozwalający na ustawienie pozycji offsetu w zakresie 360°.</t>
  </si>
  <si>
    <t xml:space="preserve">Kołnierz udowy, symetryczny w opcji cementowanej w rozmiarze 30mm, uzupełniający ubytki kostne wewnątrz przynasady, zapewniający stabilność rotacyjną i progresywnie przenoszący obciążenia poprzez schodkową budowę.  </t>
  </si>
  <si>
    <t xml:space="preserve">Kołnierz udowy, symetryczny w opcji bezcementowej z napyleniem porowatym tytanem w części dystalnej, uzupełniający ubytki kostne wewnątrz przynasady, zapewniający stabilność rotacyjną i progresywnie przenoszący obciążenia poprzez schodkową budowę.  Rozmiary 30mm, 35mm, 40mm, 50mm, 55mm. </t>
  </si>
  <si>
    <t xml:space="preserve">Kołnierz udowy, symetryczny w opcji bezcementowej z napyleniem porowatym tytanem na całej długości, uzupełniający ubytki kostne wewnątrz przynasady, zapewniający stabilność rotacyjną i progresywnie przenoszący obciążenia poprzez schodkową budowę.  Rozmiary 30mm, 35mm, 40mm, 50mm, 55mm. </t>
  </si>
  <si>
    <t xml:space="preserve">Kołnierz piszczelowy, symetryczny w opcji cementowanej w rozmiarze 29mm, uzupełniający ubytki kostne wewnątrz przynasady, zapewniający stabilność rotacyjną i progresywnie przenoszący obciążenia poprzez schodkową budowę.  </t>
  </si>
  <si>
    <t>Kołnierz piszczelowy, symetryczny w opcji bezcementowej z napyleniem porowatym tytanem w części proksymalnej, uzupełniający ubytki kostne wewnątrz przynasady, zapewniający stabilność rotacyjną i progresywnie przenoszący obciążenia poprzez schodkową budowę.  Rozmiary 29mm, 37mm, 45mm, 53mm, 61mm oraz 69mm.</t>
  </si>
  <si>
    <t>Kołnierz piszczelowy, symetryczny w opcji bezcementowej z napyleniem porowatym tytanem na całej długości, uzupełniający ubytki kostne wewnątrz przynasady, zapewniający stabilność rotacyjną i progresywnie przenoszący obciążenia poprzez schodkową budowę.  Rozmiary 29mm, 37mm, 45mm, 53mm, 61mm oraz 69mm.</t>
  </si>
  <si>
    <t xml:space="preserve">Ostrza do piły </t>
  </si>
  <si>
    <t>* - Zamawiający zastrzega możliwość wyboru asortymentu w obrębie wartości jaka przypada na zadanie.</t>
  </si>
  <si>
    <t xml:space="preserve">**- W pozycji "dzierżawa" należy podać cenę dzierżawy całego zestawu instrumentarium w kontenerze przeznaczonym do sterylizacji i przechowywania, tj.: - kontener bezobsługowy, trwale oznakowany kontener z nazwą zestawu - blaszka metalowa lub plastikowa, trwale oznakowana siatka narzędziowa z nazwą zestawu lub - kontener z filtrami jednorazowymi kompatybilnymi z dostarczonym kontenerem, które zapewni Wykonawca do każdej sterylizacji. Filtry dostarczane w pełnych opakowaniach oryginalnie zamkniętych. Do każdego procesu sterylizacji Wykonawca zapewni plomby jednorazowe, po 2 sztuki do każdego kontenera do każdego procesu sterylizacji. Trwale oznakowany kontener z nazwą zestawu - blaszka metalowa lub plastikowa, trwale oznakowana siatka narzędziowa z nazwą zestawu. Przewidywana ilość sterylizacji pełnego instrumentarium odpowiada ilości implantów wyspecyfikowanych w danej części przedmiotu zamówienia + 10%. 
</t>
  </si>
  <si>
    <t xml:space="preserve"> </t>
  </si>
  <si>
    <r>
      <t xml:space="preserve">PŁYTY NISKOPROFILOWE DO ZŁAMAŃ W OBRĘBIE ŚRÓDRĘCZA I PALICZKÓW, TYTANOWE, Z WKRĘCONYMI W OTWORY CELOWNIKAMI POD WIERTŁA. 
</t>
    </r>
    <r>
      <rPr>
        <sz val="11"/>
        <rFont val="Calibri"/>
        <family val="1"/>
        <charset val="238"/>
      </rPr>
      <t xml:space="preserve">1. Celowniki oznaczone kolorystycznie dla poszczególnych systemów. Możliwość doginania płyt in- situ oraz odcięcia niepotrzebnych oczek. Płyty w systemie 1,5 mm; możliwość użycia śrub blokowanych i korowych o średnicy 1,5 mm oraz korowych o średnicy 1,3 mm. W otworach kompresyjnych możliwa kompresja do 0,75 mm. - płyta prosta 12 otworowa, długość 61,7 mm, szerokość 4,3 mm, profil 1,1 mm - płyta T, długość 56,3 mm, szerokość 20,4 mm, profil 1,1 mm - płyta Y, długość 49,6 mm, szerokość 13,8 mm, profil 1,1 mm - płyta sieciowa, długość 46 mm, szerokość 12,8 mm, profil 1,1 mm - płyta Y/T, długość 39,3 mm, szerokość 14,1 mm, profil 1,1 mm - płyta T mała, długość 25,9 mm, szerokość 13,5 mm, profil 1,0 mm - śruba korowa o średnicy 1.3 mm w długościach 8-24 mm - śruba korowa o średnicy 1.5 mm w długościach 8-24 mm - śruba blokowana o średnicy 1.5 mm w długościach 8-24 mm  
</t>
    </r>
    <r>
      <rPr>
        <sz val="11"/>
        <rFont val="Czcionka tekstu podstawowego"/>
        <family val="1"/>
        <charset val="238"/>
      </rPr>
      <t xml:space="preserve">
</t>
    </r>
    <r>
      <rPr>
        <sz val="11"/>
        <rFont val="Calibri"/>
        <family val="1"/>
        <charset val="238"/>
      </rPr>
      <t>2. Celowniki oznaczone kolorystycznie dla poszczególnych systemów. Możliwość doginania płyt in- situ oraz odcięcia niepotrzebnych oczek. Płyty w systemie 2,5 mm; możliwość użycia śrub o średnicy 2.5 mm: blokowanych, korowych oraz blokowanych zmiennokątowych. W otworach kompresyjnych możliwa kompresja do 1.0 mm. - płyta prosta 12 otworowa, długość 90,2 mm, szerokość 6,8 mm, profil 1,65 mm - płyta T, długość 73,8 mm, szerokość 27,6 mm, profil 1,65 mm - płyta Y, długość 71,8mm, szerokość 19,5 mm, profil 1,65 mm - płyta sieciowa, długość 79,8 mm, szerokość 17,4mm, profil 1,65 mm - płyta Y/T, długość 55,5 mm, szerokość 19,5 mm, profil 1,65 mm - śruby korowe o średnicy 2.5 mm w długościach 8-28 mm - śruby blokowane o średnicy 2.5 mm w długościach 8-28 mm - śruby blokowane zmiennokątwe o średnicy 2.5 mm w długościach 10-28 mm - podkładka 2.5 mm</t>
    </r>
  </si>
  <si>
    <r>
      <t xml:space="preserve">GWÓŹDŹ TYTANOWY, KANIULOWANY, REKONSTRUKCYJNY KRÓTKI, DO LECZENIA ZŁAMAŃ PRZEZKRĘTARZOWYCH
</t>
    </r>
    <r>
      <rPr>
        <sz val="11"/>
        <rFont val="Calibri"/>
        <family val="2"/>
        <charset val="1"/>
      </rPr>
      <t xml:space="preserve">
Gwóźdź o anatomicznym kącie ugięcia 4º, 15 stopni anterwersji i krzywej ugięcia 1275 mm oraz średnicy bliższej 15.5 mm, możliwość blokowania statycznego lub dynamicznego w części dalszej. Otwór dynamiczny w odległości 43-55 mm od końca gwoździa, otwór statyczny w odległośći 60-65 mm od końca gwoździa. Gwóźdź prawy i lewy o średnicy 10, 11.5, 13 i 14.5 mm w długości 21.5 cm z klamerkowatym końcem z nacięciami dla gwoździ o średnicy powyżej 11.5 mm. Kąt CCD 125º, 130º, 135º. Jeden przezierny celownik do zakładania gwożdzi o różnych kątach CCD. Śruba doszyjkowa o średnicy 10.5 mm w długościach 70- 130 mm (z przeskokiem co 5 mm) wraz ze śrubą blokującą. Możliwość użycia pinu antyrotacyjnego o średnicy 3.0 mm. Zaślepki o przewyższeniu 0, 5, 10 i 15 mm. Śruby blokujące o średnicy 5.0 mm z pełnym lub niepełnym gwintem w długościach 20-100 mm (od 20-60 mm co 2.5 mm oraz od 65-100 co 5 mm). Komplet stanowi: gwóźdź + śruba doszyjkowa + zaślepka + śruba dystalna
</t>
    </r>
  </si>
  <si>
    <t>WKŁAD PANEWKOWY DO PANEWKI PIERWOTNEJ , REWIZYJNEJ , DWUMOBILNEJ *</t>
  </si>
  <si>
    <t>GŁOWA PROTEZY DO PANEWKI PIERWOTNEJ , REWIZYJNEJ , DWUMOBILNEJ  *</t>
  </si>
  <si>
    <t>ZADANIE 50. SYSTEM PŁYT DO ZESPOLEŃ KOSTNYCH ZMIENNOKĄTOWYCH*</t>
  </si>
  <si>
    <t>Komponent nasady bliższej kości udowej</t>
  </si>
  <si>
    <t>Śruba łącząca elementy diafizjalne</t>
  </si>
  <si>
    <t>Stożek rewizyjny udowy wykonany z tantalu</t>
  </si>
  <si>
    <t>Stożek rewizyjny piszczelowy wykonany z tantalu</t>
  </si>
  <si>
    <t>Głowy CoCr na Stożek T1 28,32mm</t>
  </si>
  <si>
    <t>Głowy ceramiczne na Stożek T1 28,32mm</t>
  </si>
  <si>
    <t>29.1.</t>
  </si>
  <si>
    <r>
      <t>Dzierżawa instrumentarium umożliwiającego wszczepienie trzpienia z poz. 1</t>
    </r>
    <r>
      <rPr>
        <sz val="12"/>
        <rFont val="Calibri"/>
        <family val="2"/>
        <charset val="1"/>
      </rPr>
      <t>,  w kontenerze przeznaczonym do sterylizacji i przechowywania  ** - 1 zestaw</t>
    </r>
  </si>
  <si>
    <r>
      <t>Dzierżawa instrumentarium umożliwiającego wszczepienie trzpienia przynasadowego z poz. 3</t>
    </r>
    <r>
      <rPr>
        <sz val="12"/>
        <rFont val="Calibri"/>
        <family val="2"/>
        <charset val="1"/>
      </rPr>
      <t>,  w kontenerze przeznaczonym do sterylizacji i przechowywania  ** - 1 zestaw</t>
    </r>
  </si>
  <si>
    <r>
      <t>Dzierżawa instrumentarium umożliwiającego wszczepienie trzpienia  z poz. 5</t>
    </r>
    <r>
      <rPr>
        <sz val="12"/>
        <rFont val="Calibri"/>
        <family val="2"/>
        <charset val="1"/>
      </rPr>
      <t>,  w kontenerze przeznaczonym do sterylizacji i przechowywania  ** - 1 zestaw</t>
    </r>
  </si>
  <si>
    <r>
      <t>Dzierżawa instrumentarium do panewki z poz. 16</t>
    </r>
    <r>
      <rPr>
        <sz val="12"/>
        <rFont val="Calibri"/>
        <family val="2"/>
        <charset val="1"/>
      </rPr>
      <t>,  w kontenerze przeznaczonym do sterylizacji i przechowywania  ** - 2 zestawy</t>
    </r>
  </si>
  <si>
    <t xml:space="preserve">Dzierżawa napędu ortopedycznego akumulatorowego składającego się z wiertarki, piły oscylacyjnej, baterii oraz końcówek Jacobsa i końcówki do rozwiertaków panewkowych typu Hudson - 2 zestawy
</t>
  </si>
  <si>
    <t>Dzierżawa instrumentarium umożliwiającego wszczepienie protezy,  w kontenerze przeznaczonym do sterylizacji i przechowywania  ** - 1 zestaw</t>
  </si>
  <si>
    <t>Wypożyczenie instrumentarium w kontenerze przeznaczonym do sterylizacji  *** - 1 zestaw</t>
  </si>
  <si>
    <t>Wypożyczenie instrumentarium w kontenerze przeznaczonym do sterylizacji  *** - 2 zestawy</t>
  </si>
  <si>
    <r>
      <t xml:space="preserve">Dzierżawa zestawu przeznaczonego do przechowywania i sterylizacji, wykorzystywanego do leczenia ubytków chrząstki stawowej lub innych terapii w których wymagana jest stymulacja szpiku kostnego. Na zestaw składa się:  
1. Urządzenie do nanozłamań powinno wykonywać powtarzane otwory w warstwie podchrzęstnej kości o średnicy 1 mm i głębokości 9 mm.
2. Uchwyt prowadzący dostępny w dwóch wersjach z 15 stopniowym kątem zgięcia w odcinku dystalnym oraz w kształcie  krzywej A przeznaczony do sterylizacji,
3. Element cofający drut z użyciem kciuka przeznaczony do sterylizacji.   
</t>
    </r>
    <r>
      <rPr>
        <b/>
        <sz val="12"/>
        <color rgb="FF000000"/>
        <rFont val="Calibri"/>
        <family val="2"/>
        <charset val="238"/>
      </rPr>
      <t>1 zestaw</t>
    </r>
  </si>
  <si>
    <t>Dzierżawa instrumentarium umożliwiającego wszczepienie elementów,  w kontenerze przeznaczonym do sterylizacji i przechowywania  ** - 1 zestaw</t>
  </si>
  <si>
    <t>Dzierżawa instrumentarium do trzpieni w zad. 76 - poz. 1.1; 1.8., 1.9. (3 komplety),  w kontenerze przeznaczonym do sterylizacji i przechowywania **  - 2 zestawy</t>
  </si>
  <si>
    <t>Dzierżawa instrumentarium do panewki w zad. 76 pozycje: 1.2., 1.10., ( 2 komplety)   w kontenerze przeznaczonym do sterylizacji i przechowywania ** - 2 zestawy</t>
  </si>
  <si>
    <t>ZADANIE 45. ELEMENTY RYGLUJĄCE, ZAŚLEPKI DO GWOŹDZI (kompatybilne z pozycjami z zadania 44)*</t>
  </si>
  <si>
    <t>ZADANIE 47. ELEMENTY RYGLUJĄCE, ZAŚLEPKI DO GWOŹDZI (kompatybilne z pozycjami z zadania 46)*</t>
  </si>
  <si>
    <t xml:space="preserve">***- W pozycji "wypożyczenie" ująć należy wszelkie koszty związane z wymienioną czynnością, zwłaszcza koszty dostarczenia biologicznie czystego instrumentarium Zamawiającemu wraz z kontenerem przeznaczonym do sterylizacji , koszty wykorzystania instrumentarium do przeprowadzenia operacji, koszty zwrotu instrumentarium Wykonawcy.  Instrumentarium winno zostać dostarczone w kontenerze przeznaczonym do sterylizacji i przechowywania, bezobsługowym lub z filtrami jednorazowymi kompatybilnymi z dostarczonym kontenerem, które zapewni Wykonawca do każdej sterylizacji. Przewidywana ilość sterylizacji pełnego instrumentarium odpowiada ilości implantów wyspecyfikowanych w danej części przedmiotu zamówienia + 10%.
Oprócz wyspecyfikowanej w tej pozycji opłaty Zamawiający ponosić będzie jedynie koszty sterylizacji instrumentarium przed operacją oraz jego mycia i dezynfekcji po operacji.
</t>
  </si>
  <si>
    <t>Wyrób medyczny/asortyment</t>
  </si>
  <si>
    <t>Nr strony/pozycji w
katalogu Oferenta</t>
  </si>
  <si>
    <t>Zestaw</t>
  </si>
  <si>
    <r>
      <t>Wypożyczenie instrumentarium do panewki z poz. 18</t>
    </r>
    <r>
      <rPr>
        <sz val="12"/>
        <rFont val="Calibri"/>
        <family val="2"/>
        <charset val="1"/>
      </rPr>
      <t xml:space="preserve">,  w kontenerze przeznaczonym do sterylizacji i przechowywania  *** </t>
    </r>
  </si>
  <si>
    <t>ZNAK SPRAWY: EZ/170/411-01/24</t>
  </si>
  <si>
    <t>DOSTAWY WYROBÓW MEDYCZNYCH DO ZABIEGÓW ORTOPEDYCZNYCH</t>
  </si>
  <si>
    <t>nie mniej niż: 1 szt</t>
  </si>
  <si>
    <t>nie mniej niż: 50 szt</t>
  </si>
  <si>
    <t>nie mniej niż: 1 opakowanie</t>
  </si>
  <si>
    <t>nie mniej niż: 20 szt</t>
  </si>
  <si>
    <t>nie mniej niż: 30 szt</t>
  </si>
  <si>
    <t>nie mniej niż: 60 szt</t>
  </si>
  <si>
    <t>Dzierżawa pompy artroskopowej, konsoli shavera i dwóch rękojeści shavera oraz konsoli bipolarnej, ostrza tnące do tkanki miękkiej  i do kości w różnych wariantach i rozmiarach ** - 2 zestawy</t>
  </si>
  <si>
    <t>Dzierżawa instrumentarium w kontenerze przeznaczonym do sterylizacji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</si>
</sst>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0"/>
    <numFmt numFmtId="165" formatCode="#,##0.00&quot; zł&quot;"/>
    <numFmt numFmtId="166" formatCode="0.0"/>
    <numFmt numFmtId="167" formatCode="0.0000"/>
    <numFmt numFmtId="168" formatCode="#,##0.00\ [$zł-415];[Red]\-#,##0.00\ [$zł-415]"/>
    <numFmt numFmtId="169" formatCode="d/mm/yyyy"/>
    <numFmt numFmtId="170" formatCode="dd\-mmm"/>
    <numFmt numFmtId="171" formatCode="mmm\-yy"/>
    <numFmt numFmtId="172" formatCode="yyyy\-mm\-dd"/>
    <numFmt numFmtId="173" formatCode="#,##0.00\ &quot;zł&quot;"/>
  </numFmts>
  <fonts count="85">
    <font>
      <sz val="11"/>
      <color rgb="FF000000"/>
      <name val="Czcionka tekstu podstawowego"/>
      <family val="2"/>
      <charset val="238"/>
    </font>
    <font>
      <sz val="20"/>
      <name val="Arial"/>
      <family val="2"/>
      <charset val="238"/>
    </font>
    <font>
      <b/>
      <sz val="20"/>
      <name val="Arial"/>
      <family val="2"/>
      <charset val="238"/>
    </font>
    <font>
      <b/>
      <sz val="20"/>
      <color rgb="FFFF0000"/>
      <name val="Arial"/>
      <family val="2"/>
      <charset val="238"/>
    </font>
    <font>
      <b/>
      <sz val="20"/>
      <name val="Arial CE"/>
      <family val="2"/>
      <charset val="238"/>
    </font>
    <font>
      <sz val="20"/>
      <name val="Arial CE"/>
      <family val="2"/>
      <charset val="238"/>
    </font>
    <font>
      <b/>
      <sz val="20"/>
      <color rgb="FFFF0000"/>
      <name val="Arial CE"/>
      <family val="2"/>
      <charset val="238"/>
    </font>
    <font>
      <b/>
      <sz val="20"/>
      <name val="Arial"/>
      <family val="2"/>
      <charset val="1"/>
    </font>
    <font>
      <sz val="20"/>
      <name val="Arial CE"/>
      <charset val="238"/>
    </font>
    <font>
      <vertAlign val="superscript"/>
      <sz val="20"/>
      <name val="Arial"/>
      <family val="2"/>
      <charset val="238"/>
    </font>
    <font>
      <b/>
      <sz val="20"/>
      <name val="Times New Roman"/>
      <family val="1"/>
      <charset val="238"/>
    </font>
    <font>
      <b/>
      <sz val="20"/>
      <name val="Arial CE"/>
      <charset val="238"/>
    </font>
    <font>
      <sz val="20"/>
      <name val="Arial"/>
      <family val="2"/>
      <charset val="1"/>
    </font>
    <font>
      <sz val="20"/>
      <name val="Times New Roman"/>
      <family val="1"/>
      <charset val="238"/>
    </font>
    <font>
      <sz val="20"/>
      <color rgb="FFFF0000"/>
      <name val="Times New Roman"/>
      <family val="1"/>
      <charset val="238"/>
    </font>
    <font>
      <b/>
      <sz val="8"/>
      <name val="Arial CE"/>
      <family val="2"/>
      <charset val="238"/>
    </font>
    <font>
      <b/>
      <sz val="10"/>
      <name val="Arial CE"/>
      <family val="2"/>
      <charset val="238"/>
    </font>
    <font>
      <b/>
      <sz val="11"/>
      <color rgb="FF000000"/>
      <name val="Czcionka tekstu podstawowego"/>
      <charset val="238"/>
    </font>
    <font>
      <sz val="8"/>
      <name val="Arial CE"/>
      <family val="2"/>
      <charset val="238"/>
    </font>
    <font>
      <sz val="8"/>
      <name val="Arial"/>
      <family val="2"/>
      <charset val="238"/>
    </font>
    <font>
      <sz val="10"/>
      <color rgb="FF000000"/>
      <name val="Arial"/>
      <family val="2"/>
      <charset val="238"/>
    </font>
    <font>
      <b/>
      <sz val="10"/>
      <color rgb="FF000000"/>
      <name val="Times New Roman"/>
      <family val="1"/>
      <charset val="238"/>
    </font>
    <font>
      <sz val="10"/>
      <color rgb="FF000000"/>
      <name val="Times New Roman"/>
      <family val="1"/>
      <charset val="238"/>
    </font>
    <font>
      <b/>
      <sz val="12"/>
      <name val="Times New Roman"/>
      <family val="1"/>
      <charset val="238"/>
    </font>
    <font>
      <sz val="10"/>
      <name val="Times New Roman"/>
      <family val="1"/>
      <charset val="238"/>
    </font>
    <font>
      <sz val="10"/>
      <color rgb="FF008000"/>
      <name val="Times New Roman"/>
      <family val="1"/>
      <charset val="238"/>
    </font>
    <font>
      <sz val="10"/>
      <color rgb="FFFFFFFF"/>
      <name val="Times New Roman"/>
      <family val="1"/>
      <charset val="238"/>
    </font>
    <font>
      <sz val="9"/>
      <name val="Times New Roman"/>
      <family val="1"/>
      <charset val="238"/>
    </font>
    <font>
      <b/>
      <sz val="9"/>
      <name val="Times New Roman"/>
      <family val="1"/>
      <charset val="238"/>
    </font>
    <font>
      <sz val="11"/>
      <color rgb="FF000000"/>
      <name val="Times New Roman"/>
      <family val="1"/>
      <charset val="238"/>
    </font>
    <font>
      <b/>
      <sz val="9"/>
      <color rgb="FF000000"/>
      <name val="Times New Roman"/>
      <family val="1"/>
      <charset val="238"/>
    </font>
    <font>
      <b/>
      <sz val="12"/>
      <color rgb="FF000000"/>
      <name val="Times New Roman"/>
      <family val="1"/>
      <charset val="238"/>
    </font>
    <font>
      <u/>
      <sz val="10"/>
      <color rgb="FF000000"/>
      <name val="Times New Roman"/>
      <family val="1"/>
      <charset val="238"/>
    </font>
    <font>
      <u/>
      <sz val="9"/>
      <color rgb="FF000000"/>
      <name val="Times New Roman"/>
      <family val="1"/>
      <charset val="238"/>
    </font>
    <font>
      <u/>
      <sz val="12"/>
      <color rgb="FF000000"/>
      <name val="Times New Roman"/>
      <family val="1"/>
      <charset val="238"/>
    </font>
    <font>
      <b/>
      <sz val="10"/>
      <name val="Times New Roman"/>
      <family val="1"/>
      <charset val="238"/>
    </font>
    <font>
      <b/>
      <sz val="11"/>
      <name val="Times New Roman"/>
      <family val="1"/>
      <charset val="238"/>
    </font>
    <font>
      <b/>
      <sz val="7"/>
      <name val="Times New Roman"/>
      <family val="1"/>
      <charset val="238"/>
    </font>
    <font>
      <sz val="7"/>
      <name val="Times New Roman"/>
      <family val="1"/>
      <charset val="238"/>
    </font>
    <font>
      <sz val="9"/>
      <color rgb="FF000000"/>
      <name val="Times New Roman"/>
      <family val="1"/>
      <charset val="238"/>
    </font>
    <font>
      <i/>
      <sz val="10"/>
      <color rgb="FF0070C0"/>
      <name val="Times New Roman"/>
      <family val="1"/>
      <charset val="238"/>
    </font>
    <font>
      <strike/>
      <sz val="10"/>
      <name val="Times New Roman"/>
      <family val="1"/>
      <charset val="238"/>
    </font>
    <font>
      <sz val="11"/>
      <color rgb="FFFFFFFF"/>
      <name val="Czcionka tekstu podstawowego"/>
      <family val="2"/>
      <charset val="238"/>
    </font>
    <font>
      <b/>
      <sz val="20"/>
      <color rgb="FF000000"/>
      <name val="Times New Roman"/>
      <family val="1"/>
      <charset val="238"/>
    </font>
    <font>
      <sz val="20"/>
      <color rgb="FF000000"/>
      <name val="Times New Roman"/>
      <family val="1"/>
      <charset val="238"/>
    </font>
    <font>
      <b/>
      <sz val="22"/>
      <color rgb="FF000000"/>
      <name val="Times New Roman"/>
      <family val="1"/>
      <charset val="238"/>
    </font>
    <font>
      <b/>
      <sz val="12"/>
      <color rgb="FF000000"/>
      <name val="Calibri"/>
      <family val="2"/>
      <charset val="1"/>
    </font>
    <font>
      <sz val="12"/>
      <name val="Calibri"/>
      <family val="2"/>
      <charset val="1"/>
    </font>
    <font>
      <b/>
      <sz val="12"/>
      <name val="Calibri"/>
      <family val="2"/>
      <charset val="1"/>
    </font>
    <font>
      <b/>
      <sz val="12"/>
      <color rgb="FF0000FF"/>
      <name val="Calibri"/>
      <family val="2"/>
      <charset val="1"/>
    </font>
    <font>
      <b/>
      <sz val="14"/>
      <name val="Calibri"/>
      <family val="2"/>
      <charset val="1"/>
    </font>
    <font>
      <b/>
      <sz val="12"/>
      <name val="Calibri"/>
      <family val="2"/>
      <charset val="238"/>
    </font>
    <font>
      <b/>
      <sz val="12"/>
      <color rgb="FF000000"/>
      <name val="Calibri"/>
      <family val="2"/>
      <charset val="238"/>
    </font>
    <font>
      <b/>
      <sz val="14"/>
      <color rgb="FF000000"/>
      <name val="Calibri"/>
      <family val="2"/>
      <charset val="1"/>
    </font>
    <font>
      <sz val="11"/>
      <name val="Calibri"/>
      <family val="2"/>
      <charset val="238"/>
    </font>
    <font>
      <sz val="14"/>
      <name val="Times New Roman"/>
      <family val="1"/>
      <charset val="238"/>
    </font>
    <font>
      <sz val="12"/>
      <color rgb="FF000000"/>
      <name val="Calibri"/>
      <family val="2"/>
      <charset val="1"/>
    </font>
    <font>
      <sz val="14"/>
      <name val="Calibri"/>
      <family val="2"/>
      <charset val="1"/>
    </font>
    <font>
      <b/>
      <sz val="10"/>
      <name val="Calibri"/>
      <family val="2"/>
      <charset val="1"/>
    </font>
    <font>
      <b/>
      <sz val="12"/>
      <name val="Calibri"/>
      <family val="2"/>
      <charset val="128"/>
    </font>
    <font>
      <sz val="12"/>
      <name val="Calibri"/>
      <family val="2"/>
      <charset val="128"/>
    </font>
    <font>
      <b/>
      <sz val="10"/>
      <name val="Calibri"/>
      <family val="2"/>
      <charset val="128"/>
    </font>
    <font>
      <sz val="10"/>
      <name val="Calibri"/>
      <family val="2"/>
      <charset val="128"/>
    </font>
    <font>
      <b/>
      <sz val="11"/>
      <color rgb="FF000000"/>
      <name val="Calibri"/>
      <family val="1"/>
      <charset val="238"/>
    </font>
    <font>
      <sz val="11"/>
      <color rgb="FF000000"/>
      <name val="Calibri"/>
      <family val="1"/>
      <charset val="238"/>
    </font>
    <font>
      <b/>
      <sz val="12"/>
      <color rgb="FF000000"/>
      <name val="Calibri"/>
      <family val="1"/>
      <charset val="238"/>
    </font>
    <font>
      <sz val="12"/>
      <color rgb="FF000000"/>
      <name val="Calibri"/>
      <family val="1"/>
      <charset val="238"/>
    </font>
    <font>
      <sz val="12"/>
      <color rgb="FF000000"/>
      <name val="Calibri"/>
      <family val="2"/>
      <charset val="238"/>
    </font>
    <font>
      <b/>
      <sz val="12"/>
      <color rgb="FF000000"/>
      <name val="Calibri"/>
      <family val="2"/>
      <charset val="128"/>
    </font>
    <font>
      <sz val="12"/>
      <name val="Calibri"/>
      <family val="2"/>
      <charset val="238"/>
    </font>
    <font>
      <sz val="11"/>
      <name val="Calibri"/>
      <family val="2"/>
      <charset val="128"/>
    </font>
    <font>
      <b/>
      <sz val="11"/>
      <name val="Calibri"/>
      <family val="2"/>
      <charset val="128"/>
    </font>
    <font>
      <sz val="12"/>
      <color rgb="FF000000"/>
      <name val="Calibri"/>
      <family val="2"/>
      <charset val="128"/>
    </font>
    <font>
      <b/>
      <sz val="11"/>
      <color rgb="FF000000"/>
      <name val="Calibri"/>
      <family val="2"/>
      <charset val="128"/>
    </font>
    <font>
      <sz val="11"/>
      <color rgb="FF000000"/>
      <name val="Calibri"/>
      <family val="2"/>
      <charset val="128"/>
    </font>
    <font>
      <sz val="11"/>
      <name val="Calibri"/>
      <family val="2"/>
      <charset val="1"/>
    </font>
    <font>
      <sz val="10"/>
      <name val="Calibri"/>
      <family val="2"/>
      <charset val="238"/>
    </font>
    <font>
      <b/>
      <sz val="14"/>
      <color rgb="FF000000"/>
      <name val="Calibri"/>
      <family val="2"/>
      <charset val="238"/>
    </font>
    <font>
      <sz val="12"/>
      <name val="Times New Roman"/>
      <family val="1"/>
      <charset val="238"/>
    </font>
    <font>
      <b/>
      <sz val="10"/>
      <name val="Calibri"/>
      <family val="2"/>
      <charset val="238"/>
    </font>
    <font>
      <b/>
      <sz val="11"/>
      <color rgb="FF000000"/>
      <name val="Calibri"/>
      <family val="2"/>
      <charset val="1"/>
    </font>
    <font>
      <b/>
      <sz val="11"/>
      <name val="Calibri"/>
      <family val="2"/>
      <charset val="1"/>
    </font>
    <font>
      <sz val="11"/>
      <color rgb="FF000000"/>
      <name val="Czcionka tekstu podstawowego"/>
      <family val="2"/>
      <charset val="238"/>
    </font>
    <font>
      <sz val="11"/>
      <name val="Calibri"/>
      <family val="1"/>
      <charset val="238"/>
    </font>
    <font>
      <sz val="11"/>
      <name val="Czcionka tekstu podstawowego"/>
      <family val="1"/>
      <charset val="238"/>
    </font>
  </fonts>
  <fills count="18">
    <fill>
      <patternFill patternType="none"/>
    </fill>
    <fill>
      <patternFill patternType="gray125"/>
    </fill>
    <fill>
      <patternFill patternType="solid">
        <fgColor rgb="FF8EB4E3"/>
        <bgColor rgb="FFBFBFBF"/>
      </patternFill>
    </fill>
    <fill>
      <patternFill patternType="solid">
        <fgColor rgb="FFFFFF00"/>
        <bgColor rgb="FFFFFF00"/>
      </patternFill>
    </fill>
    <fill>
      <patternFill patternType="solid">
        <fgColor rgb="FFFFC000"/>
        <bgColor rgb="FFFF9900"/>
      </patternFill>
    </fill>
    <fill>
      <patternFill patternType="solid">
        <fgColor rgb="FFFFFFFF"/>
        <bgColor rgb="FFE2F0D9"/>
      </patternFill>
    </fill>
    <fill>
      <patternFill patternType="solid">
        <fgColor rgb="FFC0C0C0"/>
        <bgColor rgb="FFBFBFBF"/>
      </patternFill>
    </fill>
    <fill>
      <patternFill patternType="solid">
        <fgColor rgb="FFCCCCFF"/>
        <bgColor rgb="FFD9D9D9"/>
      </patternFill>
    </fill>
    <fill>
      <patternFill patternType="solid">
        <fgColor rgb="FF92D050"/>
        <bgColor rgb="FFC5E0B4"/>
      </patternFill>
    </fill>
    <fill>
      <patternFill patternType="solid">
        <fgColor rgb="FF00B0F0"/>
        <bgColor rgb="FF33CCCC"/>
      </patternFill>
    </fill>
    <fill>
      <patternFill patternType="solid">
        <fgColor rgb="FFD9D9D9"/>
        <bgColor rgb="FFDCE6F2"/>
      </patternFill>
    </fill>
    <fill>
      <patternFill patternType="solid">
        <fgColor rgb="FFDCE6F2"/>
        <bgColor rgb="FFE2F0D9"/>
      </patternFill>
    </fill>
    <fill>
      <patternFill patternType="solid">
        <fgColor rgb="FFBFBFBF"/>
        <bgColor rgb="FFC0C0C0"/>
      </patternFill>
    </fill>
    <fill>
      <patternFill patternType="solid">
        <fgColor rgb="FFFF0000"/>
        <bgColor rgb="FFF10D0C"/>
      </patternFill>
    </fill>
    <fill>
      <patternFill patternType="solid">
        <fgColor rgb="FF999999"/>
        <bgColor rgb="FF808080"/>
      </patternFill>
    </fill>
    <fill>
      <patternFill patternType="solid">
        <fgColor rgb="FF7FFE00"/>
        <bgColor rgb="FF92D050"/>
      </patternFill>
    </fill>
    <fill>
      <patternFill patternType="solid">
        <fgColor rgb="FFA1E3E4"/>
        <bgColor rgb="FFA3F5FF"/>
      </patternFill>
    </fill>
    <fill>
      <patternFill patternType="solid">
        <fgColor rgb="FFC5E0B4"/>
        <bgColor rgb="FFD9D9D9"/>
      </patternFill>
    </fill>
  </fills>
  <borders count="32">
    <border>
      <left/>
      <right/>
      <top/>
      <bottom/>
      <diagonal/>
    </border>
    <border>
      <left style="hair">
        <color auto="1"/>
      </left>
      <right style="hair">
        <color auto="1"/>
      </right>
      <top style="hair">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right/>
      <top/>
      <bottom style="thin">
        <color auto="1"/>
      </bottom>
      <diagonal/>
    </border>
    <border>
      <left style="hair">
        <color auto="1"/>
      </left>
      <right style="hair">
        <color auto="1"/>
      </right>
      <top style="hair">
        <color auto="1"/>
      </top>
      <bottom style="hair">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diagonalUp="1" diagonalDown="1">
      <left style="hair">
        <color auto="1"/>
      </left>
      <right style="hair">
        <color auto="1"/>
      </right>
      <top style="hair">
        <color auto="1"/>
      </top>
      <bottom style="hair">
        <color auto="1"/>
      </bottom>
      <diagonal style="hair">
        <color auto="1"/>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diagonalUp="1" diagonalDown="1">
      <left style="hair">
        <color auto="1"/>
      </left>
      <right style="hair">
        <color auto="1"/>
      </right>
      <top/>
      <bottom style="hair">
        <color auto="1"/>
      </bottom>
      <diagonal style="hair">
        <color auto="1"/>
      </diagonal>
    </border>
    <border>
      <left style="hair">
        <color auto="1"/>
      </left>
      <right style="hair">
        <color auto="1"/>
      </right>
      <top style="hair">
        <color auto="1"/>
      </top>
      <bottom style="thin">
        <color auto="1"/>
      </bottom>
      <diagonal/>
    </border>
  </borders>
  <cellStyleXfs count="4">
    <xf numFmtId="0" fontId="0" fillId="0" borderId="0"/>
    <xf numFmtId="9" fontId="82" fillId="0" borderId="0" applyBorder="0" applyProtection="0"/>
    <xf numFmtId="0" fontId="82" fillId="0" borderId="0" applyBorder="0" applyProtection="0"/>
    <xf numFmtId="0" fontId="82" fillId="0" borderId="0"/>
  </cellStyleXfs>
  <cellXfs count="656">
    <xf numFmtId="0" fontId="0" fillId="0" borderId="0" xfId="0"/>
    <xf numFmtId="0" fontId="1" fillId="0" borderId="0" xfId="0" applyFont="1"/>
    <xf numFmtId="0" fontId="2" fillId="0" borderId="0" xfId="0" applyFont="1"/>
    <xf numFmtId="0" fontId="2" fillId="0" borderId="0" xfId="0" applyFont="1" applyAlignment="1">
      <alignment horizontal="center"/>
    </xf>
    <xf numFmtId="1" fontId="2" fillId="0" borderId="0" xfId="0" applyNumberFormat="1" applyFont="1" applyAlignment="1">
      <alignment horizontal="center"/>
    </xf>
    <xf numFmtId="2" fontId="2" fillId="0" borderId="0" xfId="0" applyNumberFormat="1" applyFont="1" applyAlignment="1">
      <alignment horizontal="center"/>
    </xf>
    <xf numFmtId="164" fontId="2" fillId="0" borderId="0" xfId="0" applyNumberFormat="1" applyFont="1" applyAlignment="1">
      <alignment horizontal="center"/>
    </xf>
    <xf numFmtId="2" fontId="3" fillId="0" borderId="0" xfId="0" applyNumberFormat="1" applyFont="1" applyAlignment="1">
      <alignment horizontal="center"/>
    </xf>
    <xf numFmtId="2" fontId="2" fillId="0" borderId="0" xfId="0" applyNumberFormat="1" applyFont="1" applyAlignment="1">
      <alignment horizontal="center" wrapText="1"/>
    </xf>
    <xf numFmtId="0" fontId="2" fillId="0" borderId="0" xfId="0" applyFont="1" applyAlignment="1">
      <alignment horizontal="center" wrapText="1"/>
    </xf>
    <xf numFmtId="165" fontId="2" fillId="0" borderId="0" xfId="0" applyNumberFormat="1" applyFont="1"/>
    <xf numFmtId="3" fontId="1" fillId="0" borderId="0" xfId="0" applyNumberFormat="1" applyFont="1"/>
    <xf numFmtId="2" fontId="4" fillId="0" borderId="0" xfId="0" applyNumberFormat="1" applyFont="1" applyAlignment="1">
      <alignment horizontal="center" vertical="center"/>
    </xf>
    <xf numFmtId="0" fontId="2" fillId="0" borderId="0" xfId="0" applyFont="1" applyAlignment="1">
      <alignment vertical="center"/>
    </xf>
    <xf numFmtId="1"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center" vertical="center"/>
    </xf>
    <xf numFmtId="2" fontId="3" fillId="0" borderId="0" xfId="0" applyNumberFormat="1" applyFont="1" applyAlignment="1">
      <alignment horizontal="center" vertical="center"/>
    </xf>
    <xf numFmtId="2" fontId="2" fillId="0" borderId="0" xfId="0" applyNumberFormat="1" applyFont="1" applyAlignment="1">
      <alignment horizontal="center" vertical="center" wrapText="1"/>
    </xf>
    <xf numFmtId="0" fontId="1" fillId="0" borderId="0" xfId="0" applyFont="1" applyAlignment="1">
      <alignment vertical="center"/>
    </xf>
    <xf numFmtId="165" fontId="2" fillId="0" borderId="0" xfId="0" applyNumberFormat="1" applyFont="1" applyAlignment="1">
      <alignment vertical="center"/>
    </xf>
    <xf numFmtId="3" fontId="1" fillId="0" borderId="0" xfId="0" applyNumberFormat="1" applyFont="1" applyAlignment="1">
      <alignment vertical="center"/>
    </xf>
    <xf numFmtId="2" fontId="4" fillId="0" borderId="0" xfId="0" applyNumberFormat="1" applyFont="1" applyAlignment="1" applyProtection="1">
      <alignment horizontal="center" vertical="center" wrapText="1"/>
      <protection locked="0"/>
    </xf>
    <xf numFmtId="2" fontId="4" fillId="0" borderId="3" xfId="0" applyNumberFormat="1" applyFont="1" applyBorder="1" applyAlignment="1" applyProtection="1">
      <alignment horizontal="center" vertical="center" wrapText="1"/>
      <protection locked="0"/>
    </xf>
    <xf numFmtId="2"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5"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 fontId="4" fillId="2" borderId="3"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2" fontId="4" fillId="2" borderId="3" xfId="0" applyNumberFormat="1" applyFont="1" applyFill="1" applyBorder="1" applyAlignment="1" applyProtection="1">
      <alignment horizontal="center" vertical="center" wrapText="1"/>
      <protection locked="0"/>
    </xf>
    <xf numFmtId="9" fontId="4" fillId="2" borderId="3" xfId="0" applyNumberFormat="1" applyFont="1" applyFill="1" applyBorder="1" applyAlignment="1" applyProtection="1">
      <alignment horizontal="center" vertical="center" wrapText="1"/>
      <protection locked="0"/>
    </xf>
    <xf numFmtId="4" fontId="4" fillId="2" borderId="3" xfId="0" applyNumberFormat="1" applyFont="1" applyFill="1" applyBorder="1" applyAlignment="1" applyProtection="1">
      <alignment horizontal="center" vertical="center" wrapText="1"/>
      <protection locked="0"/>
    </xf>
    <xf numFmtId="164" fontId="4" fillId="2" borderId="3" xfId="0" applyNumberFormat="1" applyFont="1" applyFill="1" applyBorder="1" applyAlignment="1" applyProtection="1">
      <alignment horizontal="center" vertical="center" wrapText="1"/>
      <protection locked="0"/>
    </xf>
    <xf numFmtId="2"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6" fillId="3" borderId="3" xfId="0" applyFont="1" applyFill="1" applyBorder="1" applyAlignment="1" applyProtection="1">
      <alignment horizontal="center" vertical="center" wrapText="1"/>
      <protection locked="0"/>
    </xf>
    <xf numFmtId="1" fontId="4" fillId="3" borderId="3" xfId="0" applyNumberFormat="1"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165" fontId="4" fillId="0" borderId="3" xfId="0" applyNumberFormat="1" applyFont="1" applyBorder="1" applyAlignment="1" applyProtection="1">
      <alignment horizontal="center" vertical="center" wrapText="1"/>
      <protection locked="0"/>
    </xf>
    <xf numFmtId="3" fontId="4" fillId="0" borderId="3" xfId="0" applyNumberFormat="1" applyFont="1" applyBorder="1" applyAlignment="1" applyProtection="1">
      <alignment horizontal="center" vertical="center" wrapText="1"/>
      <protection locked="0"/>
    </xf>
    <xf numFmtId="0" fontId="5" fillId="0" borderId="3" xfId="0" applyFont="1" applyBorder="1" applyAlignment="1">
      <alignment vertical="center" wrapText="1"/>
    </xf>
    <xf numFmtId="0" fontId="5" fillId="0" borderId="0" xfId="0" applyFont="1" applyAlignment="1">
      <alignment vertical="center" wrapText="1"/>
    </xf>
    <xf numFmtId="0" fontId="6" fillId="0" borderId="3" xfId="0" applyFont="1" applyBorder="1" applyAlignment="1" applyProtection="1">
      <alignment horizontal="center" vertical="center" wrapText="1"/>
      <protection locked="0"/>
    </xf>
    <xf numFmtId="165" fontId="4" fillId="0" borderId="3" xfId="0" applyNumberFormat="1" applyFont="1" applyBorder="1" applyAlignment="1">
      <alignment vertical="center" wrapText="1"/>
    </xf>
    <xf numFmtId="4" fontId="1" fillId="0" borderId="3" xfId="0" applyNumberFormat="1" applyFont="1" applyBorder="1" applyAlignment="1">
      <alignment horizontal="left" vertical="center" wrapText="1"/>
    </xf>
    <xf numFmtId="4" fontId="2"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4" fillId="0" borderId="3" xfId="0" applyFont="1" applyBorder="1" applyAlignment="1">
      <alignment horizontal="center" vertical="center"/>
    </xf>
    <xf numFmtId="1" fontId="4" fillId="2" borderId="3"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xf>
    <xf numFmtId="9" fontId="2" fillId="2" borderId="3"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xf>
    <xf numFmtId="2" fontId="2" fillId="2" borderId="3"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4" fontId="2" fillId="0" borderId="3" xfId="0" applyNumberFormat="1" applyFont="1" applyBorder="1" applyAlignment="1">
      <alignment horizontal="center" vertical="center"/>
    </xf>
    <xf numFmtId="2" fontId="3" fillId="0" borderId="3" xfId="0" applyNumberFormat="1" applyFont="1" applyBorder="1" applyAlignment="1">
      <alignment horizontal="center" vertical="center"/>
    </xf>
    <xf numFmtId="2" fontId="2"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165" fontId="2" fillId="0" borderId="3" xfId="0" applyNumberFormat="1" applyFont="1" applyBorder="1" applyAlignment="1">
      <alignment horizontal="left" vertical="center"/>
    </xf>
    <xf numFmtId="0" fontId="1" fillId="0" borderId="3" xfId="0" applyFont="1" applyBorder="1" applyAlignment="1">
      <alignment horizontal="left" vertical="center"/>
    </xf>
    <xf numFmtId="3" fontId="1" fillId="0" borderId="3" xfId="0" applyNumberFormat="1" applyFont="1" applyBorder="1" applyAlignment="1">
      <alignment horizontal="left" vertical="center"/>
    </xf>
    <xf numFmtId="0" fontId="1" fillId="0" borderId="0" xfId="0" applyFont="1" applyAlignment="1">
      <alignment horizontal="left" vertical="center"/>
    </xf>
    <xf numFmtId="0" fontId="1" fillId="0" borderId="3" xfId="3" applyFont="1" applyBorder="1" applyAlignment="1">
      <alignment horizontal="left" vertical="center" wrapText="1"/>
    </xf>
    <xf numFmtId="0" fontId="2" fillId="0" borderId="3" xfId="0" applyFont="1" applyBorder="1"/>
    <xf numFmtId="0" fontId="4" fillId="2" borderId="3" xfId="0" applyFont="1" applyFill="1" applyBorder="1" applyAlignment="1">
      <alignment horizontal="center" vertical="center"/>
    </xf>
    <xf numFmtId="2" fontId="4" fillId="2" borderId="3" xfId="0" applyNumberFormat="1" applyFont="1" applyFill="1" applyBorder="1" applyAlignment="1">
      <alignment horizontal="center" vertical="center"/>
    </xf>
    <xf numFmtId="9" fontId="4" fillId="2" borderId="3" xfId="0" applyNumberFormat="1" applyFont="1" applyFill="1" applyBorder="1" applyAlignment="1">
      <alignment horizontal="center" vertical="center"/>
    </xf>
    <xf numFmtId="2" fontId="4" fillId="0" borderId="3" xfId="0" applyNumberFormat="1" applyFont="1" applyBorder="1" applyAlignment="1">
      <alignment horizontal="center" vertical="center"/>
    </xf>
    <xf numFmtId="1" fontId="6" fillId="0" borderId="3" xfId="0" applyNumberFormat="1" applyFont="1" applyBorder="1" applyAlignment="1">
      <alignment horizontal="center" vertical="center"/>
    </xf>
    <xf numFmtId="1" fontId="4" fillId="0" borderId="3" xfId="0" applyNumberFormat="1" applyFont="1" applyBorder="1" applyAlignment="1">
      <alignment horizontal="center" vertical="center"/>
    </xf>
    <xf numFmtId="0" fontId="4" fillId="0" borderId="4" xfId="0" applyFont="1" applyBorder="1" applyAlignment="1">
      <alignment horizontal="center" vertical="center" wrapText="1"/>
    </xf>
    <xf numFmtId="165" fontId="4" fillId="0" borderId="3" xfId="0" applyNumberFormat="1" applyFont="1" applyBorder="1" applyAlignment="1">
      <alignment horizontal="center" vertical="center"/>
    </xf>
    <xf numFmtId="3" fontId="4" fillId="0" borderId="3"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 xfId="0" applyNumberFormat="1" applyFont="1" applyBorder="1" applyAlignment="1">
      <alignment horizontal="center" vertical="center" wrapText="1"/>
    </xf>
    <xf numFmtId="0" fontId="1" fillId="0" borderId="0" xfId="0" applyFont="1" applyAlignment="1">
      <alignment horizontal="left" vertical="center" wrapText="1"/>
    </xf>
    <xf numFmtId="0" fontId="4" fillId="0" borderId="3" xfId="0" applyFont="1" applyBorder="1" applyAlignment="1">
      <alignment horizontal="left" vertical="center"/>
    </xf>
    <xf numFmtId="2" fontId="4" fillId="4" borderId="3" xfId="0" applyNumberFormat="1" applyFont="1" applyFill="1" applyBorder="1" applyAlignment="1">
      <alignment horizontal="center" vertical="center"/>
    </xf>
    <xf numFmtId="3" fontId="4" fillId="4" borderId="3" xfId="0" applyNumberFormat="1" applyFont="1" applyFill="1" applyBorder="1" applyAlignment="1">
      <alignment horizontal="center" vertical="center"/>
    </xf>
    <xf numFmtId="1" fontId="6" fillId="4" borderId="3" xfId="0" applyNumberFormat="1" applyFont="1" applyFill="1" applyBorder="1" applyAlignment="1">
      <alignment horizontal="center" vertical="center"/>
    </xf>
    <xf numFmtId="1" fontId="4" fillId="4" borderId="3" xfId="0" applyNumberFormat="1" applyFont="1" applyFill="1" applyBorder="1" applyAlignment="1">
      <alignment horizontal="center" vertical="center"/>
    </xf>
    <xf numFmtId="2" fontId="8" fillId="0" borderId="3" xfId="0" applyNumberFormat="1" applyFont="1" applyBorder="1" applyAlignment="1">
      <alignment horizontal="center" vertical="center" wrapText="1"/>
    </xf>
    <xf numFmtId="1" fontId="6" fillId="2" borderId="3" xfId="0" applyNumberFormat="1" applyFont="1" applyFill="1" applyBorder="1" applyAlignment="1">
      <alignment horizontal="center" vertical="center"/>
    </xf>
    <xf numFmtId="0" fontId="10" fillId="0" borderId="3" xfId="0" applyFont="1" applyBorder="1" applyAlignment="1">
      <alignment horizontal="center" vertical="center" wrapText="1"/>
    </xf>
    <xf numFmtId="0" fontId="4" fillId="5" borderId="3" xfId="0" applyFont="1" applyFill="1" applyBorder="1" applyAlignment="1">
      <alignment horizontal="center" vertical="center" wrapText="1"/>
    </xf>
    <xf numFmtId="165" fontId="2" fillId="0" borderId="3" xfId="0" applyNumberFormat="1" applyFont="1" applyBorder="1" applyAlignment="1">
      <alignment horizontal="center" vertical="center"/>
    </xf>
    <xf numFmtId="0" fontId="2" fillId="4" borderId="3" xfId="0" applyFont="1" applyFill="1" applyBorder="1" applyAlignment="1">
      <alignment horizontal="center" vertical="center"/>
    </xf>
    <xf numFmtId="3" fontId="2" fillId="4" borderId="3" xfId="0" applyNumberFormat="1" applyFont="1" applyFill="1" applyBorder="1" applyAlignment="1">
      <alignment horizontal="center" vertical="center"/>
    </xf>
    <xf numFmtId="0" fontId="1" fillId="0" borderId="3" xfId="0" applyFont="1" applyBorder="1" applyAlignment="1">
      <alignment horizontal="center" vertical="center" wrapText="1"/>
    </xf>
    <xf numFmtId="165" fontId="2" fillId="0" borderId="3" xfId="0" applyNumberFormat="1" applyFont="1" applyBorder="1"/>
    <xf numFmtId="0" fontId="2" fillId="4" borderId="3" xfId="0" applyFont="1" applyFill="1" applyBorder="1"/>
    <xf numFmtId="3" fontId="2" fillId="4" borderId="3" xfId="0" applyNumberFormat="1" applyFont="1" applyFill="1" applyBorder="1"/>
    <xf numFmtId="0" fontId="1" fillId="0" borderId="3" xfId="3" applyFont="1" applyBorder="1" applyAlignment="1">
      <alignment horizontal="center" vertical="center" wrapText="1"/>
    </xf>
    <xf numFmtId="0" fontId="3" fillId="7" borderId="3" xfId="0" applyFont="1" applyFill="1" applyBorder="1" applyAlignment="1">
      <alignment horizontal="left" vertical="center"/>
    </xf>
    <xf numFmtId="0" fontId="7" fillId="7" borderId="3" xfId="0" applyFont="1" applyFill="1" applyBorder="1" applyAlignment="1">
      <alignment horizontal="left" vertical="center"/>
    </xf>
    <xf numFmtId="0" fontId="7" fillId="7" borderId="3" xfId="0" applyFont="1" applyFill="1" applyBorder="1" applyAlignment="1">
      <alignment horizontal="left" vertical="center" wrapText="1"/>
    </xf>
    <xf numFmtId="0" fontId="1" fillId="0" borderId="4" xfId="0" applyFont="1" applyBorder="1"/>
    <xf numFmtId="3" fontId="2" fillId="0" borderId="3" xfId="0" applyNumberFormat="1" applyFont="1" applyBorder="1"/>
    <xf numFmtId="0" fontId="12" fillId="0" borderId="3" xfId="0" applyFont="1" applyBorder="1" applyAlignment="1">
      <alignment vertical="center" wrapText="1"/>
    </xf>
    <xf numFmtId="0" fontId="10" fillId="0" borderId="3" xfId="0" applyFont="1" applyBorder="1" applyAlignment="1">
      <alignment horizontal="center" vertical="center"/>
    </xf>
    <xf numFmtId="0" fontId="1" fillId="0" borderId="3" xfId="0" applyFont="1" applyBorder="1" applyAlignment="1">
      <alignment wrapText="1"/>
    </xf>
    <xf numFmtId="0" fontId="1" fillId="0" borderId="3" xfId="0" applyFont="1" applyBorder="1" applyAlignment="1">
      <alignment horizontal="left" wrapText="1"/>
    </xf>
    <xf numFmtId="0" fontId="12" fillId="0" borderId="3" xfId="0" applyFont="1" applyBorder="1" applyAlignment="1">
      <alignment horizontal="left" vertical="center" wrapText="1"/>
    </xf>
    <xf numFmtId="0" fontId="10" fillId="7" borderId="3" xfId="0" applyFont="1" applyFill="1" applyBorder="1" applyAlignment="1">
      <alignment horizontal="left" vertical="center"/>
    </xf>
    <xf numFmtId="1" fontId="10" fillId="7" borderId="3" xfId="0" applyNumberFormat="1" applyFont="1" applyFill="1" applyBorder="1" applyAlignment="1">
      <alignment horizontal="center" vertical="center"/>
    </xf>
    <xf numFmtId="2" fontId="10" fillId="2" borderId="3" xfId="0" applyNumberFormat="1" applyFont="1" applyFill="1" applyBorder="1" applyAlignment="1">
      <alignment horizontal="center" vertical="center"/>
    </xf>
    <xf numFmtId="0" fontId="10" fillId="2" borderId="3" xfId="0" applyFont="1" applyFill="1" applyBorder="1" applyAlignment="1">
      <alignment horizontal="left" vertical="center"/>
    </xf>
    <xf numFmtId="2" fontId="6" fillId="0" borderId="3" xfId="0" applyNumberFormat="1" applyFont="1" applyBorder="1" applyAlignment="1">
      <alignment horizontal="center" vertical="center"/>
    </xf>
    <xf numFmtId="0" fontId="13" fillId="0" borderId="3" xfId="0" applyFont="1" applyBorder="1" applyAlignment="1">
      <alignment horizontal="left" vertical="center" wrapText="1"/>
    </xf>
    <xf numFmtId="1" fontId="2" fillId="0" borderId="3"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0" fontId="13" fillId="0" borderId="3" xfId="0" applyFont="1" applyBorder="1" applyAlignment="1">
      <alignment vertical="center" wrapText="1"/>
    </xf>
    <xf numFmtId="0" fontId="2" fillId="0" borderId="3" xfId="0" applyFont="1" applyBorder="1" applyAlignment="1">
      <alignment horizontal="center"/>
    </xf>
    <xf numFmtId="1" fontId="2" fillId="0" borderId="3" xfId="0" applyNumberFormat="1" applyFont="1" applyBorder="1" applyAlignment="1">
      <alignment horizontal="center"/>
    </xf>
    <xf numFmtId="2" fontId="2" fillId="0" borderId="3" xfId="0" applyNumberFormat="1" applyFont="1" applyBorder="1" applyAlignment="1">
      <alignment horizontal="center"/>
    </xf>
    <xf numFmtId="2" fontId="3" fillId="0" borderId="3" xfId="0" applyNumberFormat="1" applyFont="1" applyBorder="1" applyAlignment="1">
      <alignment horizontal="center"/>
    </xf>
    <xf numFmtId="2" fontId="2" fillId="0" borderId="3" xfId="0" applyNumberFormat="1" applyFont="1" applyBorder="1" applyAlignment="1">
      <alignment horizontal="center" wrapText="1"/>
    </xf>
    <xf numFmtId="0" fontId="2" fillId="0" borderId="3" xfId="0" applyFont="1" applyBorder="1" applyAlignment="1">
      <alignment horizontal="center" wrapText="1"/>
    </xf>
    <xf numFmtId="0" fontId="1" fillId="0" borderId="3" xfId="0" applyFont="1" applyBorder="1"/>
    <xf numFmtId="3" fontId="1" fillId="0" borderId="3" xfId="0" applyNumberFormat="1" applyFont="1" applyBorder="1"/>
    <xf numFmtId="0" fontId="14" fillId="0" borderId="3" xfId="0" applyFont="1" applyBorder="1" applyAlignment="1">
      <alignment vertical="center" wrapText="1"/>
    </xf>
    <xf numFmtId="0" fontId="15" fillId="0" borderId="0" xfId="0" applyFont="1" applyAlignment="1">
      <alignment vertical="center"/>
    </xf>
    <xf numFmtId="0" fontId="16" fillId="0" borderId="0" xfId="0" applyFont="1" applyAlignment="1">
      <alignment vertical="center"/>
    </xf>
    <xf numFmtId="0" fontId="0" fillId="0" borderId="0" xfId="0" applyAlignment="1">
      <alignment horizontal="center"/>
    </xf>
    <xf numFmtId="0" fontId="17" fillId="0" borderId="3" xfId="0" applyFont="1" applyBorder="1" applyAlignment="1">
      <alignment horizontal="center"/>
    </xf>
    <xf numFmtId="0" fontId="17" fillId="0" borderId="3" xfId="0" applyFont="1" applyBorder="1" applyAlignment="1">
      <alignment horizontal="center" wrapText="1"/>
    </xf>
    <xf numFmtId="0" fontId="17" fillId="0" borderId="6" xfId="0" applyFont="1" applyBorder="1" applyAlignment="1">
      <alignment horizontal="center" wrapText="1"/>
    </xf>
    <xf numFmtId="0" fontId="18" fillId="0" borderId="3" xfId="0" applyFont="1" applyBorder="1" applyAlignment="1">
      <alignment horizontal="center"/>
    </xf>
    <xf numFmtId="0" fontId="19" fillId="0" borderId="3" xfId="0" applyFont="1" applyBorder="1" applyAlignment="1">
      <alignment horizontal="center" wrapText="1"/>
    </xf>
    <xf numFmtId="0" fontId="0" fillId="0" borderId="3" xfId="0" applyBorder="1" applyAlignment="1">
      <alignment horizontal="center"/>
    </xf>
    <xf numFmtId="0" fontId="20" fillId="5" borderId="3" xfId="0" applyFont="1" applyFill="1" applyBorder="1" applyAlignment="1">
      <alignment horizontal="left" vertical="center"/>
    </xf>
    <xf numFmtId="166" fontId="0" fillId="0" borderId="3" xfId="0" applyNumberFormat="1" applyBorder="1" applyAlignment="1">
      <alignment horizontal="center" wrapText="1"/>
    </xf>
    <xf numFmtId="0" fontId="0" fillId="5" borderId="0" xfId="0" applyFill="1"/>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1" fontId="25" fillId="0" borderId="0" xfId="0" applyNumberFormat="1" applyFont="1" applyAlignment="1">
      <alignment horizontal="center" vertical="center"/>
    </xf>
    <xf numFmtId="1" fontId="25" fillId="5" borderId="0" xfId="0" applyNumberFormat="1" applyFont="1" applyFill="1" applyAlignment="1">
      <alignment horizontal="center" vertical="center"/>
    </xf>
    <xf numFmtId="1" fontId="22"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 fontId="22" fillId="0" borderId="0" xfId="0" applyNumberFormat="1" applyFont="1" applyAlignment="1">
      <alignment horizontal="center" vertical="center"/>
    </xf>
    <xf numFmtId="1" fontId="22" fillId="0" borderId="0" xfId="0" applyNumberFormat="1" applyFont="1" applyAlignment="1">
      <alignment vertical="center" wrapText="1"/>
    </xf>
    <xf numFmtId="0" fontId="27" fillId="0" borderId="0" xfId="0" applyFont="1" applyAlignment="1" applyProtection="1">
      <alignment horizontal="left" vertical="center" wrapText="1"/>
      <protection locked="0"/>
    </xf>
    <xf numFmtId="0" fontId="27" fillId="5" borderId="0" xfId="0" applyFont="1" applyFill="1" applyAlignment="1" applyProtection="1">
      <alignment horizontal="left" vertical="center" wrapText="1"/>
      <protection locked="0"/>
    </xf>
    <xf numFmtId="0" fontId="28" fillId="0" borderId="0" xfId="0" applyFont="1" applyAlignment="1">
      <alignment vertical="center"/>
    </xf>
    <xf numFmtId="0" fontId="24" fillId="0" borderId="0" xfId="0" applyFont="1" applyAlignment="1" applyProtection="1">
      <alignment horizontal="left" vertical="center"/>
      <protection locked="0"/>
    </xf>
    <xf numFmtId="0" fontId="24" fillId="0" borderId="0" xfId="0" applyFont="1" applyAlignment="1" applyProtection="1">
      <alignment horizontal="left" vertical="center" wrapText="1"/>
      <protection locked="0"/>
    </xf>
    <xf numFmtId="0" fontId="24" fillId="0" borderId="0" xfId="0" applyFont="1" applyAlignment="1" applyProtection="1">
      <alignment horizontal="center" vertical="center" wrapText="1"/>
      <protection locked="0"/>
    </xf>
    <xf numFmtId="1" fontId="21" fillId="0" borderId="0" xfId="0" applyNumberFormat="1" applyFont="1" applyAlignment="1">
      <alignment horizontal="left" vertical="center" wrapText="1"/>
    </xf>
    <xf numFmtId="0" fontId="29" fillId="0" borderId="0" xfId="0" applyFont="1"/>
    <xf numFmtId="1" fontId="30" fillId="0" borderId="0" xfId="0" applyNumberFormat="1" applyFont="1" applyAlignment="1">
      <alignment horizontal="left" vertical="center" wrapText="1"/>
    </xf>
    <xf numFmtId="1" fontId="30" fillId="5" borderId="0" xfId="0" applyNumberFormat="1" applyFont="1" applyFill="1" applyAlignment="1">
      <alignment horizontal="left" vertical="center" wrapText="1"/>
    </xf>
    <xf numFmtId="1" fontId="31" fillId="0" borderId="0" xfId="0" applyNumberFormat="1" applyFont="1" applyAlignment="1">
      <alignment vertical="center" wrapText="1"/>
    </xf>
    <xf numFmtId="0" fontId="24" fillId="0" borderId="0" xfId="0" applyFont="1" applyAlignment="1">
      <alignment vertical="center"/>
    </xf>
    <xf numFmtId="0" fontId="32" fillId="0" borderId="0" xfId="0" applyFont="1"/>
    <xf numFmtId="0" fontId="33" fillId="0" borderId="0" xfId="0" applyFont="1"/>
    <xf numFmtId="0" fontId="33" fillId="5" borderId="0" xfId="0" applyFont="1" applyFill="1"/>
    <xf numFmtId="0" fontId="34" fillId="0" borderId="0" xfId="0" applyFont="1"/>
    <xf numFmtId="0" fontId="35" fillId="6" borderId="8" xfId="0" applyFont="1" applyFill="1" applyBorder="1" applyAlignment="1">
      <alignment horizontal="left" vertical="center" wrapText="1"/>
    </xf>
    <xf numFmtId="0" fontId="35" fillId="6" borderId="9" xfId="0" applyFont="1" applyFill="1" applyBorder="1" applyAlignment="1">
      <alignment horizontal="left" vertical="center" wrapText="1"/>
    </xf>
    <xf numFmtId="0" fontId="35" fillId="6" borderId="0" xfId="0" applyFont="1" applyFill="1" applyAlignment="1">
      <alignment horizontal="left" vertical="center" wrapText="1"/>
    </xf>
    <xf numFmtId="0" fontId="35" fillId="6" borderId="10" xfId="0" applyFont="1" applyFill="1" applyBorder="1" applyAlignment="1">
      <alignment horizontal="left" vertical="center" wrapText="1"/>
    </xf>
    <xf numFmtId="4" fontId="24" fillId="0" borderId="3" xfId="0" applyNumberFormat="1" applyFont="1" applyBorder="1" applyAlignment="1">
      <alignment horizontal="center" vertical="center" wrapText="1"/>
    </xf>
    <xf numFmtId="4" fontId="24" fillId="0" borderId="3" xfId="0" applyNumberFormat="1" applyFont="1" applyBorder="1" applyAlignment="1">
      <alignment horizontal="center" vertical="center"/>
    </xf>
    <xf numFmtId="4" fontId="24" fillId="0" borderId="6" xfId="0" applyNumberFormat="1" applyFont="1" applyBorder="1" applyAlignment="1">
      <alignment horizontal="center" vertical="center" wrapText="1"/>
    </xf>
    <xf numFmtId="3" fontId="24" fillId="0" borderId="3" xfId="0" applyNumberFormat="1" applyFont="1" applyBorder="1" applyAlignment="1">
      <alignment horizontal="center" vertical="center" wrapText="1"/>
    </xf>
    <xf numFmtId="0" fontId="22" fillId="0" borderId="3" xfId="0" applyFont="1" applyBorder="1"/>
    <xf numFmtId="0" fontId="24" fillId="0" borderId="3" xfId="0" applyFont="1" applyBorder="1" applyAlignment="1">
      <alignment horizontal="left" vertical="center" wrapText="1"/>
    </xf>
    <xf numFmtId="0" fontId="24" fillId="0" borderId="3" xfId="0" applyFont="1" applyBorder="1" applyAlignment="1">
      <alignment horizontal="center" vertical="center" wrapText="1"/>
    </xf>
    <xf numFmtId="3" fontId="22" fillId="0" borderId="3" xfId="0" applyNumberFormat="1" applyFont="1" applyBorder="1" applyAlignment="1">
      <alignment horizontal="center" vertical="center"/>
    </xf>
    <xf numFmtId="0" fontId="21" fillId="5" borderId="3" xfId="0" applyFont="1" applyFill="1" applyBorder="1" applyAlignment="1">
      <alignment horizontal="center" vertical="center"/>
    </xf>
    <xf numFmtId="3" fontId="22" fillId="5" borderId="3" xfId="0" applyNumberFormat="1" applyFont="1" applyFill="1" applyBorder="1" applyAlignment="1">
      <alignment horizontal="center" vertical="center"/>
    </xf>
    <xf numFmtId="4" fontId="22" fillId="0" borderId="3" xfId="0" applyNumberFormat="1" applyFont="1" applyBorder="1" applyAlignment="1">
      <alignment horizontal="right" vertical="center"/>
    </xf>
    <xf numFmtId="9" fontId="22" fillId="0" borderId="3" xfId="0" applyNumberFormat="1" applyFont="1" applyBorder="1" applyAlignment="1">
      <alignment horizontal="center" vertical="center"/>
    </xf>
    <xf numFmtId="4" fontId="24" fillId="0" borderId="3" xfId="0" applyNumberFormat="1" applyFont="1" applyBorder="1" applyAlignment="1">
      <alignment horizontal="right" vertical="center" wrapText="1"/>
    </xf>
    <xf numFmtId="4" fontId="24" fillId="5" borderId="3" xfId="0" applyNumberFormat="1" applyFont="1" applyFill="1" applyBorder="1" applyAlignment="1">
      <alignment horizontal="center" vertical="center" wrapText="1"/>
    </xf>
    <xf numFmtId="9" fontId="24" fillId="0" borderId="3" xfId="0" applyNumberFormat="1" applyFont="1" applyBorder="1" applyAlignment="1">
      <alignment horizontal="center" vertical="center" wrapText="1"/>
    </xf>
    <xf numFmtId="3" fontId="24" fillId="0" borderId="11" xfId="0" applyNumberFormat="1" applyFont="1" applyBorder="1" applyAlignment="1">
      <alignment horizontal="center" vertical="center" wrapText="1"/>
    </xf>
    <xf numFmtId="3" fontId="24" fillId="0" borderId="12" xfId="0" applyNumberFormat="1" applyFont="1" applyBorder="1" applyAlignment="1">
      <alignment horizontal="center" vertical="center" wrapText="1"/>
    </xf>
    <xf numFmtId="0" fontId="38" fillId="0" borderId="13" xfId="0" applyFont="1" applyBorder="1" applyAlignment="1">
      <alignment horizontal="center" vertical="center" wrapText="1"/>
    </xf>
    <xf numFmtId="0" fontId="38" fillId="0" borderId="14" xfId="0" applyFont="1" applyBorder="1" applyAlignment="1">
      <alignment horizontal="center" vertical="center" wrapText="1"/>
    </xf>
    <xf numFmtId="4" fontId="38" fillId="0" borderId="14" xfId="0" applyNumberFormat="1" applyFont="1" applyBorder="1" applyAlignment="1">
      <alignment horizontal="center" vertical="center" wrapText="1"/>
    </xf>
    <xf numFmtId="3" fontId="39" fillId="0" borderId="14" xfId="0" applyNumberFormat="1" applyFont="1" applyBorder="1" applyAlignment="1">
      <alignment horizontal="center" vertical="center"/>
    </xf>
    <xf numFmtId="0" fontId="21" fillId="8" borderId="14" xfId="0" applyFont="1" applyFill="1" applyBorder="1" applyAlignment="1">
      <alignment horizontal="center" vertical="center"/>
    </xf>
    <xf numFmtId="0" fontId="21" fillId="0" borderId="14" xfId="0" applyFont="1" applyBorder="1" applyAlignment="1">
      <alignment horizontal="center" vertical="center"/>
    </xf>
    <xf numFmtId="3" fontId="39" fillId="9" borderId="14" xfId="0" applyNumberFormat="1" applyFont="1" applyFill="1" applyBorder="1" applyAlignment="1">
      <alignment horizontal="center" vertical="center"/>
    </xf>
    <xf numFmtId="4" fontId="30" fillId="0" borderId="14" xfId="0" applyNumberFormat="1" applyFont="1" applyBorder="1" applyAlignment="1">
      <alignment horizontal="center" vertical="center"/>
    </xf>
    <xf numFmtId="9" fontId="39" fillId="0" borderId="14" xfId="0" applyNumberFormat="1" applyFont="1" applyBorder="1" applyAlignment="1">
      <alignment horizontal="center" vertical="center"/>
    </xf>
    <xf numFmtId="4" fontId="39" fillId="0" borderId="14" xfId="0" applyNumberFormat="1" applyFont="1" applyBorder="1" applyAlignment="1">
      <alignment horizontal="right" vertical="center"/>
    </xf>
    <xf numFmtId="4" fontId="27" fillId="0" borderId="14" xfId="0" applyNumberFormat="1" applyFont="1" applyBorder="1" applyAlignment="1">
      <alignment horizontal="right" vertical="center" wrapText="1"/>
    </xf>
    <xf numFmtId="4" fontId="24" fillId="0" borderId="14" xfId="0" applyNumberFormat="1" applyFont="1" applyBorder="1" applyAlignment="1">
      <alignment horizontal="right" vertical="center" wrapText="1"/>
    </xf>
    <xf numFmtId="4" fontId="24" fillId="5" borderId="14" xfId="0" applyNumberFormat="1" applyFont="1" applyFill="1" applyBorder="1" applyAlignment="1">
      <alignment horizontal="center" vertical="center" wrapText="1"/>
    </xf>
    <xf numFmtId="9" fontId="38" fillId="0" borderId="14" xfId="0" applyNumberFormat="1" applyFont="1" applyBorder="1" applyAlignment="1">
      <alignment horizontal="center" vertical="center" wrapText="1"/>
    </xf>
    <xf numFmtId="3" fontId="24" fillId="0" borderId="14" xfId="0" applyNumberFormat="1" applyFont="1" applyBorder="1" applyAlignment="1">
      <alignment horizontal="center" vertical="center" wrapText="1"/>
    </xf>
    <xf numFmtId="0" fontId="24" fillId="0" borderId="15" xfId="0" applyFont="1" applyBorder="1" applyAlignment="1">
      <alignment horizontal="left" vertical="center" wrapText="1"/>
    </xf>
    <xf numFmtId="0" fontId="30" fillId="0" borderId="14" xfId="0" applyFont="1" applyBorder="1" applyAlignment="1">
      <alignment horizontal="center" vertical="center"/>
    </xf>
    <xf numFmtId="0" fontId="30" fillId="9" borderId="14" xfId="0" applyFont="1" applyFill="1" applyBorder="1" applyAlignment="1">
      <alignment horizontal="center" vertical="center"/>
    </xf>
    <xf numFmtId="9" fontId="30" fillId="0" borderId="14" xfId="0" applyNumberFormat="1" applyFont="1" applyBorder="1" applyAlignment="1">
      <alignment horizontal="center" vertical="center"/>
    </xf>
    <xf numFmtId="0" fontId="24" fillId="0" borderId="16" xfId="0" applyFont="1" applyBorder="1" applyAlignment="1">
      <alignment horizontal="left" vertical="center" wrapText="1"/>
    </xf>
    <xf numFmtId="0" fontId="38" fillId="0" borderId="4" xfId="0" applyFont="1" applyBorder="1" applyAlignment="1">
      <alignment horizontal="center" vertical="center" wrapText="1"/>
    </xf>
    <xf numFmtId="0" fontId="38" fillId="0" borderId="3" xfId="0" applyFont="1" applyBorder="1" applyAlignment="1">
      <alignment horizontal="center" vertical="center" wrapText="1"/>
    </xf>
    <xf numFmtId="4" fontId="38" fillId="0" borderId="3" xfId="0" applyNumberFormat="1" applyFont="1" applyBorder="1" applyAlignment="1">
      <alignment horizontal="center" vertical="center" wrapText="1"/>
    </xf>
    <xf numFmtId="0" fontId="30" fillId="0" borderId="3" xfId="0" applyFont="1" applyBorder="1" applyAlignment="1">
      <alignment horizontal="center" vertical="center"/>
    </xf>
    <xf numFmtId="0" fontId="21" fillId="8" borderId="3" xfId="0" applyFont="1" applyFill="1" applyBorder="1" applyAlignment="1">
      <alignment horizontal="center" vertical="center"/>
    </xf>
    <xf numFmtId="0" fontId="21" fillId="0" borderId="3" xfId="0" applyFont="1" applyBorder="1" applyAlignment="1">
      <alignment horizontal="center" vertical="center"/>
    </xf>
    <xf numFmtId="0" fontId="30" fillId="9" borderId="3" xfId="0" applyFont="1" applyFill="1" applyBorder="1" applyAlignment="1">
      <alignment horizontal="center" vertical="center"/>
    </xf>
    <xf numFmtId="4" fontId="30" fillId="0" borderId="3" xfId="0" applyNumberFormat="1" applyFont="1" applyBorder="1" applyAlignment="1">
      <alignment horizontal="center" vertical="center"/>
    </xf>
    <xf numFmtId="9" fontId="30" fillId="0" borderId="3" xfId="0" applyNumberFormat="1" applyFont="1" applyBorder="1" applyAlignment="1">
      <alignment horizontal="center" vertical="center"/>
    </xf>
    <xf numFmtId="4" fontId="39" fillId="0" borderId="3" xfId="0" applyNumberFormat="1" applyFont="1" applyBorder="1" applyAlignment="1">
      <alignment horizontal="right" vertical="center"/>
    </xf>
    <xf numFmtId="4" fontId="27" fillId="0" borderId="3" xfId="0" applyNumberFormat="1" applyFont="1" applyBorder="1" applyAlignment="1">
      <alignment horizontal="right" vertical="center" wrapText="1"/>
    </xf>
    <xf numFmtId="9" fontId="38" fillId="0" borderId="3" xfId="0" applyNumberFormat="1" applyFont="1" applyBorder="1" applyAlignment="1">
      <alignment horizontal="center" vertical="center" wrapText="1"/>
    </xf>
    <xf numFmtId="3" fontId="24" fillId="0" borderId="17" xfId="0" applyNumberFormat="1" applyFont="1" applyBorder="1" applyAlignment="1">
      <alignment horizontal="center" vertical="center" wrapText="1"/>
    </xf>
    <xf numFmtId="0" fontId="24" fillId="0" borderId="18" xfId="0" applyFont="1" applyBorder="1" applyAlignment="1">
      <alignment horizontal="left" vertical="center" wrapText="1"/>
    </xf>
    <xf numFmtId="0" fontId="30" fillId="5" borderId="3" xfId="0" applyFont="1" applyFill="1" applyBorder="1" applyAlignment="1">
      <alignment horizontal="center" vertical="center"/>
    </xf>
    <xf numFmtId="3" fontId="38" fillId="0" borderId="19" xfId="0" applyNumberFormat="1" applyFont="1" applyBorder="1" applyAlignment="1">
      <alignment horizontal="center" vertical="center" wrapText="1"/>
    </xf>
    <xf numFmtId="0" fontId="24" fillId="0" borderId="13" xfId="0" applyFont="1" applyBorder="1" applyAlignment="1">
      <alignment horizontal="center" vertical="center" wrapText="1"/>
    </xf>
    <xf numFmtId="4" fontId="38" fillId="0" borderId="0" xfId="0" applyNumberFormat="1" applyFont="1" applyAlignment="1">
      <alignment horizontal="center" vertical="center" wrapText="1"/>
    </xf>
    <xf numFmtId="3" fontId="38" fillId="0" borderId="20" xfId="0" applyNumberFormat="1" applyFont="1" applyBorder="1" applyAlignment="1">
      <alignment horizontal="center" vertical="center" wrapText="1"/>
    </xf>
    <xf numFmtId="0" fontId="24" fillId="0" borderId="4" xfId="0" applyFont="1" applyBorder="1" applyAlignment="1">
      <alignment horizontal="center" vertical="center" wrapText="1"/>
    </xf>
    <xf numFmtId="0" fontId="32" fillId="10" borderId="3" xfId="0" applyFont="1" applyFill="1" applyBorder="1"/>
    <xf numFmtId="3" fontId="27" fillId="0" borderId="3" xfId="0" applyNumberFormat="1" applyFont="1" applyBorder="1" applyAlignment="1">
      <alignment vertical="center" wrapText="1"/>
    </xf>
    <xf numFmtId="0" fontId="39" fillId="10" borderId="3" xfId="0" applyFont="1" applyFill="1" applyBorder="1" applyAlignment="1">
      <alignment horizontal="left" wrapText="1"/>
    </xf>
    <xf numFmtId="0" fontId="39" fillId="10" borderId="3" xfId="0" applyFont="1" applyFill="1" applyBorder="1" applyAlignment="1">
      <alignment horizontal="center" vertical="center"/>
    </xf>
    <xf numFmtId="0" fontId="39" fillId="0" borderId="3" xfId="0" applyFont="1" applyBorder="1" applyAlignment="1">
      <alignment horizontal="center" vertical="center"/>
    </xf>
    <xf numFmtId="0" fontId="39" fillId="5" borderId="3" xfId="0" applyFont="1" applyFill="1" applyBorder="1" applyAlignment="1">
      <alignment horizontal="center" vertical="center"/>
    </xf>
    <xf numFmtId="4" fontId="39" fillId="10" borderId="3" xfId="0" applyNumberFormat="1" applyFont="1" applyFill="1" applyBorder="1" applyAlignment="1">
      <alignment horizontal="right" vertical="center"/>
    </xf>
    <xf numFmtId="0" fontId="29" fillId="10" borderId="3" xfId="0" applyFont="1" applyFill="1" applyBorder="1"/>
    <xf numFmtId="0" fontId="29" fillId="0" borderId="3" xfId="0" applyFont="1" applyBorder="1"/>
    <xf numFmtId="0" fontId="24" fillId="5" borderId="3" xfId="0" applyFont="1" applyFill="1" applyBorder="1" applyAlignment="1">
      <alignment horizontal="center" vertical="center"/>
    </xf>
    <xf numFmtId="1" fontId="24" fillId="5" borderId="3" xfId="0" applyNumberFormat="1" applyFont="1" applyFill="1" applyBorder="1" applyAlignment="1">
      <alignment horizontal="center" vertical="center"/>
    </xf>
    <xf numFmtId="0" fontId="22" fillId="5" borderId="3" xfId="0" applyFont="1" applyFill="1" applyBorder="1" applyAlignment="1">
      <alignment horizontal="center" vertical="center"/>
    </xf>
    <xf numFmtId="4" fontId="24" fillId="5" borderId="3" xfId="0" applyNumberFormat="1" applyFont="1" applyFill="1" applyBorder="1" applyAlignment="1">
      <alignment horizontal="center" vertical="center"/>
    </xf>
    <xf numFmtId="9" fontId="24" fillId="5" borderId="3" xfId="0" applyNumberFormat="1" applyFont="1" applyFill="1" applyBorder="1" applyAlignment="1">
      <alignment horizontal="center" vertical="center"/>
    </xf>
    <xf numFmtId="2" fontId="24" fillId="5" borderId="3" xfId="0" applyNumberFormat="1" applyFont="1" applyFill="1" applyBorder="1" applyAlignment="1">
      <alignment horizontal="center" vertical="center"/>
    </xf>
    <xf numFmtId="4" fontId="35" fillId="10" borderId="3" xfId="0" applyNumberFormat="1" applyFont="1" applyFill="1" applyBorder="1" applyAlignment="1">
      <alignment horizontal="right" vertical="center"/>
    </xf>
    <xf numFmtId="3" fontId="24" fillId="5" borderId="3" xfId="0" applyNumberFormat="1" applyFont="1" applyFill="1" applyBorder="1" applyAlignment="1">
      <alignment horizontal="center" vertical="center" wrapText="1"/>
    </xf>
    <xf numFmtId="0" fontId="24" fillId="5" borderId="3" xfId="0" applyFont="1" applyFill="1" applyBorder="1" applyAlignment="1">
      <alignment horizontal="left" vertical="center" wrapText="1"/>
    </xf>
    <xf numFmtId="0" fontId="24" fillId="5" borderId="3" xfId="0" applyFont="1" applyFill="1" applyBorder="1" applyAlignment="1">
      <alignment horizontal="center" vertical="center" wrapText="1"/>
    </xf>
    <xf numFmtId="0" fontId="24" fillId="5" borderId="14" xfId="0" applyFont="1" applyFill="1" applyBorder="1" applyAlignment="1">
      <alignment horizontal="center"/>
    </xf>
    <xf numFmtId="0" fontId="24" fillId="5" borderId="14" xfId="0" applyFont="1" applyFill="1" applyBorder="1" applyAlignment="1">
      <alignment horizontal="left" vertical="center" wrapText="1"/>
    </xf>
    <xf numFmtId="0" fontId="24" fillId="5" borderId="14" xfId="0" applyFont="1" applyFill="1" applyBorder="1" applyAlignment="1">
      <alignment horizontal="center" vertical="center" wrapText="1"/>
    </xf>
    <xf numFmtId="0" fontId="24" fillId="5" borderId="14" xfId="0" applyFont="1" applyFill="1" applyBorder="1" applyAlignment="1">
      <alignment horizontal="center" vertical="center"/>
    </xf>
    <xf numFmtId="0" fontId="24" fillId="8" borderId="14" xfId="0" applyFont="1" applyFill="1" applyBorder="1" applyAlignment="1">
      <alignment horizontal="center" vertical="center"/>
    </xf>
    <xf numFmtId="0" fontId="24" fillId="0" borderId="14" xfId="0" applyFont="1" applyBorder="1" applyAlignment="1">
      <alignment horizontal="center" vertical="center"/>
    </xf>
    <xf numFmtId="0" fontId="24" fillId="9" borderId="14" xfId="0" applyFont="1" applyFill="1" applyBorder="1" applyAlignment="1">
      <alignment horizontal="center" vertical="center"/>
    </xf>
    <xf numFmtId="4" fontId="24" fillId="5" borderId="14" xfId="0" applyNumberFormat="1" applyFont="1" applyFill="1" applyBorder="1" applyAlignment="1">
      <alignment horizontal="center" vertical="center"/>
    </xf>
    <xf numFmtId="9" fontId="24" fillId="5" borderId="14" xfId="0" applyNumberFormat="1" applyFont="1" applyFill="1" applyBorder="1" applyAlignment="1">
      <alignment horizontal="center" vertical="center"/>
    </xf>
    <xf numFmtId="2" fontId="24" fillId="5" borderId="14" xfId="0" applyNumberFormat="1" applyFont="1" applyFill="1" applyBorder="1" applyAlignment="1">
      <alignment horizontal="center" vertical="center"/>
    </xf>
    <xf numFmtId="0" fontId="24" fillId="5" borderId="3" xfId="0" applyFont="1" applyFill="1" applyBorder="1" applyAlignment="1">
      <alignment horizontal="center"/>
    </xf>
    <xf numFmtId="0" fontId="24" fillId="8" borderId="3" xfId="0" applyFont="1" applyFill="1" applyBorder="1" applyAlignment="1">
      <alignment horizontal="center" vertical="center"/>
    </xf>
    <xf numFmtId="0" fontId="24" fillId="0" borderId="3" xfId="0" applyFont="1" applyBorder="1" applyAlignment="1">
      <alignment horizontal="center" vertical="center"/>
    </xf>
    <xf numFmtId="0" fontId="24" fillId="9" borderId="3" xfId="0" applyFont="1" applyFill="1" applyBorder="1" applyAlignment="1">
      <alignment horizontal="center" vertical="center"/>
    </xf>
    <xf numFmtId="0" fontId="22" fillId="5" borderId="3" xfId="0" applyFont="1" applyFill="1" applyBorder="1" applyAlignment="1">
      <alignment horizontal="left" vertical="center" wrapText="1"/>
    </xf>
    <xf numFmtId="0" fontId="29" fillId="0" borderId="0" xfId="0" applyFont="1" applyAlignment="1">
      <alignment horizontal="center"/>
    </xf>
    <xf numFmtId="2" fontId="41" fillId="11" borderId="3" xfId="0" applyNumberFormat="1" applyFont="1" applyFill="1" applyBorder="1" applyAlignment="1">
      <alignment horizontal="center" vertical="center" wrapText="1"/>
    </xf>
    <xf numFmtId="2" fontId="41" fillId="11" borderId="3" xfId="0" applyNumberFormat="1" applyFont="1" applyFill="1" applyBorder="1" applyAlignment="1">
      <alignment horizontal="left" vertical="center" wrapText="1"/>
    </xf>
    <xf numFmtId="0" fontId="24" fillId="11" borderId="3" xfId="0" applyFont="1" applyFill="1" applyBorder="1" applyAlignment="1">
      <alignment horizontal="center" vertical="center" wrapText="1"/>
    </xf>
    <xf numFmtId="4" fontId="24" fillId="11" borderId="3" xfId="0" applyNumberFormat="1" applyFont="1" applyFill="1" applyBorder="1" applyAlignment="1">
      <alignment horizontal="center" vertical="center" wrapText="1"/>
    </xf>
    <xf numFmtId="0" fontId="24" fillId="11" borderId="3" xfId="0" applyFont="1" applyFill="1" applyBorder="1" applyAlignment="1">
      <alignment horizontal="center" vertical="center"/>
    </xf>
    <xf numFmtId="1" fontId="24" fillId="11" borderId="3" xfId="0" applyNumberFormat="1" applyFont="1" applyFill="1" applyBorder="1" applyAlignment="1">
      <alignment horizontal="center" vertical="center"/>
    </xf>
    <xf numFmtId="4" fontId="24" fillId="11" borderId="3" xfId="0" applyNumberFormat="1" applyFont="1" applyFill="1" applyBorder="1" applyAlignment="1">
      <alignment horizontal="center" vertical="center"/>
    </xf>
    <xf numFmtId="9" fontId="24" fillId="11" borderId="3" xfId="0" applyNumberFormat="1" applyFont="1" applyFill="1" applyBorder="1" applyAlignment="1">
      <alignment horizontal="center" vertical="center"/>
    </xf>
    <xf numFmtId="2" fontId="24" fillId="11" borderId="3" xfId="0" applyNumberFormat="1" applyFont="1" applyFill="1" applyBorder="1" applyAlignment="1">
      <alignment horizontal="center" vertical="center"/>
    </xf>
    <xf numFmtId="3" fontId="24" fillId="5" borderId="14" xfId="0" applyNumberFormat="1" applyFont="1" applyFill="1" applyBorder="1" applyAlignment="1">
      <alignment horizontal="center" vertical="center" wrapText="1"/>
    </xf>
    <xf numFmtId="3" fontId="41" fillId="5" borderId="3" xfId="0" applyNumberFormat="1" applyFont="1" applyFill="1" applyBorder="1" applyAlignment="1">
      <alignment horizontal="center" vertical="center" wrapText="1"/>
    </xf>
    <xf numFmtId="0" fontId="41" fillId="5" borderId="3" xfId="0" applyFont="1" applyFill="1" applyBorder="1" applyAlignment="1">
      <alignment horizontal="left" vertical="center" wrapText="1"/>
    </xf>
    <xf numFmtId="0" fontId="41" fillId="5" borderId="3" xfId="0" applyFont="1" applyFill="1" applyBorder="1" applyAlignment="1">
      <alignment horizontal="center" vertical="center" wrapText="1"/>
    </xf>
    <xf numFmtId="1" fontId="24" fillId="0" borderId="3" xfId="0" applyNumberFormat="1" applyFont="1" applyBorder="1" applyAlignment="1">
      <alignment horizontal="center" vertical="center"/>
    </xf>
    <xf numFmtId="3" fontId="41" fillId="0" borderId="14" xfId="0" applyNumberFormat="1" applyFont="1" applyBorder="1" applyAlignment="1">
      <alignment horizontal="center" vertical="center" wrapText="1"/>
    </xf>
    <xf numFmtId="0" fontId="41" fillId="0" borderId="14" xfId="0" applyFont="1" applyBorder="1" applyAlignment="1">
      <alignment horizontal="left" vertical="center" wrapText="1"/>
    </xf>
    <xf numFmtId="0" fontId="24" fillId="0" borderId="14" xfId="0" applyFont="1" applyBorder="1" applyAlignment="1">
      <alignment horizontal="center" vertical="center" wrapText="1"/>
    </xf>
    <xf numFmtId="4" fontId="24" fillId="0" borderId="14" xfId="0" applyNumberFormat="1" applyFont="1" applyBorder="1" applyAlignment="1">
      <alignment horizontal="center" vertical="center" wrapText="1"/>
    </xf>
    <xf numFmtId="1" fontId="24" fillId="0" borderId="14" xfId="0" applyNumberFormat="1" applyFont="1" applyBorder="1" applyAlignment="1">
      <alignment horizontal="center" vertical="center"/>
    </xf>
    <xf numFmtId="4" fontId="24" fillId="11" borderId="14" xfId="0" applyNumberFormat="1" applyFont="1" applyFill="1" applyBorder="1" applyAlignment="1">
      <alignment horizontal="center" vertical="center"/>
    </xf>
    <xf numFmtId="9" fontId="24" fillId="11" borderId="14" xfId="0" applyNumberFormat="1" applyFont="1" applyFill="1" applyBorder="1" applyAlignment="1">
      <alignment horizontal="center" vertical="center"/>
    </xf>
    <xf numFmtId="2" fontId="24" fillId="11" borderId="14" xfId="0" applyNumberFormat="1" applyFont="1" applyFill="1" applyBorder="1" applyAlignment="1">
      <alignment horizontal="center" vertical="center"/>
    </xf>
    <xf numFmtId="4" fontId="24" fillId="11" borderId="14" xfId="0" applyNumberFormat="1" applyFont="1" applyFill="1" applyBorder="1" applyAlignment="1">
      <alignment horizontal="center" vertical="center" wrapText="1"/>
    </xf>
    <xf numFmtId="3" fontId="41" fillId="0" borderId="3" xfId="0" applyNumberFormat="1" applyFont="1" applyBorder="1" applyAlignment="1">
      <alignment horizontal="center" vertical="center" wrapText="1"/>
    </xf>
    <xf numFmtId="0" fontId="41" fillId="0" borderId="3" xfId="0" applyFont="1" applyBorder="1" applyAlignment="1">
      <alignment horizontal="left" vertical="center" wrapText="1"/>
    </xf>
    <xf numFmtId="0" fontId="24" fillId="0" borderId="21" xfId="0" applyFont="1" applyBorder="1" applyAlignment="1">
      <alignment horizontal="center" vertical="center" wrapText="1"/>
    </xf>
    <xf numFmtId="9" fontId="24" fillId="0" borderId="14" xfId="0" applyNumberFormat="1" applyFont="1" applyBorder="1" applyAlignment="1">
      <alignment horizontal="center" vertical="center"/>
    </xf>
    <xf numFmtId="2" fontId="24" fillId="0" borderId="14" xfId="0" applyNumberFormat="1" applyFont="1" applyBorder="1" applyAlignment="1">
      <alignment horizontal="center" vertical="center"/>
    </xf>
    <xf numFmtId="0" fontId="35" fillId="12" borderId="3" xfId="0" applyFont="1" applyFill="1" applyBorder="1" applyAlignment="1">
      <alignment horizontal="left" vertical="center"/>
    </xf>
    <xf numFmtId="0" fontId="35" fillId="12" borderId="3" xfId="0" applyFont="1" applyFill="1" applyBorder="1" applyAlignment="1">
      <alignment vertical="center"/>
    </xf>
    <xf numFmtId="0" fontId="24" fillId="12" borderId="3" xfId="0" applyFont="1" applyFill="1" applyBorder="1" applyAlignment="1">
      <alignment vertical="center"/>
    </xf>
    <xf numFmtId="0" fontId="22" fillId="6" borderId="3" xfId="0" applyFont="1" applyFill="1" applyBorder="1" applyAlignment="1">
      <alignment horizontal="center" vertical="center"/>
    </xf>
    <xf numFmtId="1" fontId="24" fillId="5" borderId="14" xfId="0" applyNumberFormat="1" applyFont="1" applyFill="1" applyBorder="1" applyAlignment="1">
      <alignment horizontal="center" vertical="center"/>
    </xf>
    <xf numFmtId="0" fontId="0" fillId="0" borderId="3" xfId="0" applyBorder="1"/>
    <xf numFmtId="0" fontId="24" fillId="10" borderId="3" xfId="0" applyFont="1" applyFill="1" applyBorder="1" applyAlignment="1">
      <alignment horizontal="center" vertical="center"/>
    </xf>
    <xf numFmtId="0" fontId="22" fillId="10" borderId="3" xfId="0" applyFont="1" applyFill="1" applyBorder="1" applyAlignment="1">
      <alignment horizontal="center" vertical="center"/>
    </xf>
    <xf numFmtId="4" fontId="24" fillId="10" borderId="3" xfId="0" applyNumberFormat="1" applyFont="1" applyFill="1" applyBorder="1" applyAlignment="1">
      <alignment horizontal="center" vertical="center" wrapText="1"/>
    </xf>
    <xf numFmtId="3" fontId="24" fillId="0" borderId="3" xfId="0" applyNumberFormat="1" applyFont="1" applyBorder="1" applyAlignment="1">
      <alignment horizontal="center" vertical="center"/>
    </xf>
    <xf numFmtId="0" fontId="24" fillId="0" borderId="3" xfId="0" applyFont="1" applyBorder="1" applyAlignment="1">
      <alignment horizontal="left" vertical="center"/>
    </xf>
    <xf numFmtId="0" fontId="24" fillId="0" borderId="14" xfId="0" applyFont="1" applyBorder="1" applyAlignment="1">
      <alignment horizontal="left" vertical="center" wrapText="1"/>
    </xf>
    <xf numFmtId="9" fontId="24" fillId="0" borderId="3" xfId="0" applyNumberFormat="1" applyFont="1" applyBorder="1" applyAlignment="1">
      <alignment horizontal="center" vertical="center"/>
    </xf>
    <xf numFmtId="2" fontId="24" fillId="0" borderId="3" xfId="0" applyNumberFormat="1" applyFont="1" applyBorder="1" applyAlignment="1">
      <alignment horizontal="center" vertical="center"/>
    </xf>
    <xf numFmtId="0" fontId="24" fillId="0" borderId="3" xfId="0" applyFont="1" applyBorder="1" applyAlignment="1">
      <alignment vertical="center" wrapText="1"/>
    </xf>
    <xf numFmtId="0" fontId="24" fillId="0" borderId="3" xfId="0" applyFont="1" applyBorder="1" applyAlignment="1">
      <alignment wrapText="1"/>
    </xf>
    <xf numFmtId="0" fontId="42" fillId="5" borderId="0" xfId="0" applyFont="1" applyFill="1" applyAlignment="1">
      <alignment horizontal="center"/>
    </xf>
    <xf numFmtId="4" fontId="35" fillId="0" borderId="14" xfId="0" applyNumberFormat="1" applyFont="1" applyBorder="1" applyAlignment="1">
      <alignment horizontal="right" vertical="center"/>
    </xf>
    <xf numFmtId="3" fontId="35" fillId="0" borderId="14" xfId="0" applyNumberFormat="1" applyFont="1" applyBorder="1" applyAlignment="1">
      <alignment horizontal="right" vertical="center"/>
    </xf>
    <xf numFmtId="0" fontId="24" fillId="0" borderId="0" xfId="0" applyFont="1"/>
    <xf numFmtId="4" fontId="24" fillId="0" borderId="0" xfId="0" applyNumberFormat="1" applyFont="1"/>
    <xf numFmtId="10" fontId="24" fillId="0" borderId="0" xfId="0" applyNumberFormat="1" applyFont="1"/>
    <xf numFmtId="0" fontId="24" fillId="5" borderId="0" xfId="0" applyFont="1" applyFill="1"/>
    <xf numFmtId="0" fontId="22" fillId="5" borderId="21" xfId="0" applyFont="1" applyFill="1" applyBorder="1" applyAlignment="1">
      <alignment horizontal="left" vertical="center"/>
    </xf>
    <xf numFmtId="0" fontId="24" fillId="0" borderId="21" xfId="0" applyFont="1" applyBorder="1"/>
    <xf numFmtId="4" fontId="24" fillId="0" borderId="21" xfId="0" applyNumberFormat="1" applyFont="1" applyBorder="1" applyAlignment="1">
      <alignment horizontal="right"/>
    </xf>
    <xf numFmtId="4" fontId="24" fillId="0" borderId="0" xfId="0" applyNumberFormat="1" applyFont="1" applyAlignment="1">
      <alignment horizontal="right"/>
    </xf>
    <xf numFmtId="0" fontId="22" fillId="5" borderId="0" xfId="0" applyFont="1" applyFill="1" applyAlignment="1">
      <alignment horizontal="left" vertical="center"/>
    </xf>
    <xf numFmtId="0" fontId="24" fillId="5" borderId="21" xfId="0" applyFont="1" applyFill="1" applyBorder="1"/>
    <xf numFmtId="0" fontId="22" fillId="5" borderId="21" xfId="0" applyFont="1" applyFill="1" applyBorder="1" applyAlignment="1">
      <alignment vertical="center"/>
    </xf>
    <xf numFmtId="0" fontId="22" fillId="5" borderId="0" xfId="0" applyFont="1" applyFill="1" applyAlignment="1">
      <alignment horizontal="center" vertical="center"/>
    </xf>
    <xf numFmtId="0" fontId="0" fillId="13" borderId="0" xfId="0" applyFill="1"/>
    <xf numFmtId="0" fontId="13" fillId="0" borderId="0" xfId="0" applyFont="1"/>
    <xf numFmtId="0" fontId="10" fillId="0" borderId="0" xfId="0" applyFont="1"/>
    <xf numFmtId="0" fontId="10" fillId="0" borderId="0" xfId="0" applyFont="1" applyAlignment="1">
      <alignment horizontal="center"/>
    </xf>
    <xf numFmtId="2" fontId="10" fillId="0" borderId="0" xfId="0" applyNumberFormat="1" applyFont="1" applyAlignment="1">
      <alignment horizontal="center"/>
    </xf>
    <xf numFmtId="1" fontId="43" fillId="0" borderId="0" xfId="0" applyNumberFormat="1" applyFont="1" applyAlignment="1">
      <alignment horizontal="center"/>
    </xf>
    <xf numFmtId="2" fontId="43" fillId="0" borderId="0" xfId="0" applyNumberFormat="1" applyFont="1" applyAlignment="1">
      <alignment horizontal="center"/>
    </xf>
    <xf numFmtId="0" fontId="43" fillId="0" borderId="0" xfId="0" applyFont="1" applyAlignment="1">
      <alignment horizontal="center"/>
    </xf>
    <xf numFmtId="2" fontId="43" fillId="0" borderId="22" xfId="0" applyNumberFormat="1" applyFont="1" applyBorder="1" applyAlignment="1">
      <alignment horizontal="center"/>
    </xf>
    <xf numFmtId="2" fontId="10" fillId="0" borderId="0" xfId="0" applyNumberFormat="1" applyFont="1" applyAlignment="1" applyProtection="1">
      <alignment vertical="center" wrapText="1"/>
      <protection locked="0"/>
    </xf>
    <xf numFmtId="2" fontId="43" fillId="0" borderId="0" xfId="0" applyNumberFormat="1" applyFont="1" applyAlignment="1" applyProtection="1">
      <alignment vertical="center" wrapText="1"/>
      <protection locked="0"/>
    </xf>
    <xf numFmtId="2" fontId="43" fillId="0" borderId="0" xfId="0" applyNumberFormat="1" applyFont="1" applyAlignment="1">
      <alignment horizontal="center" vertical="center"/>
    </xf>
    <xf numFmtId="0" fontId="43" fillId="0" borderId="0" xfId="0" applyFont="1" applyAlignment="1">
      <alignment horizontal="center" vertical="center"/>
    </xf>
    <xf numFmtId="2" fontId="43" fillId="0" borderId="22" xfId="0" applyNumberFormat="1" applyFont="1" applyBorder="1" applyAlignment="1">
      <alignment horizontal="center" vertical="center"/>
    </xf>
    <xf numFmtId="0" fontId="13" fillId="0" borderId="0" xfId="0" applyFont="1" applyAlignment="1">
      <alignment vertical="center"/>
    </xf>
    <xf numFmtId="0" fontId="13"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2" fontId="10" fillId="0" borderId="3" xfId="0" applyNumberFormat="1" applyFont="1" applyBorder="1" applyAlignment="1" applyProtection="1">
      <alignment horizontal="center" vertical="center" wrapText="1"/>
      <protection locked="0"/>
    </xf>
    <xf numFmtId="9" fontId="10" fillId="0" borderId="3" xfId="0" applyNumberFormat="1" applyFont="1" applyBorder="1" applyAlignment="1" applyProtection="1">
      <alignment horizontal="center" vertical="center" wrapText="1"/>
      <protection locked="0"/>
    </xf>
    <xf numFmtId="4" fontId="10" fillId="0" borderId="3" xfId="0" applyNumberFormat="1" applyFont="1" applyBorder="1" applyAlignment="1" applyProtection="1">
      <alignment horizontal="center" vertical="center" wrapText="1"/>
      <protection locked="0"/>
    </xf>
    <xf numFmtId="2" fontId="10" fillId="0" borderId="3" xfId="0" applyNumberFormat="1" applyFont="1" applyBorder="1" applyAlignment="1">
      <alignment horizontal="center" vertical="center" wrapText="1"/>
    </xf>
    <xf numFmtId="1" fontId="43" fillId="0" borderId="3" xfId="0" applyNumberFormat="1" applyFont="1" applyBorder="1" applyAlignment="1">
      <alignment horizontal="center" vertical="center" wrapText="1"/>
    </xf>
    <xf numFmtId="2" fontId="43" fillId="0" borderId="3" xfId="0" applyNumberFormat="1" applyFont="1" applyBorder="1" applyAlignment="1">
      <alignment horizontal="center" vertical="center" wrapText="1"/>
    </xf>
    <xf numFmtId="0" fontId="43" fillId="0" borderId="3" xfId="0" applyFont="1" applyBorder="1" applyAlignment="1">
      <alignment horizontal="center" vertical="center" wrapText="1"/>
    </xf>
    <xf numFmtId="2" fontId="43" fillId="0" borderId="22" xfId="0" applyNumberFormat="1" applyFont="1" applyBorder="1" applyAlignment="1">
      <alignment horizontal="center" vertical="center" wrapText="1"/>
    </xf>
    <xf numFmtId="0" fontId="13" fillId="0" borderId="0" xfId="0" applyFont="1" applyAlignment="1">
      <alignment vertical="center" wrapText="1"/>
    </xf>
    <xf numFmtId="0" fontId="43" fillId="0" borderId="3" xfId="0" applyFont="1" applyBorder="1" applyAlignment="1" applyProtection="1">
      <alignment horizontal="center" vertical="center" wrapText="1"/>
      <protection locked="0"/>
    </xf>
    <xf numFmtId="0" fontId="43" fillId="0" borderId="22" xfId="0" applyFont="1" applyBorder="1" applyAlignment="1" applyProtection="1">
      <alignment horizontal="center" vertical="center" wrapText="1"/>
      <protection locked="0"/>
    </xf>
    <xf numFmtId="4" fontId="13"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2" fontId="10" fillId="0" borderId="3" xfId="0" applyNumberFormat="1" applyFont="1" applyBorder="1" applyAlignment="1">
      <alignment horizontal="center" vertical="center"/>
    </xf>
    <xf numFmtId="9"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xf>
    <xf numFmtId="1" fontId="43" fillId="0" borderId="3" xfId="0" applyNumberFormat="1" applyFont="1" applyBorder="1" applyAlignment="1">
      <alignment horizontal="center" vertical="center"/>
    </xf>
    <xf numFmtId="2" fontId="43" fillId="0" borderId="3" xfId="0" applyNumberFormat="1" applyFont="1" applyBorder="1" applyAlignment="1">
      <alignment horizontal="center" vertical="center"/>
    </xf>
    <xf numFmtId="4" fontId="43" fillId="0" borderId="3" xfId="0" applyNumberFormat="1" applyFont="1" applyBorder="1" applyAlignment="1">
      <alignment horizontal="center" vertical="center"/>
    </xf>
    <xf numFmtId="0" fontId="13" fillId="0" borderId="3" xfId="0" applyFont="1" applyBorder="1" applyAlignment="1">
      <alignment horizontal="left" vertical="center"/>
    </xf>
    <xf numFmtId="0" fontId="13" fillId="0" borderId="0" xfId="0" applyFont="1" applyAlignment="1">
      <alignment horizontal="left" vertical="center"/>
    </xf>
    <xf numFmtId="0" fontId="10" fillId="6" borderId="5" xfId="0" applyFont="1" applyFill="1" applyBorder="1" applyAlignment="1">
      <alignment vertical="center"/>
    </xf>
    <xf numFmtId="0" fontId="10" fillId="6" borderId="23" xfId="0" applyFont="1" applyFill="1" applyBorder="1" applyAlignment="1">
      <alignment vertical="center"/>
    </xf>
    <xf numFmtId="0" fontId="10" fillId="6" borderId="22" xfId="0" applyFont="1" applyFill="1" applyBorder="1" applyAlignment="1">
      <alignment vertical="center"/>
    </xf>
    <xf numFmtId="10" fontId="13" fillId="0" borderId="0" xfId="1" applyNumberFormat="1" applyFont="1" applyBorder="1" applyAlignment="1" applyProtection="1">
      <alignment horizontal="left" vertical="center"/>
    </xf>
    <xf numFmtId="0" fontId="10" fillId="0" borderId="5" xfId="0" applyFont="1" applyBorder="1" applyAlignment="1">
      <alignment horizontal="center" vertical="center"/>
    </xf>
    <xf numFmtId="0" fontId="13" fillId="0" borderId="23" xfId="3" applyFont="1" applyBorder="1" applyAlignment="1">
      <alignment horizontal="left" vertical="center" wrapText="1"/>
    </xf>
    <xf numFmtId="0" fontId="10" fillId="0" borderId="3" xfId="0" applyFont="1" applyBorder="1" applyAlignment="1">
      <alignment vertical="center"/>
    </xf>
    <xf numFmtId="1" fontId="10" fillId="0" borderId="3" xfId="0" applyNumberFormat="1" applyFont="1" applyBorder="1" applyAlignment="1">
      <alignment horizontal="center" vertical="center"/>
    </xf>
    <xf numFmtId="165" fontId="10" fillId="0" borderId="3" xfId="0" applyNumberFormat="1" applyFont="1" applyBorder="1" applyAlignment="1">
      <alignment horizontal="center" vertical="center" wrapText="1"/>
    </xf>
    <xf numFmtId="9" fontId="10" fillId="0" borderId="3" xfId="0" applyNumberFormat="1" applyFont="1" applyBorder="1" applyAlignment="1">
      <alignment horizontal="center" vertical="center"/>
    </xf>
    <xf numFmtId="0" fontId="44" fillId="0" borderId="3" xfId="3" applyFont="1" applyBorder="1" applyAlignment="1">
      <alignment horizontal="center" vertical="center" wrapText="1"/>
    </xf>
    <xf numFmtId="165" fontId="43" fillId="0" borderId="3" xfId="0" applyNumberFormat="1" applyFont="1" applyBorder="1" applyAlignment="1">
      <alignment horizontal="center" vertical="center" wrapText="1"/>
    </xf>
    <xf numFmtId="165" fontId="43" fillId="0" borderId="22" xfId="0" applyNumberFormat="1" applyFont="1" applyBorder="1" applyAlignment="1">
      <alignment horizontal="center" vertical="center" wrapText="1"/>
    </xf>
    <xf numFmtId="0" fontId="13" fillId="0" borderId="3" xfId="0" applyFont="1" applyBorder="1"/>
    <xf numFmtId="0" fontId="13" fillId="0" borderId="3" xfId="3" applyFont="1" applyBorder="1" applyAlignment="1">
      <alignment horizontal="left" vertical="center" wrapText="1"/>
    </xf>
    <xf numFmtId="0" fontId="10" fillId="14" borderId="23" xfId="0" applyFont="1" applyFill="1" applyBorder="1" applyAlignment="1">
      <alignment vertical="center"/>
    </xf>
    <xf numFmtId="165" fontId="10" fillId="14" borderId="3" xfId="0" applyNumberFormat="1" applyFont="1" applyFill="1" applyBorder="1" applyAlignment="1">
      <alignment horizontal="center" vertical="center" wrapText="1"/>
    </xf>
    <xf numFmtId="0" fontId="43" fillId="0" borderId="3" xfId="3" applyFont="1" applyBorder="1" applyAlignment="1">
      <alignment horizontal="center" vertical="center" wrapText="1"/>
    </xf>
    <xf numFmtId="0" fontId="10" fillId="14" borderId="22" xfId="0" applyFont="1" applyFill="1" applyBorder="1" applyAlignment="1">
      <alignment vertical="center"/>
    </xf>
    <xf numFmtId="4" fontId="43" fillId="0" borderId="3" xfId="0" applyNumberFormat="1" applyFont="1" applyBorder="1" applyAlignment="1">
      <alignment horizontal="left" wrapText="1"/>
    </xf>
    <xf numFmtId="165" fontId="10" fillId="0" borderId="3" xfId="3" applyNumberFormat="1" applyFont="1" applyBorder="1" applyAlignment="1">
      <alignment horizontal="center" vertical="center" wrapText="1"/>
    </xf>
    <xf numFmtId="0" fontId="13" fillId="0" borderId="3" xfId="0" applyFont="1" applyBorder="1" applyAlignment="1">
      <alignment wrapText="1"/>
    </xf>
    <xf numFmtId="0" fontId="45" fillId="0" borderId="3" xfId="0" applyFont="1" applyBorder="1" applyAlignment="1">
      <alignment horizontal="center" vertical="center" wrapText="1"/>
    </xf>
    <xf numFmtId="0" fontId="14" fillId="0" borderId="0" xfId="0" applyFont="1" applyAlignment="1">
      <alignment vertical="center" wrapText="1"/>
    </xf>
    <xf numFmtId="0" fontId="10" fillId="0" borderId="0" xfId="0" applyFont="1" applyAlignment="1">
      <alignment vertical="center"/>
    </xf>
    <xf numFmtId="4" fontId="10" fillId="0" borderId="0" xfId="0" applyNumberFormat="1" applyFont="1" applyAlignment="1">
      <alignment horizontal="center" vertical="center" wrapText="1"/>
    </xf>
    <xf numFmtId="0" fontId="10" fillId="0" borderId="0" xfId="0" applyFont="1" applyAlignment="1">
      <alignment horizontal="center" vertical="center"/>
    </xf>
    <xf numFmtId="1" fontId="10" fillId="0" borderId="0" xfId="0" applyNumberFormat="1" applyFont="1" applyAlignment="1">
      <alignment horizontal="center" vertical="center"/>
    </xf>
    <xf numFmtId="165" fontId="10" fillId="0" borderId="0" xfId="0" applyNumberFormat="1" applyFont="1" applyAlignment="1">
      <alignment horizontal="center" vertical="center" wrapText="1"/>
    </xf>
    <xf numFmtId="9" fontId="10" fillId="0" borderId="0" xfId="0" applyNumberFormat="1" applyFont="1" applyAlignment="1">
      <alignment horizontal="center" vertical="center"/>
    </xf>
    <xf numFmtId="165" fontId="10" fillId="0" borderId="24" xfId="0" applyNumberFormat="1" applyFont="1" applyBorder="1" applyAlignment="1">
      <alignment horizontal="center" vertical="center" wrapText="1"/>
    </xf>
    <xf numFmtId="165" fontId="10" fillId="0" borderId="25" xfId="0" applyNumberFormat="1" applyFont="1" applyBorder="1" applyAlignment="1">
      <alignment horizontal="center" vertical="center" wrapText="1"/>
    </xf>
    <xf numFmtId="1" fontId="43" fillId="0" borderId="0" xfId="0" applyNumberFormat="1" applyFont="1" applyAlignment="1">
      <alignment horizontal="center" vertical="center"/>
    </xf>
    <xf numFmtId="165" fontId="43" fillId="0" borderId="24" xfId="0" applyNumberFormat="1" applyFont="1" applyBorder="1" applyAlignment="1">
      <alignment horizontal="center" vertical="center" wrapText="1"/>
    </xf>
    <xf numFmtId="167" fontId="43" fillId="0" borderId="0" xfId="0" applyNumberFormat="1" applyFont="1" applyAlignment="1">
      <alignment horizontal="center"/>
    </xf>
    <xf numFmtId="165" fontId="10" fillId="0" borderId="0" xfId="0" applyNumberFormat="1" applyFont="1"/>
    <xf numFmtId="0" fontId="10" fillId="0" borderId="23" xfId="0" applyFont="1" applyBorder="1" applyAlignment="1">
      <alignment vertical="center"/>
    </xf>
    <xf numFmtId="3" fontId="10" fillId="0" borderId="3" xfId="0" applyNumberFormat="1" applyFont="1" applyBorder="1" applyAlignment="1">
      <alignment horizontal="left" vertical="center" wrapText="1"/>
    </xf>
    <xf numFmtId="0" fontId="46" fillId="0" borderId="0" xfId="0" applyFont="1" applyAlignment="1">
      <alignment horizontal="center" vertical="center"/>
    </xf>
    <xf numFmtId="0" fontId="47" fillId="0" borderId="0" xfId="0" applyFont="1" applyAlignment="1">
      <alignment horizontal="center"/>
    </xf>
    <xf numFmtId="0" fontId="48" fillId="0" borderId="0" xfId="0" applyFont="1"/>
    <xf numFmtId="3" fontId="48" fillId="0" borderId="0" xfId="0" applyNumberFormat="1" applyFont="1" applyAlignment="1">
      <alignment horizontal="center"/>
    </xf>
    <xf numFmtId="168" fontId="48" fillId="0" borderId="0" xfId="0" applyNumberFormat="1" applyFont="1" applyAlignment="1">
      <alignment horizontal="center"/>
    </xf>
    <xf numFmtId="0" fontId="48" fillId="0" borderId="0" xfId="0" applyFont="1" applyAlignment="1">
      <alignment horizontal="center"/>
    </xf>
    <xf numFmtId="2" fontId="48" fillId="0" borderId="0" xfId="0" applyNumberFormat="1" applyFont="1" applyAlignment="1">
      <alignment horizontal="center"/>
    </xf>
    <xf numFmtId="2" fontId="48" fillId="0" borderId="0" xfId="0" applyNumberFormat="1" applyFont="1" applyAlignment="1">
      <alignment horizontal="right"/>
    </xf>
    <xf numFmtId="1" fontId="46" fillId="0" borderId="0" xfId="0" applyNumberFormat="1" applyFont="1" applyAlignment="1">
      <alignment horizontal="center"/>
    </xf>
    <xf numFmtId="2" fontId="46" fillId="0" borderId="0" xfId="0" applyNumberFormat="1" applyFont="1" applyAlignment="1">
      <alignment horizontal="right"/>
    </xf>
    <xf numFmtId="0" fontId="46" fillId="0" borderId="0" xfId="0" applyFont="1" applyAlignment="1">
      <alignment horizontal="right"/>
    </xf>
    <xf numFmtId="1" fontId="48" fillId="0" borderId="0" xfId="0" applyNumberFormat="1" applyFont="1" applyAlignment="1">
      <alignment horizontal="center"/>
    </xf>
    <xf numFmtId="168" fontId="47" fillId="0" borderId="0" xfId="0" applyNumberFormat="1" applyFont="1" applyAlignment="1">
      <alignment horizontal="center" vertical="center"/>
    </xf>
    <xf numFmtId="2" fontId="48" fillId="0" borderId="0" xfId="0" applyNumberFormat="1" applyFont="1" applyAlignment="1" applyProtection="1">
      <alignment horizontal="center" vertical="center" wrapText="1"/>
      <protection locked="0"/>
    </xf>
    <xf numFmtId="2" fontId="48" fillId="0" borderId="0" xfId="0" applyNumberFormat="1" applyFont="1" applyAlignment="1" applyProtection="1">
      <alignment vertical="center" wrapText="1"/>
      <protection locked="0"/>
    </xf>
    <xf numFmtId="3" fontId="48" fillId="0" borderId="0" xfId="0" applyNumberFormat="1" applyFont="1" applyAlignment="1" applyProtection="1">
      <alignment vertical="center" wrapText="1"/>
      <protection locked="0"/>
    </xf>
    <xf numFmtId="168" fontId="48" fillId="0" borderId="0" xfId="0" applyNumberFormat="1" applyFont="1" applyAlignment="1" applyProtection="1">
      <alignment vertical="center" wrapText="1"/>
      <protection locked="0"/>
    </xf>
    <xf numFmtId="2" fontId="48" fillId="0" borderId="0" xfId="0" applyNumberFormat="1" applyFont="1" applyAlignment="1" applyProtection="1">
      <alignment horizontal="right" vertical="center" wrapText="1"/>
      <protection locked="0"/>
    </xf>
    <xf numFmtId="2" fontId="46" fillId="0" borderId="0" xfId="0" applyNumberFormat="1" applyFont="1" applyAlignment="1" applyProtection="1">
      <alignment vertical="center" wrapText="1"/>
      <protection locked="0"/>
    </xf>
    <xf numFmtId="2" fontId="46" fillId="0" borderId="0" xfId="0" applyNumberFormat="1" applyFont="1" applyAlignment="1">
      <alignment horizontal="right" vertical="center"/>
    </xf>
    <xf numFmtId="0" fontId="46" fillId="0" borderId="0" xfId="0" applyFont="1" applyAlignment="1">
      <alignment horizontal="right" vertical="center"/>
    </xf>
    <xf numFmtId="1" fontId="48" fillId="0" borderId="0" xfId="0" applyNumberFormat="1" applyFont="1" applyAlignment="1" applyProtection="1">
      <alignment vertical="center" wrapText="1"/>
      <protection locked="0"/>
    </xf>
    <xf numFmtId="0" fontId="48" fillId="0" borderId="0" xfId="0" applyFont="1" applyAlignment="1" applyProtection="1">
      <alignment horizontal="left" vertical="center" wrapText="1"/>
      <protection locked="0"/>
    </xf>
    <xf numFmtId="0" fontId="46" fillId="15" borderId="0" xfId="0" applyFont="1" applyFill="1" applyAlignment="1">
      <alignment horizontal="center" vertical="center" wrapText="1"/>
    </xf>
    <xf numFmtId="0" fontId="48" fillId="15" borderId="3" xfId="0" applyFont="1" applyFill="1" applyBorder="1" applyAlignment="1" applyProtection="1">
      <alignment horizontal="center" vertical="center" wrapText="1"/>
      <protection locked="0"/>
    </xf>
    <xf numFmtId="3" fontId="48" fillId="16" borderId="3" xfId="0" applyNumberFormat="1" applyFont="1" applyFill="1" applyBorder="1" applyAlignment="1" applyProtection="1">
      <alignment horizontal="center" vertical="center" wrapText="1"/>
      <protection locked="0"/>
    </xf>
    <xf numFmtId="3" fontId="48" fillId="15" borderId="3" xfId="0" applyNumberFormat="1" applyFont="1" applyFill="1" applyBorder="1" applyAlignment="1" applyProtection="1">
      <alignment horizontal="center" vertical="center" wrapText="1"/>
      <protection locked="0"/>
    </xf>
    <xf numFmtId="168" fontId="48" fillId="15" borderId="3" xfId="0" applyNumberFormat="1" applyFont="1" applyFill="1" applyBorder="1" applyAlignment="1" applyProtection="1">
      <alignment horizontal="center" vertical="center" wrapText="1"/>
      <protection locked="0"/>
    </xf>
    <xf numFmtId="9" fontId="48" fillId="15" borderId="3" xfId="0" applyNumberFormat="1" applyFont="1" applyFill="1" applyBorder="1" applyAlignment="1" applyProtection="1">
      <alignment horizontal="center" vertical="center" wrapText="1"/>
      <protection locked="0"/>
    </xf>
    <xf numFmtId="4" fontId="48" fillId="15" borderId="3" xfId="0" applyNumberFormat="1" applyFont="1" applyFill="1" applyBorder="1" applyAlignment="1" applyProtection="1">
      <alignment horizontal="center" vertical="center" wrapText="1"/>
      <protection locked="0"/>
    </xf>
    <xf numFmtId="2" fontId="48" fillId="15" borderId="3" xfId="0" applyNumberFormat="1" applyFont="1" applyFill="1" applyBorder="1" applyAlignment="1" applyProtection="1">
      <alignment horizontal="center" vertical="center" wrapText="1"/>
      <protection locked="0"/>
    </xf>
    <xf numFmtId="1" fontId="46" fillId="15" borderId="3" xfId="0" applyNumberFormat="1" applyFont="1" applyFill="1" applyBorder="1" applyAlignment="1">
      <alignment horizontal="center" vertical="center" wrapText="1"/>
    </xf>
    <xf numFmtId="2" fontId="46" fillId="15" borderId="3" xfId="0" applyNumberFormat="1" applyFont="1" applyFill="1" applyBorder="1" applyAlignment="1">
      <alignment horizontal="center" vertical="center" wrapText="1"/>
    </xf>
    <xf numFmtId="0" fontId="46" fillId="15" borderId="3" xfId="0" applyFont="1" applyFill="1" applyBorder="1" applyAlignment="1">
      <alignment horizontal="center" vertical="center" wrapText="1"/>
    </xf>
    <xf numFmtId="2" fontId="46" fillId="15" borderId="22" xfId="0" applyNumberFormat="1" applyFont="1" applyFill="1" applyBorder="1" applyAlignment="1">
      <alignment horizontal="center" vertical="center" wrapText="1"/>
    </xf>
    <xf numFmtId="1" fontId="48" fillId="16" borderId="3" xfId="0" applyNumberFormat="1" applyFont="1" applyFill="1" applyBorder="1" applyAlignment="1" applyProtection="1">
      <alignment horizontal="center" vertical="center" wrapText="1"/>
      <protection locked="0"/>
    </xf>
    <xf numFmtId="0" fontId="10" fillId="0" borderId="0" xfId="0" applyFont="1" applyAlignment="1">
      <alignment vertical="center" wrapText="1"/>
    </xf>
    <xf numFmtId="0" fontId="53" fillId="15" borderId="0" xfId="0" applyFont="1" applyFill="1" applyAlignment="1">
      <alignment horizontal="center" vertical="center"/>
    </xf>
    <xf numFmtId="0" fontId="50" fillId="15" borderId="5" xfId="0" applyFont="1" applyFill="1" applyBorder="1" applyAlignment="1">
      <alignment horizontal="left" vertical="center"/>
    </xf>
    <xf numFmtId="0" fontId="50" fillId="15" borderId="23" xfId="0" applyFont="1" applyFill="1" applyBorder="1" applyAlignment="1">
      <alignment horizontal="center" vertical="center"/>
    </xf>
    <xf numFmtId="0" fontId="50" fillId="15" borderId="23" xfId="0" applyFont="1" applyFill="1" applyBorder="1" applyAlignment="1">
      <alignment vertical="center"/>
    </xf>
    <xf numFmtId="0" fontId="50" fillId="16" borderId="23" xfId="0" applyFont="1" applyFill="1" applyBorder="1" applyAlignment="1">
      <alignment horizontal="center" vertical="center"/>
    </xf>
    <xf numFmtId="168" fontId="50" fillId="15" borderId="23" xfId="0" applyNumberFormat="1" applyFont="1" applyFill="1" applyBorder="1" applyAlignment="1">
      <alignment vertical="center"/>
    </xf>
    <xf numFmtId="3" fontId="50" fillId="15" borderId="23" xfId="0" applyNumberFormat="1" applyFont="1" applyFill="1" applyBorder="1" applyAlignment="1">
      <alignment horizontal="right" vertical="center"/>
    </xf>
    <xf numFmtId="168" fontId="54" fillId="15" borderId="26" xfId="0" applyNumberFormat="1" applyFont="1" applyFill="1" applyBorder="1" applyAlignment="1">
      <alignment horizontal="right" vertical="center" wrapText="1"/>
    </xf>
    <xf numFmtId="1" fontId="50" fillId="16" borderId="23" xfId="0" applyNumberFormat="1" applyFont="1" applyFill="1" applyBorder="1" applyAlignment="1">
      <alignment horizontal="center" vertical="center"/>
    </xf>
    <xf numFmtId="168" fontId="47" fillId="0" borderId="0" xfId="1" applyNumberFormat="1" applyFont="1" applyBorder="1" applyAlignment="1" applyProtection="1">
      <alignment horizontal="center" vertical="center"/>
    </xf>
    <xf numFmtId="0" fontId="55" fillId="0" borderId="0" xfId="0" applyFont="1"/>
    <xf numFmtId="0" fontId="46" fillId="15" borderId="0" xfId="0" applyFont="1" applyFill="1" applyAlignment="1">
      <alignment horizontal="center" vertical="center"/>
    </xf>
    <xf numFmtId="0" fontId="48" fillId="0" borderId="3" xfId="0" applyFont="1" applyBorder="1" applyAlignment="1">
      <alignment horizontal="center" vertical="center"/>
    </xf>
    <xf numFmtId="0" fontId="47" fillId="0" borderId="3" xfId="3" applyFont="1" applyBorder="1" applyAlignment="1">
      <alignment horizontal="center" vertical="center" wrapText="1"/>
    </xf>
    <xf numFmtId="0" fontId="47" fillId="0" borderId="3" xfId="0" applyFont="1" applyBorder="1" applyAlignment="1">
      <alignment horizontal="center" vertical="center" wrapText="1"/>
    </xf>
    <xf numFmtId="3" fontId="48" fillId="16" borderId="3" xfId="0" applyNumberFormat="1" applyFont="1" applyFill="1" applyBorder="1" applyAlignment="1">
      <alignment horizontal="center" vertical="center"/>
    </xf>
    <xf numFmtId="3" fontId="48" fillId="15" borderId="3" xfId="0" applyNumberFormat="1" applyFont="1" applyFill="1" applyBorder="1" applyAlignment="1">
      <alignment horizontal="center" vertical="center"/>
    </xf>
    <xf numFmtId="168" fontId="48" fillId="0" borderId="3" xfId="0" applyNumberFormat="1" applyFont="1" applyBorder="1" applyAlignment="1">
      <alignment horizontal="center" vertical="center" wrapText="1"/>
    </xf>
    <xf numFmtId="9" fontId="47" fillId="0" borderId="3" xfId="0" applyNumberFormat="1" applyFont="1" applyBorder="1" applyAlignment="1">
      <alignment horizontal="center" vertical="center"/>
    </xf>
    <xf numFmtId="165" fontId="47" fillId="0" borderId="3" xfId="0" applyNumberFormat="1" applyFont="1" applyBorder="1" applyAlignment="1">
      <alignment horizontal="center" vertical="center" wrapText="1"/>
    </xf>
    <xf numFmtId="165" fontId="47" fillId="0" borderId="3" xfId="0" applyNumberFormat="1" applyFont="1" applyBorder="1" applyAlignment="1">
      <alignment horizontal="right" vertical="center" wrapText="1"/>
    </xf>
    <xf numFmtId="1" fontId="46" fillId="15" borderId="3" xfId="0" applyNumberFormat="1" applyFont="1" applyFill="1" applyBorder="1" applyAlignment="1">
      <alignment horizontal="center" vertical="center"/>
    </xf>
    <xf numFmtId="165" fontId="56" fillId="0" borderId="3" xfId="0" applyNumberFormat="1" applyFont="1" applyBorder="1" applyAlignment="1">
      <alignment horizontal="right" vertical="center" wrapText="1"/>
    </xf>
    <xf numFmtId="165" fontId="46" fillId="0" borderId="22" xfId="0" applyNumberFormat="1" applyFont="1" applyBorder="1" applyAlignment="1">
      <alignment horizontal="right" vertical="center" wrapText="1"/>
    </xf>
    <xf numFmtId="1" fontId="48" fillId="16" borderId="3" xfId="0" applyNumberFormat="1" applyFont="1" applyFill="1" applyBorder="1" applyAlignment="1">
      <alignment horizontal="center" vertical="center" wrapText="1"/>
    </xf>
    <xf numFmtId="0" fontId="48" fillId="0" borderId="3" xfId="3" applyFont="1" applyBorder="1" applyAlignment="1">
      <alignment horizontal="center" vertical="center" wrapText="1"/>
    </xf>
    <xf numFmtId="0" fontId="57" fillId="15" borderId="23" xfId="0" applyFont="1" applyFill="1" applyBorder="1" applyAlignment="1">
      <alignment vertical="center"/>
    </xf>
    <xf numFmtId="3" fontId="50" fillId="16" borderId="23" xfId="0" applyNumberFormat="1" applyFont="1" applyFill="1" applyBorder="1" applyAlignment="1">
      <alignment vertical="center"/>
    </xf>
    <xf numFmtId="3" fontId="50" fillId="15" borderId="23" xfId="0" applyNumberFormat="1" applyFont="1" applyFill="1" applyBorder="1" applyAlignment="1">
      <alignment vertical="center"/>
    </xf>
    <xf numFmtId="168" fontId="50" fillId="15" borderId="23" xfId="0" applyNumberFormat="1" applyFont="1" applyFill="1" applyBorder="1" applyAlignment="1">
      <alignment horizontal="center" vertical="center"/>
    </xf>
    <xf numFmtId="0" fontId="47" fillId="5" borderId="23" xfId="0" applyFont="1" applyFill="1" applyBorder="1" applyAlignment="1">
      <alignment horizontal="center" vertical="center" wrapText="1"/>
    </xf>
    <xf numFmtId="4" fontId="48" fillId="5" borderId="23" xfId="0" applyNumberFormat="1" applyFont="1" applyFill="1" applyBorder="1" applyAlignment="1">
      <alignment horizontal="center" vertical="center" wrapText="1"/>
    </xf>
    <xf numFmtId="3" fontId="48" fillId="16" borderId="23" xfId="0" applyNumberFormat="1" applyFont="1" applyFill="1" applyBorder="1" applyAlignment="1">
      <alignment horizontal="center" vertical="center"/>
    </xf>
    <xf numFmtId="3" fontId="48" fillId="5" borderId="23" xfId="0" applyNumberFormat="1" applyFont="1" applyFill="1" applyBorder="1" applyAlignment="1">
      <alignment horizontal="center" vertical="center"/>
    </xf>
    <xf numFmtId="168" fontId="47" fillId="5" borderId="23" xfId="0" applyNumberFormat="1" applyFont="1" applyFill="1" applyBorder="1" applyAlignment="1">
      <alignment horizontal="center" vertical="center" wrapText="1"/>
    </xf>
    <xf numFmtId="168" fontId="48" fillId="5" borderId="23" xfId="0" applyNumberFormat="1" applyFont="1" applyFill="1" applyBorder="1" applyAlignment="1">
      <alignment horizontal="center" vertical="center" wrapText="1"/>
    </xf>
    <xf numFmtId="9" fontId="47" fillId="5" borderId="23" xfId="0" applyNumberFormat="1" applyFont="1" applyFill="1" applyBorder="1" applyAlignment="1">
      <alignment horizontal="center" vertical="center"/>
    </xf>
    <xf numFmtId="165" fontId="47" fillId="5" borderId="23" xfId="0" applyNumberFormat="1" applyFont="1" applyFill="1" applyBorder="1" applyAlignment="1">
      <alignment horizontal="center" vertical="center" wrapText="1"/>
    </xf>
    <xf numFmtId="165" fontId="47" fillId="5" borderId="23" xfId="0" applyNumberFormat="1" applyFont="1" applyFill="1" applyBorder="1" applyAlignment="1">
      <alignment horizontal="right" vertical="center" wrapText="1"/>
    </xf>
    <xf numFmtId="1" fontId="46" fillId="5" borderId="23" xfId="0" applyNumberFormat="1" applyFont="1" applyFill="1" applyBorder="1" applyAlignment="1">
      <alignment horizontal="center" vertical="center"/>
    </xf>
    <xf numFmtId="165" fontId="56" fillId="5" borderId="23" xfId="0" applyNumberFormat="1" applyFont="1" applyFill="1" applyBorder="1" applyAlignment="1">
      <alignment horizontal="right" vertical="center" wrapText="1"/>
    </xf>
    <xf numFmtId="165" fontId="46" fillId="5" borderId="27" xfId="0" applyNumberFormat="1" applyFont="1" applyFill="1" applyBorder="1" applyAlignment="1">
      <alignment horizontal="right" vertical="center" wrapText="1"/>
    </xf>
    <xf numFmtId="1" fontId="48" fillId="16" borderId="4" xfId="0" applyNumberFormat="1" applyFont="1" applyFill="1" applyBorder="1" applyAlignment="1">
      <alignment horizontal="center" vertical="center" wrapText="1"/>
    </xf>
    <xf numFmtId="169" fontId="58" fillId="0" borderId="3" xfId="0" applyNumberFormat="1" applyFont="1" applyBorder="1" applyAlignment="1">
      <alignment horizontal="right" vertical="center"/>
    </xf>
    <xf numFmtId="4" fontId="48" fillId="0" borderId="3" xfId="0" applyNumberFormat="1" applyFont="1" applyBorder="1" applyAlignment="1">
      <alignment horizontal="center" vertical="center" wrapText="1"/>
    </xf>
    <xf numFmtId="169" fontId="48" fillId="0" borderId="3" xfId="0" applyNumberFormat="1" applyFont="1" applyBorder="1" applyAlignment="1">
      <alignment horizontal="center" vertical="center"/>
    </xf>
    <xf numFmtId="165" fontId="57" fillId="15" borderId="3" xfId="0" applyNumberFormat="1" applyFont="1" applyFill="1" applyBorder="1" applyAlignment="1">
      <alignment horizontal="center" vertical="center" wrapText="1"/>
    </xf>
    <xf numFmtId="1" fontId="50" fillId="16" borderId="23" xfId="0" applyNumberFormat="1" applyFont="1" applyFill="1" applyBorder="1" applyAlignment="1">
      <alignment vertical="center"/>
    </xf>
    <xf numFmtId="0" fontId="48" fillId="0" borderId="3" xfId="0" applyFont="1" applyBorder="1" applyAlignment="1">
      <alignment horizontal="center" vertical="center" wrapText="1"/>
    </xf>
    <xf numFmtId="0" fontId="47" fillId="5" borderId="28" xfId="0" applyFont="1" applyFill="1" applyBorder="1" applyAlignment="1">
      <alignment horizontal="center" vertical="center" wrapText="1"/>
    </xf>
    <xf numFmtId="0" fontId="47" fillId="5" borderId="27" xfId="0" applyFont="1" applyFill="1" applyBorder="1" applyAlignment="1">
      <alignment horizontal="center" vertical="center" wrapText="1"/>
    </xf>
    <xf numFmtId="4" fontId="48" fillId="5" borderId="27" xfId="0" applyNumberFormat="1" applyFont="1" applyFill="1" applyBorder="1" applyAlignment="1">
      <alignment horizontal="center" vertical="center" wrapText="1"/>
    </xf>
    <xf numFmtId="3" fontId="48" fillId="16" borderId="27" xfId="0" applyNumberFormat="1" applyFont="1" applyFill="1" applyBorder="1" applyAlignment="1">
      <alignment horizontal="center" vertical="center"/>
    </xf>
    <xf numFmtId="3" fontId="48" fillId="5" borderId="27" xfId="0" applyNumberFormat="1" applyFont="1" applyFill="1" applyBorder="1" applyAlignment="1">
      <alignment horizontal="center" vertical="center"/>
    </xf>
    <xf numFmtId="168" fontId="48" fillId="5" borderId="27" xfId="0" applyNumberFormat="1" applyFont="1" applyFill="1" applyBorder="1" applyAlignment="1">
      <alignment horizontal="center" vertical="center" wrapText="1"/>
    </xf>
    <xf numFmtId="9" fontId="47" fillId="5" borderId="27" xfId="0" applyNumberFormat="1" applyFont="1" applyFill="1" applyBorder="1" applyAlignment="1">
      <alignment horizontal="center" vertical="center"/>
    </xf>
    <xf numFmtId="165" fontId="47" fillId="5" borderId="27" xfId="0" applyNumberFormat="1" applyFont="1" applyFill="1" applyBorder="1" applyAlignment="1">
      <alignment horizontal="center" vertical="center" wrapText="1"/>
    </xf>
    <xf numFmtId="165" fontId="47" fillId="5" borderId="27" xfId="0" applyNumberFormat="1" applyFont="1" applyFill="1" applyBorder="1" applyAlignment="1">
      <alignment horizontal="right" vertical="center" wrapText="1"/>
    </xf>
    <xf numFmtId="1" fontId="46" fillId="5" borderId="27" xfId="0" applyNumberFormat="1" applyFont="1" applyFill="1" applyBorder="1" applyAlignment="1">
      <alignment horizontal="center" vertical="center"/>
    </xf>
    <xf numFmtId="165" fontId="56" fillId="5" borderId="27" xfId="0" applyNumberFormat="1" applyFont="1" applyFill="1" applyBorder="1" applyAlignment="1">
      <alignment horizontal="right" vertical="center" wrapText="1"/>
    </xf>
    <xf numFmtId="1" fontId="48" fillId="16" borderId="29" xfId="0" applyNumberFormat="1" applyFont="1" applyFill="1" applyBorder="1" applyAlignment="1">
      <alignment horizontal="center" vertical="center" wrapText="1"/>
    </xf>
    <xf numFmtId="0" fontId="59" fillId="0" borderId="3" xfId="0" applyFont="1" applyBorder="1" applyAlignment="1">
      <alignment horizontal="left" vertical="center" wrapText="1"/>
    </xf>
    <xf numFmtId="0" fontId="58" fillId="0" borderId="3" xfId="0" applyFont="1" applyBorder="1" applyAlignment="1">
      <alignment horizontal="right" vertical="center"/>
    </xf>
    <xf numFmtId="0" fontId="61" fillId="0" borderId="3" xfId="0" applyFont="1" applyBorder="1" applyAlignment="1">
      <alignment horizontal="left" vertical="center" wrapText="1"/>
    </xf>
    <xf numFmtId="0" fontId="63" fillId="0" borderId="3" xfId="0" applyFont="1" applyBorder="1" applyAlignment="1">
      <alignment horizontal="left" vertical="center" wrapText="1"/>
    </xf>
    <xf numFmtId="169" fontId="58" fillId="0" borderId="3" xfId="0" applyNumberFormat="1" applyFont="1" applyBorder="1" applyAlignment="1">
      <alignment horizontal="center" vertical="center"/>
    </xf>
    <xf numFmtId="0" fontId="56" fillId="0" borderId="3" xfId="3" applyFont="1" applyBorder="1" applyAlignment="1">
      <alignment horizontal="center" vertical="center" wrapText="1"/>
    </xf>
    <xf numFmtId="0" fontId="56" fillId="0" borderId="3" xfId="0" applyFont="1" applyBorder="1" applyAlignment="1">
      <alignment horizontal="center" vertical="center" wrapText="1"/>
    </xf>
    <xf numFmtId="0" fontId="66" fillId="0" borderId="3" xfId="3" applyFont="1" applyBorder="1" applyAlignment="1">
      <alignment horizontal="center" vertical="top" wrapText="1"/>
    </xf>
    <xf numFmtId="0" fontId="67" fillId="0" borderId="3" xfId="3" applyFont="1" applyBorder="1" applyAlignment="1">
      <alignment horizontal="center" vertical="center" wrapText="1"/>
    </xf>
    <xf numFmtId="0" fontId="68" fillId="0" borderId="3" xfId="0" applyFont="1" applyBorder="1" applyAlignment="1">
      <alignment horizontal="left" vertical="center" wrapText="1"/>
    </xf>
    <xf numFmtId="0" fontId="46" fillId="0" borderId="3" xfId="3" applyFont="1" applyBorder="1" applyAlignment="1">
      <alignment horizontal="left" vertical="center" wrapText="1"/>
    </xf>
    <xf numFmtId="0" fontId="65" fillId="0" borderId="3" xfId="0" applyFont="1" applyBorder="1" applyAlignment="1">
      <alignment horizontal="left" vertical="center" wrapText="1"/>
    </xf>
    <xf numFmtId="0" fontId="69" fillId="0" borderId="3" xfId="0" applyFont="1" applyBorder="1" applyAlignment="1">
      <alignment horizontal="left" vertical="center" wrapText="1"/>
    </xf>
    <xf numFmtId="0" fontId="66" fillId="0" borderId="3" xfId="0" applyFont="1" applyBorder="1" applyAlignment="1">
      <alignment horizontal="left" vertical="center" wrapText="1"/>
    </xf>
    <xf numFmtId="0" fontId="56" fillId="0" borderId="3" xfId="3" applyFont="1" applyBorder="1" applyAlignment="1">
      <alignment horizontal="left" vertical="center" wrapText="1"/>
    </xf>
    <xf numFmtId="0" fontId="66" fillId="0" borderId="3" xfId="0" applyFont="1" applyBorder="1" applyAlignment="1">
      <alignment horizontal="center" vertical="center" wrapText="1"/>
    </xf>
    <xf numFmtId="0" fontId="70" fillId="0" borderId="3" xfId="0" applyFont="1" applyBorder="1" applyAlignment="1">
      <alignment horizontal="left" vertical="center" wrapText="1"/>
    </xf>
    <xf numFmtId="0" fontId="60" fillId="0" borderId="3" xfId="0" applyFont="1" applyBorder="1" applyAlignment="1">
      <alignment horizontal="left" vertical="center" wrapText="1"/>
    </xf>
    <xf numFmtId="0" fontId="47" fillId="0" borderId="0" xfId="0" applyFont="1"/>
    <xf numFmtId="0" fontId="47" fillId="0" borderId="3" xfId="2" applyFont="1" applyBorder="1" applyAlignment="1" applyProtection="1">
      <alignment horizontal="center" vertical="center" wrapText="1"/>
    </xf>
    <xf numFmtId="0" fontId="50" fillId="15" borderId="5" xfId="0" applyFont="1" applyFill="1" applyBorder="1" applyAlignment="1">
      <alignment vertical="center"/>
    </xf>
    <xf numFmtId="0" fontId="72" fillId="0" borderId="3" xfId="0" applyFont="1" applyBorder="1" applyAlignment="1">
      <alignment horizontal="left" vertical="center" wrapText="1"/>
    </xf>
    <xf numFmtId="0" fontId="73" fillId="0" borderId="3" xfId="0" applyFont="1" applyBorder="1" applyAlignment="1">
      <alignment horizontal="left" vertical="center" wrapText="1"/>
    </xf>
    <xf numFmtId="0" fontId="50" fillId="15" borderId="23" xfId="0" applyFont="1" applyFill="1" applyBorder="1" applyAlignment="1">
      <alignment vertical="center" wrapText="1"/>
    </xf>
    <xf numFmtId="0" fontId="69" fillId="0" borderId="3" xfId="0" applyFont="1" applyBorder="1" applyAlignment="1">
      <alignment horizontal="center" vertical="center" wrapText="1"/>
    </xf>
    <xf numFmtId="0" fontId="72" fillId="0" borderId="3" xfId="0" applyFont="1" applyBorder="1" applyAlignment="1">
      <alignment horizontal="center" vertical="center" wrapText="1"/>
    </xf>
    <xf numFmtId="170" fontId="58" fillId="0" borderId="3" xfId="0" applyNumberFormat="1" applyFont="1" applyBorder="1" applyAlignment="1">
      <alignment horizontal="right" vertical="center"/>
    </xf>
    <xf numFmtId="0" fontId="74" fillId="0" borderId="3" xfId="0" applyFont="1" applyBorder="1" applyAlignment="1">
      <alignment horizontal="left" vertical="center" wrapText="1"/>
    </xf>
    <xf numFmtId="0" fontId="75" fillId="0" borderId="3" xfId="0" applyFont="1" applyBorder="1" applyAlignment="1">
      <alignment horizontal="center" vertical="center" wrapText="1"/>
    </xf>
    <xf numFmtId="0" fontId="47" fillId="0" borderId="3" xfId="0" applyFont="1" applyBorder="1" applyAlignment="1">
      <alignment horizontal="left" vertical="center" wrapText="1"/>
    </xf>
    <xf numFmtId="0" fontId="48" fillId="0" borderId="3" xfId="0" applyFont="1" applyBorder="1" applyAlignment="1">
      <alignment horizontal="left" vertical="center" wrapText="1"/>
    </xf>
    <xf numFmtId="0" fontId="47" fillId="0" borderId="5" xfId="0" applyFont="1" applyBorder="1" applyAlignment="1">
      <alignment horizontal="left" vertical="center" wrapText="1"/>
    </xf>
    <xf numFmtId="0" fontId="47" fillId="5" borderId="22" xfId="0" applyFont="1" applyFill="1" applyBorder="1" applyAlignment="1">
      <alignment horizontal="center" vertical="center" wrapText="1"/>
    </xf>
    <xf numFmtId="0" fontId="50" fillId="17" borderId="5" xfId="0" applyFont="1" applyFill="1" applyBorder="1" applyAlignment="1">
      <alignment horizontal="left" vertical="center"/>
    </xf>
    <xf numFmtId="0" fontId="50" fillId="17" borderId="23" xfId="0" applyFont="1" applyFill="1" applyBorder="1" applyAlignment="1">
      <alignment horizontal="center" vertical="center"/>
    </xf>
    <xf numFmtId="168" fontId="50" fillId="17" borderId="23" xfId="0" applyNumberFormat="1" applyFont="1" applyFill="1" applyBorder="1" applyAlignment="1">
      <alignment vertical="center"/>
    </xf>
    <xf numFmtId="3" fontId="50" fillId="17" borderId="23" xfId="0" applyNumberFormat="1" applyFont="1" applyFill="1" applyBorder="1" applyAlignment="1">
      <alignment horizontal="right" vertical="center"/>
    </xf>
    <xf numFmtId="168" fontId="54" fillId="17" borderId="26" xfId="0" applyNumberFormat="1" applyFont="1" applyFill="1" applyBorder="1" applyAlignment="1">
      <alignment horizontal="right" vertical="center" wrapText="1"/>
    </xf>
    <xf numFmtId="0" fontId="51" fillId="0" borderId="3" xfId="0" applyFont="1" applyBorder="1" applyAlignment="1">
      <alignment horizontal="center" vertical="center" wrapText="1"/>
    </xf>
    <xf numFmtId="168" fontId="54" fillId="17" borderId="30" xfId="0" applyNumberFormat="1" applyFont="1" applyFill="1" applyBorder="1" applyAlignment="1">
      <alignment horizontal="right" vertical="center" wrapText="1"/>
    </xf>
    <xf numFmtId="3" fontId="48" fillId="16" borderId="7" xfId="0" applyNumberFormat="1" applyFont="1" applyFill="1" applyBorder="1" applyAlignment="1">
      <alignment horizontal="center" vertical="center"/>
    </xf>
    <xf numFmtId="9" fontId="47" fillId="0" borderId="7" xfId="0" applyNumberFormat="1" applyFont="1" applyBorder="1" applyAlignment="1">
      <alignment horizontal="center" vertical="center"/>
    </xf>
    <xf numFmtId="165" fontId="47" fillId="0" borderId="7" xfId="0" applyNumberFormat="1" applyFont="1" applyBorder="1" applyAlignment="1">
      <alignment horizontal="center" vertical="center" wrapText="1"/>
    </xf>
    <xf numFmtId="165" fontId="47" fillId="0" borderId="7" xfId="0" applyNumberFormat="1" applyFont="1" applyBorder="1" applyAlignment="1">
      <alignment horizontal="right" vertical="center" wrapText="1"/>
    </xf>
    <xf numFmtId="1" fontId="46" fillId="15" borderId="7" xfId="0" applyNumberFormat="1" applyFont="1" applyFill="1" applyBorder="1" applyAlignment="1">
      <alignment horizontal="center" vertical="center"/>
    </xf>
    <xf numFmtId="165" fontId="56" fillId="0" borderId="7" xfId="0" applyNumberFormat="1" applyFont="1" applyBorder="1" applyAlignment="1">
      <alignment horizontal="right" vertical="center" wrapText="1"/>
    </xf>
    <xf numFmtId="165" fontId="46" fillId="0" borderId="1" xfId="0" applyNumberFormat="1" applyFont="1" applyBorder="1" applyAlignment="1">
      <alignment horizontal="right" vertical="center" wrapText="1"/>
    </xf>
    <xf numFmtId="1" fontId="48" fillId="16" borderId="7" xfId="0" applyNumberFormat="1" applyFont="1" applyFill="1" applyBorder="1" applyAlignment="1">
      <alignment horizontal="center" vertical="center" wrapText="1"/>
    </xf>
    <xf numFmtId="0" fontId="50" fillId="17" borderId="21" xfId="0" applyFont="1" applyFill="1" applyBorder="1" applyAlignment="1">
      <alignment horizontal="center" vertical="center"/>
    </xf>
    <xf numFmtId="168" fontId="50" fillId="17" borderId="21" xfId="0" applyNumberFormat="1" applyFont="1" applyFill="1" applyBorder="1" applyAlignment="1">
      <alignment vertical="center"/>
    </xf>
    <xf numFmtId="3" fontId="50" fillId="17" borderId="21" xfId="0" applyNumberFormat="1" applyFont="1" applyFill="1" applyBorder="1" applyAlignment="1">
      <alignment horizontal="right" vertical="center"/>
    </xf>
    <xf numFmtId="1" fontId="50" fillId="16" borderId="21" xfId="0" applyNumberFormat="1" applyFont="1" applyFill="1" applyBorder="1" applyAlignment="1">
      <alignment horizontal="center" vertical="center"/>
    </xf>
    <xf numFmtId="168" fontId="54" fillId="15" borderId="30" xfId="0" applyNumberFormat="1" applyFont="1" applyFill="1" applyBorder="1" applyAlignment="1">
      <alignment horizontal="right" vertical="center" wrapText="1"/>
    </xf>
    <xf numFmtId="0" fontId="48" fillId="0" borderId="5" xfId="0" applyFont="1" applyBorder="1" applyAlignment="1">
      <alignment horizontal="center" vertical="center"/>
    </xf>
    <xf numFmtId="0" fontId="47" fillId="0" borderId="5" xfId="0" applyFont="1" applyBorder="1" applyAlignment="1">
      <alignment horizontal="center" vertical="center" wrapText="1"/>
    </xf>
    <xf numFmtId="165" fontId="46" fillId="0" borderId="31" xfId="0" applyNumberFormat="1" applyFont="1" applyBorder="1" applyAlignment="1">
      <alignment horizontal="right" vertical="center" wrapText="1"/>
    </xf>
    <xf numFmtId="1" fontId="48" fillId="16" borderId="23" xfId="0" applyNumberFormat="1" applyFont="1" applyFill="1" applyBorder="1" applyAlignment="1">
      <alignment horizontal="center" vertical="center" wrapText="1"/>
    </xf>
    <xf numFmtId="0" fontId="50" fillId="15" borderId="21" xfId="0" applyFont="1" applyFill="1" applyBorder="1" applyAlignment="1">
      <alignment horizontal="center" vertical="center"/>
    </xf>
    <xf numFmtId="0" fontId="50" fillId="16" borderId="21" xfId="0" applyFont="1" applyFill="1" applyBorder="1" applyAlignment="1">
      <alignment horizontal="center" vertical="center"/>
    </xf>
    <xf numFmtId="168" fontId="50" fillId="15" borderId="21" xfId="0" applyNumberFormat="1" applyFont="1" applyFill="1" applyBorder="1" applyAlignment="1">
      <alignment vertical="center"/>
    </xf>
    <xf numFmtId="3" fontId="50" fillId="15" borderId="21" xfId="0" applyNumberFormat="1" applyFont="1" applyFill="1" applyBorder="1" applyAlignment="1">
      <alignment horizontal="right" vertical="center"/>
    </xf>
    <xf numFmtId="0" fontId="52" fillId="0" borderId="0" xfId="0" applyFont="1" applyAlignment="1">
      <alignment vertical="center"/>
    </xf>
    <xf numFmtId="0" fontId="76" fillId="0" borderId="3" xfId="0" applyFont="1" applyBorder="1" applyAlignment="1">
      <alignment horizontal="right" vertical="center"/>
    </xf>
    <xf numFmtId="171" fontId="58" fillId="0" borderId="5" xfId="0" applyNumberFormat="1" applyFont="1" applyBorder="1" applyAlignment="1">
      <alignment horizontal="right" vertical="center"/>
    </xf>
    <xf numFmtId="0" fontId="58" fillId="0" borderId="5" xfId="0" applyFont="1" applyBorder="1" applyAlignment="1">
      <alignment horizontal="right" vertical="center"/>
    </xf>
    <xf numFmtId="172" fontId="58" fillId="0" borderId="3" xfId="0" applyNumberFormat="1" applyFont="1" applyBorder="1" applyAlignment="1">
      <alignment horizontal="right" vertical="center"/>
    </xf>
    <xf numFmtId="172" fontId="47" fillId="0" borderId="3" xfId="0" applyNumberFormat="1" applyFont="1" applyBorder="1" applyAlignment="1">
      <alignment horizontal="center" vertical="center" wrapText="1"/>
    </xf>
    <xf numFmtId="0" fontId="77" fillId="0" borderId="0" xfId="0" applyFont="1" applyAlignment="1">
      <alignment vertical="center" wrapText="1"/>
    </xf>
    <xf numFmtId="169" fontId="76" fillId="0" borderId="3" xfId="0" applyNumberFormat="1" applyFont="1" applyBorder="1" applyAlignment="1">
      <alignment horizontal="right" vertical="center"/>
    </xf>
    <xf numFmtId="0" fontId="47" fillId="5" borderId="3" xfId="0" applyFont="1" applyFill="1" applyBorder="1" applyAlignment="1">
      <alignment horizontal="center" vertical="center" wrapText="1"/>
    </xf>
    <xf numFmtId="9" fontId="47" fillId="5" borderId="3" xfId="0" applyNumberFormat="1" applyFont="1" applyFill="1" applyBorder="1" applyAlignment="1">
      <alignment horizontal="center" vertical="center"/>
    </xf>
    <xf numFmtId="165" fontId="46" fillId="0" borderId="3" xfId="0" applyNumberFormat="1" applyFont="1" applyBorder="1" applyAlignment="1">
      <alignment horizontal="right" vertical="center" wrapText="1"/>
    </xf>
    <xf numFmtId="0" fontId="51" fillId="0" borderId="3" xfId="0" applyFont="1" applyBorder="1" applyAlignment="1">
      <alignment horizontal="center" vertical="center"/>
    </xf>
    <xf numFmtId="0" fontId="47" fillId="0" borderId="23" xfId="0" applyFont="1" applyBorder="1" applyAlignment="1">
      <alignment horizontal="center" vertical="center" wrapText="1"/>
    </xf>
    <xf numFmtId="4" fontId="48" fillId="0" borderId="23" xfId="0" applyNumberFormat="1" applyFont="1" applyBorder="1" applyAlignment="1">
      <alignment horizontal="center" vertical="center" wrapText="1"/>
    </xf>
    <xf numFmtId="3" fontId="48" fillId="15" borderId="23" xfId="0" applyNumberFormat="1" applyFont="1" applyFill="1" applyBorder="1" applyAlignment="1">
      <alignment horizontal="center" vertical="center"/>
    </xf>
    <xf numFmtId="168" fontId="48" fillId="0" borderId="23" xfId="0" applyNumberFormat="1" applyFont="1" applyBorder="1" applyAlignment="1">
      <alignment horizontal="center" vertical="center" wrapText="1"/>
    </xf>
    <xf numFmtId="9" fontId="47" fillId="0" borderId="23" xfId="0" applyNumberFormat="1" applyFont="1" applyBorder="1" applyAlignment="1">
      <alignment horizontal="center" vertical="center"/>
    </xf>
    <xf numFmtId="165" fontId="47" fillId="0" borderId="23" xfId="0" applyNumberFormat="1" applyFont="1" applyBorder="1" applyAlignment="1">
      <alignment horizontal="center" vertical="center" wrapText="1"/>
    </xf>
    <xf numFmtId="165" fontId="47" fillId="0" borderId="23" xfId="0" applyNumberFormat="1" applyFont="1" applyBorder="1" applyAlignment="1">
      <alignment horizontal="right" vertical="center" wrapText="1"/>
    </xf>
    <xf numFmtId="1" fontId="46" fillId="15" borderId="23" xfId="0" applyNumberFormat="1" applyFont="1" applyFill="1" applyBorder="1" applyAlignment="1">
      <alignment horizontal="center" vertical="center"/>
    </xf>
    <xf numFmtId="165" fontId="56" fillId="0" borderId="23" xfId="0" applyNumberFormat="1" applyFont="1" applyBorder="1" applyAlignment="1">
      <alignment horizontal="right" vertical="center" wrapText="1"/>
    </xf>
    <xf numFmtId="165" fontId="46" fillId="0" borderId="23" xfId="0" applyNumberFormat="1" applyFont="1" applyBorder="1" applyAlignment="1">
      <alignment horizontal="right" vertical="center" wrapText="1"/>
    </xf>
    <xf numFmtId="0" fontId="47" fillId="0" borderId="3" xfId="0" applyFont="1" applyBorder="1" applyAlignment="1">
      <alignment horizontal="center" vertical="center"/>
    </xf>
    <xf numFmtId="3" fontId="46" fillId="16" borderId="3" xfId="0" applyNumberFormat="1" applyFont="1" applyFill="1" applyBorder="1" applyAlignment="1">
      <alignment horizontal="center" vertical="center"/>
    </xf>
    <xf numFmtId="3" fontId="46" fillId="15" borderId="3" xfId="0" applyNumberFormat="1" applyFont="1" applyFill="1" applyBorder="1" applyAlignment="1">
      <alignment horizontal="center" vertical="center"/>
    </xf>
    <xf numFmtId="168" fontId="48" fillId="16" borderId="3" xfId="0" applyNumberFormat="1" applyFont="1" applyFill="1" applyBorder="1" applyAlignment="1">
      <alignment horizontal="center" vertical="center" wrapText="1"/>
    </xf>
    <xf numFmtId="168" fontId="48" fillId="0" borderId="0" xfId="1" applyNumberFormat="1" applyFont="1" applyBorder="1" applyAlignment="1" applyProtection="1">
      <alignment horizontal="center" vertical="center"/>
    </xf>
    <xf numFmtId="0" fontId="78" fillId="0" borderId="0" xfId="0" applyFont="1"/>
    <xf numFmtId="168" fontId="48" fillId="15" borderId="22" xfId="0" applyNumberFormat="1" applyFont="1" applyFill="1" applyBorder="1" applyAlignment="1">
      <alignment horizontal="right" vertical="center" wrapText="1"/>
    </xf>
    <xf numFmtId="0" fontId="53" fillId="0" borderId="0" xfId="0" applyFont="1"/>
    <xf numFmtId="0" fontId="81" fillId="0" borderId="0" xfId="0" applyFont="1" applyAlignment="1">
      <alignment horizontal="center" vertical="top" wrapText="1"/>
    </xf>
    <xf numFmtId="0" fontId="63" fillId="0" borderId="3" xfId="0" applyFont="1" applyBorder="1" applyAlignment="1">
      <alignment horizontal="center" vertical="center" wrapText="1"/>
    </xf>
    <xf numFmtId="0" fontId="81" fillId="0" borderId="3" xfId="0" applyFont="1" applyBorder="1" applyAlignment="1">
      <alignment horizontal="center" vertical="center" wrapText="1"/>
    </xf>
    <xf numFmtId="0" fontId="75" fillId="0" borderId="3" xfId="0" applyFont="1" applyBorder="1" applyAlignment="1">
      <alignment horizontal="left" vertical="center" wrapText="1"/>
    </xf>
    <xf numFmtId="165" fontId="48" fillId="0" borderId="0" xfId="0" applyNumberFormat="1" applyFont="1" applyAlignment="1">
      <alignment horizontal="center" vertical="center" wrapText="1"/>
    </xf>
    <xf numFmtId="168" fontId="48" fillId="0" borderId="0" xfId="0" applyNumberFormat="1" applyFont="1" applyAlignment="1">
      <alignment horizontal="right" vertical="center" wrapText="1"/>
    </xf>
    <xf numFmtId="168" fontId="54" fillId="0" borderId="0" xfId="0" applyNumberFormat="1" applyFont="1" applyAlignment="1">
      <alignment horizontal="right" vertical="center" wrapText="1"/>
    </xf>
    <xf numFmtId="168" fontId="50" fillId="15" borderId="0" xfId="0" applyNumberFormat="1" applyFont="1" applyFill="1" applyAlignment="1">
      <alignment vertical="center"/>
    </xf>
    <xf numFmtId="168" fontId="50" fillId="17" borderId="0" xfId="0" applyNumberFormat="1" applyFont="1" applyFill="1" applyAlignment="1">
      <alignment vertical="center"/>
    </xf>
    <xf numFmtId="0" fontId="50" fillId="15" borderId="23" xfId="0" applyFont="1" applyFill="1" applyBorder="1" applyAlignment="1">
      <alignment horizontal="left" vertical="center" wrapText="1"/>
    </xf>
    <xf numFmtId="0" fontId="50" fillId="15" borderId="23" xfId="0" applyFont="1" applyFill="1" applyBorder="1" applyAlignment="1">
      <alignment horizontal="left" vertical="center"/>
    </xf>
    <xf numFmtId="0" fontId="81" fillId="0" borderId="0" xfId="0" applyFont="1" applyAlignment="1">
      <alignment horizontal="left" vertical="top" wrapText="1"/>
    </xf>
    <xf numFmtId="0" fontId="80" fillId="0" borderId="0" xfId="0" applyFont="1" applyAlignment="1">
      <alignment horizontal="left" vertical="center" wrapText="1"/>
    </xf>
    <xf numFmtId="168" fontId="76" fillId="0" borderId="0" xfId="0" applyNumberFormat="1" applyFont="1" applyAlignment="1">
      <alignment horizontal="right" vertical="center" wrapText="1"/>
    </xf>
    <xf numFmtId="168" fontId="79" fillId="0" borderId="0" xfId="0" applyNumberFormat="1" applyFont="1" applyAlignment="1">
      <alignment horizontal="right" vertical="center" wrapText="1"/>
    </xf>
    <xf numFmtId="173" fontId="46" fillId="0" borderId="0" xfId="0" applyNumberFormat="1" applyFont="1" applyAlignment="1">
      <alignment horizontal="right"/>
    </xf>
    <xf numFmtId="0" fontId="47" fillId="5" borderId="0" xfId="0" applyFont="1" applyFill="1" applyAlignment="1">
      <alignment horizontal="center" vertical="center" wrapText="1"/>
    </xf>
    <xf numFmtId="0" fontId="50" fillId="17" borderId="23" xfId="0" applyFont="1" applyFill="1" applyBorder="1" applyAlignment="1">
      <alignment horizontal="left" vertical="center" wrapText="1"/>
    </xf>
    <xf numFmtId="0" fontId="50" fillId="15" borderId="21" xfId="0" applyFont="1" applyFill="1" applyBorder="1" applyAlignment="1">
      <alignment vertical="center"/>
    </xf>
    <xf numFmtId="0" fontId="48" fillId="0" borderId="0" xfId="0" applyFont="1" applyAlignment="1" applyProtection="1">
      <alignment horizontal="left" vertical="center"/>
      <protection locked="0"/>
    </xf>
    <xf numFmtId="3" fontId="48" fillId="15" borderId="3" xfId="0" applyNumberFormat="1" applyFont="1" applyFill="1" applyBorder="1" applyAlignment="1">
      <alignment horizontal="center" vertical="center" wrapText="1"/>
    </xf>
    <xf numFmtId="0" fontId="11" fillId="6" borderId="3" xfId="0" applyFont="1" applyFill="1" applyBorder="1" applyAlignment="1">
      <alignment horizontal="left" vertical="center"/>
    </xf>
    <xf numFmtId="3" fontId="2" fillId="0" borderId="3" xfId="0" applyNumberFormat="1" applyFont="1" applyBorder="1" applyAlignment="1">
      <alignment horizontal="center" vertical="center"/>
    </xf>
    <xf numFmtId="0" fontId="11" fillId="6" borderId="5" xfId="0" applyFont="1" applyFill="1" applyBorder="1" applyAlignment="1">
      <alignment horizontal="left" vertical="center"/>
    </xf>
    <xf numFmtId="165" fontId="2" fillId="0" borderId="3" xfId="0" applyNumberFormat="1" applyFont="1" applyBorder="1" applyAlignment="1">
      <alignment horizontal="center" vertical="center"/>
    </xf>
    <xf numFmtId="3" fontId="4" fillId="0" borderId="3" xfId="0" applyNumberFormat="1" applyFont="1" applyBorder="1" applyAlignment="1">
      <alignment horizontal="center" vertical="center"/>
    </xf>
    <xf numFmtId="2" fontId="4" fillId="0" borderId="1" xfId="0" applyNumberFormat="1"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2" fontId="4" fillId="0" borderId="3" xfId="0" applyNumberFormat="1" applyFont="1" applyBorder="1" applyAlignment="1" applyProtection="1">
      <alignment horizontal="center" vertical="center" wrapText="1"/>
      <protection locked="0"/>
    </xf>
    <xf numFmtId="2" fontId="2" fillId="0" borderId="3" xfId="0" applyNumberFormat="1" applyFont="1" applyBorder="1" applyAlignment="1">
      <alignment horizontal="center" vertical="center"/>
    </xf>
    <xf numFmtId="0" fontId="2" fillId="0" borderId="4" xfId="0" applyFont="1" applyBorder="1" applyAlignment="1">
      <alignment horizontal="center" vertical="center" wrapText="1"/>
    </xf>
    <xf numFmtId="4" fontId="24" fillId="0" borderId="3" xfId="0" applyNumberFormat="1" applyFont="1" applyBorder="1" applyAlignment="1">
      <alignment horizontal="center" vertical="center"/>
    </xf>
    <xf numFmtId="0" fontId="22" fillId="5" borderId="7" xfId="0" applyFont="1" applyFill="1" applyBorder="1" applyAlignment="1">
      <alignment horizontal="center" vertical="center" wrapText="1"/>
    </xf>
    <xf numFmtId="4" fontId="37" fillId="0" borderId="3" xfId="0" applyNumberFormat="1" applyFont="1" applyBorder="1" applyAlignment="1">
      <alignment horizontal="center" vertical="center" wrapText="1"/>
    </xf>
    <xf numFmtId="0" fontId="35" fillId="10" borderId="3" xfId="0" applyFont="1" applyFill="1" applyBorder="1" applyAlignment="1">
      <alignment horizontal="left" vertical="center"/>
    </xf>
    <xf numFmtId="0" fontId="22" fillId="0" borderId="0" xfId="0" applyFont="1" applyAlignment="1">
      <alignment horizontal="left" vertical="center" wrapText="1"/>
    </xf>
    <xf numFmtId="0" fontId="35" fillId="5" borderId="5" xfId="0" applyFont="1" applyFill="1" applyBorder="1" applyAlignment="1">
      <alignment horizontal="center" vertical="center" wrapText="1"/>
    </xf>
    <xf numFmtId="4" fontId="24" fillId="0" borderId="7" xfId="0" applyNumberFormat="1" applyFont="1" applyBorder="1" applyAlignment="1">
      <alignment horizontal="center" vertical="center" wrapText="1"/>
    </xf>
    <xf numFmtId="0" fontId="24" fillId="0" borderId="7" xfId="0" applyFont="1" applyBorder="1" applyAlignment="1">
      <alignment horizontal="center" vertical="center" wrapText="1"/>
    </xf>
    <xf numFmtId="1" fontId="22" fillId="0" borderId="0" xfId="0" applyNumberFormat="1" applyFont="1" applyAlignment="1">
      <alignment horizontal="center" vertical="center"/>
    </xf>
    <xf numFmtId="0" fontId="22" fillId="0" borderId="0" xfId="0" applyFont="1" applyAlignment="1">
      <alignment horizontal="left" vertical="center"/>
    </xf>
    <xf numFmtId="1" fontId="21" fillId="0" borderId="0" xfId="0" applyNumberFormat="1" applyFont="1" applyAlignment="1">
      <alignment horizontal="center" vertical="center"/>
    </xf>
    <xf numFmtId="0" fontId="35" fillId="6" borderId="7" xfId="0" applyFont="1" applyFill="1" applyBorder="1" applyAlignment="1">
      <alignment horizontal="center" vertical="center" wrapText="1"/>
    </xf>
    <xf numFmtId="0" fontId="24" fillId="0" borderId="7"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4" fontId="24" fillId="0" borderId="3" xfId="0" applyNumberFormat="1" applyFont="1" applyBorder="1" applyAlignment="1">
      <alignment horizontal="center" vertical="center" wrapText="1"/>
    </xf>
    <xf numFmtId="0" fontId="35" fillId="5" borderId="7" xfId="0" applyFont="1" applyFill="1" applyBorder="1" applyAlignment="1">
      <alignment horizontal="center" vertical="center" wrapText="1"/>
    </xf>
    <xf numFmtId="0" fontId="36" fillId="5" borderId="7" xfId="0" applyFont="1" applyFill="1" applyBorder="1" applyAlignment="1">
      <alignment horizontal="center" vertical="center" wrapText="1"/>
    </xf>
    <xf numFmtId="0" fontId="36" fillId="5" borderId="3" xfId="0" applyFont="1" applyFill="1" applyBorder="1" applyAlignment="1">
      <alignment horizontal="center" vertical="center" wrapText="1"/>
    </xf>
    <xf numFmtId="0" fontId="10" fillId="6" borderId="23" xfId="0" applyFont="1" applyFill="1" applyBorder="1" applyAlignment="1">
      <alignment vertical="center"/>
    </xf>
    <xf numFmtId="0" fontId="10" fillId="6" borderId="23" xfId="0" applyFont="1" applyFill="1" applyBorder="1" applyAlignment="1">
      <alignment horizontal="center" vertical="center"/>
    </xf>
    <xf numFmtId="0" fontId="10" fillId="6" borderId="5" xfId="0" applyFont="1" applyFill="1" applyBorder="1" applyAlignment="1">
      <alignment horizontal="left" vertical="center"/>
    </xf>
    <xf numFmtId="165" fontId="10" fillId="14" borderId="3" xfId="0" applyNumberFormat="1" applyFont="1" applyFill="1" applyBorder="1" applyAlignment="1">
      <alignment horizontal="center" vertical="center" wrapText="1"/>
    </xf>
    <xf numFmtId="0" fontId="10" fillId="0" borderId="0" xfId="0" applyFont="1" applyAlignment="1" applyProtection="1">
      <alignment horizontal="left" vertical="center" wrapText="1"/>
      <protection locked="0"/>
    </xf>
    <xf numFmtId="0" fontId="10" fillId="6" borderId="3" xfId="0" applyFont="1" applyFill="1" applyBorder="1" applyAlignment="1">
      <alignment horizontal="center" vertical="center"/>
    </xf>
    <xf numFmtId="0" fontId="10" fillId="6" borderId="22" xfId="0" applyFont="1" applyFill="1" applyBorder="1" applyAlignment="1">
      <alignment horizontal="left" vertical="center"/>
    </xf>
    <xf numFmtId="3" fontId="10" fillId="14" borderId="3" xfId="0" applyNumberFormat="1" applyFont="1" applyFill="1" applyBorder="1" applyAlignment="1">
      <alignment horizontal="left" vertical="center" wrapText="1"/>
    </xf>
    <xf numFmtId="0" fontId="10" fillId="0" borderId="23" xfId="0" applyFont="1" applyBorder="1" applyAlignment="1">
      <alignment vertical="center"/>
    </xf>
    <xf numFmtId="0" fontId="81" fillId="0" borderId="0" xfId="0" applyFont="1" applyAlignment="1">
      <alignment horizontal="left" vertical="top" wrapText="1"/>
    </xf>
    <xf numFmtId="0" fontId="80" fillId="0" borderId="0" xfId="0" applyFont="1" applyAlignment="1">
      <alignment horizontal="left" vertical="center" wrapText="1"/>
    </xf>
    <xf numFmtId="168" fontId="79" fillId="0" borderId="0" xfId="0" applyNumberFormat="1" applyFont="1" applyAlignment="1">
      <alignment horizontal="center" vertical="center" wrapText="1"/>
    </xf>
    <xf numFmtId="165" fontId="48" fillId="15" borderId="22" xfId="0" applyNumberFormat="1" applyFont="1" applyFill="1" applyBorder="1" applyAlignment="1">
      <alignment horizontal="center" vertical="center" wrapText="1"/>
    </xf>
    <xf numFmtId="0" fontId="50" fillId="17" borderId="5" xfId="0" applyFont="1" applyFill="1" applyBorder="1" applyAlignment="1">
      <alignment horizontal="left" vertical="center" wrapText="1"/>
    </xf>
    <xf numFmtId="0" fontId="50" fillId="15" borderId="5" xfId="0" applyFont="1" applyFill="1" applyBorder="1" applyAlignment="1">
      <alignment horizontal="left" vertical="center" wrapText="1"/>
    </xf>
    <xf numFmtId="0" fontId="50" fillId="15" borderId="23" xfId="0" applyFont="1" applyFill="1" applyBorder="1" applyAlignment="1">
      <alignment horizontal="left" vertical="center" wrapText="1"/>
    </xf>
    <xf numFmtId="0" fontId="50" fillId="15" borderId="5" xfId="0" applyFont="1" applyFill="1" applyBorder="1" applyAlignment="1">
      <alignment horizontal="left" vertical="center"/>
    </xf>
    <xf numFmtId="0" fontId="50" fillId="15" borderId="23" xfId="0" applyFont="1" applyFill="1" applyBorder="1" applyAlignment="1">
      <alignment horizontal="left" vertical="center"/>
    </xf>
    <xf numFmtId="0" fontId="48" fillId="0" borderId="0" xfId="0" applyFont="1" applyAlignment="1" applyProtection="1">
      <alignment horizontal="center" vertical="center" wrapText="1"/>
      <protection locked="0"/>
    </xf>
    <xf numFmtId="168" fontId="47" fillId="0" borderId="0" xfId="0" applyNumberFormat="1" applyFont="1" applyAlignment="1">
      <alignment horizontal="center" vertical="center" wrapText="1"/>
    </xf>
  </cellXfs>
  <cellStyles count="4">
    <cellStyle name="Excel Built-in Explanatory Text" xfId="3" xr:uid="{00000000-0005-0000-0000-000000000000}"/>
    <cellStyle name="Normalny" xfId="0" builtinId="0"/>
    <cellStyle name="Normalny 2" xfId="2" xr:uid="{00000000-0005-0000-0000-000002000000}"/>
    <cellStyle name="Procentowy" xfId="1" builtinId="5"/>
  </cellStyles>
  <dxfs count="1">
    <dxf>
      <font>
        <sz val="11"/>
        <color rgb="FF000000"/>
        <name val="Czcionka tekstu podstawowego"/>
      </font>
    </dxf>
  </dxfs>
  <tableStyles count="0" defaultTableStyle="TableStyleMedium9" defaultPivotStyle="PivotStyleLight16"/>
  <colors>
    <indexedColors>
      <rgbColor rgb="FF000000"/>
      <rgbColor rgb="FFFFFFFF"/>
      <rgbColor rgb="FFFF0000"/>
      <rgbColor rgb="FF7FFE00"/>
      <rgbColor rgb="FF0000FF"/>
      <rgbColor rgb="FFFFFF00"/>
      <rgbColor rgb="FFFF00FF"/>
      <rgbColor rgb="FF00FFFF"/>
      <rgbColor rgb="FF800000"/>
      <rgbColor rgb="FF008000"/>
      <rgbColor rgb="FF000080"/>
      <rgbColor rgb="FF808000"/>
      <rgbColor rgb="FF800080"/>
      <rgbColor rgb="FF008080"/>
      <rgbColor rgb="FFC0C0C0"/>
      <rgbColor rgb="FF808080"/>
      <rgbColor rgb="FF8EB4E3"/>
      <rgbColor rgb="FF7030A0"/>
      <rgbColor rgb="FFC5E0B4"/>
      <rgbColor rgb="FFDCE6F2"/>
      <rgbColor rgb="FF660066"/>
      <rgbColor rgb="FFFF8080"/>
      <rgbColor rgb="FF0070C0"/>
      <rgbColor rgb="FFCCCCFF"/>
      <rgbColor rgb="FF000080"/>
      <rgbColor rgb="FFFF00FF"/>
      <rgbColor rgb="FFFFFF00"/>
      <rgbColor rgb="FF00FFFF"/>
      <rgbColor rgb="FF800080"/>
      <rgbColor rgb="FF800000"/>
      <rgbColor rgb="FF008080"/>
      <rgbColor rgb="FF0000FF"/>
      <rgbColor rgb="FF00B0F0"/>
      <rgbColor rgb="FFA3F5FF"/>
      <rgbColor rgb="FFE2F0D9"/>
      <rgbColor rgb="FFFFFF99"/>
      <rgbColor rgb="FFA1E3E4"/>
      <rgbColor rgb="FFFF99CC"/>
      <rgbColor rgb="FFBFBFBF"/>
      <rgbColor rgb="FFD9D9D9"/>
      <rgbColor rgb="FF3366FF"/>
      <rgbColor rgb="FF33CCCC"/>
      <rgbColor rgb="FF92D050"/>
      <rgbColor rgb="FFFFC000"/>
      <rgbColor rgb="FFFF9900"/>
      <rgbColor rgb="FFFF6600"/>
      <rgbColor rgb="FF666699"/>
      <rgbColor rgb="FF999999"/>
      <rgbColor rgb="FF003366"/>
      <rgbColor rgb="FF339966"/>
      <rgbColor rgb="FF003300"/>
      <rgbColor rgb="FF333300"/>
      <rgbColor rgb="FFF10D0C"/>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okol\AppData\Local\Microsoft\ORTOPEDIA\DR%20DRAGAN\AppData\Local\Temp\pid-8932\Analizy\ANALIZY%202021%20ROK\APTEKA\APT_4_2C\Plan%202021,%20grupa%20401-02-04-11-05%20(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gół"/>
      <sheetName val="Bloki razem"/>
      <sheetName val="Oddz_Chirur_Nacz"/>
      <sheetName val="Odd_Chirur_Uraz_Ortop."/>
      <sheetName val="Oddz_Neuroch_CBO"/>
      <sheetName val="I"/>
      <sheetName val="II"/>
      <sheetName val="III"/>
      <sheetName val="IV"/>
      <sheetName val="V"/>
      <sheetName val="VI"/>
      <sheetName val="VII"/>
      <sheetName val="VIII"/>
      <sheetName val="IX"/>
      <sheetName val="X"/>
      <sheetName val="XI"/>
      <sheetName val="XII"/>
      <sheetName val="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
          <cell r="B4" t="str">
            <v>INDEKS</v>
          </cell>
          <cell r="C4" t="str">
            <v>NAZWA_TOW_V</v>
          </cell>
          <cell r="D4" t="str">
            <v>Blok operacyjny 050001</v>
          </cell>
        </row>
        <row r="5">
          <cell r="B5" t="str">
            <v>8229707</v>
          </cell>
          <cell r="C5" t="str">
            <v>Rurka intubacyjna dotchawicza NIM Trivantage EMG 7,0 mm (NEUROMONITORING)     [x1]</v>
          </cell>
          <cell r="D5">
            <v>166</v>
          </cell>
        </row>
        <row r="6">
          <cell r="B6" t="str">
            <v>8229708</v>
          </cell>
          <cell r="C6" t="str">
            <v>Rurka intubacyjna dotchawicza NIM Trivantage EMG 8,0 mm (NEUROMONITORING)     [x1]</v>
          </cell>
          <cell r="D6">
            <v>38</v>
          </cell>
        </row>
        <row r="7">
          <cell r="B7" t="str">
            <v>8229975</v>
          </cell>
          <cell r="C7" t="str">
            <v>Rurka intubacyjna dotchawicza NIM Flex EMG 7,5 mm (NEUROMONITORING)     [x1]</v>
          </cell>
          <cell r="D7">
            <v>40</v>
          </cell>
        </row>
        <row r="8">
          <cell r="B8" t="str">
            <v>ELE-17445</v>
          </cell>
          <cell r="C8" t="str">
            <v>ELEKTRODY IGŁOWE DSN 1299     [x24]</v>
          </cell>
          <cell r="D8">
            <v>20</v>
          </cell>
        </row>
        <row r="9">
          <cell r="B9" t="str">
            <v>ELE-17451</v>
          </cell>
          <cell r="C9" t="str">
            <v>ELEKTRODY POWIERZCHOWNE DSE3125     [x24]</v>
          </cell>
          <cell r="D9">
            <v>4</v>
          </cell>
        </row>
        <row r="10">
          <cell r="B10" t="str">
            <v>ELE-19624</v>
          </cell>
          <cell r="C10" t="str">
            <v>ELEKTRODA UZIEMIAJACA DME 1004     [x24]</v>
          </cell>
          <cell r="D10">
            <v>72</v>
          </cell>
        </row>
        <row r="11">
          <cell r="B11" t="str">
            <v>ELE-20072</v>
          </cell>
          <cell r="C11" t="str">
            <v>ELEKTRODA IGŁOWA DSN 1299     [x24]</v>
          </cell>
          <cell r="D11">
            <v>144</v>
          </cell>
        </row>
        <row r="12">
          <cell r="B12" t="str">
            <v>ELE-20073</v>
          </cell>
          <cell r="C12" t="str">
            <v>ELEKTRODA dual  DSE 3125     [x24]</v>
          </cell>
          <cell r="D12">
            <v>72</v>
          </cell>
        </row>
        <row r="13">
          <cell r="B13" t="str">
            <v>ELE-20074</v>
          </cell>
          <cell r="C13" t="str">
            <v>Elektroda FSR02 do odbioru fali D-wave 530684     [x5]</v>
          </cell>
          <cell r="D13">
            <v>5</v>
          </cell>
        </row>
        <row r="14">
          <cell r="B14" t="str">
            <v>ELE-21114</v>
          </cell>
          <cell r="C14" t="str">
            <v>ELEKTRODY NAKLEJANE , PODWÓJNE, DO STYMULACJI SEP , model DSE 3125     [x24]</v>
          </cell>
          <cell r="D14">
            <v>24</v>
          </cell>
        </row>
        <row r="15">
          <cell r="B15" t="str">
            <v>ELE-21115</v>
          </cell>
          <cell r="C15" t="str">
            <v>Elektrody sterylne monopolarne do śródoperacyjnej stymulacji mózgu-model PSP 1001     [x10]</v>
          </cell>
          <cell r="D15">
            <v>10</v>
          </cell>
        </row>
        <row r="16">
          <cell r="B16" t="str">
            <v>ELE-21116</v>
          </cell>
          <cell r="C16" t="str">
            <v>Elektrody sterylne monopolarne do śródoperacyjnej stymulacji nerwów-model MNP 1001     [x10]</v>
          </cell>
          <cell r="D16">
            <v>10</v>
          </cell>
        </row>
        <row r="17">
          <cell r="B17" t="str">
            <v>ELE-21120</v>
          </cell>
          <cell r="C17" t="str">
            <v>Elektroda PerenniaFlex 304 10-0011-1304     [x1]</v>
          </cell>
          <cell r="D17">
            <v>2</v>
          </cell>
        </row>
        <row r="18">
          <cell r="B18" t="str">
            <v>MAR-16076</v>
          </cell>
          <cell r="C18" t="str">
            <v>Marker optyczny do nawigacji FS618SU [x12 sztuk]</v>
          </cell>
          <cell r="D18">
            <v>1</v>
          </cell>
        </row>
        <row r="19">
          <cell r="B19" t="str">
            <v>MM619340</v>
          </cell>
          <cell r="C19" t="str">
            <v>ELEKTRODY WKRĘCANE DME1001     [x24]</v>
          </cell>
          <cell r="D19">
            <v>288</v>
          </cell>
        </row>
        <row r="20">
          <cell r="B20" t="str">
            <v>SON-17457</v>
          </cell>
          <cell r="C20" t="str">
            <v>SONDA MONOPOLARNA MNP 100 FLUSH TIP     [x10]</v>
          </cell>
          <cell r="D20">
            <v>1</v>
          </cell>
        </row>
        <row r="21">
          <cell r="B21" t="str">
            <v>SON-17458</v>
          </cell>
          <cell r="C21" t="str">
            <v>SONDA BIPOLARNA DWUBIEGUNOWA BNP2001     [x10]</v>
          </cell>
          <cell r="D21">
            <v>1</v>
          </cell>
        </row>
        <row r="22">
          <cell r="B22" t="str">
            <v>SON-19329</v>
          </cell>
          <cell r="C22" t="str">
            <v>Sonda stymulująca monopolarna końcówka o srednicy 05,mm 8225101     [x5]</v>
          </cell>
          <cell r="D22">
            <v>1</v>
          </cell>
        </row>
        <row r="23">
          <cell r="B23" t="str">
            <v>STY-21119</v>
          </cell>
          <cell r="C23" t="str">
            <v>Stymulator nerwu błędnego do leczenia padaczki lekoopornej-GENERATOR ASPIRE 106 10-0011-2101     [x1]</v>
          </cell>
          <cell r="D23">
            <v>3</v>
          </cell>
        </row>
        <row r="24">
          <cell r="B24" t="str">
            <v>TUN-21121</v>
          </cell>
          <cell r="C24" t="str">
            <v>Tunelizator402 10-0011-2301     [x1]</v>
          </cell>
          <cell r="D24">
            <v>2</v>
          </cell>
        </row>
        <row r="25">
          <cell r="B25" t="str">
            <v>WMD05851</v>
          </cell>
          <cell r="C25" t="str">
            <v>Kulki StealthStation 1x12, 8801071 (1 kulka w blistrze)</v>
          </cell>
          <cell r="D25">
            <v>192</v>
          </cell>
        </row>
        <row r="26">
          <cell r="B26" t="str">
            <v>WMD05852</v>
          </cell>
          <cell r="C26" t="str">
            <v>Zestaw igły biopsyjnej 9733068     [x1]</v>
          </cell>
          <cell r="D26">
            <v>29</v>
          </cell>
        </row>
        <row r="27">
          <cell r="B27" t="str">
            <v>WMD07734</v>
          </cell>
          <cell r="C27" t="str">
            <v>Kulki StealthStation 4x12, 8801074 (4 kulki w blistrze)</v>
          </cell>
          <cell r="D27">
            <v>1008</v>
          </cell>
        </row>
        <row r="28">
          <cell r="B28" t="str">
            <v>WMD09505</v>
          </cell>
          <cell r="C28" t="str">
            <v>Stymulator nerwu błędnego -Generator Demipulse model 104     [x1]</v>
          </cell>
          <cell r="D28">
            <v>1</v>
          </cell>
        </row>
        <row r="29">
          <cell r="B29" t="str">
            <v>WMD09506</v>
          </cell>
          <cell r="C29" t="str">
            <v>Stymulator nerwu błędnego -Generator Aspire SR model 106     [x1]</v>
          </cell>
          <cell r="D29">
            <v>9</v>
          </cell>
        </row>
        <row r="30">
          <cell r="B30" t="str">
            <v>WMD09507</v>
          </cell>
          <cell r="C30" t="str">
            <v>Elektroda Perennia FLEX model 304     [x1]</v>
          </cell>
          <cell r="D30">
            <v>6</v>
          </cell>
        </row>
        <row r="31">
          <cell r="B31" t="str">
            <v>WMD09508</v>
          </cell>
          <cell r="C31" t="str">
            <v>Tunelizator VNS Therapy model 402     [x1]</v>
          </cell>
          <cell r="D31">
            <v>6</v>
          </cell>
        </row>
        <row r="32">
          <cell r="B32" t="str">
            <v>WMD09509</v>
          </cell>
          <cell r="C32" t="str">
            <v>Magnesy Cyberonics model 220 x 2 szt.     [x2]</v>
          </cell>
          <cell r="D32">
            <v>9</v>
          </cell>
        </row>
        <row r="33">
          <cell r="B33" t="str">
            <v>WMD09807</v>
          </cell>
          <cell r="C33" t="str">
            <v>Osłona sterylna rurki O-arm 9732722     [x1]</v>
          </cell>
          <cell r="D33">
            <v>20</v>
          </cell>
        </row>
        <row r="34">
          <cell r="B34" t="str">
            <v>WMD09810</v>
          </cell>
          <cell r="C34" t="str">
            <v>Zestaw igieł zestawu dostępowego do nasady 9733498     [x1]</v>
          </cell>
          <cell r="D34">
            <v>2</v>
          </cell>
        </row>
        <row r="35">
          <cell r="B35" t="str">
            <v>WMD16152</v>
          </cell>
          <cell r="C35" t="str">
            <v>Elektroda wkręcana typu korkociąg DME1001 (OP 24 szt)     [x1]</v>
          </cell>
          <cell r="D35">
            <v>72</v>
          </cell>
        </row>
        <row r="36">
          <cell r="B36" t="str">
            <v>WMD17440</v>
          </cell>
          <cell r="C36" t="str">
            <v>Elektroda igłowa DSN1299     [x24]</v>
          </cell>
          <cell r="D36">
            <v>384</v>
          </cell>
        </row>
        <row r="37">
          <cell r="B37" t="str">
            <v>ZES-21122</v>
          </cell>
          <cell r="C37" t="str">
            <v>Zestaw magnesów -komplet 2szt Patient Essentials Patient Kit 220 10-0011-2201     [x1]</v>
          </cell>
          <cell r="D37">
            <v>2</v>
          </cell>
        </row>
        <row r="38">
          <cell r="B38" t="str">
            <v>Suma końcowa</v>
          </cell>
          <cell r="D38">
            <v>2644</v>
          </cell>
        </row>
      </sheetData>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38"/>
  <sheetViews>
    <sheetView topLeftCell="A2" zoomScale="60" zoomScaleNormal="60" workbookViewId="0">
      <pane xSplit="5" ySplit="4" topLeftCell="F6" activePane="bottomRight" state="frozen"/>
      <selection activeCell="A2" sqref="A2"/>
      <selection pane="topRight" activeCell="F2" sqref="F2"/>
      <selection pane="bottomLeft" activeCell="A6" sqref="A6"/>
      <selection pane="bottomRight" activeCell="H17" sqref="H17"/>
    </sheetView>
  </sheetViews>
  <sheetFormatPr defaultColWidth="6.875" defaultRowHeight="26.25"/>
  <cols>
    <col min="1" max="1" width="7" style="1" customWidth="1"/>
    <col min="2" max="2" width="91.375" style="1" customWidth="1"/>
    <col min="3" max="3" width="33.625" style="2" hidden="1" customWidth="1"/>
    <col min="4" max="4" width="20.75" style="2" hidden="1" customWidth="1"/>
    <col min="5" max="5" width="24.375" style="3" hidden="1" customWidth="1"/>
    <col min="6" max="6" width="8.875" style="2" customWidth="1"/>
    <col min="7" max="7" width="23.25" style="4" hidden="1" customWidth="1"/>
    <col min="8" max="8" width="23.875" style="3" customWidth="1"/>
    <col min="9" max="9" width="21" style="5" hidden="1" customWidth="1"/>
    <col min="10" max="10" width="14.875" style="3" hidden="1" customWidth="1"/>
    <col min="11" max="11" width="12.25" style="3" hidden="1" customWidth="1"/>
    <col min="12" max="12" width="16" style="5" hidden="1" customWidth="1"/>
    <col min="13" max="13" width="17.875" style="6" hidden="1" customWidth="1"/>
    <col min="14" max="16" width="17.875" style="5" hidden="1" customWidth="1"/>
    <col min="17" max="17" width="18.75" style="5" hidden="1" customWidth="1"/>
    <col min="18" max="18" width="18.75" style="2" hidden="1" customWidth="1"/>
    <col min="19" max="19" width="23.75" style="4" customWidth="1"/>
    <col min="20" max="21" width="18.75" style="5" hidden="1" customWidth="1"/>
    <col min="22" max="22" width="18.75" style="3" hidden="1" customWidth="1"/>
    <col min="23" max="23" width="18.75" style="5" hidden="1" customWidth="1"/>
    <col min="24" max="24" width="18.75" style="7" customWidth="1"/>
    <col min="25" max="25" width="18.75" style="5" customWidth="1"/>
    <col min="26" max="26" width="43.375" style="8" customWidth="1"/>
    <col min="27" max="27" width="33.375" style="9" customWidth="1"/>
    <col min="28" max="28" width="28.75" style="10" customWidth="1"/>
    <col min="29" max="29" width="28.75" style="1" customWidth="1"/>
    <col min="30" max="30" width="28.75" style="11" customWidth="1"/>
    <col min="31" max="31" width="28.75" style="1" customWidth="1"/>
    <col min="32" max="32" width="49.125" style="1" customWidth="1"/>
    <col min="33" max="33" width="43.125" style="1" customWidth="1"/>
    <col min="34" max="258" width="6.875" style="1"/>
    <col min="259" max="259" width="7" style="1" customWidth="1"/>
    <col min="260" max="260" width="130.125" style="1" customWidth="1"/>
    <col min="261" max="261" width="33.625" style="1" customWidth="1"/>
    <col min="262" max="262" width="20.75" style="1" customWidth="1"/>
    <col min="263" max="263" width="24.375" style="1" customWidth="1"/>
    <col min="264" max="264" width="8.875" style="1" customWidth="1"/>
    <col min="265" max="266" width="9.5" style="1" customWidth="1"/>
    <col min="267" max="267" width="53.375" style="1" customWidth="1"/>
    <col min="268" max="268" width="14.125" style="1" customWidth="1"/>
    <col min="269" max="269" width="14.875" style="1" customWidth="1"/>
    <col min="270" max="270" width="12.25" style="1" customWidth="1"/>
    <col min="271" max="271" width="16" style="1" customWidth="1"/>
    <col min="272" max="275" width="17.875" style="1" customWidth="1"/>
    <col min="276" max="277" width="10.5" style="1" hidden="1" customWidth="1"/>
    <col min="278" max="278" width="15.625" style="1" customWidth="1"/>
    <col min="279" max="282" width="18.75" style="1" customWidth="1"/>
    <col min="283" max="514" width="6.875" style="1"/>
    <col min="515" max="515" width="7" style="1" customWidth="1"/>
    <col min="516" max="516" width="130.125" style="1" customWidth="1"/>
    <col min="517" max="517" width="33.625" style="1" customWidth="1"/>
    <col min="518" max="518" width="20.75" style="1" customWidth="1"/>
    <col min="519" max="519" width="24.375" style="1" customWidth="1"/>
    <col min="520" max="520" width="8.875" style="1" customWidth="1"/>
    <col min="521" max="522" width="9.5" style="1" customWidth="1"/>
    <col min="523" max="523" width="53.375" style="1" customWidth="1"/>
    <col min="524" max="524" width="14.125" style="1" customWidth="1"/>
    <col min="525" max="525" width="14.875" style="1" customWidth="1"/>
    <col min="526" max="526" width="12.25" style="1" customWidth="1"/>
    <col min="527" max="527" width="16" style="1" customWidth="1"/>
    <col min="528" max="531" width="17.875" style="1" customWidth="1"/>
    <col min="532" max="533" width="10.5" style="1" hidden="1" customWidth="1"/>
    <col min="534" max="534" width="15.625" style="1" customWidth="1"/>
    <col min="535" max="538" width="18.75" style="1" customWidth="1"/>
    <col min="539" max="770" width="6.875" style="1"/>
    <col min="771" max="771" width="7" style="1" customWidth="1"/>
    <col min="772" max="772" width="130.125" style="1" customWidth="1"/>
    <col min="773" max="773" width="33.625" style="1" customWidth="1"/>
    <col min="774" max="774" width="20.75" style="1" customWidth="1"/>
    <col min="775" max="775" width="24.375" style="1" customWidth="1"/>
    <col min="776" max="776" width="8.875" style="1" customWidth="1"/>
    <col min="777" max="778" width="9.5" style="1" customWidth="1"/>
    <col min="779" max="779" width="53.375" style="1" customWidth="1"/>
    <col min="780" max="780" width="14.125" style="1" customWidth="1"/>
    <col min="781" max="781" width="14.875" style="1" customWidth="1"/>
    <col min="782" max="782" width="12.25" style="1" customWidth="1"/>
    <col min="783" max="783" width="16" style="1" customWidth="1"/>
    <col min="784" max="787" width="17.875" style="1" customWidth="1"/>
    <col min="788" max="789" width="10.5" style="1" hidden="1" customWidth="1"/>
    <col min="790" max="790" width="15.625" style="1" customWidth="1"/>
    <col min="791" max="794" width="18.75" style="1" customWidth="1"/>
    <col min="795" max="1024" width="6.875" style="1"/>
  </cols>
  <sheetData>
    <row r="1" spans="1:33" s="19" customFormat="1" ht="39" hidden="1" customHeight="1">
      <c r="A1" s="613"/>
      <c r="B1" s="613"/>
      <c r="C1" s="613"/>
      <c r="D1" s="613"/>
      <c r="E1" s="613"/>
      <c r="F1" s="613"/>
      <c r="G1" s="613"/>
      <c r="H1" s="613"/>
      <c r="I1" s="613"/>
      <c r="J1" s="613"/>
      <c r="K1" s="613"/>
      <c r="L1" s="613"/>
      <c r="M1" s="613"/>
      <c r="N1" s="613"/>
      <c r="O1" s="613"/>
      <c r="P1" s="12"/>
      <c r="Q1" s="12"/>
      <c r="R1" s="13"/>
      <c r="S1" s="14"/>
      <c r="T1" s="15"/>
      <c r="U1" s="15"/>
      <c r="V1" s="16"/>
      <c r="W1" s="15"/>
      <c r="X1" s="17"/>
      <c r="Y1" s="15"/>
      <c r="Z1" s="18"/>
      <c r="AB1" s="20"/>
      <c r="AD1" s="21"/>
    </row>
    <row r="2" spans="1:33" s="19" customFormat="1" ht="81" customHeight="1">
      <c r="A2" s="614" t="s">
        <v>0</v>
      </c>
      <c r="B2" s="614"/>
      <c r="C2" s="22"/>
      <c r="D2" s="22"/>
      <c r="E2" s="22"/>
      <c r="F2" s="22"/>
      <c r="G2" s="22"/>
      <c r="H2" s="22"/>
      <c r="I2" s="22"/>
      <c r="J2" s="22"/>
      <c r="K2" s="22"/>
      <c r="L2" s="22"/>
      <c r="M2" s="22"/>
      <c r="N2" s="22"/>
      <c r="O2" s="22"/>
      <c r="P2" s="12"/>
      <c r="Q2" s="12"/>
      <c r="R2" s="13"/>
      <c r="S2" s="14"/>
      <c r="T2" s="15"/>
      <c r="U2" s="15"/>
      <c r="V2" s="16"/>
      <c r="W2" s="15"/>
      <c r="X2" s="17"/>
      <c r="Y2" s="15"/>
      <c r="Z2" s="18"/>
      <c r="AB2" s="20"/>
      <c r="AD2" s="21"/>
    </row>
    <row r="3" spans="1:33" s="19" customFormat="1" ht="75" customHeight="1">
      <c r="A3" s="23"/>
      <c r="B3" s="23"/>
      <c r="C3" s="23"/>
      <c r="D3" s="23"/>
      <c r="E3" s="23"/>
      <c r="F3" s="23"/>
      <c r="G3" s="615" t="s">
        <v>1</v>
      </c>
      <c r="H3" s="615"/>
      <c r="I3" s="615"/>
      <c r="J3" s="615"/>
      <c r="K3" s="615"/>
      <c r="L3" s="615"/>
      <c r="M3" s="615"/>
      <c r="N3" s="615"/>
      <c r="O3" s="615"/>
      <c r="P3" s="615"/>
      <c r="Q3" s="615"/>
      <c r="R3" s="615"/>
      <c r="S3" s="615"/>
      <c r="T3" s="24"/>
      <c r="U3" s="24"/>
      <c r="V3" s="25"/>
      <c r="W3" s="24"/>
      <c r="X3" s="616" t="s">
        <v>2</v>
      </c>
      <c r="Y3" s="616"/>
      <c r="Z3" s="616"/>
      <c r="AB3" s="20"/>
      <c r="AD3" s="21"/>
    </row>
    <row r="4" spans="1:33" s="45" customFormat="1" ht="183.75">
      <c r="A4" s="26" t="s">
        <v>3</v>
      </c>
      <c r="B4" s="26" t="s">
        <v>4</v>
      </c>
      <c r="C4" s="27" t="s">
        <v>5</v>
      </c>
      <c r="D4" s="27" t="s">
        <v>6</v>
      </c>
      <c r="E4" s="27" t="s">
        <v>7</v>
      </c>
      <c r="F4" s="27" t="s">
        <v>8</v>
      </c>
      <c r="G4" s="28" t="s">
        <v>9</v>
      </c>
      <c r="H4" s="29" t="s">
        <v>10</v>
      </c>
      <c r="I4" s="30" t="s">
        <v>11</v>
      </c>
      <c r="J4" s="31" t="s">
        <v>12</v>
      </c>
      <c r="K4" s="32" t="s">
        <v>13</v>
      </c>
      <c r="L4" s="30" t="s">
        <v>14</v>
      </c>
      <c r="M4" s="33" t="s">
        <v>15</v>
      </c>
      <c r="N4" s="30" t="s">
        <v>16</v>
      </c>
      <c r="O4" s="30" t="s">
        <v>17</v>
      </c>
      <c r="P4" s="30" t="s">
        <v>18</v>
      </c>
      <c r="Q4" s="34" t="s">
        <v>19</v>
      </c>
      <c r="R4" s="35" t="s">
        <v>20</v>
      </c>
      <c r="S4" s="36" t="s">
        <v>21</v>
      </c>
      <c r="T4" s="37" t="s">
        <v>22</v>
      </c>
      <c r="U4" s="37" t="s">
        <v>23</v>
      </c>
      <c r="V4" s="38" t="s">
        <v>24</v>
      </c>
      <c r="W4" s="37" t="s">
        <v>25</v>
      </c>
      <c r="X4" s="39" t="s">
        <v>10</v>
      </c>
      <c r="Y4" s="40" t="s">
        <v>21</v>
      </c>
      <c r="Z4" s="37" t="s">
        <v>26</v>
      </c>
      <c r="AA4" s="41" t="s">
        <v>27</v>
      </c>
      <c r="AB4" s="42" t="s">
        <v>28</v>
      </c>
      <c r="AC4" s="23" t="s">
        <v>29</v>
      </c>
      <c r="AD4" s="43" t="s">
        <v>30</v>
      </c>
      <c r="AE4" s="23" t="s">
        <v>31</v>
      </c>
      <c r="AF4" s="44" t="s">
        <v>32</v>
      </c>
      <c r="AG4" s="44" t="s">
        <v>33</v>
      </c>
    </row>
    <row r="5" spans="1:33" s="45" customFormat="1">
      <c r="A5" s="27">
        <v>1</v>
      </c>
      <c r="B5" s="26">
        <v>2</v>
      </c>
      <c r="C5" s="27">
        <v>3</v>
      </c>
      <c r="D5" s="27">
        <v>4</v>
      </c>
      <c r="E5" s="27">
        <v>5</v>
      </c>
      <c r="F5" s="27">
        <v>6</v>
      </c>
      <c r="G5" s="29">
        <v>7</v>
      </c>
      <c r="H5" s="29">
        <v>8</v>
      </c>
      <c r="I5" s="29">
        <v>9</v>
      </c>
      <c r="J5" s="29">
        <v>10</v>
      </c>
      <c r="K5" s="29">
        <v>11</v>
      </c>
      <c r="L5" s="29">
        <v>12</v>
      </c>
      <c r="M5" s="29">
        <v>13</v>
      </c>
      <c r="N5" s="29">
        <v>14</v>
      </c>
      <c r="O5" s="29">
        <v>15</v>
      </c>
      <c r="P5" s="29">
        <v>16</v>
      </c>
      <c r="Q5" s="29">
        <v>17</v>
      </c>
      <c r="R5" s="29">
        <v>18</v>
      </c>
      <c r="S5" s="29">
        <v>19</v>
      </c>
      <c r="T5" s="27">
        <v>20</v>
      </c>
      <c r="U5" s="27">
        <v>21</v>
      </c>
      <c r="V5" s="27">
        <v>22</v>
      </c>
      <c r="W5" s="27">
        <v>23</v>
      </c>
      <c r="X5" s="46"/>
      <c r="Y5" s="27"/>
      <c r="Z5" s="27"/>
      <c r="AA5" s="41"/>
      <c r="AB5" s="47"/>
      <c r="AC5" s="44"/>
      <c r="AD5" s="43"/>
      <c r="AE5" s="23"/>
      <c r="AF5" s="44"/>
      <c r="AG5" s="44"/>
    </row>
    <row r="6" spans="1:33" s="68" customFormat="1" ht="38.25" customHeight="1">
      <c r="A6" s="25" t="s">
        <v>34</v>
      </c>
      <c r="B6" s="48" t="s">
        <v>35</v>
      </c>
      <c r="C6" s="49" t="s">
        <v>34</v>
      </c>
      <c r="D6" s="49" t="s">
        <v>34</v>
      </c>
      <c r="E6" s="50" t="s">
        <v>34</v>
      </c>
      <c r="F6" s="51" t="s">
        <v>34</v>
      </c>
      <c r="G6" s="52" t="s">
        <v>34</v>
      </c>
      <c r="H6" s="53" t="s">
        <v>34</v>
      </c>
      <c r="I6" s="54" t="s">
        <v>34</v>
      </c>
      <c r="J6" s="55" t="s">
        <v>34</v>
      </c>
      <c r="K6" s="56" t="s">
        <v>34</v>
      </c>
      <c r="L6" s="54" t="s">
        <v>34</v>
      </c>
      <c r="M6" s="57" t="s">
        <v>34</v>
      </c>
      <c r="N6" s="54" t="s">
        <v>34</v>
      </c>
      <c r="O6" s="54" t="s">
        <v>34</v>
      </c>
      <c r="P6" s="54" t="s">
        <v>34</v>
      </c>
      <c r="Q6" s="58" t="s">
        <v>34</v>
      </c>
      <c r="R6" s="59" t="s">
        <v>34</v>
      </c>
      <c r="S6" s="60" t="s">
        <v>34</v>
      </c>
      <c r="T6" s="24" t="s">
        <v>34</v>
      </c>
      <c r="U6" s="24" t="s">
        <v>34</v>
      </c>
      <c r="V6" s="61" t="s">
        <v>34</v>
      </c>
      <c r="W6" s="24" t="s">
        <v>34</v>
      </c>
      <c r="X6" s="62"/>
      <c r="Y6" s="24"/>
      <c r="Z6" s="63"/>
      <c r="AA6" s="64"/>
      <c r="AB6" s="65"/>
      <c r="AC6" s="66"/>
      <c r="AD6" s="67"/>
      <c r="AE6" s="66"/>
      <c r="AF6" s="66"/>
      <c r="AG6" s="66"/>
    </row>
    <row r="7" spans="1:33" s="68" customFormat="1" ht="190.5" customHeight="1">
      <c r="A7" s="51">
        <v>1</v>
      </c>
      <c r="B7" s="69" t="s">
        <v>36</v>
      </c>
      <c r="C7" s="70"/>
      <c r="D7" s="49" t="s">
        <v>37</v>
      </c>
      <c r="E7" s="38" t="s">
        <v>38</v>
      </c>
      <c r="F7" s="51" t="s">
        <v>39</v>
      </c>
      <c r="G7" s="52">
        <v>750</v>
      </c>
      <c r="H7" s="71">
        <v>1500</v>
      </c>
      <c r="I7" s="72">
        <v>28.65</v>
      </c>
      <c r="J7" s="73">
        <v>0.08</v>
      </c>
      <c r="K7" s="72">
        <v>2.2919999999999998</v>
      </c>
      <c r="L7" s="72">
        <v>30.942</v>
      </c>
      <c r="M7" s="72">
        <v>21487.5</v>
      </c>
      <c r="N7" s="72">
        <v>23206.5</v>
      </c>
      <c r="O7" s="72">
        <v>42975</v>
      </c>
      <c r="P7" s="72">
        <v>46413</v>
      </c>
      <c r="Q7" s="72">
        <v>23</v>
      </c>
      <c r="R7" s="72">
        <v>24.84</v>
      </c>
      <c r="S7" s="52">
        <v>900</v>
      </c>
      <c r="T7" s="74">
        <v>25785</v>
      </c>
      <c r="U7" s="74">
        <v>27847.8</v>
      </c>
      <c r="V7" s="74">
        <v>68760</v>
      </c>
      <c r="W7" s="74">
        <v>74260.800000000003</v>
      </c>
      <c r="X7" s="75">
        <v>1500</v>
      </c>
      <c r="Y7" s="76">
        <v>900</v>
      </c>
      <c r="Z7" s="37"/>
      <c r="AA7" s="77">
        <v>750</v>
      </c>
      <c r="AB7" s="78">
        <v>22.92</v>
      </c>
      <c r="AC7" s="74">
        <v>300</v>
      </c>
      <c r="AD7" s="79">
        <v>1008</v>
      </c>
      <c r="AE7" s="74">
        <v>744</v>
      </c>
      <c r="AF7" s="80">
        <v>1224</v>
      </c>
      <c r="AG7" s="80">
        <v>2448</v>
      </c>
    </row>
    <row r="8" spans="1:33" s="82" customFormat="1" ht="194.25" customHeight="1">
      <c r="A8" s="51">
        <v>2</v>
      </c>
      <c r="B8" s="69" t="s">
        <v>40</v>
      </c>
      <c r="C8" s="70"/>
      <c r="D8" s="49" t="s">
        <v>37</v>
      </c>
      <c r="E8" s="38" t="s">
        <v>38</v>
      </c>
      <c r="F8" s="51" t="s">
        <v>39</v>
      </c>
      <c r="G8" s="52">
        <v>300</v>
      </c>
      <c r="H8" s="71">
        <v>600</v>
      </c>
      <c r="I8" s="58">
        <v>52.8</v>
      </c>
      <c r="J8" s="55">
        <v>0.08</v>
      </c>
      <c r="K8" s="72">
        <v>4.2240000000000002</v>
      </c>
      <c r="L8" s="72">
        <v>57.024000000000001</v>
      </c>
      <c r="M8" s="72">
        <v>15840</v>
      </c>
      <c r="N8" s="72">
        <v>17107.2</v>
      </c>
      <c r="O8" s="72">
        <v>31680</v>
      </c>
      <c r="P8" s="72">
        <v>34214.400000000001</v>
      </c>
      <c r="Q8" s="58">
        <v>23</v>
      </c>
      <c r="R8" s="72">
        <v>24.84</v>
      </c>
      <c r="S8" s="52">
        <v>360</v>
      </c>
      <c r="T8" s="74">
        <v>19008</v>
      </c>
      <c r="U8" s="74">
        <v>20528.64</v>
      </c>
      <c r="V8" s="74">
        <v>50688</v>
      </c>
      <c r="W8" s="74">
        <v>54743.040000000001</v>
      </c>
      <c r="X8" s="75">
        <v>300</v>
      </c>
      <c r="Y8" s="76">
        <v>180</v>
      </c>
      <c r="Z8" s="37" t="s">
        <v>41</v>
      </c>
      <c r="AA8" s="77">
        <v>0</v>
      </c>
      <c r="AB8" s="78">
        <v>79.17</v>
      </c>
      <c r="AC8" s="74">
        <v>0</v>
      </c>
      <c r="AD8" s="79">
        <v>0</v>
      </c>
      <c r="AE8" s="74">
        <v>0</v>
      </c>
      <c r="AF8" s="81">
        <v>0</v>
      </c>
      <c r="AG8" s="81">
        <v>0</v>
      </c>
    </row>
    <row r="9" spans="1:33" s="68" customFormat="1" ht="191.25" customHeight="1">
      <c r="A9" s="51">
        <v>3</v>
      </c>
      <c r="B9" s="69" t="s">
        <v>42</v>
      </c>
      <c r="C9" s="83"/>
      <c r="D9" s="49" t="s">
        <v>37</v>
      </c>
      <c r="E9" s="38" t="s">
        <v>38</v>
      </c>
      <c r="F9" s="51" t="s">
        <v>43</v>
      </c>
      <c r="G9" s="52">
        <v>150</v>
      </c>
      <c r="H9" s="71">
        <v>300</v>
      </c>
      <c r="I9" s="54">
        <v>59.6</v>
      </c>
      <c r="J9" s="55">
        <v>0.08</v>
      </c>
      <c r="K9" s="72">
        <v>4.7679999999999998</v>
      </c>
      <c r="L9" s="72">
        <v>64.367999999999995</v>
      </c>
      <c r="M9" s="72">
        <v>8940</v>
      </c>
      <c r="N9" s="72">
        <v>9655.2000000000007</v>
      </c>
      <c r="O9" s="72">
        <v>17880</v>
      </c>
      <c r="P9" s="72">
        <v>19310.400000000001</v>
      </c>
      <c r="Q9" s="58">
        <v>32</v>
      </c>
      <c r="R9" s="72">
        <v>34.56</v>
      </c>
      <c r="S9" s="52">
        <v>180</v>
      </c>
      <c r="T9" s="74">
        <v>10728</v>
      </c>
      <c r="U9" s="74">
        <v>11586.24</v>
      </c>
      <c r="V9" s="74">
        <v>28608</v>
      </c>
      <c r="W9" s="74">
        <v>30896.639999999999</v>
      </c>
      <c r="X9" s="75">
        <v>300</v>
      </c>
      <c r="Y9" s="76">
        <v>180</v>
      </c>
      <c r="Z9" s="37"/>
      <c r="AA9" s="77" t="s">
        <v>44</v>
      </c>
      <c r="AB9" s="78" t="s">
        <v>45</v>
      </c>
      <c r="AC9" s="84"/>
      <c r="AD9" s="85"/>
      <c r="AE9" s="84"/>
      <c r="AF9" s="80" t="s">
        <v>45</v>
      </c>
      <c r="AG9" s="80" t="s">
        <v>45</v>
      </c>
    </row>
    <row r="10" spans="1:33" ht="265.5" customHeight="1">
      <c r="A10" s="51">
        <v>4</v>
      </c>
      <c r="B10" s="69" t="s">
        <v>46</v>
      </c>
      <c r="C10" s="49"/>
      <c r="D10" s="49" t="s">
        <v>37</v>
      </c>
      <c r="E10" s="38" t="s">
        <v>38</v>
      </c>
      <c r="F10" s="51" t="s">
        <v>43</v>
      </c>
      <c r="G10" s="52">
        <v>480</v>
      </c>
      <c r="H10" s="71">
        <v>960</v>
      </c>
      <c r="I10" s="54">
        <v>37.74</v>
      </c>
      <c r="J10" s="55">
        <v>0.08</v>
      </c>
      <c r="K10" s="72">
        <v>3.0192000000000001</v>
      </c>
      <c r="L10" s="72">
        <v>40.7592</v>
      </c>
      <c r="M10" s="72">
        <v>18115.2</v>
      </c>
      <c r="N10" s="72">
        <v>19564.416000000001</v>
      </c>
      <c r="O10" s="72">
        <v>36230.400000000001</v>
      </c>
      <c r="P10" s="72">
        <v>39128.832000000002</v>
      </c>
      <c r="Q10" s="58">
        <v>300</v>
      </c>
      <c r="R10" s="72">
        <v>324</v>
      </c>
      <c r="S10" s="52">
        <v>576</v>
      </c>
      <c r="T10" s="74">
        <v>21738.240000000002</v>
      </c>
      <c r="U10" s="74">
        <v>23477.299200000001</v>
      </c>
      <c r="V10" s="74">
        <v>57968.639999999999</v>
      </c>
      <c r="W10" s="74">
        <v>62606.131200000003</v>
      </c>
      <c r="X10" s="86">
        <v>540</v>
      </c>
      <c r="Y10" s="87">
        <v>324</v>
      </c>
      <c r="Z10" s="88" t="s">
        <v>47</v>
      </c>
      <c r="AA10" s="64">
        <v>300</v>
      </c>
      <c r="AB10" s="78">
        <v>23.75</v>
      </c>
      <c r="AC10" s="79">
        <v>192</v>
      </c>
      <c r="AD10" s="79">
        <v>360</v>
      </c>
      <c r="AE10" s="79">
        <v>312</v>
      </c>
      <c r="AF10" s="80">
        <v>432</v>
      </c>
      <c r="AG10" s="80">
        <v>864</v>
      </c>
    </row>
    <row r="11" spans="1:33" s="82" customFormat="1" ht="191.25" customHeight="1">
      <c r="A11" s="51">
        <v>5</v>
      </c>
      <c r="B11" s="69" t="s">
        <v>48</v>
      </c>
      <c r="C11" s="49"/>
      <c r="D11" s="49" t="s">
        <v>37</v>
      </c>
      <c r="E11" s="38" t="s">
        <v>38</v>
      </c>
      <c r="F11" s="51" t="s">
        <v>43</v>
      </c>
      <c r="G11" s="52">
        <v>480</v>
      </c>
      <c r="H11" s="71">
        <v>960</v>
      </c>
      <c r="I11" s="58">
        <v>21</v>
      </c>
      <c r="J11" s="55">
        <v>0.08</v>
      </c>
      <c r="K11" s="72">
        <v>1.68</v>
      </c>
      <c r="L11" s="72">
        <v>22.68</v>
      </c>
      <c r="M11" s="72">
        <v>10080</v>
      </c>
      <c r="N11" s="72">
        <v>10886.4</v>
      </c>
      <c r="O11" s="72">
        <v>20160</v>
      </c>
      <c r="P11" s="72">
        <v>21772.799999999999</v>
      </c>
      <c r="Q11" s="58">
        <v>11</v>
      </c>
      <c r="R11" s="72">
        <v>11.88</v>
      </c>
      <c r="S11" s="52">
        <v>576</v>
      </c>
      <c r="T11" s="74">
        <v>12096</v>
      </c>
      <c r="U11" s="74">
        <v>13063.68</v>
      </c>
      <c r="V11" s="74">
        <v>32256</v>
      </c>
      <c r="W11" s="74">
        <v>34836.480000000003</v>
      </c>
      <c r="X11" s="75">
        <v>300</v>
      </c>
      <c r="Y11" s="76">
        <v>180</v>
      </c>
      <c r="Z11" s="69" t="s">
        <v>49</v>
      </c>
      <c r="AA11" s="64">
        <v>144</v>
      </c>
      <c r="AB11" s="78">
        <v>20.84</v>
      </c>
      <c r="AC11" s="79">
        <v>96</v>
      </c>
      <c r="AD11" s="79">
        <v>144</v>
      </c>
      <c r="AE11" s="79">
        <v>96</v>
      </c>
      <c r="AF11" s="81">
        <v>182</v>
      </c>
      <c r="AG11" s="81">
        <v>364</v>
      </c>
    </row>
    <row r="12" spans="1:33" ht="198" customHeight="1">
      <c r="A12" s="51">
        <v>6</v>
      </c>
      <c r="B12" s="69" t="s">
        <v>50</v>
      </c>
      <c r="C12" s="49"/>
      <c r="D12" s="49" t="s">
        <v>37</v>
      </c>
      <c r="E12" s="38" t="s">
        <v>38</v>
      </c>
      <c r="F12" s="51" t="s">
        <v>43</v>
      </c>
      <c r="G12" s="52">
        <v>72</v>
      </c>
      <c r="H12" s="71">
        <v>144</v>
      </c>
      <c r="I12" s="54">
        <v>16</v>
      </c>
      <c r="J12" s="55">
        <v>0.08</v>
      </c>
      <c r="K12" s="72">
        <v>1.28</v>
      </c>
      <c r="L12" s="72">
        <v>17.28</v>
      </c>
      <c r="M12" s="72">
        <v>1152</v>
      </c>
      <c r="N12" s="72">
        <v>1244.1600000000001</v>
      </c>
      <c r="O12" s="72">
        <v>2304</v>
      </c>
      <c r="P12" s="72">
        <v>2488.3200000000002</v>
      </c>
      <c r="Q12" s="58">
        <v>42</v>
      </c>
      <c r="R12" s="72">
        <v>45.36</v>
      </c>
      <c r="S12" s="52">
        <v>86.4</v>
      </c>
      <c r="T12" s="74">
        <v>1382.4</v>
      </c>
      <c r="U12" s="74">
        <v>1492.992</v>
      </c>
      <c r="V12" s="74">
        <v>3686.4</v>
      </c>
      <c r="W12" s="74">
        <v>3981.3119999999999</v>
      </c>
      <c r="X12" s="75">
        <v>72</v>
      </c>
      <c r="Y12" s="76">
        <v>144</v>
      </c>
      <c r="Z12" s="37" t="s">
        <v>51</v>
      </c>
      <c r="AA12" s="64">
        <v>48</v>
      </c>
      <c r="AB12" s="78">
        <v>20.84</v>
      </c>
      <c r="AC12" s="79">
        <v>24</v>
      </c>
      <c r="AD12" s="79">
        <v>72</v>
      </c>
      <c r="AE12" s="79">
        <v>48</v>
      </c>
      <c r="AF12" s="80">
        <v>96</v>
      </c>
      <c r="AG12" s="80">
        <v>192</v>
      </c>
    </row>
    <row r="13" spans="1:33" ht="95.25" customHeight="1">
      <c r="A13" s="51">
        <v>7</v>
      </c>
      <c r="B13" s="69" t="s">
        <v>52</v>
      </c>
      <c r="C13" s="49"/>
      <c r="D13" s="49" t="s">
        <v>37</v>
      </c>
      <c r="E13" s="38" t="s">
        <v>38</v>
      </c>
      <c r="F13" s="51" t="s">
        <v>43</v>
      </c>
      <c r="G13" s="52">
        <v>12</v>
      </c>
      <c r="H13" s="71">
        <v>24</v>
      </c>
      <c r="I13" s="54">
        <v>250</v>
      </c>
      <c r="J13" s="55">
        <v>0.08</v>
      </c>
      <c r="K13" s="72">
        <v>20</v>
      </c>
      <c r="L13" s="72">
        <v>270</v>
      </c>
      <c r="M13" s="72">
        <v>3000</v>
      </c>
      <c r="N13" s="72">
        <v>3240</v>
      </c>
      <c r="O13" s="72">
        <v>6000</v>
      </c>
      <c r="P13" s="72">
        <v>6480</v>
      </c>
      <c r="Q13" s="58">
        <v>21</v>
      </c>
      <c r="R13" s="72">
        <v>22.68</v>
      </c>
      <c r="S13" s="52">
        <v>14.4</v>
      </c>
      <c r="T13" s="74">
        <v>3600</v>
      </c>
      <c r="U13" s="74">
        <v>3888</v>
      </c>
      <c r="V13" s="74">
        <v>9600</v>
      </c>
      <c r="W13" s="74">
        <v>10368</v>
      </c>
      <c r="X13" s="89">
        <v>12</v>
      </c>
      <c r="Y13" s="71">
        <v>24</v>
      </c>
      <c r="Z13" s="37" t="s">
        <v>51</v>
      </c>
      <c r="AA13" s="64">
        <v>20</v>
      </c>
      <c r="AB13" s="78">
        <v>180</v>
      </c>
      <c r="AC13" s="79">
        <v>20</v>
      </c>
      <c r="AD13" s="79">
        <v>10</v>
      </c>
      <c r="AE13" s="79">
        <v>20</v>
      </c>
      <c r="AF13" s="80">
        <v>20</v>
      </c>
      <c r="AG13" s="80">
        <v>40</v>
      </c>
    </row>
    <row r="14" spans="1:33" ht="99.75" customHeight="1">
      <c r="A14" s="51">
        <v>8</v>
      </c>
      <c r="B14" s="69" t="s">
        <v>53</v>
      </c>
      <c r="C14" s="49"/>
      <c r="D14" s="49" t="s">
        <v>37</v>
      </c>
      <c r="E14" s="90" t="s">
        <v>54</v>
      </c>
      <c r="F14" s="51" t="s">
        <v>43</v>
      </c>
      <c r="G14" s="52">
        <v>12</v>
      </c>
      <c r="H14" s="71">
        <v>24</v>
      </c>
      <c r="I14" s="54">
        <v>242</v>
      </c>
      <c r="J14" s="55">
        <v>0.08</v>
      </c>
      <c r="K14" s="72">
        <v>19.36</v>
      </c>
      <c r="L14" s="72">
        <v>261.36</v>
      </c>
      <c r="M14" s="72">
        <v>2904</v>
      </c>
      <c r="N14" s="72">
        <v>3136.32</v>
      </c>
      <c r="O14" s="72">
        <v>5808</v>
      </c>
      <c r="P14" s="72">
        <v>6272.64</v>
      </c>
      <c r="Q14" s="58">
        <v>150</v>
      </c>
      <c r="R14" s="72">
        <v>162</v>
      </c>
      <c r="S14" s="52">
        <v>14.4</v>
      </c>
      <c r="T14" s="74">
        <v>3484.8</v>
      </c>
      <c r="U14" s="74">
        <v>3763.5839999999998</v>
      </c>
      <c r="V14" s="74">
        <v>9292.7999999999993</v>
      </c>
      <c r="W14" s="74">
        <v>10036.224</v>
      </c>
      <c r="X14" s="89">
        <v>12</v>
      </c>
      <c r="Y14" s="71">
        <v>24</v>
      </c>
      <c r="Z14" s="37" t="s">
        <v>51</v>
      </c>
      <c r="AA14" s="64">
        <v>6</v>
      </c>
      <c r="AB14" s="78">
        <v>340</v>
      </c>
      <c r="AC14" s="79">
        <v>4</v>
      </c>
      <c r="AD14" s="79">
        <v>0</v>
      </c>
      <c r="AE14" s="79">
        <v>2</v>
      </c>
      <c r="AF14" s="80">
        <v>4</v>
      </c>
      <c r="AG14" s="80">
        <v>4</v>
      </c>
    </row>
    <row r="15" spans="1:33" ht="74.25" customHeight="1">
      <c r="A15" s="51">
        <v>9</v>
      </c>
      <c r="B15" s="69" t="s">
        <v>55</v>
      </c>
      <c r="C15" s="91"/>
      <c r="D15" s="49" t="s">
        <v>37</v>
      </c>
      <c r="E15" s="90" t="s">
        <v>54</v>
      </c>
      <c r="F15" s="51" t="s">
        <v>43</v>
      </c>
      <c r="G15" s="52">
        <v>12</v>
      </c>
      <c r="H15" s="71">
        <v>24</v>
      </c>
      <c r="I15" s="54">
        <v>237</v>
      </c>
      <c r="J15" s="55">
        <v>0.08</v>
      </c>
      <c r="K15" s="72">
        <v>18.96</v>
      </c>
      <c r="L15" s="72">
        <v>255.96</v>
      </c>
      <c r="M15" s="72">
        <v>2844</v>
      </c>
      <c r="N15" s="72">
        <v>3071.52</v>
      </c>
      <c r="O15" s="72">
        <v>5688</v>
      </c>
      <c r="P15" s="72">
        <v>6143.04</v>
      </c>
      <c r="Q15" s="58">
        <v>150</v>
      </c>
      <c r="R15" s="72">
        <v>162</v>
      </c>
      <c r="S15" s="52">
        <v>14.4</v>
      </c>
      <c r="T15" s="74">
        <v>3412.8</v>
      </c>
      <c r="U15" s="74">
        <v>3685.8240000000001</v>
      </c>
      <c r="V15" s="74">
        <v>9100.7999999999993</v>
      </c>
      <c r="W15" s="74">
        <v>9828.8639999999996</v>
      </c>
      <c r="X15" s="89">
        <v>12</v>
      </c>
      <c r="Y15" s="71">
        <v>24</v>
      </c>
      <c r="Z15" s="37" t="s">
        <v>51</v>
      </c>
      <c r="AA15" s="77">
        <v>10</v>
      </c>
      <c r="AB15" s="92" t="s">
        <v>56</v>
      </c>
      <c r="AC15" s="25">
        <v>0</v>
      </c>
      <c r="AD15" s="80">
        <v>0</v>
      </c>
      <c r="AE15" s="25">
        <v>0</v>
      </c>
      <c r="AF15" s="80">
        <v>0</v>
      </c>
      <c r="AG15" s="80">
        <v>0</v>
      </c>
    </row>
    <row r="16" spans="1:33" ht="110.25" customHeight="1">
      <c r="A16" s="51">
        <v>10</v>
      </c>
      <c r="B16" s="69" t="s">
        <v>57</v>
      </c>
      <c r="C16" s="49"/>
      <c r="D16" s="49" t="s">
        <v>37</v>
      </c>
      <c r="E16" s="90" t="s">
        <v>54</v>
      </c>
      <c r="F16" s="51" t="s">
        <v>43</v>
      </c>
      <c r="G16" s="52">
        <v>10</v>
      </c>
      <c r="H16" s="71">
        <v>20</v>
      </c>
      <c r="I16" s="54">
        <v>387</v>
      </c>
      <c r="J16" s="55">
        <v>0.08</v>
      </c>
      <c r="K16" s="72">
        <v>30.96</v>
      </c>
      <c r="L16" s="72">
        <v>417.96</v>
      </c>
      <c r="M16" s="72">
        <v>3870</v>
      </c>
      <c r="N16" s="72">
        <v>4179.6000000000004</v>
      </c>
      <c r="O16" s="72">
        <v>7740</v>
      </c>
      <c r="P16" s="72">
        <v>8359.2000000000007</v>
      </c>
      <c r="Q16" s="58">
        <v>150</v>
      </c>
      <c r="R16" s="72">
        <v>162</v>
      </c>
      <c r="S16" s="52">
        <v>12</v>
      </c>
      <c r="T16" s="74">
        <v>4644</v>
      </c>
      <c r="U16" s="74">
        <v>5015.5200000000004</v>
      </c>
      <c r="V16" s="74">
        <v>12384</v>
      </c>
      <c r="W16" s="74">
        <v>13374.72</v>
      </c>
      <c r="X16" s="89">
        <v>10</v>
      </c>
      <c r="Y16" s="71">
        <v>20</v>
      </c>
      <c r="Z16" s="37" t="s">
        <v>51</v>
      </c>
      <c r="AA16" s="77" t="s">
        <v>58</v>
      </c>
      <c r="AB16" s="92"/>
      <c r="AC16" s="93"/>
      <c r="AD16" s="94"/>
      <c r="AE16" s="93"/>
      <c r="AF16" s="80"/>
      <c r="AG16" s="80"/>
    </row>
    <row r="17" spans="1:33" ht="111.75" customHeight="1">
      <c r="A17" s="51">
        <v>11</v>
      </c>
      <c r="B17" s="69" t="s">
        <v>59</v>
      </c>
      <c r="C17" s="49"/>
      <c r="D17" s="49" t="s">
        <v>37</v>
      </c>
      <c r="E17" s="90" t="s">
        <v>54</v>
      </c>
      <c r="F17" s="51" t="s">
        <v>43</v>
      </c>
      <c r="G17" s="52">
        <v>10</v>
      </c>
      <c r="H17" s="71">
        <v>20</v>
      </c>
      <c r="I17" s="54">
        <v>281</v>
      </c>
      <c r="J17" s="55">
        <v>0.08</v>
      </c>
      <c r="K17" s="72">
        <v>22.48</v>
      </c>
      <c r="L17" s="72">
        <v>303.48</v>
      </c>
      <c r="M17" s="72">
        <v>2810</v>
      </c>
      <c r="N17" s="72">
        <v>3034.8</v>
      </c>
      <c r="O17" s="72">
        <v>5620</v>
      </c>
      <c r="P17" s="72">
        <v>6069.6</v>
      </c>
      <c r="Q17" s="58">
        <v>150</v>
      </c>
      <c r="R17" s="72">
        <v>162</v>
      </c>
      <c r="S17" s="52">
        <v>12</v>
      </c>
      <c r="T17" s="74">
        <v>3372</v>
      </c>
      <c r="U17" s="74">
        <v>3641.76</v>
      </c>
      <c r="V17" s="74">
        <v>8992</v>
      </c>
      <c r="W17" s="74">
        <v>9711.36</v>
      </c>
      <c r="X17" s="89">
        <v>10</v>
      </c>
      <c r="Y17" s="71">
        <v>20</v>
      </c>
      <c r="Z17" s="37" t="s">
        <v>51</v>
      </c>
      <c r="AA17" s="77">
        <v>5</v>
      </c>
      <c r="AB17" s="92">
        <v>150</v>
      </c>
      <c r="AC17" s="79">
        <v>20</v>
      </c>
      <c r="AD17" s="79">
        <v>10</v>
      </c>
      <c r="AE17" s="79">
        <v>0</v>
      </c>
      <c r="AF17" s="80">
        <v>20</v>
      </c>
      <c r="AG17" s="80">
        <v>40</v>
      </c>
    </row>
    <row r="18" spans="1:33" ht="80.25" customHeight="1">
      <c r="A18" s="51">
        <v>12</v>
      </c>
      <c r="B18" s="95" t="s">
        <v>60</v>
      </c>
      <c r="C18" s="49"/>
      <c r="D18" s="49" t="s">
        <v>37</v>
      </c>
      <c r="E18" s="90" t="s">
        <v>54</v>
      </c>
      <c r="F18" s="49" t="s">
        <v>39</v>
      </c>
      <c r="G18" s="52">
        <v>5</v>
      </c>
      <c r="H18" s="71">
        <v>10</v>
      </c>
      <c r="I18" s="54">
        <v>983.6</v>
      </c>
      <c r="J18" s="55">
        <v>0.08</v>
      </c>
      <c r="K18" s="72">
        <v>78.688000000000002</v>
      </c>
      <c r="L18" s="72">
        <v>1062.288</v>
      </c>
      <c r="M18" s="72">
        <v>4918</v>
      </c>
      <c r="N18" s="72">
        <v>5311.44</v>
      </c>
      <c r="O18" s="72">
        <v>9836</v>
      </c>
      <c r="P18" s="72">
        <v>10622.88</v>
      </c>
      <c r="Q18" s="58"/>
      <c r="R18" s="72"/>
      <c r="S18" s="52">
        <v>6</v>
      </c>
      <c r="T18" s="74">
        <v>5901.6</v>
      </c>
      <c r="U18" s="74">
        <v>6373.7280000000001</v>
      </c>
      <c r="V18" s="74">
        <v>15737.6</v>
      </c>
      <c r="W18" s="74">
        <v>16996.608</v>
      </c>
      <c r="X18" s="89">
        <v>5</v>
      </c>
      <c r="Y18" s="71">
        <v>10</v>
      </c>
      <c r="Z18" s="37" t="s">
        <v>51</v>
      </c>
      <c r="AA18" s="617">
        <v>0</v>
      </c>
      <c r="AB18" s="611">
        <v>1558.0462962962999</v>
      </c>
      <c r="AC18" s="612">
        <v>10</v>
      </c>
      <c r="AD18" s="612">
        <v>5</v>
      </c>
      <c r="AE18" s="612">
        <v>0</v>
      </c>
      <c r="AF18" s="609">
        <v>10</v>
      </c>
      <c r="AG18" s="609">
        <v>0</v>
      </c>
    </row>
    <row r="19" spans="1:33" ht="85.5" customHeight="1">
      <c r="A19" s="51">
        <v>13</v>
      </c>
      <c r="B19" s="95" t="s">
        <v>61</v>
      </c>
      <c r="C19" s="49"/>
      <c r="D19" s="49" t="s">
        <v>37</v>
      </c>
      <c r="E19" s="90" t="s">
        <v>54</v>
      </c>
      <c r="F19" s="49" t="s">
        <v>39</v>
      </c>
      <c r="G19" s="52">
        <v>5</v>
      </c>
      <c r="H19" s="71">
        <v>10</v>
      </c>
      <c r="I19" s="54">
        <v>112.8</v>
      </c>
      <c r="J19" s="55">
        <v>0.08</v>
      </c>
      <c r="K19" s="72">
        <v>9.0239999999999991</v>
      </c>
      <c r="L19" s="72">
        <v>121.824</v>
      </c>
      <c r="M19" s="72">
        <v>564</v>
      </c>
      <c r="N19" s="72">
        <v>609.12</v>
      </c>
      <c r="O19" s="72">
        <v>1128</v>
      </c>
      <c r="P19" s="72">
        <v>1218.24</v>
      </c>
      <c r="Q19" s="58"/>
      <c r="R19" s="72"/>
      <c r="S19" s="52">
        <v>6</v>
      </c>
      <c r="T19" s="74">
        <v>676.8</v>
      </c>
      <c r="U19" s="74">
        <v>730.94399999999996</v>
      </c>
      <c r="V19" s="74">
        <v>1804.8</v>
      </c>
      <c r="W19" s="74">
        <v>1949.184</v>
      </c>
      <c r="X19" s="89">
        <v>5</v>
      </c>
      <c r="Y19" s="71">
        <v>10</v>
      </c>
      <c r="Z19" s="37" t="s">
        <v>51</v>
      </c>
      <c r="AA19" s="617"/>
      <c r="AB19" s="611"/>
      <c r="AC19" s="612"/>
      <c r="AD19" s="612"/>
      <c r="AE19" s="612"/>
      <c r="AF19" s="609"/>
      <c r="AG19" s="609"/>
    </row>
    <row r="20" spans="1:33" ht="112.5" customHeight="1">
      <c r="A20" s="51">
        <v>14</v>
      </c>
      <c r="B20" s="95" t="s">
        <v>62</v>
      </c>
      <c r="C20" s="49"/>
      <c r="D20" s="49" t="s">
        <v>37</v>
      </c>
      <c r="E20" s="90" t="s">
        <v>54</v>
      </c>
      <c r="F20" s="49" t="s">
        <v>39</v>
      </c>
      <c r="G20" s="52">
        <v>5</v>
      </c>
      <c r="H20" s="71">
        <v>10</v>
      </c>
      <c r="I20" s="54">
        <v>1788</v>
      </c>
      <c r="J20" s="55">
        <v>0.08</v>
      </c>
      <c r="K20" s="72">
        <v>143.04</v>
      </c>
      <c r="L20" s="72">
        <v>1931.04</v>
      </c>
      <c r="M20" s="72">
        <v>8940</v>
      </c>
      <c r="N20" s="72">
        <v>9655.2000000000007</v>
      </c>
      <c r="O20" s="72">
        <v>17880</v>
      </c>
      <c r="P20" s="72">
        <v>19310.400000000001</v>
      </c>
      <c r="Q20" s="58"/>
      <c r="R20" s="72"/>
      <c r="S20" s="52">
        <v>6</v>
      </c>
      <c r="T20" s="74">
        <v>10728</v>
      </c>
      <c r="U20" s="74">
        <v>11586.24</v>
      </c>
      <c r="V20" s="74">
        <v>28608</v>
      </c>
      <c r="W20" s="74">
        <v>30896.639999999999</v>
      </c>
      <c r="X20" s="89">
        <v>5</v>
      </c>
      <c r="Y20" s="71">
        <v>10</v>
      </c>
      <c r="Z20" s="37" t="s">
        <v>51</v>
      </c>
      <c r="AA20" s="77" t="s">
        <v>58</v>
      </c>
      <c r="AB20" s="96"/>
      <c r="AC20" s="97"/>
      <c r="AD20" s="98"/>
      <c r="AE20" s="97"/>
      <c r="AF20" s="80"/>
      <c r="AG20" s="80"/>
    </row>
    <row r="21" spans="1:33" ht="89.25" customHeight="1">
      <c r="A21" s="51">
        <v>15</v>
      </c>
      <c r="B21" s="95" t="s">
        <v>63</v>
      </c>
      <c r="C21" s="49"/>
      <c r="D21" s="49" t="s">
        <v>37</v>
      </c>
      <c r="E21" s="90" t="s">
        <v>54</v>
      </c>
      <c r="F21" s="49" t="s">
        <v>39</v>
      </c>
      <c r="G21" s="52">
        <v>2</v>
      </c>
      <c r="H21" s="71">
        <v>4</v>
      </c>
      <c r="I21" s="54">
        <v>0</v>
      </c>
      <c r="J21" s="55">
        <v>0.08</v>
      </c>
      <c r="K21" s="72">
        <v>0</v>
      </c>
      <c r="L21" s="72">
        <v>0</v>
      </c>
      <c r="M21" s="72">
        <v>0</v>
      </c>
      <c r="N21" s="72">
        <v>0</v>
      </c>
      <c r="O21" s="72">
        <v>0</v>
      </c>
      <c r="P21" s="72">
        <v>0</v>
      </c>
      <c r="Q21" s="58"/>
      <c r="R21" s="72"/>
      <c r="S21" s="52">
        <v>2.4</v>
      </c>
      <c r="T21" s="74">
        <v>0</v>
      </c>
      <c r="U21" s="74">
        <v>0</v>
      </c>
      <c r="V21" s="74">
        <v>0</v>
      </c>
      <c r="W21" s="74">
        <v>0</v>
      </c>
      <c r="X21" s="89">
        <v>2</v>
      </c>
      <c r="Y21" s="71">
        <v>4</v>
      </c>
      <c r="Z21" s="37" t="s">
        <v>51</v>
      </c>
      <c r="AA21" s="77" t="s">
        <v>58</v>
      </c>
      <c r="AB21" s="96"/>
      <c r="AC21" s="97"/>
      <c r="AD21" s="98"/>
      <c r="AE21" s="97"/>
      <c r="AF21" s="80"/>
      <c r="AG21" s="80"/>
    </row>
    <row r="22" spans="1:33" ht="86.25" customHeight="1">
      <c r="A22" s="51">
        <v>16</v>
      </c>
      <c r="B22" s="95" t="s">
        <v>64</v>
      </c>
      <c r="C22" s="49"/>
      <c r="D22" s="49" t="s">
        <v>37</v>
      </c>
      <c r="E22" s="90" t="s">
        <v>54</v>
      </c>
      <c r="F22" s="49" t="s">
        <v>39</v>
      </c>
      <c r="G22" s="52">
        <v>1</v>
      </c>
      <c r="H22" s="71">
        <v>2</v>
      </c>
      <c r="I22" s="54">
        <v>0</v>
      </c>
      <c r="J22" s="55">
        <v>0.08</v>
      </c>
      <c r="K22" s="72">
        <v>0</v>
      </c>
      <c r="L22" s="72">
        <v>0</v>
      </c>
      <c r="M22" s="72">
        <v>0</v>
      </c>
      <c r="N22" s="72">
        <v>0</v>
      </c>
      <c r="O22" s="72">
        <v>0</v>
      </c>
      <c r="P22" s="72">
        <v>0</v>
      </c>
      <c r="Q22" s="58"/>
      <c r="R22" s="72"/>
      <c r="S22" s="52">
        <v>1.2</v>
      </c>
      <c r="T22" s="74">
        <v>0</v>
      </c>
      <c r="U22" s="74">
        <v>0</v>
      </c>
      <c r="V22" s="74">
        <v>0</v>
      </c>
      <c r="W22" s="74">
        <v>0</v>
      </c>
      <c r="X22" s="89">
        <v>1</v>
      </c>
      <c r="Y22" s="71">
        <v>2</v>
      </c>
      <c r="Z22" s="37" t="s">
        <v>51</v>
      </c>
      <c r="AA22" s="77" t="s">
        <v>58</v>
      </c>
      <c r="AB22" s="96"/>
      <c r="AC22" s="97"/>
      <c r="AD22" s="98"/>
      <c r="AE22" s="97"/>
      <c r="AF22" s="80"/>
      <c r="AG22" s="80"/>
    </row>
    <row r="23" spans="1:33" ht="126" customHeight="1">
      <c r="A23" s="51">
        <v>17</v>
      </c>
      <c r="B23" s="99" t="s">
        <v>65</v>
      </c>
      <c r="C23" s="49"/>
      <c r="D23" s="49" t="s">
        <v>37</v>
      </c>
      <c r="E23" s="90" t="s">
        <v>54</v>
      </c>
      <c r="F23" s="49" t="s">
        <v>39</v>
      </c>
      <c r="G23" s="52">
        <v>10</v>
      </c>
      <c r="H23" s="71">
        <v>20</v>
      </c>
      <c r="I23" s="54">
        <v>273</v>
      </c>
      <c r="J23" s="55">
        <v>0.08</v>
      </c>
      <c r="K23" s="72">
        <v>21.84</v>
      </c>
      <c r="L23" s="72">
        <v>294.83999999999997</v>
      </c>
      <c r="M23" s="72">
        <v>2730</v>
      </c>
      <c r="N23" s="72">
        <v>2948.4</v>
      </c>
      <c r="O23" s="72">
        <v>5460</v>
      </c>
      <c r="P23" s="72">
        <v>5896.8</v>
      </c>
      <c r="Q23" s="58"/>
      <c r="R23" s="72"/>
      <c r="S23" s="52">
        <v>12</v>
      </c>
      <c r="T23" s="74">
        <v>3276</v>
      </c>
      <c r="U23" s="74">
        <v>3538.08</v>
      </c>
      <c r="V23" s="74">
        <v>8736</v>
      </c>
      <c r="W23" s="74">
        <v>9434.8799999999992</v>
      </c>
      <c r="X23" s="89">
        <v>10</v>
      </c>
      <c r="Y23" s="71">
        <v>20</v>
      </c>
      <c r="Z23" s="37" t="s">
        <v>51</v>
      </c>
      <c r="AA23" s="77" t="s">
        <v>58</v>
      </c>
      <c r="AB23" s="96"/>
      <c r="AC23" s="97"/>
      <c r="AD23" s="98"/>
      <c r="AE23" s="97"/>
      <c r="AF23" s="80"/>
      <c r="AG23" s="80"/>
    </row>
    <row r="24" spans="1:33">
      <c r="A24" s="608" t="s">
        <v>66</v>
      </c>
      <c r="B24" s="608"/>
      <c r="C24" s="608"/>
      <c r="D24" s="608" t="s">
        <v>37</v>
      </c>
      <c r="E24" s="608"/>
      <c r="F24" s="608"/>
      <c r="G24" s="608"/>
      <c r="H24" s="608">
        <v>0</v>
      </c>
      <c r="I24" s="608"/>
      <c r="J24" s="608"/>
      <c r="K24" s="608">
        <v>0</v>
      </c>
      <c r="L24" s="608">
        <v>0</v>
      </c>
      <c r="M24" s="608">
        <v>0</v>
      </c>
      <c r="N24" s="608">
        <v>0</v>
      </c>
      <c r="O24" s="608">
        <v>0</v>
      </c>
      <c r="P24" s="608">
        <v>0</v>
      </c>
      <c r="Q24" s="608"/>
      <c r="R24" s="608">
        <v>0</v>
      </c>
      <c r="S24" s="608">
        <v>0</v>
      </c>
      <c r="T24" s="608">
        <v>0</v>
      </c>
      <c r="U24" s="610">
        <v>0</v>
      </c>
      <c r="V24" s="610">
        <v>0</v>
      </c>
      <c r="W24" s="610">
        <v>0</v>
      </c>
      <c r="X24" s="100"/>
      <c r="Y24" s="101"/>
      <c r="Z24" s="102"/>
      <c r="AA24" s="103"/>
      <c r="AB24" s="96"/>
      <c r="AC24" s="70"/>
      <c r="AD24" s="104"/>
      <c r="AE24" s="70"/>
      <c r="AF24" s="80"/>
      <c r="AG24" s="80"/>
    </row>
    <row r="25" spans="1:33" ht="57" customHeight="1">
      <c r="A25" s="51">
        <v>1</v>
      </c>
      <c r="B25" s="105" t="s">
        <v>67</v>
      </c>
      <c r="C25" s="83"/>
      <c r="D25" s="49" t="s">
        <v>37</v>
      </c>
      <c r="E25" s="106" t="s">
        <v>68</v>
      </c>
      <c r="F25" s="49" t="s">
        <v>43</v>
      </c>
      <c r="G25" s="76">
        <v>1</v>
      </c>
      <c r="H25" s="71">
        <v>2</v>
      </c>
      <c r="I25" s="72">
        <v>1000</v>
      </c>
      <c r="J25" s="55">
        <v>0.08</v>
      </c>
      <c r="K25" s="72">
        <v>80</v>
      </c>
      <c r="L25" s="72">
        <v>1080</v>
      </c>
      <c r="M25" s="72">
        <v>1000</v>
      </c>
      <c r="N25" s="72">
        <v>1080</v>
      </c>
      <c r="O25" s="72">
        <v>2000</v>
      </c>
      <c r="P25" s="72">
        <v>2160</v>
      </c>
      <c r="Q25" s="72">
        <v>1000</v>
      </c>
      <c r="R25" s="72">
        <v>1080</v>
      </c>
      <c r="S25" s="52">
        <v>1.2</v>
      </c>
      <c r="T25" s="74">
        <v>1200</v>
      </c>
      <c r="U25" s="74">
        <v>1296</v>
      </c>
      <c r="V25" s="74">
        <v>3200</v>
      </c>
      <c r="W25" s="74">
        <v>3456</v>
      </c>
      <c r="X25" s="75">
        <v>2</v>
      </c>
      <c r="Y25" s="76">
        <v>1.2</v>
      </c>
      <c r="Z25" s="37" t="s">
        <v>51</v>
      </c>
      <c r="AA25" s="77">
        <v>1</v>
      </c>
      <c r="AB25" s="78">
        <v>1000</v>
      </c>
      <c r="AC25" s="79">
        <v>1</v>
      </c>
      <c r="AD25" s="79">
        <v>0</v>
      </c>
      <c r="AE25" s="79">
        <v>0</v>
      </c>
      <c r="AF25" s="80">
        <v>1</v>
      </c>
      <c r="AG25" s="80">
        <v>2</v>
      </c>
    </row>
    <row r="26" spans="1:33" ht="231" customHeight="1">
      <c r="A26" s="51">
        <v>2</v>
      </c>
      <c r="B26" s="105" t="s">
        <v>69</v>
      </c>
      <c r="C26" s="83"/>
      <c r="D26" s="49" t="s">
        <v>37</v>
      </c>
      <c r="E26" s="106" t="s">
        <v>68</v>
      </c>
      <c r="F26" s="49" t="s">
        <v>43</v>
      </c>
      <c r="G26" s="76">
        <v>4</v>
      </c>
      <c r="H26" s="71">
        <v>8</v>
      </c>
      <c r="I26" s="72">
        <v>800</v>
      </c>
      <c r="J26" s="55">
        <v>0.08</v>
      </c>
      <c r="K26" s="72">
        <v>64</v>
      </c>
      <c r="L26" s="72">
        <v>864</v>
      </c>
      <c r="M26" s="72">
        <v>3200</v>
      </c>
      <c r="N26" s="72">
        <v>3456</v>
      </c>
      <c r="O26" s="72">
        <v>6400</v>
      </c>
      <c r="P26" s="72">
        <v>6912</v>
      </c>
      <c r="Q26" s="72">
        <v>800</v>
      </c>
      <c r="R26" s="72">
        <v>864</v>
      </c>
      <c r="S26" s="52">
        <v>4.8</v>
      </c>
      <c r="T26" s="74">
        <v>3840</v>
      </c>
      <c r="U26" s="74">
        <v>4147.2</v>
      </c>
      <c r="V26" s="74">
        <v>10240</v>
      </c>
      <c r="W26" s="74">
        <v>11059.2</v>
      </c>
      <c r="X26" s="86">
        <v>5</v>
      </c>
      <c r="Y26" s="87">
        <v>3</v>
      </c>
      <c r="Z26" s="88" t="s">
        <v>70</v>
      </c>
      <c r="AA26" s="77">
        <v>4</v>
      </c>
      <c r="AB26" s="78">
        <v>800</v>
      </c>
      <c r="AC26" s="79">
        <v>4</v>
      </c>
      <c r="AD26" s="79">
        <v>0</v>
      </c>
      <c r="AE26" s="79">
        <v>0</v>
      </c>
      <c r="AF26" s="80">
        <v>4</v>
      </c>
      <c r="AG26" s="80">
        <v>8</v>
      </c>
    </row>
    <row r="27" spans="1:33" ht="160.5" customHeight="1">
      <c r="A27" s="51">
        <v>3</v>
      </c>
      <c r="B27" s="105" t="s">
        <v>71</v>
      </c>
      <c r="C27" s="107"/>
      <c r="D27" s="49" t="s">
        <v>37</v>
      </c>
      <c r="E27" s="106" t="s">
        <v>68</v>
      </c>
      <c r="F27" s="49" t="s">
        <v>37</v>
      </c>
      <c r="G27" s="76">
        <v>2</v>
      </c>
      <c r="H27" s="71">
        <v>4</v>
      </c>
      <c r="I27" s="72">
        <v>1650</v>
      </c>
      <c r="J27" s="55">
        <v>0.08</v>
      </c>
      <c r="K27" s="72">
        <v>132</v>
      </c>
      <c r="L27" s="72">
        <v>1782</v>
      </c>
      <c r="M27" s="72">
        <v>3300</v>
      </c>
      <c r="N27" s="72">
        <v>3564</v>
      </c>
      <c r="O27" s="72">
        <v>6600</v>
      </c>
      <c r="P27" s="72">
        <v>7128</v>
      </c>
      <c r="Q27" s="72">
        <v>150</v>
      </c>
      <c r="R27" s="72">
        <v>162</v>
      </c>
      <c r="S27" s="52">
        <v>2.4</v>
      </c>
      <c r="T27" s="74">
        <v>3960</v>
      </c>
      <c r="U27" s="74">
        <v>4276.8</v>
      </c>
      <c r="V27" s="74">
        <v>10560</v>
      </c>
      <c r="W27" s="74">
        <v>11404.8</v>
      </c>
      <c r="X27" s="86">
        <v>3</v>
      </c>
      <c r="Y27" s="87">
        <v>1.8</v>
      </c>
      <c r="Z27" s="88" t="s">
        <v>72</v>
      </c>
      <c r="AA27" s="77">
        <v>2</v>
      </c>
      <c r="AB27" s="78">
        <v>1650</v>
      </c>
      <c r="AC27" s="79">
        <v>2</v>
      </c>
      <c r="AD27" s="79">
        <v>2</v>
      </c>
      <c r="AE27" s="79">
        <v>0</v>
      </c>
      <c r="AF27" s="80">
        <v>3</v>
      </c>
      <c r="AG27" s="80">
        <v>5</v>
      </c>
    </row>
    <row r="28" spans="1:33" ht="108" customHeight="1">
      <c r="A28" s="51">
        <v>4</v>
      </c>
      <c r="B28" s="105" t="s">
        <v>73</v>
      </c>
      <c r="C28" s="49"/>
      <c r="D28" s="49" t="s">
        <v>37</v>
      </c>
      <c r="E28" s="106" t="s">
        <v>68</v>
      </c>
      <c r="F28" s="51" t="s">
        <v>39</v>
      </c>
      <c r="G28" s="76">
        <v>10</v>
      </c>
      <c r="H28" s="71">
        <v>20</v>
      </c>
      <c r="I28" s="54">
        <v>2000</v>
      </c>
      <c r="J28" s="55">
        <v>0.08</v>
      </c>
      <c r="K28" s="72">
        <v>160</v>
      </c>
      <c r="L28" s="72">
        <v>2160</v>
      </c>
      <c r="M28" s="72">
        <v>20000</v>
      </c>
      <c r="N28" s="72">
        <v>21600</v>
      </c>
      <c r="O28" s="72">
        <v>40000</v>
      </c>
      <c r="P28" s="72">
        <v>43200</v>
      </c>
      <c r="Q28" s="58">
        <v>110</v>
      </c>
      <c r="R28" s="72">
        <v>118.8</v>
      </c>
      <c r="S28" s="52">
        <v>12</v>
      </c>
      <c r="T28" s="74">
        <v>24000</v>
      </c>
      <c r="U28" s="74">
        <v>25920</v>
      </c>
      <c r="V28" s="74">
        <v>64000</v>
      </c>
      <c r="W28" s="74">
        <v>69120</v>
      </c>
      <c r="X28" s="75">
        <v>20</v>
      </c>
      <c r="Y28" s="76">
        <v>12</v>
      </c>
      <c r="Z28" s="37" t="s">
        <v>51</v>
      </c>
      <c r="AA28" s="77">
        <v>10</v>
      </c>
      <c r="AB28" s="78">
        <v>110</v>
      </c>
      <c r="AC28" s="79">
        <v>10</v>
      </c>
      <c r="AD28" s="79">
        <v>20</v>
      </c>
      <c r="AE28" s="79">
        <v>0</v>
      </c>
      <c r="AF28" s="80">
        <v>24</v>
      </c>
      <c r="AG28" s="80">
        <v>48</v>
      </c>
    </row>
    <row r="29" spans="1:33" ht="286.5" customHeight="1">
      <c r="A29" s="51">
        <v>5</v>
      </c>
      <c r="B29" s="107" t="s">
        <v>74</v>
      </c>
      <c r="C29" s="49"/>
      <c r="D29" s="49" t="s">
        <v>37</v>
      </c>
      <c r="E29" s="106" t="s">
        <v>68</v>
      </c>
      <c r="F29" s="51" t="s">
        <v>39</v>
      </c>
      <c r="G29" s="76">
        <v>1500</v>
      </c>
      <c r="H29" s="71">
        <v>3000</v>
      </c>
      <c r="I29" s="54">
        <v>30</v>
      </c>
      <c r="J29" s="55">
        <v>0.08</v>
      </c>
      <c r="K29" s="72">
        <v>2.4</v>
      </c>
      <c r="L29" s="72">
        <v>32.4</v>
      </c>
      <c r="M29" s="72">
        <v>45000</v>
      </c>
      <c r="N29" s="72">
        <v>48600</v>
      </c>
      <c r="O29" s="72">
        <v>90000</v>
      </c>
      <c r="P29" s="72">
        <v>97200</v>
      </c>
      <c r="Q29" s="58">
        <v>30</v>
      </c>
      <c r="R29" s="72">
        <v>32.4</v>
      </c>
      <c r="S29" s="52">
        <v>1800</v>
      </c>
      <c r="T29" s="74">
        <v>54000</v>
      </c>
      <c r="U29" s="74">
        <v>58320</v>
      </c>
      <c r="V29" s="74">
        <v>144000</v>
      </c>
      <c r="W29" s="74">
        <v>155520</v>
      </c>
      <c r="X29" s="86">
        <v>1875</v>
      </c>
      <c r="Y29" s="87">
        <v>1125</v>
      </c>
      <c r="Z29" s="37" t="s">
        <v>75</v>
      </c>
      <c r="AA29" s="77">
        <v>1500</v>
      </c>
      <c r="AB29" s="78">
        <v>26</v>
      </c>
      <c r="AC29" s="79">
        <v>1428</v>
      </c>
      <c r="AD29" s="79">
        <v>1056</v>
      </c>
      <c r="AE29" s="79">
        <v>1332</v>
      </c>
      <c r="AF29" s="80">
        <v>1428</v>
      </c>
      <c r="AG29" s="80">
        <v>2856</v>
      </c>
    </row>
    <row r="30" spans="1:33" ht="270" customHeight="1">
      <c r="A30" s="51">
        <v>6</v>
      </c>
      <c r="B30" s="108" t="s">
        <v>76</v>
      </c>
      <c r="C30" s="108" t="s">
        <v>77</v>
      </c>
      <c r="D30" s="49" t="s">
        <v>37</v>
      </c>
      <c r="E30" s="106" t="s">
        <v>68</v>
      </c>
      <c r="F30" s="51" t="s">
        <v>39</v>
      </c>
      <c r="G30" s="87">
        <v>40</v>
      </c>
      <c r="H30" s="71">
        <v>80</v>
      </c>
      <c r="I30" s="71">
        <v>1500</v>
      </c>
      <c r="J30" s="71">
        <v>0.08</v>
      </c>
      <c r="K30" s="71">
        <v>120</v>
      </c>
      <c r="L30" s="71">
        <v>1620</v>
      </c>
      <c r="M30" s="71">
        <v>60000</v>
      </c>
      <c r="N30" s="71">
        <v>64800</v>
      </c>
      <c r="O30" s="71">
        <v>120000</v>
      </c>
      <c r="P30" s="71">
        <v>129600</v>
      </c>
      <c r="Q30" s="71">
        <v>1500</v>
      </c>
      <c r="R30" s="71">
        <v>1620</v>
      </c>
      <c r="S30" s="71">
        <v>48</v>
      </c>
      <c r="T30" s="74">
        <v>72000</v>
      </c>
      <c r="U30" s="74">
        <v>77760</v>
      </c>
      <c r="V30" s="74">
        <v>192000</v>
      </c>
      <c r="W30" s="74">
        <v>207360</v>
      </c>
      <c r="X30" s="86">
        <v>68</v>
      </c>
      <c r="Y30" s="87">
        <v>40.799999999999997</v>
      </c>
      <c r="Z30" s="37" t="s">
        <v>78</v>
      </c>
      <c r="AA30" s="77">
        <v>40</v>
      </c>
      <c r="AB30" s="92">
        <v>1500</v>
      </c>
      <c r="AC30" s="79">
        <v>28</v>
      </c>
      <c r="AD30" s="79">
        <v>28</v>
      </c>
      <c r="AE30" s="79">
        <v>23</v>
      </c>
      <c r="AF30" s="80">
        <v>34</v>
      </c>
      <c r="AG30" s="80">
        <v>68</v>
      </c>
    </row>
    <row r="31" spans="1:33" ht="84" customHeight="1">
      <c r="A31" s="51">
        <v>7</v>
      </c>
      <c r="B31" s="109" t="s">
        <v>79</v>
      </c>
      <c r="C31" s="49"/>
      <c r="D31" s="49" t="s">
        <v>37</v>
      </c>
      <c r="E31" s="90" t="s">
        <v>80</v>
      </c>
      <c r="F31" s="51" t="s">
        <v>81</v>
      </c>
      <c r="G31" s="76">
        <v>12</v>
      </c>
      <c r="H31" s="71">
        <v>24</v>
      </c>
      <c r="I31" s="54">
        <v>10</v>
      </c>
      <c r="J31" s="55">
        <v>0.23</v>
      </c>
      <c r="K31" s="72">
        <v>2.2999999999999998</v>
      </c>
      <c r="L31" s="72">
        <v>12.3</v>
      </c>
      <c r="M31" s="72">
        <v>120</v>
      </c>
      <c r="N31" s="72">
        <v>147.6</v>
      </c>
      <c r="O31" s="72">
        <v>240</v>
      </c>
      <c r="P31" s="72">
        <v>295.2</v>
      </c>
      <c r="Q31" s="58">
        <v>10</v>
      </c>
      <c r="R31" s="72">
        <v>12.3</v>
      </c>
      <c r="S31" s="52">
        <v>14.4</v>
      </c>
      <c r="T31" s="74">
        <v>144</v>
      </c>
      <c r="U31" s="74">
        <v>177.12</v>
      </c>
      <c r="V31" s="74">
        <v>384</v>
      </c>
      <c r="W31" s="74">
        <v>472.32</v>
      </c>
      <c r="X31" s="75"/>
      <c r="Y31" s="76"/>
      <c r="Z31" s="37"/>
      <c r="AA31" s="77">
        <v>12</v>
      </c>
      <c r="AB31" s="92">
        <v>10</v>
      </c>
      <c r="AC31" s="79">
        <v>0</v>
      </c>
      <c r="AD31" s="79">
        <v>0</v>
      </c>
      <c r="AE31" s="79">
        <v>0</v>
      </c>
      <c r="AF31" s="80"/>
      <c r="AG31" s="80"/>
    </row>
    <row r="32" spans="1:33" ht="36.75" customHeight="1">
      <c r="A32" s="610" t="s">
        <v>82</v>
      </c>
      <c r="B32" s="610"/>
      <c r="C32" s="110"/>
      <c r="D32" s="49"/>
      <c r="E32" s="110"/>
      <c r="F32" s="110"/>
      <c r="G32" s="111"/>
      <c r="H32" s="71"/>
      <c r="I32" s="112"/>
      <c r="J32" s="113"/>
      <c r="K32" s="72"/>
      <c r="L32" s="72"/>
      <c r="M32" s="72"/>
      <c r="N32" s="72"/>
      <c r="O32" s="72"/>
      <c r="P32" s="72"/>
      <c r="Q32" s="112"/>
      <c r="R32" s="72"/>
      <c r="S32" s="52"/>
      <c r="T32" s="74"/>
      <c r="U32" s="74"/>
      <c r="V32" s="74"/>
      <c r="W32" s="74"/>
      <c r="X32" s="114"/>
      <c r="Y32" s="74"/>
      <c r="Z32" s="37"/>
      <c r="AA32" s="77"/>
      <c r="AB32" s="96"/>
      <c r="AC32" s="79"/>
      <c r="AD32" s="79"/>
      <c r="AE32" s="79"/>
      <c r="AF32" s="80"/>
      <c r="AG32" s="80"/>
    </row>
    <row r="33" spans="1:33" ht="105" customHeight="1">
      <c r="A33" s="25">
        <v>1</v>
      </c>
      <c r="B33" s="115" t="s">
        <v>83</v>
      </c>
      <c r="C33" s="108" t="s">
        <v>84</v>
      </c>
      <c r="D33" s="49" t="s">
        <v>37</v>
      </c>
      <c r="E33" s="106" t="s">
        <v>68</v>
      </c>
      <c r="F33" s="49" t="s">
        <v>39</v>
      </c>
      <c r="G33" s="116">
        <v>1</v>
      </c>
      <c r="H33" s="71">
        <v>2</v>
      </c>
      <c r="I33" s="58">
        <v>2500</v>
      </c>
      <c r="J33" s="55">
        <v>0.08</v>
      </c>
      <c r="K33" s="72">
        <v>200</v>
      </c>
      <c r="L33" s="72">
        <v>2700</v>
      </c>
      <c r="M33" s="72">
        <v>2500</v>
      </c>
      <c r="N33" s="72">
        <v>2700</v>
      </c>
      <c r="O33" s="72">
        <v>5000</v>
      </c>
      <c r="P33" s="72">
        <v>5400</v>
      </c>
      <c r="Q33" s="58">
        <v>2000</v>
      </c>
      <c r="R33" s="72">
        <v>2160</v>
      </c>
      <c r="S33" s="52">
        <v>1.2</v>
      </c>
      <c r="T33" s="74">
        <v>3000</v>
      </c>
      <c r="U33" s="74">
        <v>3240</v>
      </c>
      <c r="V33" s="74">
        <v>8000</v>
      </c>
      <c r="W33" s="74">
        <v>8640</v>
      </c>
      <c r="X33" s="75">
        <v>2</v>
      </c>
      <c r="Y33" s="76">
        <v>1</v>
      </c>
      <c r="Z33" s="37" t="s">
        <v>85</v>
      </c>
      <c r="AA33" s="77">
        <v>10</v>
      </c>
      <c r="AB33" s="117">
        <v>2500</v>
      </c>
      <c r="AC33" s="79">
        <v>1</v>
      </c>
      <c r="AD33" s="79">
        <v>0</v>
      </c>
      <c r="AE33" s="79">
        <v>1</v>
      </c>
      <c r="AF33" s="80">
        <v>1</v>
      </c>
      <c r="AG33" s="80">
        <v>2</v>
      </c>
    </row>
    <row r="34" spans="1:33" ht="81" customHeight="1">
      <c r="A34" s="25">
        <v>2</v>
      </c>
      <c r="B34" s="118" t="s">
        <v>86</v>
      </c>
      <c r="C34" s="108" t="s">
        <v>87</v>
      </c>
      <c r="D34" s="49" t="s">
        <v>37</v>
      </c>
      <c r="E34" s="106" t="s">
        <v>68</v>
      </c>
      <c r="F34" s="49" t="s">
        <v>39</v>
      </c>
      <c r="G34" s="116">
        <v>1</v>
      </c>
      <c r="H34" s="71">
        <v>2</v>
      </c>
      <c r="I34" s="58">
        <v>2500</v>
      </c>
      <c r="J34" s="55">
        <v>0.08</v>
      </c>
      <c r="K34" s="72">
        <v>200</v>
      </c>
      <c r="L34" s="72">
        <v>2700</v>
      </c>
      <c r="M34" s="72">
        <v>2500</v>
      </c>
      <c r="N34" s="72">
        <v>2700</v>
      </c>
      <c r="O34" s="72">
        <v>5000</v>
      </c>
      <c r="P34" s="72">
        <v>5400</v>
      </c>
      <c r="Q34" s="58">
        <v>2500</v>
      </c>
      <c r="R34" s="72">
        <v>2700</v>
      </c>
      <c r="S34" s="52">
        <v>1.2</v>
      </c>
      <c r="T34" s="74">
        <v>3000</v>
      </c>
      <c r="U34" s="74">
        <v>3240</v>
      </c>
      <c r="V34" s="74">
        <v>8000</v>
      </c>
      <c r="W34" s="74">
        <v>8640</v>
      </c>
      <c r="X34" s="75">
        <v>2</v>
      </c>
      <c r="Y34" s="76">
        <v>1</v>
      </c>
      <c r="Z34" s="37"/>
      <c r="AA34" s="77">
        <v>2</v>
      </c>
      <c r="AB34" s="117">
        <v>2500</v>
      </c>
      <c r="AC34" s="79">
        <v>0</v>
      </c>
      <c r="AD34" s="79">
        <v>0</v>
      </c>
      <c r="AE34" s="79">
        <v>1</v>
      </c>
      <c r="AF34" s="80">
        <v>1</v>
      </c>
      <c r="AG34" s="80">
        <v>2</v>
      </c>
    </row>
    <row r="35" spans="1:33" ht="81" customHeight="1">
      <c r="A35" s="610" t="s">
        <v>88</v>
      </c>
      <c r="B35" s="610"/>
      <c r="C35" s="108"/>
      <c r="D35" s="49"/>
      <c r="E35" s="106"/>
      <c r="F35" s="49"/>
      <c r="G35" s="116"/>
      <c r="H35" s="71"/>
      <c r="I35" s="58"/>
      <c r="J35" s="55"/>
      <c r="K35" s="72"/>
      <c r="L35" s="72"/>
      <c r="M35" s="72"/>
      <c r="N35" s="72"/>
      <c r="O35" s="72"/>
      <c r="P35" s="72"/>
      <c r="Q35" s="58"/>
      <c r="R35" s="72"/>
      <c r="S35" s="52"/>
      <c r="T35" s="74"/>
      <c r="U35" s="74"/>
      <c r="V35" s="74"/>
      <c r="W35" s="74"/>
      <c r="X35" s="75"/>
      <c r="Y35" s="76"/>
      <c r="Z35" s="37"/>
      <c r="AA35" s="38"/>
      <c r="AB35" s="117"/>
      <c r="AC35" s="79"/>
      <c r="AD35" s="79"/>
      <c r="AE35" s="79"/>
      <c r="AF35" s="80"/>
      <c r="AG35" s="80"/>
    </row>
    <row r="36" spans="1:33" ht="159.75" customHeight="1">
      <c r="A36" s="25">
        <v>1</v>
      </c>
      <c r="B36" s="118" t="s">
        <v>89</v>
      </c>
      <c r="C36" s="108"/>
      <c r="D36" s="49"/>
      <c r="E36" s="106"/>
      <c r="F36" s="49" t="s">
        <v>43</v>
      </c>
      <c r="G36" s="116"/>
      <c r="H36" s="71"/>
      <c r="I36" s="58"/>
      <c r="J36" s="55"/>
      <c r="K36" s="72"/>
      <c r="L36" s="72"/>
      <c r="M36" s="72"/>
      <c r="N36" s="72"/>
      <c r="O36" s="72"/>
      <c r="P36" s="72"/>
      <c r="Q36" s="58"/>
      <c r="R36" s="72"/>
      <c r="S36" s="52"/>
      <c r="T36" s="74"/>
      <c r="U36" s="74"/>
      <c r="V36" s="74"/>
      <c r="W36" s="74"/>
      <c r="X36" s="86">
        <v>410</v>
      </c>
      <c r="Y36" s="87">
        <v>246</v>
      </c>
      <c r="Z36" s="37" t="s">
        <v>90</v>
      </c>
      <c r="AA36" s="38"/>
      <c r="AB36" s="117">
        <v>450</v>
      </c>
      <c r="AC36" s="79">
        <v>265</v>
      </c>
      <c r="AD36" s="79">
        <v>19.600000000000001</v>
      </c>
      <c r="AE36" s="79">
        <v>22.0833333333333</v>
      </c>
      <c r="AF36" s="79">
        <v>265</v>
      </c>
      <c r="AG36" s="79">
        <v>530</v>
      </c>
    </row>
    <row r="37" spans="1:33">
      <c r="A37" s="608" t="s">
        <v>91</v>
      </c>
      <c r="B37" s="608"/>
      <c r="C37" s="70"/>
      <c r="D37" s="70"/>
      <c r="E37" s="119"/>
      <c r="F37" s="70"/>
      <c r="G37" s="120"/>
      <c r="H37" s="71"/>
      <c r="I37" s="71"/>
      <c r="J37" s="71"/>
      <c r="K37" s="71"/>
      <c r="L37" s="71">
        <v>18102.5052</v>
      </c>
      <c r="M37" s="71">
        <v>245814.7</v>
      </c>
      <c r="N37" s="71">
        <v>265497.87599999999</v>
      </c>
      <c r="O37" s="71">
        <v>491629.4</v>
      </c>
      <c r="P37" s="71">
        <v>530995.75199999998</v>
      </c>
      <c r="Q37" s="71">
        <v>9152</v>
      </c>
      <c r="R37" s="71">
        <v>9885.66</v>
      </c>
      <c r="S37" s="71"/>
      <c r="T37" s="121">
        <v>294977.64</v>
      </c>
      <c r="U37" s="121">
        <v>318597.45120000001</v>
      </c>
      <c r="V37" s="121">
        <v>786607.04</v>
      </c>
      <c r="W37" s="121">
        <v>849593.20319999999</v>
      </c>
      <c r="X37" s="122"/>
      <c r="Y37" s="121"/>
      <c r="Z37" s="123"/>
      <c r="AA37" s="124"/>
      <c r="AB37" s="96"/>
      <c r="AC37" s="125"/>
      <c r="AD37" s="126"/>
      <c r="AE37" s="125"/>
      <c r="AF37" s="125"/>
      <c r="AG37" s="125"/>
    </row>
    <row r="38" spans="1:33" ht="131.25">
      <c r="A38" s="125">
        <v>1</v>
      </c>
      <c r="B38" s="127" t="s">
        <v>92</v>
      </c>
      <c r="C38" s="70"/>
      <c r="D38" s="70"/>
      <c r="E38" s="119"/>
      <c r="F38" s="70" t="s">
        <v>43</v>
      </c>
      <c r="G38" s="120"/>
      <c r="H38" s="71"/>
      <c r="I38" s="71"/>
      <c r="J38" s="71"/>
      <c r="K38" s="71"/>
      <c r="L38" s="71"/>
      <c r="M38" s="71"/>
      <c r="N38" s="71"/>
      <c r="O38" s="71"/>
      <c r="P38" s="71"/>
      <c r="Q38" s="71"/>
      <c r="R38" s="71"/>
      <c r="S38" s="71"/>
      <c r="T38" s="121"/>
      <c r="U38" s="121"/>
      <c r="V38" s="121"/>
      <c r="W38" s="121"/>
      <c r="X38" s="75">
        <v>2</v>
      </c>
      <c r="Y38" s="76">
        <v>1</v>
      </c>
      <c r="Z38" s="123" t="s">
        <v>93</v>
      </c>
      <c r="AA38" s="124"/>
      <c r="AB38" s="96">
        <v>399</v>
      </c>
      <c r="AC38" s="126">
        <v>5</v>
      </c>
      <c r="AD38" s="79">
        <v>0</v>
      </c>
      <c r="AE38" s="79">
        <v>0</v>
      </c>
      <c r="AF38" s="79">
        <v>0</v>
      </c>
      <c r="AG38" s="79">
        <v>0</v>
      </c>
    </row>
  </sheetData>
  <mergeCells count="16">
    <mergeCell ref="A1:O1"/>
    <mergeCell ref="A2:B2"/>
    <mergeCell ref="G3:S3"/>
    <mergeCell ref="X3:Z3"/>
    <mergeCell ref="AA18:AA19"/>
    <mergeCell ref="A37:B37"/>
    <mergeCell ref="AG18:AG19"/>
    <mergeCell ref="A24:T24"/>
    <mergeCell ref="U24:W24"/>
    <mergeCell ref="A32:B32"/>
    <mergeCell ref="A35:B35"/>
    <mergeCell ref="AB18:AB19"/>
    <mergeCell ref="AC18:AC19"/>
    <mergeCell ref="AD18:AD19"/>
    <mergeCell ref="AE18:AE19"/>
    <mergeCell ref="AF18:AF19"/>
  </mergeCells>
  <pageMargins left="0.70833333333333304" right="0.70833333333333304" top="0.74791666666666701" bottom="0.74791666666666701" header="0.511811023622047" footer="0.511811023622047"/>
  <pageSetup paperSize="9" scale="2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J12"/>
  <sheetViews>
    <sheetView topLeftCell="B1" zoomScale="60" zoomScaleNormal="60" workbookViewId="0">
      <selection activeCell="E11" sqref="E11"/>
    </sheetView>
  </sheetViews>
  <sheetFormatPr defaultColWidth="8.625" defaultRowHeight="14.25"/>
  <cols>
    <col min="2" max="2" width="23.875" customWidth="1"/>
    <col min="3" max="3" width="19.875" customWidth="1"/>
    <col min="4" max="4" width="33.625" customWidth="1"/>
    <col min="5" max="5" width="22.75" customWidth="1"/>
    <col min="6" max="6" width="19.5" customWidth="1"/>
    <col min="7" max="7" width="20.125" customWidth="1"/>
    <col min="8" max="8" width="18.75" customWidth="1"/>
    <col min="9" max="9" width="17.5" customWidth="1"/>
    <col min="10" max="10" width="11.875" customWidth="1"/>
  </cols>
  <sheetData>
    <row r="4" spans="1:10">
      <c r="A4" s="128"/>
      <c r="B4" s="129"/>
    </row>
    <row r="8" spans="1:10" ht="108.75" customHeight="1">
      <c r="B8" s="130"/>
      <c r="C8" s="131" t="s">
        <v>94</v>
      </c>
      <c r="D8" s="131" t="s">
        <v>95</v>
      </c>
      <c r="E8" s="131" t="s">
        <v>96</v>
      </c>
      <c r="F8" s="132" t="s">
        <v>97</v>
      </c>
      <c r="G8" s="132" t="s">
        <v>98</v>
      </c>
      <c r="H8" s="132" t="s">
        <v>99</v>
      </c>
      <c r="I8" s="133" t="s">
        <v>100</v>
      </c>
      <c r="J8" s="133" t="s">
        <v>101</v>
      </c>
    </row>
    <row r="9" spans="1:10" ht="31.5" customHeight="1">
      <c r="A9" s="134">
        <v>1</v>
      </c>
      <c r="B9" s="135" t="s">
        <v>102</v>
      </c>
      <c r="C9" s="136">
        <v>15</v>
      </c>
      <c r="D9" s="136">
        <f>ROUND(C9/9*12,0)</f>
        <v>20</v>
      </c>
      <c r="E9" s="136">
        <v>13</v>
      </c>
      <c r="F9" s="136">
        <v>0</v>
      </c>
      <c r="G9" s="136">
        <v>11</v>
      </c>
      <c r="H9" s="137" t="s">
        <v>103</v>
      </c>
      <c r="I9" s="138">
        <v>13.1</v>
      </c>
    </row>
    <row r="10" spans="1:10">
      <c r="A10" s="134">
        <v>2</v>
      </c>
      <c r="B10" s="135" t="s">
        <v>104</v>
      </c>
      <c r="C10" s="136">
        <v>8</v>
      </c>
      <c r="D10" s="136">
        <f>ROUND(C10/9*12,0)</f>
        <v>11</v>
      </c>
      <c r="E10" s="136">
        <v>8</v>
      </c>
      <c r="F10" s="136">
        <v>8</v>
      </c>
      <c r="G10" s="136"/>
      <c r="H10" s="137" t="s">
        <v>103</v>
      </c>
      <c r="I10" s="138">
        <v>13.1</v>
      </c>
    </row>
    <row r="11" spans="1:10">
      <c r="A11" s="134">
        <v>3</v>
      </c>
      <c r="B11" s="135" t="s">
        <v>105</v>
      </c>
      <c r="C11" s="136">
        <v>8</v>
      </c>
      <c r="D11" s="136">
        <f>ROUND(C11/9*12,0)</f>
        <v>11</v>
      </c>
      <c r="E11" s="136">
        <v>8</v>
      </c>
      <c r="F11" s="136">
        <v>8</v>
      </c>
      <c r="G11" s="136"/>
      <c r="H11" s="137" t="s">
        <v>103</v>
      </c>
      <c r="I11" s="138">
        <v>13.1</v>
      </c>
    </row>
    <row r="12" spans="1:10" ht="22.5">
      <c r="A12" s="134">
        <v>4</v>
      </c>
      <c r="B12" s="135" t="s">
        <v>106</v>
      </c>
      <c r="C12" s="136">
        <v>8</v>
      </c>
      <c r="D12" s="136">
        <f>ROUND(C12/9*12,0)</f>
        <v>11</v>
      </c>
      <c r="E12" s="136">
        <v>11</v>
      </c>
      <c r="F12" s="136">
        <v>8</v>
      </c>
      <c r="G12" s="136"/>
      <c r="H12" s="137" t="s">
        <v>103</v>
      </c>
      <c r="I12" s="138">
        <v>13.1</v>
      </c>
    </row>
  </sheetData>
  <conditionalFormatting sqref="I9:I12">
    <cfRule type="cellIs" dxfId="0" priority="2" operator="lessThan">
      <formula>6</formula>
    </cfRule>
  </conditionalFormatting>
  <pageMargins left="0.7" right="0.7" top="0.75" bottom="0.75" header="0.511811023622047" footer="0.511811023622047"/>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
  <sheetViews>
    <sheetView topLeftCell="A61" zoomScale="60" zoomScaleNormal="60" workbookViewId="0">
      <selection activeCell="C11" sqref="C11"/>
    </sheetView>
  </sheetViews>
  <sheetFormatPr defaultColWidth="9" defaultRowHeight="14.25"/>
  <cols>
    <col min="2" max="2" width="10.5" hidden="1" customWidth="1"/>
    <col min="3" max="3" width="40.625" customWidth="1"/>
    <col min="5" max="5" width="10.875" customWidth="1"/>
    <col min="6" max="6" width="8.625" customWidth="1"/>
    <col min="7" max="8" width="9" hidden="1"/>
    <col min="9" max="9" width="10.5" hidden="1" customWidth="1"/>
    <col min="11" max="11" width="9" style="139"/>
    <col min="12" max="12" width="10.5" style="139" hidden="1" customWidth="1"/>
    <col min="13" max="13" width="9" style="139"/>
    <col min="16" max="16" width="5.375" customWidth="1"/>
    <col min="18" max="20" width="10.5" hidden="1" customWidth="1"/>
    <col min="22" max="22" width="10.5" hidden="1" customWidth="1"/>
    <col min="24" max="24" width="10" customWidth="1"/>
    <col min="26" max="27" width="10.5" hidden="1" customWidth="1"/>
  </cols>
  <sheetData>
    <row r="1" spans="1:27" ht="38.25">
      <c r="A1" s="140" t="s">
        <v>107</v>
      </c>
      <c r="B1" s="140"/>
      <c r="C1" s="141"/>
      <c r="D1" s="141"/>
      <c r="E1" s="142"/>
      <c r="F1" s="143"/>
      <c r="G1" s="144"/>
      <c r="H1" s="144"/>
      <c r="I1" s="144"/>
      <c r="J1" s="144"/>
      <c r="K1" s="145"/>
      <c r="L1" s="145"/>
      <c r="M1" s="145"/>
      <c r="N1" s="626"/>
      <c r="O1" s="626"/>
      <c r="P1" s="626"/>
      <c r="Q1" s="626"/>
      <c r="R1" s="146"/>
      <c r="S1" s="146"/>
      <c r="T1" s="147" t="s">
        <v>108</v>
      </c>
      <c r="U1" s="148"/>
      <c r="V1" s="148"/>
      <c r="W1" s="148"/>
      <c r="X1" s="148"/>
      <c r="Y1" s="148"/>
      <c r="Z1" s="146"/>
      <c r="AA1" s="149"/>
    </row>
    <row r="2" spans="1:27">
      <c r="A2" s="627" t="s">
        <v>109</v>
      </c>
      <c r="B2" s="627"/>
      <c r="C2" s="627"/>
      <c r="D2" s="627"/>
      <c r="E2" s="150"/>
      <c r="F2" s="150"/>
      <c r="G2" s="150"/>
      <c r="H2" s="150"/>
      <c r="I2" s="150"/>
      <c r="J2" s="150"/>
      <c r="K2" s="151"/>
      <c r="L2" s="151"/>
      <c r="M2" s="151"/>
      <c r="N2" s="149"/>
      <c r="O2" s="149"/>
      <c r="P2" s="149"/>
      <c r="Q2" s="149"/>
      <c r="R2" s="149"/>
      <c r="S2" s="149"/>
      <c r="T2" s="149"/>
      <c r="U2" s="149"/>
      <c r="V2" s="149"/>
      <c r="W2" s="149"/>
      <c r="X2" s="149"/>
      <c r="Y2" s="149"/>
      <c r="Z2" s="149"/>
      <c r="AA2" s="149"/>
    </row>
    <row r="3" spans="1:27">
      <c r="A3" s="152" t="s">
        <v>110</v>
      </c>
      <c r="B3" s="153"/>
      <c r="C3" s="154"/>
      <c r="D3" s="154"/>
      <c r="E3" s="150"/>
      <c r="F3" s="150"/>
      <c r="G3" s="150"/>
      <c r="H3" s="150"/>
      <c r="I3" s="150"/>
      <c r="J3" s="150"/>
      <c r="K3" s="151"/>
      <c r="L3" s="151"/>
      <c r="M3" s="151"/>
      <c r="N3" s="149"/>
      <c r="O3" s="149"/>
      <c r="P3" s="149"/>
      <c r="Q3" s="149"/>
      <c r="R3" s="149"/>
      <c r="S3" s="149"/>
      <c r="T3" s="149"/>
      <c r="U3" s="149"/>
      <c r="V3" s="149"/>
      <c r="W3" s="149"/>
      <c r="X3" s="149"/>
      <c r="Y3" s="149"/>
      <c r="Z3" s="149"/>
      <c r="AA3" s="149"/>
    </row>
    <row r="4" spans="1:27" ht="15.75">
      <c r="A4" s="155"/>
      <c r="B4" s="143"/>
      <c r="C4" s="155"/>
      <c r="D4" s="155"/>
      <c r="E4" s="156"/>
      <c r="F4" s="156"/>
      <c r="G4" s="157"/>
      <c r="H4" s="158"/>
      <c r="I4" s="158"/>
      <c r="J4" s="158"/>
      <c r="K4" s="159"/>
      <c r="L4" s="159"/>
      <c r="M4" s="159"/>
      <c r="N4" s="160"/>
      <c r="O4" s="160"/>
      <c r="P4" s="160"/>
      <c r="Q4" s="160"/>
      <c r="R4" s="160"/>
      <c r="S4" s="160"/>
      <c r="T4" s="160"/>
      <c r="U4" s="160"/>
      <c r="V4" s="160"/>
      <c r="W4" s="160"/>
      <c r="X4" s="160"/>
      <c r="Y4" s="160"/>
      <c r="Z4" s="160"/>
      <c r="AA4" s="160"/>
    </row>
    <row r="5" spans="1:27" ht="15.75">
      <c r="A5" s="161"/>
      <c r="C5" s="628" t="s">
        <v>111</v>
      </c>
      <c r="D5" s="628"/>
      <c r="E5" s="628"/>
      <c r="F5" s="628"/>
      <c r="G5" s="628"/>
      <c r="H5" s="628"/>
      <c r="I5" s="628"/>
      <c r="J5" s="628"/>
      <c r="K5" s="628"/>
      <c r="L5" s="628"/>
      <c r="M5" s="628"/>
      <c r="N5" s="628"/>
      <c r="O5" s="628"/>
      <c r="P5" s="628"/>
      <c r="Q5" s="628"/>
      <c r="R5" s="628"/>
      <c r="S5" s="628"/>
      <c r="T5" s="628"/>
      <c r="U5" s="628"/>
      <c r="V5" s="160"/>
      <c r="W5" s="160"/>
      <c r="X5" s="160"/>
      <c r="Y5" s="160"/>
      <c r="Z5" s="160"/>
      <c r="AA5" s="160"/>
    </row>
    <row r="6" spans="1:27" ht="15.75">
      <c r="A6" s="157"/>
      <c r="B6" s="162"/>
      <c r="C6" s="162"/>
      <c r="D6" s="162"/>
      <c r="E6" s="162"/>
      <c r="F6" s="162"/>
      <c r="G6" s="157"/>
      <c r="H6" s="163"/>
      <c r="I6" s="163"/>
      <c r="J6" s="163"/>
      <c r="K6" s="164"/>
      <c r="L6" s="164"/>
      <c r="M6" s="164"/>
      <c r="N6" s="165"/>
      <c r="O6" s="165"/>
      <c r="P6" s="165"/>
      <c r="Q6" s="165"/>
      <c r="R6" s="165"/>
      <c r="S6" s="165"/>
      <c r="T6" s="165"/>
      <c r="U6" s="165"/>
      <c r="V6" s="165"/>
      <c r="W6" s="165"/>
      <c r="X6" s="165"/>
      <c r="Y6" s="165"/>
      <c r="Z6" s="165"/>
      <c r="AA6" s="165"/>
    </row>
    <row r="7" spans="1:27" ht="14.25" hidden="1" customHeight="1">
      <c r="A7" s="629" t="s">
        <v>112</v>
      </c>
      <c r="B7" s="629"/>
      <c r="C7" s="629"/>
      <c r="D7" s="629"/>
      <c r="E7" s="629"/>
      <c r="F7" s="629"/>
      <c r="G7" s="629"/>
      <c r="H7" s="629"/>
      <c r="I7" s="629"/>
      <c r="J7" s="629"/>
      <c r="K7" s="629"/>
      <c r="L7" s="629"/>
      <c r="M7" s="629"/>
      <c r="N7" s="629"/>
      <c r="O7" s="629"/>
      <c r="P7" s="629"/>
      <c r="Q7" s="629"/>
      <c r="R7" s="629"/>
      <c r="S7" s="629"/>
      <c r="T7" s="629"/>
      <c r="U7" s="629"/>
      <c r="V7" s="629"/>
      <c r="W7" s="629"/>
      <c r="X7" s="629"/>
      <c r="Y7" s="629"/>
      <c r="Z7" s="629"/>
      <c r="AA7" s="629"/>
    </row>
    <row r="8" spans="1:27" hidden="1">
      <c r="A8" s="166"/>
      <c r="B8" s="167"/>
      <c r="C8" s="167"/>
      <c r="D8" s="167"/>
      <c r="E8" s="167"/>
      <c r="F8" s="167"/>
      <c r="G8" s="168"/>
      <c r="H8" s="168"/>
      <c r="I8" s="168"/>
      <c r="J8" s="168"/>
      <c r="K8" s="167"/>
      <c r="L8" s="167"/>
      <c r="M8" s="168"/>
      <c r="N8" s="168"/>
      <c r="O8" s="168"/>
      <c r="P8" s="168"/>
      <c r="Q8" s="168"/>
      <c r="R8" s="168"/>
      <c r="S8" s="168"/>
      <c r="T8" s="168"/>
      <c r="U8" s="168"/>
      <c r="V8" s="168"/>
      <c r="W8" s="168"/>
      <c r="X8" s="168"/>
      <c r="Y8" s="168"/>
      <c r="Z8" s="168"/>
      <c r="AA8" s="169"/>
    </row>
    <row r="9" spans="1:27" ht="21" customHeight="1">
      <c r="A9" s="630" t="s">
        <v>3</v>
      </c>
      <c r="B9" s="630" t="s">
        <v>113</v>
      </c>
      <c r="C9" s="630" t="s">
        <v>114</v>
      </c>
      <c r="D9" s="631" t="s">
        <v>115</v>
      </c>
      <c r="E9" s="631" t="s">
        <v>116</v>
      </c>
      <c r="F9" s="631" t="s">
        <v>117</v>
      </c>
      <c r="G9" s="624" t="s">
        <v>29</v>
      </c>
      <c r="H9" s="632" t="s">
        <v>118</v>
      </c>
      <c r="I9" s="624" t="s">
        <v>119</v>
      </c>
      <c r="J9" s="633" t="s">
        <v>120</v>
      </c>
      <c r="K9" s="634" t="s">
        <v>96</v>
      </c>
      <c r="L9" s="635" t="s">
        <v>121</v>
      </c>
      <c r="M9" s="623" t="s">
        <v>122</v>
      </c>
      <c r="N9" s="624" t="s">
        <v>123</v>
      </c>
      <c r="O9" s="625" t="s">
        <v>124</v>
      </c>
      <c r="P9" s="624" t="s">
        <v>125</v>
      </c>
      <c r="Q9" s="624" t="s">
        <v>126</v>
      </c>
      <c r="R9" s="618" t="s">
        <v>127</v>
      </c>
      <c r="S9" s="618"/>
      <c r="T9" s="618"/>
      <c r="U9" s="618"/>
      <c r="V9" s="618"/>
      <c r="W9" s="618"/>
      <c r="X9" s="618"/>
      <c r="Y9" s="618"/>
      <c r="Z9" s="619" t="s">
        <v>128</v>
      </c>
      <c r="AA9" s="620" t="s">
        <v>129</v>
      </c>
    </row>
    <row r="10" spans="1:27" ht="55.5" customHeight="1">
      <c r="A10" s="630"/>
      <c r="B10" s="630"/>
      <c r="C10" s="630"/>
      <c r="D10" s="631"/>
      <c r="E10" s="631"/>
      <c r="F10" s="631"/>
      <c r="G10" s="624"/>
      <c r="H10" s="632"/>
      <c r="I10" s="624"/>
      <c r="J10" s="633"/>
      <c r="K10" s="634"/>
      <c r="L10" s="635"/>
      <c r="M10" s="623"/>
      <c r="N10" s="624"/>
      <c r="O10" s="625"/>
      <c r="P10" s="624"/>
      <c r="Q10" s="624"/>
      <c r="R10" s="172" t="s">
        <v>130</v>
      </c>
      <c r="S10" s="172" t="s">
        <v>131</v>
      </c>
      <c r="T10" s="172" t="s">
        <v>132</v>
      </c>
      <c r="U10" s="172" t="s">
        <v>133</v>
      </c>
      <c r="V10" s="172" t="s">
        <v>134</v>
      </c>
      <c r="W10" s="172" t="s">
        <v>135</v>
      </c>
      <c r="X10" s="172" t="s">
        <v>136</v>
      </c>
      <c r="Y10" s="172" t="s">
        <v>137</v>
      </c>
      <c r="Z10" s="619"/>
      <c r="AA10" s="620"/>
    </row>
    <row r="11" spans="1:27">
      <c r="A11" s="173">
        <v>1</v>
      </c>
      <c r="B11" s="174"/>
      <c r="C11" s="175" t="s">
        <v>138</v>
      </c>
      <c r="D11" s="176">
        <v>8225101</v>
      </c>
      <c r="E11" s="176" t="s">
        <v>54</v>
      </c>
      <c r="F11" s="170" t="s">
        <v>43</v>
      </c>
      <c r="G11" s="177">
        <v>15</v>
      </c>
      <c r="H11" s="177">
        <f>AM11</f>
        <v>0</v>
      </c>
      <c r="I11" s="177">
        <v>25</v>
      </c>
      <c r="J11" s="177">
        <v>20</v>
      </c>
      <c r="K11" s="178">
        <f>SUM(K12:K12)</f>
        <v>5</v>
      </c>
      <c r="L11" s="178"/>
      <c r="M11" s="179">
        <v>20</v>
      </c>
      <c r="N11" s="180">
        <v>600</v>
      </c>
      <c r="O11" s="181">
        <v>0.08</v>
      </c>
      <c r="P11" s="180">
        <f>N11*O11</f>
        <v>48</v>
      </c>
      <c r="Q11" s="182">
        <f>P11+N11</f>
        <v>648</v>
      </c>
      <c r="R11" s="182">
        <f>Q11*G11</f>
        <v>9720</v>
      </c>
      <c r="S11" s="182">
        <f>Q11*H11</f>
        <v>0</v>
      </c>
      <c r="T11" s="182">
        <f>Q11*I11</f>
        <v>16200</v>
      </c>
      <c r="U11" s="182">
        <f>Q11*J11</f>
        <v>12960</v>
      </c>
      <c r="V11" s="183"/>
      <c r="W11" s="183">
        <f>K11*Q11</f>
        <v>3240</v>
      </c>
      <c r="X11" s="183"/>
      <c r="Y11" s="183">
        <f>M11*Q11</f>
        <v>12960</v>
      </c>
      <c r="Z11" s="184"/>
      <c r="AA11" s="170"/>
    </row>
    <row r="12" spans="1:27" ht="25.5" hidden="1">
      <c r="A12" s="173"/>
      <c r="B12" s="185" t="s">
        <v>139</v>
      </c>
      <c r="C12" s="186" t="s">
        <v>140</v>
      </c>
      <c r="D12" s="187"/>
      <c r="E12" s="188"/>
      <c r="F12" s="189"/>
      <c r="G12" s="190"/>
      <c r="H12" s="190"/>
      <c r="I12" s="190"/>
      <c r="J12" s="190"/>
      <c r="K12" s="191">
        <f>(IFERROR(VLOOKUP($B12,'[1]2020'!$B$4:$D$38,3,0),""))*5</f>
        <v>5</v>
      </c>
      <c r="L12" s="192"/>
      <c r="M12" s="193"/>
      <c r="N12" s="194"/>
      <c r="O12" s="195"/>
      <c r="P12" s="196">
        <f>N12*O12</f>
        <v>0</v>
      </c>
      <c r="Q12" s="197"/>
      <c r="R12" s="197"/>
      <c r="S12" s="197"/>
      <c r="T12" s="197"/>
      <c r="U12" s="198"/>
      <c r="V12" s="199"/>
      <c r="W12" s="199"/>
      <c r="X12" s="199"/>
      <c r="Y12" s="199"/>
      <c r="Z12" s="200"/>
      <c r="AA12" s="189"/>
    </row>
    <row r="13" spans="1:27" ht="24.75" customHeight="1">
      <c r="A13" s="173">
        <v>2</v>
      </c>
      <c r="B13" s="173" t="s">
        <v>141</v>
      </c>
      <c r="C13" s="175" t="s">
        <v>89</v>
      </c>
      <c r="D13" s="176"/>
      <c r="E13" s="176" t="s">
        <v>142</v>
      </c>
      <c r="F13" s="170" t="s">
        <v>43</v>
      </c>
      <c r="G13" s="177">
        <v>45</v>
      </c>
      <c r="H13" s="177">
        <f>AM13</f>
        <v>0</v>
      </c>
      <c r="I13" s="177">
        <v>300</v>
      </c>
      <c r="J13" s="177">
        <v>265</v>
      </c>
      <c r="K13" s="178">
        <f>SUM(K14:K16)</f>
        <v>244</v>
      </c>
      <c r="L13" s="178"/>
      <c r="M13" s="179">
        <v>244</v>
      </c>
      <c r="N13" s="180">
        <f>ROUND((2250/5),2)</f>
        <v>450</v>
      </c>
      <c r="O13" s="181">
        <v>0.08</v>
      </c>
      <c r="P13" s="180">
        <f>N13*O13</f>
        <v>36</v>
      </c>
      <c r="Q13" s="182">
        <f>P13+N13</f>
        <v>486</v>
      </c>
      <c r="R13" s="182">
        <f>Q13*G13</f>
        <v>21870</v>
      </c>
      <c r="S13" s="182">
        <f>Q13*H13</f>
        <v>0</v>
      </c>
      <c r="T13" s="182">
        <f>Q13*I13</f>
        <v>145800</v>
      </c>
      <c r="U13" s="182">
        <f>Q13*J13</f>
        <v>128790</v>
      </c>
      <c r="V13" s="183"/>
      <c r="W13" s="183">
        <f>K13*Q13</f>
        <v>118584</v>
      </c>
      <c r="X13" s="183"/>
      <c r="Y13" s="183">
        <f>M13*Q13</f>
        <v>118584</v>
      </c>
      <c r="Z13" s="184"/>
      <c r="AA13" s="170"/>
    </row>
    <row r="14" spans="1:27" ht="25.5" hidden="1">
      <c r="A14" s="173"/>
      <c r="B14" s="201" t="s">
        <v>143</v>
      </c>
      <c r="C14" s="202" t="s">
        <v>144</v>
      </c>
      <c r="D14" s="187"/>
      <c r="E14" s="188"/>
      <c r="F14" s="189"/>
      <c r="G14" s="203"/>
      <c r="H14" s="203"/>
      <c r="I14" s="203"/>
      <c r="J14" s="203"/>
      <c r="K14" s="191">
        <f>IFERROR(VLOOKUP($B14,'[1]2020'!$B$4:$D$38,3,0),"")</f>
        <v>40</v>
      </c>
      <c r="L14" s="192"/>
      <c r="M14" s="204"/>
      <c r="N14" s="194"/>
      <c r="O14" s="205"/>
      <c r="P14" s="196"/>
      <c r="Q14" s="197"/>
      <c r="R14" s="197"/>
      <c r="S14" s="197"/>
      <c r="T14" s="197"/>
      <c r="U14" s="198"/>
      <c r="V14" s="199"/>
      <c r="W14" s="199"/>
      <c r="X14" s="199"/>
      <c r="Y14" s="199"/>
      <c r="Z14" s="200"/>
      <c r="AA14" s="189"/>
    </row>
    <row r="15" spans="1:27" ht="25.5" hidden="1">
      <c r="A15" s="173"/>
      <c r="B15" s="173" t="s">
        <v>145</v>
      </c>
      <c r="C15" s="206" t="s">
        <v>146</v>
      </c>
      <c r="D15" s="207"/>
      <c r="E15" s="208"/>
      <c r="F15" s="209"/>
      <c r="G15" s="210"/>
      <c r="H15" s="210"/>
      <c r="I15" s="210"/>
      <c r="J15" s="210"/>
      <c r="K15" s="211">
        <f>IFERROR(VLOOKUP($B15,'[1]2020'!$B$4:$D$38,3,0),"")</f>
        <v>166</v>
      </c>
      <c r="L15" s="212"/>
      <c r="M15" s="213"/>
      <c r="N15" s="214"/>
      <c r="O15" s="215"/>
      <c r="P15" s="216"/>
      <c r="Q15" s="217"/>
      <c r="R15" s="217"/>
      <c r="S15" s="217"/>
      <c r="T15" s="217"/>
      <c r="U15" s="182"/>
      <c r="V15" s="183"/>
      <c r="W15" s="183"/>
      <c r="X15" s="183"/>
      <c r="Y15" s="183"/>
      <c r="Z15" s="218"/>
      <c r="AA15" s="209"/>
    </row>
    <row r="16" spans="1:27" ht="25.5" hidden="1">
      <c r="A16" s="173"/>
      <c r="B16" s="219" t="s">
        <v>147</v>
      </c>
      <c r="C16" s="220" t="s">
        <v>148</v>
      </c>
      <c r="D16" s="207"/>
      <c r="E16" s="208"/>
      <c r="F16" s="209"/>
      <c r="G16" s="210"/>
      <c r="H16" s="210"/>
      <c r="I16" s="210"/>
      <c r="J16" s="210"/>
      <c r="K16" s="211">
        <f>IFERROR(VLOOKUP($B16,'[1]2020'!$B$4:$D$38,3,0),"")</f>
        <v>38</v>
      </c>
      <c r="L16" s="212"/>
      <c r="M16" s="213"/>
      <c r="N16" s="214"/>
      <c r="O16" s="215"/>
      <c r="P16" s="216"/>
      <c r="Q16" s="217"/>
      <c r="R16" s="217"/>
      <c r="S16" s="217"/>
      <c r="T16" s="217"/>
      <c r="U16" s="182"/>
      <c r="V16" s="183"/>
      <c r="W16" s="183"/>
      <c r="X16" s="183"/>
      <c r="Y16" s="183"/>
      <c r="Z16" s="218"/>
      <c r="AA16" s="209"/>
    </row>
    <row r="17" spans="1:27">
      <c r="A17" s="173">
        <v>3</v>
      </c>
      <c r="B17" s="173"/>
      <c r="C17" s="175" t="s">
        <v>92</v>
      </c>
      <c r="D17" s="208"/>
      <c r="E17" s="208"/>
      <c r="F17" s="176" t="s">
        <v>43</v>
      </c>
      <c r="G17" s="210"/>
      <c r="H17" s="210">
        <v>0</v>
      </c>
      <c r="I17" s="210"/>
      <c r="J17" s="210">
        <v>5</v>
      </c>
      <c r="K17" s="178">
        <v>0</v>
      </c>
      <c r="L17" s="178"/>
      <c r="M17" s="221">
        <v>1</v>
      </c>
      <c r="N17" s="214">
        <v>399</v>
      </c>
      <c r="O17" s="181">
        <v>0.08</v>
      </c>
      <c r="P17" s="180">
        <f>N17*O17</f>
        <v>31.92</v>
      </c>
      <c r="Q17" s="217">
        <v>430.92</v>
      </c>
      <c r="R17" s="182">
        <f>Q17*G17</f>
        <v>0</v>
      </c>
      <c r="S17" s="182">
        <f>Q17*H17</f>
        <v>0</v>
      </c>
      <c r="T17" s="182">
        <f>Q17*I17</f>
        <v>0</v>
      </c>
      <c r="U17" s="182">
        <f>Q17*J17</f>
        <v>2154.6</v>
      </c>
      <c r="V17" s="183"/>
      <c r="W17" s="183">
        <f>K17*Q17</f>
        <v>0</v>
      </c>
      <c r="X17" s="183"/>
      <c r="Y17" s="183">
        <f>M17*Q17</f>
        <v>430.92</v>
      </c>
      <c r="Z17" s="218"/>
      <c r="AA17" s="209"/>
    </row>
    <row r="18" spans="1:27" hidden="1">
      <c r="A18" s="222"/>
      <c r="B18" s="201" t="s">
        <v>149</v>
      </c>
      <c r="C18" s="202" t="s">
        <v>150</v>
      </c>
      <c r="D18" s="223">
        <v>8228052</v>
      </c>
      <c r="E18" s="188"/>
      <c r="F18" s="189"/>
      <c r="G18" s="203"/>
      <c r="H18" s="203"/>
      <c r="I18" s="203"/>
      <c r="J18" s="203"/>
      <c r="K18" s="191" t="str">
        <f>IFERROR(VLOOKUP($B18,'[1]2020'!$B$4:$D$38,3,0),"")</f>
        <v/>
      </c>
      <c r="L18" s="192"/>
      <c r="M18" s="204"/>
      <c r="N18" s="194"/>
      <c r="O18" s="205"/>
      <c r="P18" s="196"/>
      <c r="Q18" s="197"/>
      <c r="R18" s="197"/>
      <c r="S18" s="197"/>
      <c r="T18" s="197"/>
      <c r="U18" s="198"/>
      <c r="V18" s="199"/>
      <c r="W18" s="199"/>
      <c r="X18" s="199"/>
      <c r="Y18" s="199"/>
      <c r="Z18" s="200"/>
      <c r="AA18" s="224"/>
    </row>
    <row r="19" spans="1:27" hidden="1">
      <c r="A19" s="225"/>
      <c r="B19" s="219" t="s">
        <v>151</v>
      </c>
      <c r="C19" s="220" t="s">
        <v>152</v>
      </c>
      <c r="D19" s="226">
        <v>8228053</v>
      </c>
      <c r="E19" s="208"/>
      <c r="F19" s="209"/>
      <c r="G19" s="210"/>
      <c r="H19" s="210"/>
      <c r="I19" s="210"/>
      <c r="J19" s="210"/>
      <c r="K19" s="211" t="str">
        <f>IFERROR(VLOOKUP($B19,'[1]2020'!$B$4:$D$38,3,0),"")</f>
        <v/>
      </c>
      <c r="L19" s="212"/>
      <c r="M19" s="213"/>
      <c r="N19" s="214"/>
      <c r="O19" s="215"/>
      <c r="P19" s="216"/>
      <c r="Q19" s="217"/>
      <c r="R19" s="217"/>
      <c r="S19" s="217"/>
      <c r="T19" s="217"/>
      <c r="U19" s="182"/>
      <c r="V19" s="183"/>
      <c r="W19" s="183"/>
      <c r="X19" s="183"/>
      <c r="Y19" s="183"/>
      <c r="Z19" s="218"/>
      <c r="AA19" s="224"/>
    </row>
    <row r="20" spans="1:27" ht="15">
      <c r="A20" s="227" t="s">
        <v>153</v>
      </c>
      <c r="B20" s="228"/>
      <c r="C20" s="229"/>
      <c r="D20" s="229"/>
      <c r="E20" s="229"/>
      <c r="F20" s="230"/>
      <c r="G20" s="231"/>
      <c r="H20" s="231"/>
      <c r="I20" s="231"/>
      <c r="J20" s="230"/>
      <c r="K20" s="230"/>
      <c r="L20" s="232"/>
      <c r="M20" s="230" t="s">
        <v>34</v>
      </c>
      <c r="N20" s="230"/>
      <c r="O20" s="230"/>
      <c r="P20" s="233"/>
      <c r="Q20" s="234"/>
      <c r="R20" s="235"/>
      <c r="S20" s="235"/>
      <c r="T20" s="235"/>
      <c r="U20" s="234"/>
      <c r="V20" s="235"/>
      <c r="W20" s="234"/>
      <c r="X20" s="234"/>
      <c r="Y20" s="234"/>
      <c r="Z20" s="235"/>
      <c r="AA20" s="235"/>
    </row>
    <row r="21" spans="1:27" ht="25.5">
      <c r="A21" s="173">
        <v>1</v>
      </c>
      <c r="B21" s="173" t="s">
        <v>154</v>
      </c>
      <c r="C21" s="175" t="s">
        <v>155</v>
      </c>
      <c r="D21" s="175"/>
      <c r="E21" s="175" t="s">
        <v>68</v>
      </c>
      <c r="F21" s="170" t="s">
        <v>156</v>
      </c>
      <c r="G21" s="236">
        <v>60</v>
      </c>
      <c r="H21" s="237">
        <v>8</v>
      </c>
      <c r="I21" s="236">
        <v>120</v>
      </c>
      <c r="J21" s="236">
        <v>8</v>
      </c>
      <c r="K21" s="238">
        <f>IFERROR(VLOOKUP(B21,'[1]2020'!$B$4:$D$38,3,0),"")</f>
        <v>1</v>
      </c>
      <c r="L21" s="236"/>
      <c r="M21" s="236">
        <f>K21</f>
        <v>1</v>
      </c>
      <c r="N21" s="239">
        <v>180</v>
      </c>
      <c r="O21" s="240">
        <v>0.08</v>
      </c>
      <c r="P21" s="241">
        <f>N21*O21</f>
        <v>14.4</v>
      </c>
      <c r="Q21" s="183">
        <f>P21+N21</f>
        <v>194.4</v>
      </c>
      <c r="R21" s="183">
        <f>Q21*G21</f>
        <v>11664</v>
      </c>
      <c r="S21" s="183">
        <f>Q21*H21</f>
        <v>1555.2</v>
      </c>
      <c r="T21" s="183">
        <f>Q21*I21</f>
        <v>23328</v>
      </c>
      <c r="U21" s="183">
        <f>Q21*J21</f>
        <v>1555.2</v>
      </c>
      <c r="V21" s="183"/>
      <c r="W21" s="183">
        <f>K21*Q21</f>
        <v>194.4</v>
      </c>
      <c r="X21" s="183"/>
      <c r="Y21" s="183">
        <f>M21*Q21</f>
        <v>194.4</v>
      </c>
      <c r="Z21" s="235"/>
      <c r="AA21" s="235"/>
    </row>
    <row r="22" spans="1:27" ht="15">
      <c r="A22" s="227" t="s">
        <v>157</v>
      </c>
      <c r="B22" s="228"/>
      <c r="C22" s="229"/>
      <c r="D22" s="229"/>
      <c r="E22" s="229"/>
      <c r="F22" s="230"/>
      <c r="G22" s="231"/>
      <c r="H22" s="231"/>
      <c r="I22" s="231"/>
      <c r="J22" s="230"/>
      <c r="K22" s="230"/>
      <c r="L22" s="232"/>
      <c r="M22" s="230" t="s">
        <v>34</v>
      </c>
      <c r="N22" s="230"/>
      <c r="O22" s="230"/>
      <c r="P22" s="233"/>
      <c r="Q22" s="242"/>
      <c r="R22" s="242"/>
      <c r="S22" s="242"/>
      <c r="T22" s="242"/>
      <c r="U22" s="242"/>
      <c r="V22" s="242"/>
      <c r="W22" s="242"/>
      <c r="X22" s="242"/>
      <c r="Y22" s="242"/>
      <c r="Z22" s="235"/>
      <c r="AA22" s="235"/>
    </row>
    <row r="23" spans="1:27" ht="102">
      <c r="A23" s="173">
        <v>1</v>
      </c>
      <c r="B23" s="243" t="s">
        <v>158</v>
      </c>
      <c r="C23" s="244" t="s">
        <v>159</v>
      </c>
      <c r="D23" s="245" t="s">
        <v>160</v>
      </c>
      <c r="E23" s="245" t="s">
        <v>38</v>
      </c>
      <c r="F23" s="183" t="s">
        <v>43</v>
      </c>
      <c r="G23" s="236">
        <v>360</v>
      </c>
      <c r="H23" s="237">
        <v>744</v>
      </c>
      <c r="I23" s="236">
        <v>300</v>
      </c>
      <c r="J23" s="236">
        <v>300</v>
      </c>
      <c r="K23" s="236">
        <f>SUM(K24:K26)</f>
        <v>1008</v>
      </c>
      <c r="L23" s="236"/>
      <c r="M23" s="236">
        <v>750</v>
      </c>
      <c r="N23" s="239">
        <v>22.92</v>
      </c>
      <c r="O23" s="240">
        <v>0.08</v>
      </c>
      <c r="P23" s="241">
        <f>N23*O23</f>
        <v>1.8336000000000001</v>
      </c>
      <c r="Q23" s="183">
        <f>P23+N23</f>
        <v>24.753600000000002</v>
      </c>
      <c r="R23" s="183">
        <f>Q23*G23</f>
        <v>8911.2960000000003</v>
      </c>
      <c r="S23" s="183">
        <f>Q23*H23</f>
        <v>18416.678400000001</v>
      </c>
      <c r="T23" s="183">
        <f>Q23*I23</f>
        <v>7426.0800000000008</v>
      </c>
      <c r="U23" s="183">
        <f>Q23*J23</f>
        <v>7426.0800000000008</v>
      </c>
      <c r="V23" s="183"/>
      <c r="W23" s="183">
        <f t="shared" ref="W23:W29" si="0">K23*Q23</f>
        <v>24951.628800000002</v>
      </c>
      <c r="X23" s="183"/>
      <c r="Y23" s="183">
        <f>M23*Q23</f>
        <v>18565.2</v>
      </c>
      <c r="Z23" s="235"/>
      <c r="AA23" s="235"/>
    </row>
    <row r="24" spans="1:27" ht="15" hidden="1">
      <c r="A24" s="173"/>
      <c r="B24" s="246" t="s">
        <v>161</v>
      </c>
      <c r="C24" s="247" t="s">
        <v>162</v>
      </c>
      <c r="D24" s="248"/>
      <c r="E24" s="248"/>
      <c r="F24" s="199"/>
      <c r="G24" s="249"/>
      <c r="H24" s="249"/>
      <c r="I24" s="249"/>
      <c r="J24" s="249"/>
      <c r="K24" s="250">
        <f>(IFERROR(VLOOKUP($B24,'[1]2020'!$B$4:$D$38,3,0),""))*24</f>
        <v>480</v>
      </c>
      <c r="L24" s="251"/>
      <c r="M24" s="252"/>
      <c r="N24" s="253"/>
      <c r="O24" s="254"/>
      <c r="P24" s="255">
        <f>N24*O24</f>
        <v>0</v>
      </c>
      <c r="Q24" s="199">
        <f>P24+N24</f>
        <v>0</v>
      </c>
      <c r="R24" s="199">
        <f>Q24*G24</f>
        <v>0</v>
      </c>
      <c r="S24" s="199">
        <f>Q24*H24</f>
        <v>0</v>
      </c>
      <c r="T24" s="199">
        <f>Q24*I24</f>
        <v>0</v>
      </c>
      <c r="U24" s="199">
        <f>Q24*J24</f>
        <v>0</v>
      </c>
      <c r="V24" s="199"/>
      <c r="W24" s="199">
        <f t="shared" si="0"/>
        <v>0</v>
      </c>
      <c r="X24" s="199"/>
      <c r="Y24" s="199">
        <f>M24*Q24</f>
        <v>0</v>
      </c>
      <c r="Z24" s="157"/>
      <c r="AA24" s="157"/>
    </row>
    <row r="25" spans="1:27" ht="15" hidden="1">
      <c r="A25" s="173"/>
      <c r="B25" s="256" t="s">
        <v>163</v>
      </c>
      <c r="C25" s="244" t="s">
        <v>164</v>
      </c>
      <c r="D25" s="245"/>
      <c r="E25" s="245"/>
      <c r="F25" s="183"/>
      <c r="G25" s="236"/>
      <c r="H25" s="236"/>
      <c r="I25" s="236"/>
      <c r="J25" s="236"/>
      <c r="K25" s="257">
        <f>IFERROR(VLOOKUP($B25,'[1]2020'!$B$4:$D$38,3,0),"")</f>
        <v>144</v>
      </c>
      <c r="L25" s="258"/>
      <c r="M25" s="259"/>
      <c r="N25" s="239"/>
      <c r="O25" s="240"/>
      <c r="P25" s="241"/>
      <c r="Q25" s="183"/>
      <c r="R25" s="183"/>
      <c r="S25" s="183"/>
      <c r="T25" s="183"/>
      <c r="U25" s="183"/>
      <c r="V25" s="183"/>
      <c r="W25" s="183">
        <f t="shared" si="0"/>
        <v>0</v>
      </c>
      <c r="X25" s="183"/>
      <c r="Y25" s="183"/>
      <c r="Z25" s="157"/>
      <c r="AA25" s="157"/>
    </row>
    <row r="26" spans="1:27" ht="15" hidden="1">
      <c r="A26" s="173"/>
      <c r="B26" s="256" t="s">
        <v>165</v>
      </c>
      <c r="C26" s="244" t="s">
        <v>166</v>
      </c>
      <c r="D26" s="245"/>
      <c r="E26" s="245"/>
      <c r="F26" s="183"/>
      <c r="G26" s="236"/>
      <c r="H26" s="236"/>
      <c r="I26" s="236"/>
      <c r="J26" s="236"/>
      <c r="K26" s="257">
        <f>IFERROR(VLOOKUP($B26,'[1]2020'!$B$4:$D$38,3,0),"")</f>
        <v>384</v>
      </c>
      <c r="L26" s="258"/>
      <c r="M26" s="259"/>
      <c r="N26" s="239"/>
      <c r="O26" s="240"/>
      <c r="P26" s="241"/>
      <c r="Q26" s="183"/>
      <c r="R26" s="183"/>
      <c r="S26" s="183"/>
      <c r="T26" s="183"/>
      <c r="U26" s="183"/>
      <c r="V26" s="183"/>
      <c r="W26" s="183">
        <f t="shared" si="0"/>
        <v>0</v>
      </c>
      <c r="X26" s="183"/>
      <c r="Y26" s="183"/>
      <c r="Z26" s="157"/>
      <c r="AA26" s="157"/>
    </row>
    <row r="27" spans="1:27" ht="114.75">
      <c r="A27" s="173">
        <v>2</v>
      </c>
      <c r="B27" s="243"/>
      <c r="C27" s="244" t="s">
        <v>167</v>
      </c>
      <c r="D27" s="245" t="s">
        <v>168</v>
      </c>
      <c r="E27" s="245" t="s">
        <v>38</v>
      </c>
      <c r="F27" s="183" t="s">
        <v>43</v>
      </c>
      <c r="G27" s="236"/>
      <c r="H27" s="236">
        <v>0</v>
      </c>
      <c r="I27" s="236"/>
      <c r="J27" s="236">
        <v>0</v>
      </c>
      <c r="K27" s="236">
        <v>0</v>
      </c>
      <c r="L27" s="236"/>
      <c r="M27" s="236">
        <v>150</v>
      </c>
      <c r="N27" s="239">
        <v>52.8</v>
      </c>
      <c r="O27" s="240">
        <v>0.08</v>
      </c>
      <c r="P27" s="241">
        <f>N27*O27</f>
        <v>4.2240000000000002</v>
      </c>
      <c r="Q27" s="183">
        <f>P27+N27</f>
        <v>57.024000000000001</v>
      </c>
      <c r="R27" s="183">
        <f>Q27*G27</f>
        <v>0</v>
      </c>
      <c r="S27" s="183">
        <f>Q27*H27</f>
        <v>0</v>
      </c>
      <c r="T27" s="183">
        <f>Q27*I27</f>
        <v>0</v>
      </c>
      <c r="U27" s="183">
        <f>Q27*J27</f>
        <v>0</v>
      </c>
      <c r="V27" s="183"/>
      <c r="W27" s="183">
        <f t="shared" si="0"/>
        <v>0</v>
      </c>
      <c r="X27" s="183"/>
      <c r="Y27" s="183">
        <f>M27*Q27</f>
        <v>8553.6</v>
      </c>
      <c r="Z27" s="235"/>
      <c r="AA27" s="235"/>
    </row>
    <row r="28" spans="1:27" ht="89.25">
      <c r="A28" s="173">
        <v>3</v>
      </c>
      <c r="B28" s="243"/>
      <c r="C28" s="260" t="s">
        <v>169</v>
      </c>
      <c r="D28" s="245"/>
      <c r="E28" s="245" t="s">
        <v>38</v>
      </c>
      <c r="F28" s="183" t="s">
        <v>43</v>
      </c>
      <c r="G28" s="236">
        <v>0</v>
      </c>
      <c r="H28" s="236">
        <v>0</v>
      </c>
      <c r="I28" s="236">
        <v>0</v>
      </c>
      <c r="J28" s="236">
        <v>0</v>
      </c>
      <c r="K28" s="236">
        <v>0</v>
      </c>
      <c r="L28" s="236"/>
      <c r="M28" s="236">
        <v>150</v>
      </c>
      <c r="N28" s="239">
        <v>59.6</v>
      </c>
      <c r="O28" s="240">
        <v>0.08</v>
      </c>
      <c r="P28" s="241">
        <f>N28*O28</f>
        <v>4.7679999999999998</v>
      </c>
      <c r="Q28" s="183">
        <f>P28+N28</f>
        <v>64.367999999999995</v>
      </c>
      <c r="R28" s="183">
        <f>Q28*G28</f>
        <v>0</v>
      </c>
      <c r="S28" s="183">
        <f>Q28*H28</f>
        <v>0</v>
      </c>
      <c r="T28" s="183">
        <f>Q28*I28</f>
        <v>0</v>
      </c>
      <c r="U28" s="183">
        <f>Q28*J28</f>
        <v>0</v>
      </c>
      <c r="V28" s="183"/>
      <c r="W28" s="183">
        <f t="shared" si="0"/>
        <v>0</v>
      </c>
      <c r="X28" s="183"/>
      <c r="Y28" s="183">
        <f>M28*Q28</f>
        <v>9655.1999999999989</v>
      </c>
      <c r="Z28" s="235"/>
      <c r="AA28" s="235"/>
    </row>
    <row r="29" spans="1:27" ht="140.25">
      <c r="A29" s="173">
        <v>4</v>
      </c>
      <c r="B29" s="243" t="s">
        <v>170</v>
      </c>
      <c r="C29" s="244" t="s">
        <v>171</v>
      </c>
      <c r="D29" s="245" t="s">
        <v>172</v>
      </c>
      <c r="E29" s="245" t="s">
        <v>38</v>
      </c>
      <c r="F29" s="183" t="s">
        <v>43</v>
      </c>
      <c r="G29" s="236">
        <v>192</v>
      </c>
      <c r="H29" s="237">
        <f>AM29</f>
        <v>0</v>
      </c>
      <c r="I29" s="236">
        <v>192</v>
      </c>
      <c r="J29" s="236">
        <v>192</v>
      </c>
      <c r="K29" s="236">
        <f>SUM(K30:K32)</f>
        <v>360</v>
      </c>
      <c r="L29" s="236"/>
      <c r="M29" s="236">
        <v>360</v>
      </c>
      <c r="N29" s="239">
        <v>23.75</v>
      </c>
      <c r="O29" s="240">
        <v>0.08</v>
      </c>
      <c r="P29" s="241">
        <f>N29*O29</f>
        <v>1.9000000000000001</v>
      </c>
      <c r="Q29" s="183">
        <f>P29+N29</f>
        <v>25.65</v>
      </c>
      <c r="R29" s="183">
        <f>Q29*G29</f>
        <v>4924.7999999999993</v>
      </c>
      <c r="S29" s="183">
        <f>Q29*H29</f>
        <v>0</v>
      </c>
      <c r="T29" s="183">
        <f>Q29*I29</f>
        <v>4924.7999999999993</v>
      </c>
      <c r="U29" s="183">
        <f>Q29*J29</f>
        <v>4924.7999999999993</v>
      </c>
      <c r="V29" s="183"/>
      <c r="W29" s="183">
        <f t="shared" si="0"/>
        <v>9234</v>
      </c>
      <c r="X29" s="183"/>
      <c r="Y29" s="183">
        <f>M29*Q29</f>
        <v>9234</v>
      </c>
      <c r="Z29" s="235"/>
      <c r="AA29" s="235"/>
    </row>
    <row r="30" spans="1:27" ht="15" hidden="1">
      <c r="A30" s="173"/>
      <c r="B30" s="246" t="s">
        <v>173</v>
      </c>
      <c r="C30" s="247"/>
      <c r="D30" s="248"/>
      <c r="E30" s="248"/>
      <c r="F30" s="199"/>
      <c r="G30" s="249"/>
      <c r="H30" s="249"/>
      <c r="I30" s="249"/>
      <c r="J30" s="249"/>
      <c r="K30" s="250" t="str">
        <f>IFERROR(VLOOKUP($B30,'[1]2020'!$B$4:$D$38,3,0),"")</f>
        <v/>
      </c>
      <c r="L30" s="251"/>
      <c r="M30" s="252"/>
      <c r="N30" s="253"/>
      <c r="O30" s="254"/>
      <c r="P30" s="255"/>
      <c r="Q30" s="199"/>
      <c r="R30" s="199"/>
      <c r="S30" s="199"/>
      <c r="T30" s="199"/>
      <c r="U30" s="199"/>
      <c r="V30" s="199"/>
      <c r="W30" s="199"/>
      <c r="X30" s="199"/>
      <c r="Y30" s="199"/>
      <c r="Z30" s="157"/>
      <c r="AA30" s="157"/>
    </row>
    <row r="31" spans="1:27" ht="15" hidden="1">
      <c r="A31" s="173"/>
      <c r="B31" s="256" t="s">
        <v>174</v>
      </c>
      <c r="C31" s="244"/>
      <c r="D31" s="245"/>
      <c r="E31" s="245"/>
      <c r="F31" s="183"/>
      <c r="G31" s="236"/>
      <c r="H31" s="236"/>
      <c r="I31" s="236"/>
      <c r="J31" s="236"/>
      <c r="K31" s="257">
        <f>IFERROR(VLOOKUP($B31,'[1]2020'!$B$4:$D$38,3,0),"")</f>
        <v>288</v>
      </c>
      <c r="L31" s="258"/>
      <c r="M31" s="259"/>
      <c r="N31" s="239"/>
      <c r="O31" s="240"/>
      <c r="P31" s="241"/>
      <c r="Q31" s="183"/>
      <c r="R31" s="183"/>
      <c r="S31" s="183"/>
      <c r="T31" s="183"/>
      <c r="U31" s="183"/>
      <c r="V31" s="183"/>
      <c r="W31" s="183">
        <f t="shared" ref="W31:W36" si="1">K31*Q31</f>
        <v>0</v>
      </c>
      <c r="X31" s="183"/>
      <c r="Y31" s="183"/>
      <c r="Z31" s="157"/>
      <c r="AA31" s="157"/>
    </row>
    <row r="32" spans="1:27" ht="15" hidden="1">
      <c r="A32" s="173"/>
      <c r="B32" s="261" t="s">
        <v>175</v>
      </c>
      <c r="C32" s="244"/>
      <c r="D32" s="245"/>
      <c r="E32" s="245"/>
      <c r="F32" s="183"/>
      <c r="G32" s="236"/>
      <c r="H32" s="236"/>
      <c r="I32" s="236"/>
      <c r="J32" s="236"/>
      <c r="K32" s="257">
        <f>IFERROR(VLOOKUP($B32,'[1]2020'!$B$4:$D$38,3,0),"")</f>
        <v>72</v>
      </c>
      <c r="L32" s="258"/>
      <c r="M32" s="259"/>
      <c r="N32" s="239"/>
      <c r="O32" s="240"/>
      <c r="P32" s="241"/>
      <c r="Q32" s="183"/>
      <c r="R32" s="183"/>
      <c r="S32" s="183"/>
      <c r="T32" s="183"/>
      <c r="U32" s="183"/>
      <c r="V32" s="183"/>
      <c r="W32" s="183">
        <f t="shared" si="1"/>
        <v>0</v>
      </c>
      <c r="X32" s="183"/>
      <c r="Y32" s="183"/>
      <c r="Z32" s="157"/>
      <c r="AA32" s="157"/>
    </row>
    <row r="33" spans="1:27" ht="25.5" hidden="1">
      <c r="A33" s="173">
        <v>4</v>
      </c>
      <c r="B33" s="262" t="s">
        <v>176</v>
      </c>
      <c r="C33" s="263" t="s">
        <v>177</v>
      </c>
      <c r="D33" s="264" t="s">
        <v>178</v>
      </c>
      <c r="E33" s="264" t="s">
        <v>38</v>
      </c>
      <c r="F33" s="265" t="s">
        <v>43</v>
      </c>
      <c r="G33" s="266">
        <v>1</v>
      </c>
      <c r="H33" s="267">
        <f>AM33</f>
        <v>0</v>
      </c>
      <c r="I33" s="266">
        <v>2</v>
      </c>
      <c r="J33" s="266">
        <v>1</v>
      </c>
      <c r="K33" s="257">
        <v>0</v>
      </c>
      <c r="L33" s="258"/>
      <c r="M33" s="259">
        <v>0</v>
      </c>
      <c r="N33" s="268">
        <v>145</v>
      </c>
      <c r="O33" s="269">
        <v>0.08</v>
      </c>
      <c r="P33" s="270">
        <f>N33*O33</f>
        <v>11.6</v>
      </c>
      <c r="Q33" s="265">
        <f>P33+N33</f>
        <v>156.6</v>
      </c>
      <c r="R33" s="265">
        <f>Q33*G33</f>
        <v>156.6</v>
      </c>
      <c r="S33" s="265">
        <f>Q33*H33</f>
        <v>0</v>
      </c>
      <c r="T33" s="265">
        <f>Q33*I33</f>
        <v>313.2</v>
      </c>
      <c r="U33" s="265">
        <f>Q33*J33</f>
        <v>156.6</v>
      </c>
      <c r="V33" s="183"/>
      <c r="W33" s="183">
        <f t="shared" si="1"/>
        <v>0</v>
      </c>
      <c r="X33" s="183"/>
      <c r="Y33" s="183">
        <f>M33*Q33</f>
        <v>0</v>
      </c>
      <c r="Z33" s="157"/>
      <c r="AA33" s="157"/>
    </row>
    <row r="34" spans="1:27" ht="63.75" hidden="1">
      <c r="A34" s="173">
        <v>5</v>
      </c>
      <c r="B34" s="262" t="s">
        <v>179</v>
      </c>
      <c r="C34" s="263" t="s">
        <v>180</v>
      </c>
      <c r="D34" s="264" t="s">
        <v>181</v>
      </c>
      <c r="E34" s="264" t="s">
        <v>38</v>
      </c>
      <c r="F34" s="265" t="s">
        <v>43</v>
      </c>
      <c r="G34" s="266">
        <v>48</v>
      </c>
      <c r="H34" s="267">
        <f>AM34</f>
        <v>0</v>
      </c>
      <c r="I34" s="266">
        <v>50</v>
      </c>
      <c r="J34" s="266">
        <v>48</v>
      </c>
      <c r="K34" s="257">
        <v>0</v>
      </c>
      <c r="L34" s="258"/>
      <c r="M34" s="259">
        <v>0</v>
      </c>
      <c r="N34" s="268">
        <f>ROUND((450/48),2)</f>
        <v>9.3800000000000008</v>
      </c>
      <c r="O34" s="269">
        <v>0.08</v>
      </c>
      <c r="P34" s="270">
        <f>N34*O34</f>
        <v>0.75040000000000007</v>
      </c>
      <c r="Q34" s="265">
        <f>P34+N34</f>
        <v>10.130400000000002</v>
      </c>
      <c r="R34" s="265">
        <f>Q34*G34</f>
        <v>486.25920000000008</v>
      </c>
      <c r="S34" s="265">
        <f>Q34*H34</f>
        <v>0</v>
      </c>
      <c r="T34" s="265">
        <f>Q34*I34</f>
        <v>506.5200000000001</v>
      </c>
      <c r="U34" s="265">
        <f>Q34*J34</f>
        <v>486.25920000000008</v>
      </c>
      <c r="V34" s="183"/>
      <c r="W34" s="183">
        <f t="shared" si="1"/>
        <v>0</v>
      </c>
      <c r="X34" s="183"/>
      <c r="Y34" s="183">
        <f>M34*Q34</f>
        <v>0</v>
      </c>
      <c r="Z34" s="157"/>
      <c r="AA34" s="157"/>
    </row>
    <row r="35" spans="1:27" ht="15" hidden="1">
      <c r="A35" s="173"/>
      <c r="B35" s="243" t="s">
        <v>182</v>
      </c>
      <c r="C35" s="244"/>
      <c r="D35" s="245"/>
      <c r="E35" s="245"/>
      <c r="F35" s="183"/>
      <c r="G35" s="236"/>
      <c r="H35" s="236"/>
      <c r="I35" s="236"/>
      <c r="J35" s="236"/>
      <c r="K35" s="257"/>
      <c r="L35" s="258"/>
      <c r="M35" s="259"/>
      <c r="N35" s="239"/>
      <c r="O35" s="240"/>
      <c r="P35" s="241">
        <f>N35*O35</f>
        <v>0</v>
      </c>
      <c r="Q35" s="183">
        <f>P35+N35</f>
        <v>0</v>
      </c>
      <c r="R35" s="183">
        <f>Q35*G35</f>
        <v>0</v>
      </c>
      <c r="S35" s="183">
        <f>Q35*H35</f>
        <v>0</v>
      </c>
      <c r="T35" s="183">
        <f>Q35*I35</f>
        <v>0</v>
      </c>
      <c r="U35" s="183">
        <f>Q35*J35</f>
        <v>0</v>
      </c>
      <c r="V35" s="183"/>
      <c r="W35" s="183">
        <f t="shared" si="1"/>
        <v>0</v>
      </c>
      <c r="X35" s="183"/>
      <c r="Y35" s="183"/>
      <c r="Z35" s="157"/>
      <c r="AA35" s="157"/>
    </row>
    <row r="36" spans="1:27" ht="127.5">
      <c r="A36" s="173">
        <v>5</v>
      </c>
      <c r="B36" s="243" t="s">
        <v>183</v>
      </c>
      <c r="C36" s="244" t="s">
        <v>184</v>
      </c>
      <c r="D36" s="245" t="s">
        <v>185</v>
      </c>
      <c r="E36" s="245" t="s">
        <v>38</v>
      </c>
      <c r="F36" s="183" t="s">
        <v>43</v>
      </c>
      <c r="G36" s="236">
        <v>96</v>
      </c>
      <c r="H36" s="237">
        <f>AM36*24</f>
        <v>0</v>
      </c>
      <c r="I36" s="236">
        <v>96</v>
      </c>
      <c r="J36" s="236">
        <v>96</v>
      </c>
      <c r="K36" s="236">
        <f>SUM(K37:K39)</f>
        <v>192</v>
      </c>
      <c r="L36" s="236"/>
      <c r="M36" s="236">
        <v>192</v>
      </c>
      <c r="N36" s="239">
        <v>20.84</v>
      </c>
      <c r="O36" s="240">
        <v>0.08</v>
      </c>
      <c r="P36" s="241">
        <f>N36*O36</f>
        <v>1.6672</v>
      </c>
      <c r="Q36" s="183">
        <f>P36+N36</f>
        <v>22.507200000000001</v>
      </c>
      <c r="R36" s="183">
        <f>Q36*G36</f>
        <v>2160.6912000000002</v>
      </c>
      <c r="S36" s="183">
        <f>Q36*H36</f>
        <v>0</v>
      </c>
      <c r="T36" s="183">
        <f>Q36*I36</f>
        <v>2160.6912000000002</v>
      </c>
      <c r="U36" s="183">
        <f>Q36*J36</f>
        <v>2160.6912000000002</v>
      </c>
      <c r="V36" s="183"/>
      <c r="W36" s="183">
        <f t="shared" si="1"/>
        <v>4321.3824000000004</v>
      </c>
      <c r="X36" s="183"/>
      <c r="Y36" s="183">
        <f>M36*Q36</f>
        <v>4321.3824000000004</v>
      </c>
      <c r="Z36" s="235"/>
      <c r="AA36" s="235"/>
    </row>
    <row r="37" spans="1:27" ht="15" hidden="1">
      <c r="A37" s="173"/>
      <c r="B37" s="243" t="s">
        <v>186</v>
      </c>
      <c r="C37" t="s">
        <v>187</v>
      </c>
      <c r="D37" s="245"/>
      <c r="E37" s="245"/>
      <c r="F37" s="183"/>
      <c r="G37" s="236"/>
      <c r="H37" s="236"/>
      <c r="I37" s="236"/>
      <c r="J37" s="236"/>
      <c r="K37" s="257">
        <f>IFERROR(VLOOKUP($B37,'[1]2020'!$B$4:$D$38,3,0),"")*24</f>
        <v>96</v>
      </c>
      <c r="L37" s="251"/>
      <c r="M37" s="252"/>
      <c r="N37" s="253"/>
      <c r="O37" s="254"/>
      <c r="P37" s="255">
        <f>N37*O37</f>
        <v>0</v>
      </c>
      <c r="Q37" s="199">
        <f>P37+N37</f>
        <v>0</v>
      </c>
      <c r="R37" s="199">
        <f>Q37*G37</f>
        <v>0</v>
      </c>
      <c r="S37" s="199">
        <f>Q37*H37</f>
        <v>0</v>
      </c>
      <c r="T37" s="199">
        <f>Q37*I37</f>
        <v>0</v>
      </c>
      <c r="U37" s="199">
        <f>Q37*J37</f>
        <v>0</v>
      </c>
      <c r="V37" s="199"/>
      <c r="W37" s="199"/>
      <c r="X37" s="199"/>
      <c r="Y37" s="199">
        <f>M37*Q37</f>
        <v>0</v>
      </c>
      <c r="Z37" s="157"/>
      <c r="AA37" s="157"/>
    </row>
    <row r="38" spans="1:27" ht="15" hidden="1">
      <c r="A38" s="173"/>
      <c r="B38" s="243" t="s">
        <v>188</v>
      </c>
      <c r="C38" t="s">
        <v>189</v>
      </c>
      <c r="D38" s="245"/>
      <c r="E38" s="245"/>
      <c r="F38" s="183"/>
      <c r="G38" s="236"/>
      <c r="H38" s="236"/>
      <c r="I38" s="236"/>
      <c r="J38" s="236"/>
      <c r="K38" s="257">
        <f>IFERROR(VLOOKUP($B38,'[1]2020'!$B$4:$D$38,3,0),"")</f>
        <v>24</v>
      </c>
      <c r="L38" s="258"/>
      <c r="M38" s="259"/>
      <c r="N38" s="239"/>
      <c r="O38" s="240"/>
      <c r="P38" s="241"/>
      <c r="Q38" s="183"/>
      <c r="R38" s="183"/>
      <c r="S38" s="183"/>
      <c r="T38" s="183"/>
      <c r="U38" s="183"/>
      <c r="V38" s="183"/>
      <c r="W38" s="183">
        <f>K38*Q38</f>
        <v>0</v>
      </c>
      <c r="X38" s="183"/>
      <c r="Y38" s="183"/>
      <c r="Z38" s="157"/>
      <c r="AA38" s="157"/>
    </row>
    <row r="39" spans="1:27" ht="15" hidden="1">
      <c r="A39" s="173"/>
      <c r="B39" s="243" t="s">
        <v>190</v>
      </c>
      <c r="C39" s="157" t="s">
        <v>191</v>
      </c>
      <c r="D39" s="245"/>
      <c r="E39" s="245"/>
      <c r="F39" s="183"/>
      <c r="G39" s="236"/>
      <c r="H39" s="236"/>
      <c r="I39" s="236"/>
      <c r="J39" s="236"/>
      <c r="K39" s="257">
        <f>IFERROR(VLOOKUP($B39,'[1]2020'!$B$4:$D$38,3,0),"")</f>
        <v>72</v>
      </c>
      <c r="L39" s="258"/>
      <c r="M39" s="259"/>
      <c r="N39" s="239"/>
      <c r="O39" s="240"/>
      <c r="P39" s="241">
        <f>N39*O39</f>
        <v>0</v>
      </c>
      <c r="Q39" s="183">
        <f>P39+N39</f>
        <v>0</v>
      </c>
      <c r="R39" s="183">
        <f>Q39*G39</f>
        <v>0</v>
      </c>
      <c r="S39" s="183">
        <f>Q39*H39</f>
        <v>0</v>
      </c>
      <c r="T39" s="183">
        <f>Q39*I39</f>
        <v>0</v>
      </c>
      <c r="U39" s="183">
        <f>Q39*J39</f>
        <v>0</v>
      </c>
      <c r="V39" s="183"/>
      <c r="W39" s="183"/>
      <c r="X39" s="183"/>
      <c r="Y39" s="183"/>
      <c r="Z39" s="157"/>
      <c r="AA39" s="157"/>
    </row>
    <row r="40" spans="1:27" ht="89.25">
      <c r="A40" s="173">
        <v>6</v>
      </c>
      <c r="B40" s="243" t="s">
        <v>192</v>
      </c>
      <c r="C40" s="244" t="s">
        <v>193</v>
      </c>
      <c r="D40" s="245" t="s">
        <v>194</v>
      </c>
      <c r="E40" s="245" t="s">
        <v>38</v>
      </c>
      <c r="F40" s="183" t="s">
        <v>43</v>
      </c>
      <c r="G40" s="236">
        <v>24</v>
      </c>
      <c r="H40" s="237">
        <f>AM40*24</f>
        <v>0</v>
      </c>
      <c r="I40" s="236">
        <v>24</v>
      </c>
      <c r="J40" s="236">
        <v>24</v>
      </c>
      <c r="K40" s="236">
        <f>SUM(K41:K42)</f>
        <v>72</v>
      </c>
      <c r="L40" s="236"/>
      <c r="M40" s="236">
        <v>72</v>
      </c>
      <c r="N40" s="239">
        <v>20.84</v>
      </c>
      <c r="O40" s="240">
        <v>0.08</v>
      </c>
      <c r="P40" s="241">
        <f>N40*O40</f>
        <v>1.6672</v>
      </c>
      <c r="Q40" s="183">
        <f>P40+N40</f>
        <v>22.507200000000001</v>
      </c>
      <c r="R40" s="183">
        <f>Q40*G40</f>
        <v>540.17280000000005</v>
      </c>
      <c r="S40" s="183">
        <f>Q40*H40</f>
        <v>0</v>
      </c>
      <c r="T40" s="183">
        <f>Q40*I40</f>
        <v>540.17280000000005</v>
      </c>
      <c r="U40" s="183">
        <f>Q40*J40</f>
        <v>540.17280000000005</v>
      </c>
      <c r="V40" s="183"/>
      <c r="W40" s="183">
        <f>K40*Q40</f>
        <v>1620.5184000000002</v>
      </c>
      <c r="X40" s="183"/>
      <c r="Y40" s="183">
        <f>M40*Q40</f>
        <v>1620.5184000000002</v>
      </c>
      <c r="Z40" s="235"/>
      <c r="AA40" s="235"/>
    </row>
    <row r="41" spans="1:27" ht="15" hidden="1">
      <c r="A41" s="173"/>
      <c r="B41" s="271" t="s">
        <v>195</v>
      </c>
      <c r="C41" s="247" t="s">
        <v>196</v>
      </c>
      <c r="D41" s="248"/>
      <c r="E41" s="248"/>
      <c r="F41" s="199"/>
      <c r="G41" s="249"/>
      <c r="H41" s="249"/>
      <c r="I41" s="249"/>
      <c r="J41" s="249"/>
      <c r="K41" s="250" t="str">
        <f>IFERROR(VLOOKUP($B41,'[1]2020'!$B$4:$D$38,3,0),"")</f>
        <v/>
      </c>
      <c r="L41" s="251"/>
      <c r="M41" s="252"/>
      <c r="N41" s="253"/>
      <c r="O41" s="254"/>
      <c r="P41" s="255">
        <f>N41*O41</f>
        <v>0</v>
      </c>
      <c r="Q41" s="199">
        <f>P41+N41</f>
        <v>0</v>
      </c>
      <c r="R41" s="199">
        <f>Q41*G41</f>
        <v>0</v>
      </c>
      <c r="S41" s="199">
        <f>Q41*H41</f>
        <v>0</v>
      </c>
      <c r="T41" s="199">
        <f>Q41*I41</f>
        <v>0</v>
      </c>
      <c r="U41" s="199">
        <f>Q41*J41</f>
        <v>0</v>
      </c>
      <c r="V41" s="199"/>
      <c r="W41" s="199"/>
      <c r="X41" s="199"/>
      <c r="Y41" s="199"/>
      <c r="Z41" s="157"/>
      <c r="AA41" s="157"/>
    </row>
    <row r="42" spans="1:27" ht="15" hidden="1">
      <c r="A42" s="173"/>
      <c r="B42" s="243" t="s">
        <v>197</v>
      </c>
      <c r="C42" s="244"/>
      <c r="D42" s="245"/>
      <c r="E42" s="245"/>
      <c r="F42" s="183"/>
      <c r="G42" s="236"/>
      <c r="H42" s="236"/>
      <c r="I42" s="236"/>
      <c r="J42" s="236"/>
      <c r="K42" s="257">
        <f>IFERROR(VLOOKUP($B42,'[1]2020'!$B$4:$D$38,3,0),"")</f>
        <v>72</v>
      </c>
      <c r="L42" s="258"/>
      <c r="M42" s="259"/>
      <c r="N42" s="239"/>
      <c r="O42" s="240"/>
      <c r="P42" s="241"/>
      <c r="Q42" s="183"/>
      <c r="R42" s="183"/>
      <c r="S42" s="183"/>
      <c r="T42" s="183"/>
      <c r="U42" s="183"/>
      <c r="V42" s="183"/>
      <c r="W42" s="183">
        <f>K42*Q42</f>
        <v>0</v>
      </c>
      <c r="X42" s="183"/>
      <c r="Y42" s="183"/>
      <c r="Z42" s="157"/>
      <c r="AA42" s="157"/>
    </row>
    <row r="43" spans="1:27" ht="15" hidden="1">
      <c r="A43" s="173">
        <v>8</v>
      </c>
      <c r="B43" s="272"/>
      <c r="C43" s="273" t="s">
        <v>198</v>
      </c>
      <c r="D43" s="274" t="s">
        <v>199</v>
      </c>
      <c r="E43" s="245" t="s">
        <v>54</v>
      </c>
      <c r="F43" s="183" t="s">
        <v>43</v>
      </c>
      <c r="G43" s="236"/>
      <c r="H43" s="236"/>
      <c r="I43" s="236"/>
      <c r="J43" s="236"/>
      <c r="K43" s="257" t="str">
        <f>IFERROR(VLOOKUP($B43,'[1]2020'!$B$4:$D$38,3,0),"")</f>
        <v/>
      </c>
      <c r="L43" s="258"/>
      <c r="M43" s="259"/>
      <c r="N43" s="239"/>
      <c r="O43" s="240">
        <v>0.08</v>
      </c>
      <c r="P43" s="241">
        <f>N43*O43</f>
        <v>0</v>
      </c>
      <c r="Q43" s="183">
        <f>P43+N43</f>
        <v>0</v>
      </c>
      <c r="R43" s="183">
        <f>Q43*G43</f>
        <v>0</v>
      </c>
      <c r="S43" s="183">
        <f>Q43*H43</f>
        <v>0</v>
      </c>
      <c r="T43" s="183">
        <f>Q43*I43</f>
        <v>0</v>
      </c>
      <c r="U43" s="183">
        <f>Q43*J43</f>
        <v>0</v>
      </c>
      <c r="V43" s="183"/>
      <c r="W43" s="183"/>
      <c r="X43" s="183"/>
      <c r="Y43" s="183">
        <f>M43*Q43</f>
        <v>0</v>
      </c>
      <c r="Z43" s="157"/>
      <c r="AA43" s="157"/>
    </row>
    <row r="44" spans="1:27" ht="51">
      <c r="A44" s="173">
        <v>7</v>
      </c>
      <c r="B44" s="243" t="s">
        <v>200</v>
      </c>
      <c r="C44" s="244" t="s">
        <v>201</v>
      </c>
      <c r="D44" s="236" t="s">
        <v>202</v>
      </c>
      <c r="E44" s="245" t="s">
        <v>54</v>
      </c>
      <c r="F44" s="183" t="s">
        <v>43</v>
      </c>
      <c r="G44" s="236">
        <v>20</v>
      </c>
      <c r="H44" s="237">
        <f>AM44</f>
        <v>0</v>
      </c>
      <c r="I44" s="236">
        <v>20</v>
      </c>
      <c r="J44" s="236">
        <v>20</v>
      </c>
      <c r="K44" s="236">
        <f>SUM(K45:K46)</f>
        <v>10</v>
      </c>
      <c r="L44" s="236"/>
      <c r="M44" s="236">
        <v>12</v>
      </c>
      <c r="N44" s="239">
        <v>180</v>
      </c>
      <c r="O44" s="240">
        <v>0.08</v>
      </c>
      <c r="P44" s="241">
        <f>N44*O44</f>
        <v>14.4</v>
      </c>
      <c r="Q44" s="183">
        <f>P44+N44</f>
        <v>194.4</v>
      </c>
      <c r="R44" s="183">
        <f>Q44*G44</f>
        <v>3888</v>
      </c>
      <c r="S44" s="183">
        <f>Q44*H44</f>
        <v>0</v>
      </c>
      <c r="T44" s="183">
        <f>Q44*I44</f>
        <v>3888</v>
      </c>
      <c r="U44" s="183">
        <f>Q44*J44</f>
        <v>3888</v>
      </c>
      <c r="V44" s="183"/>
      <c r="W44" s="183">
        <f>K44*Q44</f>
        <v>1944</v>
      </c>
      <c r="X44" s="183"/>
      <c r="Y44" s="183">
        <f>M44*Q44</f>
        <v>2332.8000000000002</v>
      </c>
      <c r="Z44" s="235"/>
      <c r="AA44" s="235"/>
    </row>
    <row r="45" spans="1:27" ht="25.5" hidden="1">
      <c r="A45" s="173"/>
      <c r="B45" s="271" t="s">
        <v>203</v>
      </c>
      <c r="C45" s="247" t="s">
        <v>204</v>
      </c>
      <c r="D45" s="249"/>
      <c r="E45" s="248"/>
      <c r="F45" s="199"/>
      <c r="G45" s="249"/>
      <c r="H45" s="249"/>
      <c r="I45" s="249"/>
      <c r="J45" s="249"/>
      <c r="K45" s="250" t="str">
        <f>IFERROR(VLOOKUP($B45,'[1]2020'!$B$4:$D$38,3,0),"")</f>
        <v/>
      </c>
      <c r="L45" s="251"/>
      <c r="M45" s="252"/>
      <c r="N45" s="253"/>
      <c r="O45" s="254"/>
      <c r="P45" s="255">
        <f>N45*O45</f>
        <v>0</v>
      </c>
      <c r="Q45" s="199">
        <f>P45+N45</f>
        <v>0</v>
      </c>
      <c r="R45" s="199">
        <f>Q45*G45</f>
        <v>0</v>
      </c>
      <c r="S45" s="199">
        <f>Q45*H45</f>
        <v>0</v>
      </c>
      <c r="T45" s="199">
        <f>Q45*I45</f>
        <v>0</v>
      </c>
      <c r="U45" s="199">
        <f>Q45*J45</f>
        <v>0</v>
      </c>
      <c r="V45" s="199"/>
      <c r="W45" s="199"/>
      <c r="X45" s="199"/>
      <c r="Y45" s="199"/>
      <c r="Z45" s="157"/>
      <c r="AA45" s="157"/>
    </row>
    <row r="46" spans="1:27" ht="15" hidden="1">
      <c r="A46" s="173"/>
      <c r="B46" s="243" t="s">
        <v>205</v>
      </c>
      <c r="C46" s="244" t="s">
        <v>206</v>
      </c>
      <c r="D46" s="236"/>
      <c r="E46" s="245"/>
      <c r="F46" s="183"/>
      <c r="G46" s="236"/>
      <c r="H46" s="236"/>
      <c r="I46" s="236"/>
      <c r="J46" s="236"/>
      <c r="K46" s="257">
        <f>(IFERROR(VLOOKUP($B46,'[1]2020'!$B$4:$D$38,3,0),""))*10</f>
        <v>10</v>
      </c>
      <c r="L46" s="258"/>
      <c r="M46" s="259"/>
      <c r="N46" s="239"/>
      <c r="O46" s="240"/>
      <c r="P46" s="241"/>
      <c r="Q46" s="183"/>
      <c r="R46" s="183"/>
      <c r="S46" s="183"/>
      <c r="T46" s="183"/>
      <c r="U46" s="183"/>
      <c r="V46" s="183"/>
      <c r="W46" s="183">
        <f>K46*Q46</f>
        <v>0</v>
      </c>
      <c r="X46" s="183"/>
      <c r="Y46" s="183"/>
      <c r="Z46" s="157"/>
      <c r="AA46" s="157"/>
    </row>
    <row r="47" spans="1:27" ht="51">
      <c r="A47" s="173">
        <v>8</v>
      </c>
      <c r="B47" s="243" t="s">
        <v>207</v>
      </c>
      <c r="C47" s="244" t="s">
        <v>208</v>
      </c>
      <c r="D47" s="245" t="s">
        <v>209</v>
      </c>
      <c r="E47" s="245" t="s">
        <v>54</v>
      </c>
      <c r="F47" s="183" t="s">
        <v>43</v>
      </c>
      <c r="G47" s="236">
        <v>6</v>
      </c>
      <c r="H47" s="237">
        <f>AM47</f>
        <v>0</v>
      </c>
      <c r="I47" s="236">
        <v>4</v>
      </c>
      <c r="J47" s="236">
        <v>6</v>
      </c>
      <c r="K47" s="236">
        <v>0</v>
      </c>
      <c r="L47" s="236"/>
      <c r="M47" s="236">
        <v>12</v>
      </c>
      <c r="N47" s="239">
        <v>350</v>
      </c>
      <c r="O47" s="240">
        <v>0.08</v>
      </c>
      <c r="P47" s="241">
        <f t="shared" ref="P47:P53" si="2">N47*O47</f>
        <v>28</v>
      </c>
      <c r="Q47" s="183">
        <f t="shared" ref="Q47:Q53" si="3">P47+N47</f>
        <v>378</v>
      </c>
      <c r="R47" s="183">
        <f t="shared" ref="R47:R53" si="4">Q47*G47</f>
        <v>2268</v>
      </c>
      <c r="S47" s="183">
        <f t="shared" ref="S47:S53" si="5">Q47*H47</f>
        <v>0</v>
      </c>
      <c r="T47" s="183">
        <f t="shared" ref="T47:T53" si="6">Q47*I47</f>
        <v>1512</v>
      </c>
      <c r="U47" s="183">
        <f t="shared" ref="U47:U53" si="7">Q47*J47</f>
        <v>2268</v>
      </c>
      <c r="V47" s="183"/>
      <c r="W47" s="183">
        <f>K47*Q47</f>
        <v>0</v>
      </c>
      <c r="X47" s="183"/>
      <c r="Y47" s="183">
        <f t="shared" ref="Y47:Y53" si="8">M47*Q47</f>
        <v>4536</v>
      </c>
      <c r="Z47" s="235"/>
      <c r="AA47" s="235"/>
    </row>
    <row r="48" spans="1:27" ht="38.25">
      <c r="A48" s="173">
        <v>9</v>
      </c>
      <c r="B48" s="243"/>
      <c r="C48" s="244" t="s">
        <v>55</v>
      </c>
      <c r="D48" s="245"/>
      <c r="E48" s="245" t="s">
        <v>54</v>
      </c>
      <c r="F48" s="183" t="s">
        <v>43</v>
      </c>
      <c r="G48" s="236"/>
      <c r="H48" s="237"/>
      <c r="I48" s="236"/>
      <c r="J48" s="236">
        <v>0</v>
      </c>
      <c r="K48" s="236"/>
      <c r="L48" s="236"/>
      <c r="M48" s="236">
        <v>12</v>
      </c>
      <c r="N48" s="239">
        <v>237</v>
      </c>
      <c r="O48" s="240">
        <v>0.08</v>
      </c>
      <c r="P48" s="241">
        <f t="shared" si="2"/>
        <v>18.96</v>
      </c>
      <c r="Q48" s="183">
        <f t="shared" si="3"/>
        <v>255.96</v>
      </c>
      <c r="R48" s="183">
        <f t="shared" si="4"/>
        <v>0</v>
      </c>
      <c r="S48" s="183">
        <f t="shared" si="5"/>
        <v>0</v>
      </c>
      <c r="T48" s="183">
        <f t="shared" si="6"/>
        <v>0</v>
      </c>
      <c r="U48" s="183">
        <f t="shared" si="7"/>
        <v>0</v>
      </c>
      <c r="V48" s="183"/>
      <c r="W48" s="183">
        <f>K48*Q48</f>
        <v>0</v>
      </c>
      <c r="X48" s="183"/>
      <c r="Y48" s="183">
        <f t="shared" si="8"/>
        <v>3071.52</v>
      </c>
      <c r="Z48" s="235"/>
      <c r="AA48" s="235"/>
    </row>
    <row r="49" spans="1:27" ht="51">
      <c r="A49" s="173">
        <v>10</v>
      </c>
      <c r="B49" s="243"/>
      <c r="C49" s="244" t="s">
        <v>210</v>
      </c>
      <c r="D49" s="245"/>
      <c r="E49" s="245" t="s">
        <v>54</v>
      </c>
      <c r="F49" s="183" t="s">
        <v>43</v>
      </c>
      <c r="G49" s="236"/>
      <c r="H49" s="237"/>
      <c r="I49" s="236"/>
      <c r="J49" s="236">
        <v>0</v>
      </c>
      <c r="K49" s="236"/>
      <c r="L49" s="236"/>
      <c r="M49" s="236">
        <v>10</v>
      </c>
      <c r="N49" s="239">
        <v>387</v>
      </c>
      <c r="O49" s="240">
        <v>0.08</v>
      </c>
      <c r="P49" s="241">
        <f t="shared" si="2"/>
        <v>30.96</v>
      </c>
      <c r="Q49" s="183">
        <f t="shared" si="3"/>
        <v>417.96</v>
      </c>
      <c r="R49" s="183">
        <f t="shared" si="4"/>
        <v>0</v>
      </c>
      <c r="S49" s="183">
        <f t="shared" si="5"/>
        <v>0</v>
      </c>
      <c r="T49" s="183">
        <f t="shared" si="6"/>
        <v>0</v>
      </c>
      <c r="U49" s="183">
        <f t="shared" si="7"/>
        <v>0</v>
      </c>
      <c r="V49" s="183"/>
      <c r="W49" s="183">
        <f>K49*Q49</f>
        <v>0</v>
      </c>
      <c r="X49" s="183"/>
      <c r="Y49" s="183">
        <f t="shared" si="8"/>
        <v>4179.5999999999995</v>
      </c>
      <c r="Z49" s="235"/>
      <c r="AA49" s="235"/>
    </row>
    <row r="50" spans="1:27" ht="63.75">
      <c r="A50" s="173">
        <v>11</v>
      </c>
      <c r="B50" s="173" t="s">
        <v>211</v>
      </c>
      <c r="C50" s="175" t="s">
        <v>212</v>
      </c>
      <c r="D50" s="176" t="s">
        <v>213</v>
      </c>
      <c r="E50" s="176" t="s">
        <v>54</v>
      </c>
      <c r="F50" s="170" t="s">
        <v>43</v>
      </c>
      <c r="G50" s="258">
        <v>5</v>
      </c>
      <c r="H50" s="275">
        <f>AM50</f>
        <v>0</v>
      </c>
      <c r="I50" s="258">
        <v>20</v>
      </c>
      <c r="J50" s="258">
        <v>5</v>
      </c>
      <c r="K50" s="236">
        <f>IFERROR(VLOOKUP($B50,'[1]2020'!$B$4:$D$38,3,0),"")</f>
        <v>1</v>
      </c>
      <c r="L50" s="236"/>
      <c r="M50" s="236">
        <v>10</v>
      </c>
      <c r="N50" s="171">
        <v>150</v>
      </c>
      <c r="O50" s="240">
        <v>0.08</v>
      </c>
      <c r="P50" s="241">
        <f t="shared" si="2"/>
        <v>12</v>
      </c>
      <c r="Q50" s="183">
        <f t="shared" si="3"/>
        <v>162</v>
      </c>
      <c r="R50" s="183">
        <f t="shared" si="4"/>
        <v>810</v>
      </c>
      <c r="S50" s="183">
        <f t="shared" si="5"/>
        <v>0</v>
      </c>
      <c r="T50" s="183">
        <f t="shared" si="6"/>
        <v>3240</v>
      </c>
      <c r="U50" s="183">
        <f t="shared" si="7"/>
        <v>810</v>
      </c>
      <c r="V50" s="183"/>
      <c r="W50" s="183">
        <f>K50*Q50</f>
        <v>162</v>
      </c>
      <c r="X50" s="183"/>
      <c r="Y50" s="183">
        <f t="shared" si="8"/>
        <v>1620</v>
      </c>
      <c r="Z50" s="235"/>
      <c r="AA50" s="235"/>
    </row>
    <row r="51" spans="1:27" ht="15" hidden="1">
      <c r="A51" s="173">
        <v>10</v>
      </c>
      <c r="B51" s="276" t="s">
        <v>214</v>
      </c>
      <c r="C51" s="277" t="s">
        <v>215</v>
      </c>
      <c r="D51" s="278" t="s">
        <v>216</v>
      </c>
      <c r="E51" s="278" t="s">
        <v>54</v>
      </c>
      <c r="F51" s="279" t="s">
        <v>43</v>
      </c>
      <c r="G51" s="251">
        <v>1</v>
      </c>
      <c r="H51" s="280">
        <f>AM51</f>
        <v>0</v>
      </c>
      <c r="I51" s="251">
        <v>5</v>
      </c>
      <c r="J51" s="251">
        <v>1</v>
      </c>
      <c r="K51" s="250" t="str">
        <f>IFERROR(VLOOKUP($B51,'[1]2020'!$B$4:$D$38,3,0),"")</f>
        <v/>
      </c>
      <c r="L51" s="251"/>
      <c r="M51" s="252">
        <v>0</v>
      </c>
      <c r="N51" s="281">
        <f>2250/10</f>
        <v>225</v>
      </c>
      <c r="O51" s="282">
        <v>0.08</v>
      </c>
      <c r="P51" s="283">
        <f t="shared" si="2"/>
        <v>18</v>
      </c>
      <c r="Q51" s="284">
        <f t="shared" si="3"/>
        <v>243</v>
      </c>
      <c r="R51" s="284">
        <f t="shared" si="4"/>
        <v>243</v>
      </c>
      <c r="S51" s="284">
        <f t="shared" si="5"/>
        <v>0</v>
      </c>
      <c r="T51" s="284">
        <f t="shared" si="6"/>
        <v>1215</v>
      </c>
      <c r="U51" s="284">
        <f t="shared" si="7"/>
        <v>243</v>
      </c>
      <c r="V51" s="199"/>
      <c r="W51" s="199"/>
      <c r="X51" s="199"/>
      <c r="Y51" s="199">
        <f t="shared" si="8"/>
        <v>0</v>
      </c>
      <c r="Z51" s="157"/>
      <c r="AA51" s="157"/>
    </row>
    <row r="52" spans="1:27" ht="15" hidden="1">
      <c r="A52" s="173">
        <v>11</v>
      </c>
      <c r="B52" s="285" t="s">
        <v>217</v>
      </c>
      <c r="C52" s="286" t="s">
        <v>218</v>
      </c>
      <c r="D52" s="176" t="s">
        <v>219</v>
      </c>
      <c r="E52" s="176" t="s">
        <v>54</v>
      </c>
      <c r="F52" s="170" t="s">
        <v>43</v>
      </c>
      <c r="G52" s="258">
        <v>1</v>
      </c>
      <c r="H52" s="275">
        <f>AM52</f>
        <v>0</v>
      </c>
      <c r="I52" s="258">
        <v>5</v>
      </c>
      <c r="J52" s="258">
        <v>1</v>
      </c>
      <c r="K52" s="257">
        <v>0</v>
      </c>
      <c r="L52" s="258"/>
      <c r="M52" s="259">
        <v>0</v>
      </c>
      <c r="N52" s="268">
        <v>600</v>
      </c>
      <c r="O52" s="269">
        <v>0.08</v>
      </c>
      <c r="P52" s="270">
        <f t="shared" si="2"/>
        <v>48</v>
      </c>
      <c r="Q52" s="265">
        <f t="shared" si="3"/>
        <v>648</v>
      </c>
      <c r="R52" s="265">
        <f t="shared" si="4"/>
        <v>648</v>
      </c>
      <c r="S52" s="265">
        <f t="shared" si="5"/>
        <v>0</v>
      </c>
      <c r="T52" s="265">
        <f t="shared" si="6"/>
        <v>3240</v>
      </c>
      <c r="U52" s="265">
        <f t="shared" si="7"/>
        <v>648</v>
      </c>
      <c r="V52" s="183"/>
      <c r="W52" s="183">
        <f t="shared" ref="W52:W59" si="9">K52*Q52</f>
        <v>0</v>
      </c>
      <c r="X52" s="183"/>
      <c r="Y52" s="183">
        <f t="shared" si="8"/>
        <v>0</v>
      </c>
      <c r="Z52" s="157"/>
      <c r="AA52" s="157"/>
    </row>
    <row r="53" spans="1:27" ht="38.25">
      <c r="A53" s="173">
        <v>12</v>
      </c>
      <c r="B53" s="95"/>
      <c r="C53" s="244" t="s">
        <v>60</v>
      </c>
      <c r="D53" s="176"/>
      <c r="E53" s="176"/>
      <c r="F53" s="258"/>
      <c r="G53" s="258"/>
      <c r="H53" s="275"/>
      <c r="I53" s="258"/>
      <c r="J53" s="258">
        <v>0</v>
      </c>
      <c r="K53" s="236">
        <f>K54</f>
        <v>5</v>
      </c>
      <c r="L53" s="236"/>
      <c r="M53" s="236">
        <v>5</v>
      </c>
      <c r="N53" s="239">
        <v>983.6</v>
      </c>
      <c r="O53" s="240">
        <v>0.08</v>
      </c>
      <c r="P53" s="241">
        <f t="shared" si="2"/>
        <v>78.688000000000002</v>
      </c>
      <c r="Q53" s="183">
        <f t="shared" si="3"/>
        <v>1062.288</v>
      </c>
      <c r="R53" s="183">
        <f t="shared" si="4"/>
        <v>0</v>
      </c>
      <c r="S53" s="183">
        <f t="shared" si="5"/>
        <v>0</v>
      </c>
      <c r="T53" s="183">
        <f t="shared" si="6"/>
        <v>0</v>
      </c>
      <c r="U53" s="183">
        <f t="shared" si="7"/>
        <v>0</v>
      </c>
      <c r="V53" s="183"/>
      <c r="W53" s="183">
        <f t="shared" si="9"/>
        <v>5311.4400000000005</v>
      </c>
      <c r="X53" s="183"/>
      <c r="Y53" s="183">
        <f t="shared" si="8"/>
        <v>5311.4400000000005</v>
      </c>
      <c r="Z53" s="235"/>
      <c r="AA53" s="235"/>
    </row>
    <row r="54" spans="1:27" ht="15" hidden="1">
      <c r="A54" s="173"/>
      <c r="B54" s="271" t="s">
        <v>220</v>
      </c>
      <c r="C54" s="247" t="s">
        <v>221</v>
      </c>
      <c r="D54" s="287"/>
      <c r="E54" s="278"/>
      <c r="F54" s="251"/>
      <c r="G54" s="251"/>
      <c r="H54" s="280"/>
      <c r="I54" s="251"/>
      <c r="J54" s="251">
        <v>0</v>
      </c>
      <c r="K54" s="250">
        <f>IFERROR(VLOOKUP($B54,'[1]2020'!$B$4:$D$38,3,0),"")</f>
        <v>5</v>
      </c>
      <c r="L54" s="251"/>
      <c r="M54" s="252"/>
      <c r="N54" s="253"/>
      <c r="O54" s="288"/>
      <c r="P54" s="289"/>
      <c r="Q54" s="279"/>
      <c r="R54" s="279"/>
      <c r="S54" s="279"/>
      <c r="T54" s="279"/>
      <c r="U54" s="279"/>
      <c r="V54" s="199"/>
      <c r="W54" s="199">
        <f t="shared" si="9"/>
        <v>0</v>
      </c>
      <c r="X54" s="199"/>
      <c r="Y54" s="199"/>
      <c r="Z54" s="157"/>
      <c r="AA54" s="157"/>
    </row>
    <row r="55" spans="1:27" ht="38.25">
      <c r="A55" s="173">
        <v>13</v>
      </c>
      <c r="B55" s="95"/>
      <c r="C55" s="244" t="s">
        <v>61</v>
      </c>
      <c r="D55" s="176"/>
      <c r="E55" s="176"/>
      <c r="F55" s="258"/>
      <c r="G55" s="258"/>
      <c r="H55" s="275"/>
      <c r="I55" s="258"/>
      <c r="J55" s="258"/>
      <c r="K55" s="236">
        <v>0</v>
      </c>
      <c r="L55" s="236"/>
      <c r="M55" s="236">
        <v>5</v>
      </c>
      <c r="N55" s="239">
        <v>112.8</v>
      </c>
      <c r="O55" s="240">
        <v>0.08</v>
      </c>
      <c r="P55" s="241">
        <f>N55*O55</f>
        <v>9.0239999999999991</v>
      </c>
      <c r="Q55" s="183">
        <f>P55+N55</f>
        <v>121.824</v>
      </c>
      <c r="R55" s="183">
        <f>Q55*G55</f>
        <v>0</v>
      </c>
      <c r="S55" s="183">
        <f>Q55*H55</f>
        <v>0</v>
      </c>
      <c r="T55" s="183">
        <f>Q55*I55</f>
        <v>0</v>
      </c>
      <c r="U55" s="183">
        <f>Q55*J55</f>
        <v>0</v>
      </c>
      <c r="V55" s="183"/>
      <c r="W55" s="183">
        <f t="shared" si="9"/>
        <v>0</v>
      </c>
      <c r="X55" s="183"/>
      <c r="Y55" s="183">
        <f>M55*Q55</f>
        <v>609.12</v>
      </c>
      <c r="Z55" s="235"/>
      <c r="AA55" s="235"/>
    </row>
    <row r="56" spans="1:27" ht="76.5">
      <c r="A56" s="173">
        <v>14</v>
      </c>
      <c r="B56" s="95"/>
      <c r="C56" s="244" t="s">
        <v>62</v>
      </c>
      <c r="D56" s="176"/>
      <c r="E56" s="176"/>
      <c r="F56" s="258"/>
      <c r="G56" s="258"/>
      <c r="H56" s="275"/>
      <c r="I56" s="258"/>
      <c r="J56" s="258"/>
      <c r="K56" s="236"/>
      <c r="L56" s="236"/>
      <c r="M56" s="236">
        <v>5</v>
      </c>
      <c r="N56" s="239">
        <v>1788</v>
      </c>
      <c r="O56" s="240">
        <v>0.08</v>
      </c>
      <c r="P56" s="241">
        <f>N56*O56</f>
        <v>143.04</v>
      </c>
      <c r="Q56" s="183">
        <f>P56+N56</f>
        <v>1931.04</v>
      </c>
      <c r="R56" s="183">
        <f>Q56*G56</f>
        <v>0</v>
      </c>
      <c r="S56" s="183">
        <f>Q56*H56</f>
        <v>0</v>
      </c>
      <c r="T56" s="183">
        <f>Q56*I56</f>
        <v>0</v>
      </c>
      <c r="U56" s="183">
        <f>Q56*J56</f>
        <v>0</v>
      </c>
      <c r="V56" s="183"/>
      <c r="W56" s="183">
        <f t="shared" si="9"/>
        <v>0</v>
      </c>
      <c r="X56" s="183"/>
      <c r="Y56" s="183">
        <f>M56*Q56</f>
        <v>9655.2000000000007</v>
      </c>
      <c r="Z56" s="235"/>
      <c r="AA56" s="235"/>
    </row>
    <row r="57" spans="1:27" ht="51">
      <c r="A57" s="173">
        <v>15</v>
      </c>
      <c r="B57" s="95"/>
      <c r="C57" s="244" t="s">
        <v>63</v>
      </c>
      <c r="D57" s="176"/>
      <c r="E57" s="176"/>
      <c r="F57" s="258"/>
      <c r="G57" s="258"/>
      <c r="H57" s="275"/>
      <c r="I57" s="258"/>
      <c r="J57" s="258"/>
      <c r="K57" s="236"/>
      <c r="L57" s="236"/>
      <c r="M57" s="236">
        <v>2</v>
      </c>
      <c r="N57" s="239">
        <v>16219.05</v>
      </c>
      <c r="O57" s="240">
        <v>0.08</v>
      </c>
      <c r="P57" s="241">
        <f>N57*O57</f>
        <v>1297.5239999999999</v>
      </c>
      <c r="Q57" s="183">
        <f>P57+N57</f>
        <v>17516.574000000001</v>
      </c>
      <c r="R57" s="183">
        <f>Q57*G57</f>
        <v>0</v>
      </c>
      <c r="S57" s="183">
        <f>Q57*H57</f>
        <v>0</v>
      </c>
      <c r="T57" s="183">
        <f>Q57*I57</f>
        <v>0</v>
      </c>
      <c r="U57" s="183">
        <f>Q57*J57</f>
        <v>0</v>
      </c>
      <c r="V57" s="183"/>
      <c r="W57" s="183">
        <f t="shared" si="9"/>
        <v>0</v>
      </c>
      <c r="X57" s="183"/>
      <c r="Y57" s="183">
        <f>M57*Q57</f>
        <v>35033.148000000001</v>
      </c>
      <c r="Z57" s="235"/>
      <c r="AA57" s="235"/>
    </row>
    <row r="58" spans="1:27" ht="51">
      <c r="A58" s="173">
        <v>16</v>
      </c>
      <c r="B58" s="95"/>
      <c r="C58" s="244" t="s">
        <v>64</v>
      </c>
      <c r="D58" s="176"/>
      <c r="E58" s="176"/>
      <c r="F58" s="258"/>
      <c r="G58" s="258"/>
      <c r="H58" s="275"/>
      <c r="I58" s="258"/>
      <c r="J58" s="258"/>
      <c r="K58" s="236"/>
      <c r="L58" s="236"/>
      <c r="M58" s="236">
        <v>1</v>
      </c>
      <c r="N58" s="239">
        <v>19783.93</v>
      </c>
      <c r="O58" s="240">
        <v>0.08</v>
      </c>
      <c r="P58" s="241">
        <f>N58*O58</f>
        <v>1582.7144000000001</v>
      </c>
      <c r="Q58" s="183">
        <f>P58+N58</f>
        <v>21366.644400000001</v>
      </c>
      <c r="R58" s="183">
        <f>Q58*G58</f>
        <v>0</v>
      </c>
      <c r="S58" s="183">
        <f>Q58*H58</f>
        <v>0</v>
      </c>
      <c r="T58" s="183">
        <f>Q58*I58</f>
        <v>0</v>
      </c>
      <c r="U58" s="183">
        <f>Q58*J58</f>
        <v>0</v>
      </c>
      <c r="V58" s="183"/>
      <c r="W58" s="183">
        <f t="shared" si="9"/>
        <v>0</v>
      </c>
      <c r="X58" s="183"/>
      <c r="Y58" s="183">
        <f>M58*Q58</f>
        <v>21366.644400000001</v>
      </c>
      <c r="Z58" s="235"/>
      <c r="AA58" s="235"/>
    </row>
    <row r="59" spans="1:27" ht="89.25">
      <c r="A59" s="173">
        <v>17</v>
      </c>
      <c r="B59" s="99"/>
      <c r="C59" s="244" t="s">
        <v>65</v>
      </c>
      <c r="D59" s="176"/>
      <c r="E59" s="176"/>
      <c r="F59" s="258"/>
      <c r="G59" s="258"/>
      <c r="H59" s="275"/>
      <c r="I59" s="258"/>
      <c r="J59" s="258"/>
      <c r="K59" s="236"/>
      <c r="L59" s="236"/>
      <c r="M59" s="236">
        <v>10</v>
      </c>
      <c r="N59" s="239">
        <v>273</v>
      </c>
      <c r="O59" s="240">
        <v>0.08</v>
      </c>
      <c r="P59" s="241">
        <f>N59*O59</f>
        <v>21.84</v>
      </c>
      <c r="Q59" s="183">
        <f>P59+N59</f>
        <v>294.83999999999997</v>
      </c>
      <c r="R59" s="183">
        <f>Q59*G59</f>
        <v>0</v>
      </c>
      <c r="S59" s="183">
        <f>Q59*H59</f>
        <v>0</v>
      </c>
      <c r="T59" s="183">
        <f>Q59*I59</f>
        <v>0</v>
      </c>
      <c r="U59" s="183">
        <f>Q59*J59</f>
        <v>0</v>
      </c>
      <c r="V59" s="183"/>
      <c r="W59" s="183">
        <f t="shared" si="9"/>
        <v>0</v>
      </c>
      <c r="X59" s="183"/>
      <c r="Y59" s="183">
        <f>M59*Q59</f>
        <v>2948.3999999999996</v>
      </c>
      <c r="Z59" s="235"/>
      <c r="AA59" s="235"/>
    </row>
    <row r="60" spans="1:27" ht="15">
      <c r="A60" s="290" t="s">
        <v>222</v>
      </c>
      <c r="B60" s="291"/>
      <c r="C60" s="291"/>
      <c r="D60" s="292"/>
      <c r="E60" s="293"/>
      <c r="F60" s="293"/>
      <c r="G60" s="293"/>
      <c r="H60" s="293"/>
      <c r="I60" s="293"/>
      <c r="J60" s="293"/>
      <c r="K60" s="236" t="s">
        <v>34</v>
      </c>
      <c r="L60" s="236"/>
      <c r="M60" s="238" t="s">
        <v>34</v>
      </c>
      <c r="N60" s="293"/>
      <c r="O60" s="293"/>
      <c r="P60" s="293"/>
      <c r="Q60" s="293"/>
      <c r="R60" s="293"/>
      <c r="S60" s="293"/>
      <c r="T60" s="293"/>
      <c r="U60" s="293"/>
      <c r="V60" s="183"/>
      <c r="W60" s="183"/>
      <c r="X60" s="183"/>
      <c r="Y60" s="293"/>
      <c r="Z60" s="235"/>
      <c r="AA60" s="235"/>
    </row>
    <row r="61" spans="1:27" ht="38.25">
      <c r="A61" s="173">
        <v>18</v>
      </c>
      <c r="B61" s="256" t="s">
        <v>223</v>
      </c>
      <c r="C61" s="244" t="s">
        <v>224</v>
      </c>
      <c r="D61" s="244"/>
      <c r="E61" s="245" t="s">
        <v>225</v>
      </c>
      <c r="F61" s="183" t="s">
        <v>39</v>
      </c>
      <c r="G61" s="236">
        <v>9</v>
      </c>
      <c r="H61" s="237">
        <f>AM61</f>
        <v>0</v>
      </c>
      <c r="I61" s="236">
        <v>9</v>
      </c>
      <c r="J61" s="236">
        <v>9</v>
      </c>
      <c r="K61" s="236">
        <f>SUM(K62:K64)</f>
        <v>13</v>
      </c>
      <c r="L61" s="236"/>
      <c r="M61" s="236">
        <v>13</v>
      </c>
      <c r="N61" s="239">
        <v>33000</v>
      </c>
      <c r="O61" s="240">
        <v>0.08</v>
      </c>
      <c r="P61" s="241">
        <f>N61*O61</f>
        <v>2640</v>
      </c>
      <c r="Q61" s="183">
        <f>P61+N61</f>
        <v>35640</v>
      </c>
      <c r="R61" s="183">
        <f>Q61*G61</f>
        <v>320760</v>
      </c>
      <c r="S61" s="183">
        <f>Q61*H61</f>
        <v>0</v>
      </c>
      <c r="T61" s="183">
        <f>Q61*I61</f>
        <v>320760</v>
      </c>
      <c r="U61" s="183">
        <f>Q61*J61</f>
        <v>320760</v>
      </c>
      <c r="V61" s="183"/>
      <c r="W61" s="183">
        <f t="shared" ref="W61:W74" si="10">K61*Q61</f>
        <v>463320</v>
      </c>
      <c r="X61" s="183"/>
      <c r="Y61" s="183">
        <f>M61*Q61</f>
        <v>463320</v>
      </c>
      <c r="Z61" s="235"/>
      <c r="AA61" s="235"/>
    </row>
    <row r="62" spans="1:27" ht="25.5" hidden="1">
      <c r="A62" s="173"/>
      <c r="B62" s="201" t="s">
        <v>226</v>
      </c>
      <c r="C62" s="247" t="s">
        <v>227</v>
      </c>
      <c r="D62" s="247"/>
      <c r="E62" s="248"/>
      <c r="F62" s="199"/>
      <c r="G62" s="249"/>
      <c r="H62" s="249"/>
      <c r="I62" s="249"/>
      <c r="J62" s="249"/>
      <c r="K62" s="250">
        <f>IFERROR(VLOOKUP($B62,'[1]2020'!$B$4:$D$38,3,0),"")</f>
        <v>9</v>
      </c>
      <c r="L62" s="251"/>
      <c r="M62" s="252"/>
      <c r="N62" s="253"/>
      <c r="O62" s="254"/>
      <c r="P62" s="255">
        <f>N62*O62</f>
        <v>0</v>
      </c>
      <c r="Q62" s="199">
        <f>P62+N62</f>
        <v>0</v>
      </c>
      <c r="R62" s="199">
        <f>Q62*G62</f>
        <v>0</v>
      </c>
      <c r="S62" s="199">
        <f>Q62*H62</f>
        <v>0</v>
      </c>
      <c r="T62" s="199">
        <f>Q62*I62</f>
        <v>0</v>
      </c>
      <c r="U62" s="199">
        <f>Q62*J62</f>
        <v>0</v>
      </c>
      <c r="V62" s="199"/>
      <c r="W62" s="199">
        <f t="shared" si="10"/>
        <v>0</v>
      </c>
      <c r="X62" s="199"/>
      <c r="Y62" s="199"/>
      <c r="Z62" s="157"/>
      <c r="AA62" s="157"/>
    </row>
    <row r="63" spans="1:27" ht="25.5" hidden="1">
      <c r="A63" s="173"/>
      <c r="B63" s="173" t="s">
        <v>228</v>
      </c>
      <c r="C63" s="244" t="s">
        <v>229</v>
      </c>
      <c r="D63" s="244"/>
      <c r="E63" s="245"/>
      <c r="F63" s="183"/>
      <c r="G63" s="236"/>
      <c r="H63" s="236"/>
      <c r="I63" s="236"/>
      <c r="J63" s="236"/>
      <c r="K63" s="257">
        <f>IFERROR(VLOOKUP($B63,'[1]2020'!$B$4:$D$38,3,0),"")</f>
        <v>1</v>
      </c>
      <c r="L63" s="258"/>
      <c r="M63" s="259"/>
      <c r="N63" s="239"/>
      <c r="O63" s="240"/>
      <c r="P63" s="241"/>
      <c r="Q63" s="183"/>
      <c r="R63" s="183"/>
      <c r="S63" s="183"/>
      <c r="T63" s="183"/>
      <c r="U63" s="183"/>
      <c r="V63" s="183"/>
      <c r="W63" s="183">
        <f t="shared" si="10"/>
        <v>0</v>
      </c>
      <c r="X63" s="183"/>
      <c r="Y63" s="183"/>
      <c r="Z63" s="157"/>
      <c r="AA63" s="157"/>
    </row>
    <row r="64" spans="1:27" ht="38.25" hidden="1">
      <c r="A64" s="173"/>
      <c r="B64" s="173" t="s">
        <v>230</v>
      </c>
      <c r="C64" s="244" t="s">
        <v>231</v>
      </c>
      <c r="D64" s="244"/>
      <c r="E64" s="245"/>
      <c r="F64" s="183"/>
      <c r="G64" s="236"/>
      <c r="H64" s="236"/>
      <c r="I64" s="236"/>
      <c r="J64" s="236"/>
      <c r="K64" s="257">
        <f>IFERROR(VLOOKUP($B64,'[1]2020'!$B$4:$D$38,3,0),"")</f>
        <v>3</v>
      </c>
      <c r="L64" s="258"/>
      <c r="M64" s="259"/>
      <c r="N64" s="239"/>
      <c r="O64" s="240"/>
      <c r="P64" s="241"/>
      <c r="Q64" s="183"/>
      <c r="R64" s="183"/>
      <c r="S64" s="183"/>
      <c r="T64" s="183"/>
      <c r="U64" s="183"/>
      <c r="V64" s="183"/>
      <c r="W64" s="183">
        <f t="shared" si="10"/>
        <v>0</v>
      </c>
      <c r="X64" s="183"/>
      <c r="Y64" s="183"/>
      <c r="Z64" s="157"/>
      <c r="AA64" s="157"/>
    </row>
    <row r="65" spans="1:27" ht="15">
      <c r="A65" s="173">
        <v>19</v>
      </c>
      <c r="B65" s="256"/>
      <c r="C65" s="244" t="s">
        <v>104</v>
      </c>
      <c r="D65" s="244"/>
      <c r="E65" s="245" t="s">
        <v>38</v>
      </c>
      <c r="F65" s="183" t="s">
        <v>39</v>
      </c>
      <c r="G65" s="236">
        <v>9</v>
      </c>
      <c r="H65" s="236">
        <v>6</v>
      </c>
      <c r="I65" s="236">
        <v>9</v>
      </c>
      <c r="J65" s="236">
        <v>9</v>
      </c>
      <c r="K65" s="236">
        <f>SUM(K66:K67)</f>
        <v>8</v>
      </c>
      <c r="L65" s="236"/>
      <c r="M65" s="236">
        <v>8</v>
      </c>
      <c r="N65" s="239">
        <v>8000</v>
      </c>
      <c r="O65" s="240">
        <v>0.08</v>
      </c>
      <c r="P65" s="241">
        <v>640</v>
      </c>
      <c r="Q65" s="183">
        <v>8640</v>
      </c>
      <c r="R65" s="183">
        <v>77760</v>
      </c>
      <c r="S65" s="183">
        <v>51840</v>
      </c>
      <c r="T65" s="183">
        <v>77760</v>
      </c>
      <c r="U65" s="183">
        <v>77760</v>
      </c>
      <c r="V65" s="183"/>
      <c r="W65" s="183">
        <f t="shared" si="10"/>
        <v>69120</v>
      </c>
      <c r="X65" s="183"/>
      <c r="Y65" s="183">
        <f>M65*Q65</f>
        <v>69120</v>
      </c>
      <c r="Z65" s="235"/>
      <c r="AA65" s="235"/>
    </row>
    <row r="66" spans="1:27" ht="15" hidden="1">
      <c r="A66" s="173"/>
      <c r="B66" s="271" t="s">
        <v>232</v>
      </c>
      <c r="C66" s="247" t="s">
        <v>104</v>
      </c>
      <c r="D66" s="247"/>
      <c r="E66" s="248" t="s">
        <v>38</v>
      </c>
      <c r="F66" s="199" t="s">
        <v>39</v>
      </c>
      <c r="G66" s="249">
        <v>9</v>
      </c>
      <c r="H66" s="294">
        <f>AM66</f>
        <v>0</v>
      </c>
      <c r="I66" s="249">
        <v>9</v>
      </c>
      <c r="J66" s="249">
        <v>9</v>
      </c>
      <c r="K66" s="250">
        <f>IFERROR(VLOOKUP($B66,'[1]2020'!$B$4:$D$38,3,0),"")</f>
        <v>6</v>
      </c>
      <c r="L66" s="251"/>
      <c r="M66" s="252"/>
      <c r="N66" s="253">
        <v>8000</v>
      </c>
      <c r="O66" s="254">
        <v>0.08</v>
      </c>
      <c r="P66" s="255">
        <f>N66*O66</f>
        <v>640</v>
      </c>
      <c r="Q66" s="199">
        <f>P66+N66</f>
        <v>8640</v>
      </c>
      <c r="R66" s="199">
        <f>Q66*G66</f>
        <v>77760</v>
      </c>
      <c r="S66" s="199">
        <f>Q66*H66</f>
        <v>0</v>
      </c>
      <c r="T66" s="199">
        <f>Q66*I66</f>
        <v>77760</v>
      </c>
      <c r="U66" s="199">
        <f>Q66*J66</f>
        <v>77760</v>
      </c>
      <c r="V66" s="199"/>
      <c r="W66" s="199">
        <f t="shared" si="10"/>
        <v>51840</v>
      </c>
      <c r="X66" s="199"/>
      <c r="Y66" s="199"/>
      <c r="Z66" s="157"/>
      <c r="AA66" s="157"/>
    </row>
    <row r="67" spans="1:27" ht="15" hidden="1">
      <c r="A67" s="173"/>
      <c r="B67" s="243" t="s">
        <v>233</v>
      </c>
      <c r="C67" s="244" t="s">
        <v>234</v>
      </c>
      <c r="D67" s="244"/>
      <c r="E67" s="245"/>
      <c r="F67" s="183"/>
      <c r="G67" s="236"/>
      <c r="H67" s="237"/>
      <c r="I67" s="236"/>
      <c r="J67" s="236"/>
      <c r="K67" s="257">
        <f>IFERROR(VLOOKUP($B67,'[1]2020'!$B$4:$D$38,3,0),"")</f>
        <v>2</v>
      </c>
      <c r="L67" s="258"/>
      <c r="M67" s="259"/>
      <c r="N67" s="239"/>
      <c r="O67" s="240"/>
      <c r="P67" s="241"/>
      <c r="Q67" s="183"/>
      <c r="R67" s="183"/>
      <c r="S67" s="183"/>
      <c r="T67" s="183"/>
      <c r="U67" s="183"/>
      <c r="V67" s="183"/>
      <c r="W67" s="183">
        <f t="shared" si="10"/>
        <v>0</v>
      </c>
      <c r="X67" s="183"/>
      <c r="Y67" s="183"/>
      <c r="Z67" s="157"/>
      <c r="AA67" s="157"/>
    </row>
    <row r="68" spans="1:27" ht="15">
      <c r="A68" s="173">
        <v>20</v>
      </c>
      <c r="B68" s="243"/>
      <c r="C68" s="244" t="s">
        <v>105</v>
      </c>
      <c r="D68" s="244"/>
      <c r="E68" s="245" t="s">
        <v>235</v>
      </c>
      <c r="F68" s="183" t="s">
        <v>39</v>
      </c>
      <c r="G68" s="236">
        <v>9</v>
      </c>
      <c r="H68" s="237">
        <v>6</v>
      </c>
      <c r="I68" s="236">
        <v>9</v>
      </c>
      <c r="J68" s="236">
        <v>9</v>
      </c>
      <c r="K68" s="236">
        <f>SUM(K69:K70)</f>
        <v>8</v>
      </c>
      <c r="L68" s="236"/>
      <c r="M68" s="236">
        <v>8</v>
      </c>
      <c r="N68" s="239">
        <v>500</v>
      </c>
      <c r="O68" s="240">
        <v>0.08</v>
      </c>
      <c r="P68" s="241">
        <v>40</v>
      </c>
      <c r="Q68" s="183">
        <v>540</v>
      </c>
      <c r="R68" s="183">
        <v>4860</v>
      </c>
      <c r="S68" s="183">
        <v>3240</v>
      </c>
      <c r="T68" s="183">
        <v>4860</v>
      </c>
      <c r="U68" s="183">
        <v>4860</v>
      </c>
      <c r="V68" s="183"/>
      <c r="W68" s="183">
        <f t="shared" si="10"/>
        <v>4320</v>
      </c>
      <c r="X68" s="183"/>
      <c r="Y68" s="183">
        <f>M68*Q68</f>
        <v>4320</v>
      </c>
      <c r="Z68" s="235"/>
      <c r="AA68" s="235"/>
    </row>
    <row r="69" spans="1:27" ht="15" hidden="1">
      <c r="A69" s="173"/>
      <c r="B69" s="271" t="s">
        <v>236</v>
      </c>
      <c r="C69" s="247" t="s">
        <v>105</v>
      </c>
      <c r="D69" s="247"/>
      <c r="E69" s="248" t="s">
        <v>235</v>
      </c>
      <c r="F69" s="199" t="s">
        <v>39</v>
      </c>
      <c r="G69" s="249">
        <v>9</v>
      </c>
      <c r="H69" s="294">
        <f>AM69</f>
        <v>0</v>
      </c>
      <c r="I69" s="249">
        <v>9</v>
      </c>
      <c r="J69" s="249">
        <v>9</v>
      </c>
      <c r="K69" s="250">
        <f>IFERROR(VLOOKUP($B69,'[1]2020'!$B$4:$D$38,3,0),"")</f>
        <v>6</v>
      </c>
      <c r="L69" s="251"/>
      <c r="M69" s="252"/>
      <c r="N69" s="253">
        <v>500</v>
      </c>
      <c r="O69" s="254">
        <v>0.08</v>
      </c>
      <c r="P69" s="255">
        <f>N69*O69</f>
        <v>40</v>
      </c>
      <c r="Q69" s="199">
        <f>P69+N69</f>
        <v>540</v>
      </c>
      <c r="R69" s="199">
        <f>Q69*G69</f>
        <v>4860</v>
      </c>
      <c r="S69" s="199">
        <f>Q69*H69</f>
        <v>0</v>
      </c>
      <c r="T69" s="199">
        <f>Q69*I69</f>
        <v>4860</v>
      </c>
      <c r="U69" s="199">
        <f>Q69*J69</f>
        <v>4860</v>
      </c>
      <c r="V69" s="199"/>
      <c r="W69" s="199">
        <f t="shared" si="10"/>
        <v>3240</v>
      </c>
      <c r="X69" s="199"/>
      <c r="Y69" s="199"/>
      <c r="Z69" s="157"/>
      <c r="AA69" s="157"/>
    </row>
    <row r="70" spans="1:27" ht="15" hidden="1">
      <c r="A70" s="173"/>
      <c r="B70" s="243" t="s">
        <v>237</v>
      </c>
      <c r="C70" s="244" t="s">
        <v>238</v>
      </c>
      <c r="D70" s="244"/>
      <c r="E70" s="245"/>
      <c r="F70" s="183"/>
      <c r="G70" s="236"/>
      <c r="H70" s="237"/>
      <c r="I70" s="236"/>
      <c r="J70" s="236"/>
      <c r="K70" s="257">
        <f>IFERROR(VLOOKUP($B70,'[1]2020'!$B$4:$D$38,3,0),"")</f>
        <v>2</v>
      </c>
      <c r="L70" s="258"/>
      <c r="M70" s="259"/>
      <c r="N70" s="239"/>
      <c r="O70" s="240"/>
      <c r="P70" s="241"/>
      <c r="Q70" s="183"/>
      <c r="R70" s="183"/>
      <c r="S70" s="183"/>
      <c r="T70" s="183"/>
      <c r="U70" s="183"/>
      <c r="V70" s="183"/>
      <c r="W70" s="183">
        <f t="shared" si="10"/>
        <v>0</v>
      </c>
      <c r="X70" s="183"/>
      <c r="Y70" s="183"/>
      <c r="Z70" s="157"/>
      <c r="AA70" s="157"/>
    </row>
    <row r="71" spans="1:27" ht="15">
      <c r="A71" s="173">
        <v>21</v>
      </c>
      <c r="B71" s="243"/>
      <c r="C71" s="244" t="s">
        <v>239</v>
      </c>
      <c r="D71" s="244"/>
      <c r="E71" s="245" t="s">
        <v>235</v>
      </c>
      <c r="F71" s="183" t="s">
        <v>39</v>
      </c>
      <c r="G71" s="236">
        <v>9</v>
      </c>
      <c r="H71" s="237">
        <v>8</v>
      </c>
      <c r="I71" s="236">
        <v>9</v>
      </c>
      <c r="J71" s="236">
        <v>9</v>
      </c>
      <c r="K71" s="236">
        <f>SUM(K72:K73)</f>
        <v>11</v>
      </c>
      <c r="L71" s="236"/>
      <c r="M71" s="236">
        <v>11</v>
      </c>
      <c r="N71" s="239">
        <v>500</v>
      </c>
      <c r="O71" s="240">
        <v>0.08</v>
      </c>
      <c r="P71" s="241">
        <v>40</v>
      </c>
      <c r="Q71" s="183">
        <v>540</v>
      </c>
      <c r="R71" s="183">
        <v>4860</v>
      </c>
      <c r="S71" s="183">
        <v>4320</v>
      </c>
      <c r="T71" s="183">
        <v>4860</v>
      </c>
      <c r="U71" s="183">
        <v>4860</v>
      </c>
      <c r="V71" s="183"/>
      <c r="W71" s="183">
        <f t="shared" si="10"/>
        <v>5940</v>
      </c>
      <c r="X71" s="183"/>
      <c r="Y71" s="183">
        <f>M71*Q71</f>
        <v>5940</v>
      </c>
      <c r="Z71" s="235"/>
      <c r="AA71" s="235"/>
    </row>
    <row r="72" spans="1:27" ht="15" hidden="1">
      <c r="A72" s="173"/>
      <c r="B72" s="271" t="s">
        <v>240</v>
      </c>
      <c r="C72" s="247" t="s">
        <v>239</v>
      </c>
      <c r="D72" s="247"/>
      <c r="E72" s="248" t="s">
        <v>235</v>
      </c>
      <c r="F72" s="199" t="s">
        <v>39</v>
      </c>
      <c r="G72" s="249">
        <v>9</v>
      </c>
      <c r="H72" s="294">
        <f>AM72</f>
        <v>0</v>
      </c>
      <c r="I72" s="249">
        <v>9</v>
      </c>
      <c r="J72" s="249">
        <v>9</v>
      </c>
      <c r="K72" s="250">
        <f>IFERROR(VLOOKUP($B72,'[1]2020'!$B$4:$D$38,3,0),"")</f>
        <v>9</v>
      </c>
      <c r="L72" s="251"/>
      <c r="M72" s="252"/>
      <c r="N72" s="253">
        <v>500</v>
      </c>
      <c r="O72" s="254">
        <v>0.08</v>
      </c>
      <c r="P72" s="255">
        <f>N72*O72</f>
        <v>40</v>
      </c>
      <c r="Q72" s="199">
        <f>P72+N72</f>
        <v>540</v>
      </c>
      <c r="R72" s="199">
        <f>Q72*G72</f>
        <v>4860</v>
      </c>
      <c r="S72" s="199">
        <f>Q72*H72</f>
        <v>0</v>
      </c>
      <c r="T72" s="199">
        <f>Q72*I72</f>
        <v>4860</v>
      </c>
      <c r="U72" s="199">
        <f>Q72*J72</f>
        <v>4860</v>
      </c>
      <c r="V72" s="199"/>
      <c r="W72" s="199">
        <f t="shared" si="10"/>
        <v>4860</v>
      </c>
      <c r="X72" s="199"/>
      <c r="Y72" s="199"/>
      <c r="Z72" s="157"/>
      <c r="AA72" s="157"/>
    </row>
    <row r="73" spans="1:27" ht="25.5" hidden="1">
      <c r="A73" s="173"/>
      <c r="B73" s="243" t="s">
        <v>241</v>
      </c>
      <c r="C73" s="244" t="s">
        <v>242</v>
      </c>
      <c r="D73" s="244"/>
      <c r="E73" s="245"/>
      <c r="F73" s="183"/>
      <c r="G73" s="236"/>
      <c r="H73" s="237"/>
      <c r="I73" s="236"/>
      <c r="J73" s="236"/>
      <c r="K73" s="257">
        <f>IFERROR(VLOOKUP($B73,'[1]2020'!$B$4:$D$38,3,0),"")</f>
        <v>2</v>
      </c>
      <c r="L73" s="258"/>
      <c r="M73" s="259"/>
      <c r="N73" s="239"/>
      <c r="O73" s="240"/>
      <c r="P73" s="241"/>
      <c r="Q73" s="183"/>
      <c r="R73" s="183"/>
      <c r="S73" s="183"/>
      <c r="T73" s="183"/>
      <c r="U73" s="183"/>
      <c r="V73" s="183"/>
      <c r="W73" s="183">
        <f t="shared" si="10"/>
        <v>0</v>
      </c>
      <c r="X73" s="183"/>
      <c r="Y73" s="183"/>
      <c r="Z73" s="157"/>
      <c r="AA73" s="157"/>
    </row>
    <row r="74" spans="1:27" ht="25.5">
      <c r="A74" s="173">
        <v>22</v>
      </c>
      <c r="B74" s="243" t="s">
        <v>243</v>
      </c>
      <c r="C74" s="244" t="s">
        <v>244</v>
      </c>
      <c r="D74" s="244"/>
      <c r="E74" s="245" t="s">
        <v>80</v>
      </c>
      <c r="F74" s="183" t="s">
        <v>245</v>
      </c>
      <c r="G74" s="236">
        <v>12</v>
      </c>
      <c r="H74" s="236"/>
      <c r="I74" s="236">
        <v>12</v>
      </c>
      <c r="J74" s="236">
        <v>12</v>
      </c>
      <c r="K74" s="236">
        <v>12</v>
      </c>
      <c r="L74" s="236"/>
      <c r="M74" s="236">
        <v>12</v>
      </c>
      <c r="N74" s="239">
        <v>1</v>
      </c>
      <c r="O74" s="240">
        <v>0.23</v>
      </c>
      <c r="P74" s="241">
        <f>N74*O74</f>
        <v>0.23</v>
      </c>
      <c r="Q74" s="183">
        <f>P74+N74</f>
        <v>1.23</v>
      </c>
      <c r="R74" s="183">
        <f>Q74*G74</f>
        <v>14.76</v>
      </c>
      <c r="S74" s="183">
        <f>Q74*H74</f>
        <v>0</v>
      </c>
      <c r="T74" s="183">
        <f>Q74*I74</f>
        <v>14.76</v>
      </c>
      <c r="U74" s="183">
        <f>Q74*J74</f>
        <v>14.76</v>
      </c>
      <c r="V74" s="183"/>
      <c r="W74" s="183">
        <f t="shared" si="10"/>
        <v>14.76</v>
      </c>
      <c r="X74" s="183"/>
      <c r="Y74" s="183">
        <f>M74*Q74</f>
        <v>14.76</v>
      </c>
      <c r="Z74" s="295"/>
      <c r="AA74" s="295"/>
    </row>
    <row r="75" spans="1:27">
      <c r="A75" s="621" t="s">
        <v>246</v>
      </c>
      <c r="B75" s="621"/>
      <c r="C75" s="621"/>
      <c r="D75" s="621"/>
      <c r="E75" s="621"/>
      <c r="F75" s="621"/>
      <c r="G75" s="621"/>
      <c r="H75" s="621"/>
      <c r="I75" s="621"/>
      <c r="J75" s="621"/>
      <c r="K75" s="296" t="s">
        <v>34</v>
      </c>
      <c r="L75" s="236"/>
      <c r="M75" s="297" t="s">
        <v>34</v>
      </c>
      <c r="N75" s="297"/>
      <c r="O75" s="297"/>
      <c r="P75" s="297"/>
      <c r="Q75" s="297"/>
      <c r="R75" s="293"/>
      <c r="S75" s="293"/>
      <c r="T75" s="293"/>
      <c r="U75" s="297"/>
      <c r="V75" s="183"/>
      <c r="W75" s="298"/>
      <c r="X75" s="298"/>
      <c r="Y75" s="297"/>
      <c r="Z75" s="295"/>
      <c r="AA75" s="295"/>
    </row>
    <row r="76" spans="1:27" ht="25.5">
      <c r="A76" s="173">
        <v>23</v>
      </c>
      <c r="B76" s="173" t="s">
        <v>247</v>
      </c>
      <c r="C76" s="175" t="s">
        <v>248</v>
      </c>
      <c r="D76" s="176">
        <v>9733068</v>
      </c>
      <c r="E76" s="258" t="s">
        <v>68</v>
      </c>
      <c r="F76" s="170" t="s">
        <v>39</v>
      </c>
      <c r="G76" s="258">
        <v>28</v>
      </c>
      <c r="H76" s="275">
        <f>AM76</f>
        <v>0</v>
      </c>
      <c r="I76" s="258">
        <v>40</v>
      </c>
      <c r="J76" s="258">
        <v>28</v>
      </c>
      <c r="K76" s="236">
        <f>IFERROR(VLOOKUP($B76,'[1]2020'!$B$4:$D$38,3,0),"")</f>
        <v>29</v>
      </c>
      <c r="L76" s="236"/>
      <c r="M76" s="236">
        <v>29</v>
      </c>
      <c r="N76" s="239">
        <v>1500</v>
      </c>
      <c r="O76" s="240">
        <v>0.08</v>
      </c>
      <c r="P76" s="241">
        <f t="shared" ref="P76:P86" si="11">N76*O76</f>
        <v>120</v>
      </c>
      <c r="Q76" s="183">
        <f t="shared" ref="Q76:Q86" si="12">P76+N76</f>
        <v>1620</v>
      </c>
      <c r="R76" s="183">
        <f t="shared" ref="R76:R86" si="13">Q76*G76</f>
        <v>45360</v>
      </c>
      <c r="S76" s="183">
        <f t="shared" ref="S76:S86" si="14">Q76*H76</f>
        <v>0</v>
      </c>
      <c r="T76" s="183">
        <f t="shared" ref="T76:T86" si="15">Q76*I76</f>
        <v>64800</v>
      </c>
      <c r="U76" s="183">
        <f t="shared" ref="U76:U86" si="16">Q76*J76</f>
        <v>45360</v>
      </c>
      <c r="V76" s="183"/>
      <c r="W76" s="183">
        <f t="shared" ref="W76:W86" si="17">K76*Q76</f>
        <v>46980</v>
      </c>
      <c r="X76" s="183"/>
      <c r="Y76" s="183">
        <f>M76*Q76</f>
        <v>46980</v>
      </c>
      <c r="Z76" s="295"/>
      <c r="AA76" s="295"/>
    </row>
    <row r="77" spans="1:27" ht="24.75" customHeight="1">
      <c r="A77" s="299">
        <v>24</v>
      </c>
      <c r="B77" s="173" t="s">
        <v>249</v>
      </c>
      <c r="C77" s="300" t="s">
        <v>250</v>
      </c>
      <c r="D77" s="258"/>
      <c r="E77" s="258" t="s">
        <v>68</v>
      </c>
      <c r="F77" s="171" t="s">
        <v>39</v>
      </c>
      <c r="G77" s="258">
        <v>1428</v>
      </c>
      <c r="H77" s="275">
        <f>AM77</f>
        <v>0</v>
      </c>
      <c r="I77" s="258">
        <v>1500</v>
      </c>
      <c r="J77" s="258">
        <v>1428</v>
      </c>
      <c r="K77" s="236">
        <f>SUM(K78:K79)</f>
        <v>1200</v>
      </c>
      <c r="L77" s="236"/>
      <c r="M77" s="236">
        <v>1200</v>
      </c>
      <c r="N77" s="239">
        <v>26</v>
      </c>
      <c r="O77" s="240">
        <v>0.08</v>
      </c>
      <c r="P77" s="241">
        <f t="shared" si="11"/>
        <v>2.08</v>
      </c>
      <c r="Q77" s="239">
        <f t="shared" si="12"/>
        <v>28.08</v>
      </c>
      <c r="R77" s="183">
        <f t="shared" si="13"/>
        <v>40098.239999999998</v>
      </c>
      <c r="S77" s="183">
        <f t="shared" si="14"/>
        <v>0</v>
      </c>
      <c r="T77" s="183">
        <f t="shared" si="15"/>
        <v>42120</v>
      </c>
      <c r="U77" s="239">
        <f t="shared" si="16"/>
        <v>40098.239999999998</v>
      </c>
      <c r="V77" s="183"/>
      <c r="W77" s="239">
        <f t="shared" si="17"/>
        <v>33696</v>
      </c>
      <c r="X77" s="239"/>
      <c r="Y77" s="239">
        <f>M77*Q77</f>
        <v>33696</v>
      </c>
      <c r="Z77" s="295"/>
      <c r="AA77" s="295"/>
    </row>
    <row r="78" spans="1:27" hidden="1">
      <c r="A78" s="251"/>
      <c r="B78" s="201" t="s">
        <v>251</v>
      </c>
      <c r="C78" s="301" t="s">
        <v>252</v>
      </c>
      <c r="D78" s="278"/>
      <c r="E78" s="251"/>
      <c r="F78" s="279"/>
      <c r="G78" s="251"/>
      <c r="H78" s="251"/>
      <c r="I78" s="251"/>
      <c r="J78" s="251"/>
      <c r="K78" s="250">
        <f>IFERROR(VLOOKUP($B78,'[1]2020'!$B$4:$D$38,3,0),"")</f>
        <v>192</v>
      </c>
      <c r="L78" s="251"/>
      <c r="M78" s="252"/>
      <c r="N78" s="253"/>
      <c r="O78" s="254"/>
      <c r="P78" s="255">
        <f t="shared" si="11"/>
        <v>0</v>
      </c>
      <c r="Q78" s="199">
        <f t="shared" si="12"/>
        <v>0</v>
      </c>
      <c r="R78" s="199">
        <f t="shared" si="13"/>
        <v>0</v>
      </c>
      <c r="S78" s="199">
        <f t="shared" si="14"/>
        <v>0</v>
      </c>
      <c r="T78" s="199">
        <f t="shared" si="15"/>
        <v>0</v>
      </c>
      <c r="U78" s="199">
        <f t="shared" si="16"/>
        <v>0</v>
      </c>
      <c r="V78" s="199"/>
      <c r="W78" s="199">
        <f t="shared" si="17"/>
        <v>0</v>
      </c>
      <c r="X78" s="199"/>
      <c r="Y78" s="199"/>
    </row>
    <row r="79" spans="1:27" hidden="1">
      <c r="A79" s="258"/>
      <c r="B79" s="173" t="s">
        <v>253</v>
      </c>
      <c r="C79" s="175" t="s">
        <v>254</v>
      </c>
      <c r="D79" s="176"/>
      <c r="E79" s="258"/>
      <c r="F79" s="170"/>
      <c r="G79" s="258"/>
      <c r="H79" s="258"/>
      <c r="I79" s="258"/>
      <c r="J79" s="258"/>
      <c r="K79" s="257">
        <f>IFERROR(VLOOKUP($B79,'[1]2020'!$B$4:$D$38,3,0),"")</f>
        <v>1008</v>
      </c>
      <c r="L79" s="258"/>
      <c r="M79" s="259"/>
      <c r="N79" s="239"/>
      <c r="O79" s="240"/>
      <c r="P79" s="241">
        <f t="shared" si="11"/>
        <v>0</v>
      </c>
      <c r="Q79" s="183">
        <f t="shared" si="12"/>
        <v>0</v>
      </c>
      <c r="R79" s="183">
        <f t="shared" si="13"/>
        <v>0</v>
      </c>
      <c r="S79" s="183">
        <f t="shared" si="14"/>
        <v>0</v>
      </c>
      <c r="T79" s="183">
        <f t="shared" si="15"/>
        <v>0</v>
      </c>
      <c r="U79" s="183">
        <f t="shared" si="16"/>
        <v>0</v>
      </c>
      <c r="V79" s="183"/>
      <c r="W79" s="183">
        <f t="shared" si="17"/>
        <v>0</v>
      </c>
      <c r="X79" s="183"/>
      <c r="Y79" s="183"/>
    </row>
    <row r="80" spans="1:27">
      <c r="A80" s="173">
        <v>25</v>
      </c>
      <c r="B80" s="173" t="s">
        <v>255</v>
      </c>
      <c r="C80" s="175" t="s">
        <v>83</v>
      </c>
      <c r="D80" s="176">
        <v>9733065</v>
      </c>
      <c r="E80" s="258" t="s">
        <v>68</v>
      </c>
      <c r="F80" s="170" t="s">
        <v>39</v>
      </c>
      <c r="G80" s="258">
        <v>1</v>
      </c>
      <c r="H80" s="275"/>
      <c r="I80" s="258">
        <v>10</v>
      </c>
      <c r="J80" s="258">
        <v>1</v>
      </c>
      <c r="K80" s="236">
        <f>IFERROR(VLOOKUP($B80,'[1]2020'!$B$4:$D$38,3,0),0)</f>
        <v>0</v>
      </c>
      <c r="L80" s="236"/>
      <c r="M80" s="236">
        <v>1</v>
      </c>
      <c r="N80" s="171">
        <v>2500</v>
      </c>
      <c r="O80" s="302">
        <v>0.08</v>
      </c>
      <c r="P80" s="303">
        <f t="shared" si="11"/>
        <v>200</v>
      </c>
      <c r="Q80" s="170">
        <f t="shared" si="12"/>
        <v>2700</v>
      </c>
      <c r="R80" s="170">
        <f t="shared" si="13"/>
        <v>2700</v>
      </c>
      <c r="S80" s="170">
        <f t="shared" si="14"/>
        <v>0</v>
      </c>
      <c r="T80" s="170">
        <f t="shared" si="15"/>
        <v>27000</v>
      </c>
      <c r="U80" s="170">
        <f t="shared" si="16"/>
        <v>2700</v>
      </c>
      <c r="V80" s="170"/>
      <c r="W80" s="170">
        <f t="shared" si="17"/>
        <v>0</v>
      </c>
      <c r="X80" s="170"/>
      <c r="Y80" s="170">
        <f t="shared" ref="Y80:Y86" si="18">M80*Q80</f>
        <v>2700</v>
      </c>
      <c r="Z80" s="295"/>
      <c r="AA80" s="295"/>
    </row>
    <row r="81" spans="1:27">
      <c r="A81" s="173">
        <v>26</v>
      </c>
      <c r="B81" s="258" t="s">
        <v>256</v>
      </c>
      <c r="C81" s="304" t="s">
        <v>86</v>
      </c>
      <c r="D81" s="176">
        <v>9733065</v>
      </c>
      <c r="E81" s="258" t="s">
        <v>68</v>
      </c>
      <c r="F81" s="170" t="s">
        <v>39</v>
      </c>
      <c r="G81" s="258">
        <v>1</v>
      </c>
      <c r="H81" s="275">
        <f>AM80</f>
        <v>0</v>
      </c>
      <c r="I81" s="258">
        <v>2</v>
      </c>
      <c r="J81" s="258">
        <v>1</v>
      </c>
      <c r="K81" s="236">
        <f>IFERROR(VLOOKUP($B81,'[1]2020'!$B$4:$D$38,3,0),0)</f>
        <v>0</v>
      </c>
      <c r="L81" s="236"/>
      <c r="M81" s="236">
        <v>1</v>
      </c>
      <c r="N81" s="171">
        <v>2500</v>
      </c>
      <c r="O81" s="302">
        <v>0.08</v>
      </c>
      <c r="P81" s="303">
        <f t="shared" si="11"/>
        <v>200</v>
      </c>
      <c r="Q81" s="170">
        <f t="shared" si="12"/>
        <v>2700</v>
      </c>
      <c r="R81" s="170">
        <f t="shared" si="13"/>
        <v>2700</v>
      </c>
      <c r="S81" s="170">
        <f t="shared" si="14"/>
        <v>0</v>
      </c>
      <c r="T81" s="170">
        <f t="shared" si="15"/>
        <v>5400</v>
      </c>
      <c r="U81" s="170">
        <f t="shared" si="16"/>
        <v>2700</v>
      </c>
      <c r="V81" s="170"/>
      <c r="W81" s="170">
        <f t="shared" si="17"/>
        <v>0</v>
      </c>
      <c r="X81" s="170"/>
      <c r="Y81" s="170">
        <f t="shared" si="18"/>
        <v>2700</v>
      </c>
      <c r="Z81" s="295"/>
      <c r="AA81" s="295"/>
    </row>
    <row r="82" spans="1:27" ht="25.5">
      <c r="A82" s="173">
        <v>27</v>
      </c>
      <c r="B82" s="173" t="s">
        <v>257</v>
      </c>
      <c r="C82" s="304" t="s">
        <v>67</v>
      </c>
      <c r="D82" s="304"/>
      <c r="E82" s="258" t="s">
        <v>68</v>
      </c>
      <c r="F82" s="170" t="s">
        <v>39</v>
      </c>
      <c r="G82" s="258">
        <v>1</v>
      </c>
      <c r="H82" s="275">
        <f>AM81</f>
        <v>0</v>
      </c>
      <c r="I82" s="258">
        <v>2</v>
      </c>
      <c r="J82" s="258">
        <v>1</v>
      </c>
      <c r="K82" s="236">
        <v>0</v>
      </c>
      <c r="L82" s="236"/>
      <c r="M82" s="236">
        <v>1</v>
      </c>
      <c r="N82" s="171">
        <v>1000</v>
      </c>
      <c r="O82" s="302">
        <v>0.08</v>
      </c>
      <c r="P82" s="303">
        <f t="shared" si="11"/>
        <v>80</v>
      </c>
      <c r="Q82" s="170">
        <f t="shared" si="12"/>
        <v>1080</v>
      </c>
      <c r="R82" s="170">
        <f t="shared" si="13"/>
        <v>1080</v>
      </c>
      <c r="S82" s="170">
        <f t="shared" si="14"/>
        <v>0</v>
      </c>
      <c r="T82" s="170">
        <f t="shared" si="15"/>
        <v>2160</v>
      </c>
      <c r="U82" s="170">
        <f t="shared" si="16"/>
        <v>1080</v>
      </c>
      <c r="V82" s="170"/>
      <c r="W82" s="170">
        <f t="shared" si="17"/>
        <v>0</v>
      </c>
      <c r="X82" s="170"/>
      <c r="Y82" s="170">
        <f t="shared" si="18"/>
        <v>1080</v>
      </c>
      <c r="Z82" s="295"/>
      <c r="AA82" s="295"/>
    </row>
    <row r="83" spans="1:27" ht="25.5">
      <c r="A83" s="173">
        <v>28</v>
      </c>
      <c r="B83" s="258" t="s">
        <v>258</v>
      </c>
      <c r="C83" s="304" t="s">
        <v>69</v>
      </c>
      <c r="D83" s="304"/>
      <c r="E83" s="258" t="s">
        <v>68</v>
      </c>
      <c r="F83" s="170" t="s">
        <v>39</v>
      </c>
      <c r="G83" s="258">
        <v>4</v>
      </c>
      <c r="H83" s="275">
        <f>AM82</f>
        <v>0</v>
      </c>
      <c r="I83" s="258">
        <v>4</v>
      </c>
      <c r="J83" s="258">
        <v>4</v>
      </c>
      <c r="K83" s="236">
        <v>0</v>
      </c>
      <c r="L83" s="236"/>
      <c r="M83" s="236">
        <v>2</v>
      </c>
      <c r="N83" s="171">
        <v>800</v>
      </c>
      <c r="O83" s="302">
        <v>0.08</v>
      </c>
      <c r="P83" s="303">
        <f t="shared" si="11"/>
        <v>64</v>
      </c>
      <c r="Q83" s="170">
        <f t="shared" si="12"/>
        <v>864</v>
      </c>
      <c r="R83" s="170">
        <f t="shared" si="13"/>
        <v>3456</v>
      </c>
      <c r="S83" s="170">
        <f t="shared" si="14"/>
        <v>0</v>
      </c>
      <c r="T83" s="170">
        <f t="shared" si="15"/>
        <v>3456</v>
      </c>
      <c r="U83" s="170">
        <f t="shared" si="16"/>
        <v>3456</v>
      </c>
      <c r="V83" s="170"/>
      <c r="W83" s="170">
        <f t="shared" si="17"/>
        <v>0</v>
      </c>
      <c r="X83" s="170"/>
      <c r="Y83" s="170">
        <f t="shared" si="18"/>
        <v>1728</v>
      </c>
      <c r="Z83" s="295"/>
      <c r="AA83" s="295"/>
    </row>
    <row r="84" spans="1:27">
      <c r="A84" s="173">
        <v>29</v>
      </c>
      <c r="B84" s="173" t="s">
        <v>259</v>
      </c>
      <c r="C84" s="304" t="s">
        <v>71</v>
      </c>
      <c r="D84" s="304"/>
      <c r="E84" s="258" t="s">
        <v>68</v>
      </c>
      <c r="F84" s="170" t="s">
        <v>39</v>
      </c>
      <c r="G84" s="258">
        <v>2</v>
      </c>
      <c r="H84" s="275">
        <v>0</v>
      </c>
      <c r="I84" s="258">
        <v>2</v>
      </c>
      <c r="J84" s="258">
        <v>2</v>
      </c>
      <c r="K84" s="236">
        <f>IFERROR(VLOOKUP($B84,'[1]2020'!$B$4:$D$38,3,0),"")</f>
        <v>2</v>
      </c>
      <c r="L84" s="236"/>
      <c r="M84" s="236">
        <v>2</v>
      </c>
      <c r="N84" s="171">
        <v>1650</v>
      </c>
      <c r="O84" s="302">
        <v>0.08</v>
      </c>
      <c r="P84" s="303">
        <f t="shared" si="11"/>
        <v>132</v>
      </c>
      <c r="Q84" s="170">
        <f t="shared" si="12"/>
        <v>1782</v>
      </c>
      <c r="R84" s="170">
        <f t="shared" si="13"/>
        <v>3564</v>
      </c>
      <c r="S84" s="170">
        <f t="shared" si="14"/>
        <v>0</v>
      </c>
      <c r="T84" s="170">
        <f t="shared" si="15"/>
        <v>3564</v>
      </c>
      <c r="U84" s="170">
        <f t="shared" si="16"/>
        <v>3564</v>
      </c>
      <c r="V84" s="170"/>
      <c r="W84" s="170">
        <f t="shared" si="17"/>
        <v>3564</v>
      </c>
      <c r="X84" s="170"/>
      <c r="Y84" s="170">
        <f t="shared" si="18"/>
        <v>3564</v>
      </c>
      <c r="Z84" s="295"/>
      <c r="AA84" s="295"/>
    </row>
    <row r="85" spans="1:27" ht="25.5">
      <c r="A85" s="173">
        <v>30</v>
      </c>
      <c r="B85" s="258" t="s">
        <v>260</v>
      </c>
      <c r="C85" s="304" t="s">
        <v>73</v>
      </c>
      <c r="D85" s="304"/>
      <c r="E85" s="258" t="s">
        <v>68</v>
      </c>
      <c r="F85" s="170" t="s">
        <v>39</v>
      </c>
      <c r="G85" s="258">
        <v>10</v>
      </c>
      <c r="H85" s="275">
        <f>AM84</f>
        <v>0</v>
      </c>
      <c r="I85" s="258">
        <v>10</v>
      </c>
      <c r="J85" s="258">
        <v>10</v>
      </c>
      <c r="K85" s="236">
        <f>IFERROR(VLOOKUP($B85,'[1]2020'!$B$4:$D$38,3,0),"")</f>
        <v>20</v>
      </c>
      <c r="L85" s="236"/>
      <c r="M85" s="236">
        <v>10</v>
      </c>
      <c r="N85" s="171">
        <v>110</v>
      </c>
      <c r="O85" s="302">
        <v>0.08</v>
      </c>
      <c r="P85" s="303">
        <f t="shared" si="11"/>
        <v>8.8000000000000007</v>
      </c>
      <c r="Q85" s="170">
        <f t="shared" si="12"/>
        <v>118.8</v>
      </c>
      <c r="R85" s="170">
        <f t="shared" si="13"/>
        <v>1188</v>
      </c>
      <c r="S85" s="170">
        <f t="shared" si="14"/>
        <v>0</v>
      </c>
      <c r="T85" s="170">
        <f t="shared" si="15"/>
        <v>1188</v>
      </c>
      <c r="U85" s="170">
        <f t="shared" si="16"/>
        <v>1188</v>
      </c>
      <c r="V85" s="170"/>
      <c r="W85" s="170">
        <f t="shared" si="17"/>
        <v>2376</v>
      </c>
      <c r="X85" s="170"/>
      <c r="Y85" s="170">
        <f t="shared" si="18"/>
        <v>1188</v>
      </c>
      <c r="Z85" s="295"/>
      <c r="AA85" s="295"/>
    </row>
    <row r="86" spans="1:27" ht="25.5">
      <c r="A86" s="173">
        <v>31</v>
      </c>
      <c r="B86" s="173"/>
      <c r="C86" s="305" t="s">
        <v>261</v>
      </c>
      <c r="D86" s="305"/>
      <c r="E86" s="176" t="s">
        <v>80</v>
      </c>
      <c r="F86" s="170" t="s">
        <v>245</v>
      </c>
      <c r="G86" s="258">
        <v>12</v>
      </c>
      <c r="H86" s="275">
        <f>AM85</f>
        <v>0</v>
      </c>
      <c r="I86" s="258">
        <v>12</v>
      </c>
      <c r="J86" s="258">
        <v>12</v>
      </c>
      <c r="K86" s="236">
        <v>0</v>
      </c>
      <c r="L86" s="236"/>
      <c r="M86" s="236">
        <v>12</v>
      </c>
      <c r="N86" s="171">
        <v>10</v>
      </c>
      <c r="O86" s="302">
        <v>0.23</v>
      </c>
      <c r="P86" s="303">
        <f t="shared" si="11"/>
        <v>2.3000000000000003</v>
      </c>
      <c r="Q86" s="170">
        <f t="shared" si="12"/>
        <v>12.3</v>
      </c>
      <c r="R86" s="170">
        <f t="shared" si="13"/>
        <v>147.60000000000002</v>
      </c>
      <c r="S86" s="170">
        <f t="shared" si="14"/>
        <v>0</v>
      </c>
      <c r="T86" s="170">
        <f t="shared" si="15"/>
        <v>147.60000000000002</v>
      </c>
      <c r="U86" s="170">
        <f t="shared" si="16"/>
        <v>147.60000000000002</v>
      </c>
      <c r="V86" s="170"/>
      <c r="W86" s="170">
        <f t="shared" si="17"/>
        <v>0</v>
      </c>
      <c r="X86" s="170"/>
      <c r="Y86" s="170">
        <f t="shared" si="18"/>
        <v>147.60000000000002</v>
      </c>
      <c r="Z86" s="295"/>
      <c r="AA86" s="295"/>
    </row>
    <row r="87" spans="1:27">
      <c r="M87" s="306" t="s">
        <v>34</v>
      </c>
      <c r="Q87" s="307" t="s">
        <v>262</v>
      </c>
      <c r="U87" s="308">
        <f>SUM(U11:U86)</f>
        <v>765040.00320000004</v>
      </c>
      <c r="V87" s="307"/>
      <c r="W87" s="308">
        <f>SUM(W11:W86)</f>
        <v>858834.12959999999</v>
      </c>
      <c r="X87" s="308"/>
      <c r="Y87" s="308">
        <f>SUM(Y11:Y86)</f>
        <v>911281.45319999999</v>
      </c>
    </row>
    <row r="92" spans="1:27">
      <c r="A92" s="309"/>
      <c r="B92" s="309"/>
      <c r="C92" s="310"/>
      <c r="D92" s="310"/>
      <c r="E92" s="310"/>
      <c r="F92" s="310"/>
      <c r="G92" s="310"/>
      <c r="H92" s="310"/>
      <c r="I92" s="311"/>
      <c r="J92" s="309"/>
      <c r="K92" s="312"/>
      <c r="L92" s="312"/>
      <c r="M92" s="312"/>
    </row>
    <row r="93" spans="1:27" ht="14.25" customHeight="1">
      <c r="A93" s="313"/>
      <c r="B93" s="314"/>
      <c r="C93" s="315"/>
      <c r="D93" s="316"/>
      <c r="E93" s="316"/>
      <c r="F93" s="316"/>
      <c r="G93" s="316"/>
      <c r="H93" s="316"/>
      <c r="I93" s="309"/>
      <c r="U93" s="622" t="s">
        <v>263</v>
      </c>
      <c r="V93" s="622"/>
      <c r="W93" s="622"/>
      <c r="X93" s="622"/>
    </row>
    <row r="94" spans="1:27">
      <c r="A94" s="317" t="s">
        <v>264</v>
      </c>
      <c r="B94" s="309"/>
      <c r="C94" s="316"/>
      <c r="D94" s="316"/>
      <c r="E94" s="316"/>
      <c r="F94" s="316"/>
      <c r="G94" s="316"/>
      <c r="H94" s="316"/>
      <c r="I94" s="309"/>
      <c r="U94" s="312"/>
      <c r="V94" s="312"/>
      <c r="W94" s="312"/>
      <c r="X94" s="312"/>
    </row>
    <row r="95" spans="1:27">
      <c r="A95" s="309"/>
      <c r="B95" s="309"/>
      <c r="C95" s="316"/>
      <c r="D95" s="316"/>
      <c r="E95" s="316"/>
      <c r="F95" s="316"/>
      <c r="G95" s="316"/>
      <c r="H95" s="316"/>
      <c r="I95" s="309"/>
      <c r="U95" s="318"/>
      <c r="V95" s="319"/>
      <c r="W95" s="319"/>
      <c r="X95" s="319"/>
    </row>
    <row r="96" spans="1:27">
      <c r="A96" s="309"/>
      <c r="B96" s="309"/>
      <c r="C96" s="316"/>
      <c r="D96" s="316"/>
      <c r="E96" s="316"/>
      <c r="F96" s="316"/>
      <c r="G96" s="316"/>
      <c r="H96" s="316"/>
      <c r="I96" s="309"/>
      <c r="U96" s="141" t="s">
        <v>265</v>
      </c>
      <c r="V96" s="320"/>
      <c r="W96" s="320"/>
      <c r="X96" s="320"/>
    </row>
    <row r="97" spans="1:1">
      <c r="A97" s="161" t="s">
        <v>266</v>
      </c>
    </row>
    <row r="98" spans="1:1">
      <c r="A98" s="161" t="s">
        <v>267</v>
      </c>
    </row>
    <row r="99" spans="1:1">
      <c r="A99" s="161" t="s">
        <v>268</v>
      </c>
    </row>
    <row r="100" spans="1:1">
      <c r="A100" s="161" t="s">
        <v>267</v>
      </c>
    </row>
  </sheetData>
  <autoFilter ref="A9:AA87" xr:uid="{00000000-0009-0000-0000-000002000000}"/>
  <mergeCells count="26">
    <mergeCell ref="N1:Q1"/>
    <mergeCell ref="A2:D2"/>
    <mergeCell ref="C5:U5"/>
    <mergeCell ref="A7:AA7"/>
    <mergeCell ref="A9:A10"/>
    <mergeCell ref="B9:B10"/>
    <mergeCell ref="C9:C10"/>
    <mergeCell ref="D9:D10"/>
    <mergeCell ref="E9:E10"/>
    <mergeCell ref="F9:F10"/>
    <mergeCell ref="G9:G10"/>
    <mergeCell ref="H9:H10"/>
    <mergeCell ref="I9:I10"/>
    <mergeCell ref="J9:J10"/>
    <mergeCell ref="K9:K10"/>
    <mergeCell ref="L9:L10"/>
    <mergeCell ref="R9:Y9"/>
    <mergeCell ref="Z9:Z10"/>
    <mergeCell ref="AA9:AA10"/>
    <mergeCell ref="A75:J75"/>
    <mergeCell ref="U93:X93"/>
    <mergeCell ref="M9:M10"/>
    <mergeCell ref="N9:N10"/>
    <mergeCell ref="O9:O10"/>
    <mergeCell ref="P9:P10"/>
    <mergeCell ref="Q9:Q10"/>
  </mergeCells>
  <pageMargins left="0.31527777777777799" right="0.196527777777778" top="0.43333333333333302" bottom="0.27569444444444402" header="0.511811023622047" footer="0.511811023622047"/>
  <pageSetup paperSize="8"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8"/>
  <sheetViews>
    <sheetView topLeftCell="A47" zoomScale="60" zoomScaleNormal="60" workbookViewId="0">
      <selection activeCell="C61" sqref="C61"/>
    </sheetView>
  </sheetViews>
  <sheetFormatPr defaultColWidth="8.625" defaultRowHeight="14.25"/>
  <cols>
    <col min="1" max="1" width="10.125" customWidth="1"/>
    <col min="2" max="2" width="13.625" customWidth="1"/>
    <col min="3" max="3" width="66.75" customWidth="1"/>
  </cols>
  <sheetData>
    <row r="1" spans="1:4">
      <c r="A1" t="e">
        <f>VLOOKUP(B1,#REF!,1,0)</f>
        <v>#REF!</v>
      </c>
      <c r="B1" t="s">
        <v>269</v>
      </c>
      <c r="C1" t="s">
        <v>270</v>
      </c>
      <c r="D1">
        <v>540</v>
      </c>
    </row>
    <row r="2" spans="1:4">
      <c r="A2" t="e">
        <f>VLOOKUP(B2,#REF!,1,0)</f>
        <v>#REF!</v>
      </c>
      <c r="B2" t="s">
        <v>271</v>
      </c>
      <c r="C2" t="s">
        <v>272</v>
      </c>
      <c r="D2">
        <v>426</v>
      </c>
    </row>
    <row r="3" spans="1:4">
      <c r="A3" t="e">
        <f>VLOOKUP(B3,#REF!,1,0)</f>
        <v>#REF!</v>
      </c>
      <c r="B3" t="s">
        <v>273</v>
      </c>
      <c r="C3" t="s">
        <v>274</v>
      </c>
      <c r="D3">
        <v>700</v>
      </c>
    </row>
    <row r="4" spans="1:4">
      <c r="A4" t="e">
        <f>VLOOKUP(B4,#REF!,1,0)</f>
        <v>#REF!</v>
      </c>
      <c r="B4" t="s">
        <v>275</v>
      </c>
      <c r="C4" t="s">
        <v>276</v>
      </c>
      <c r="D4">
        <v>300</v>
      </c>
    </row>
    <row r="5" spans="1:4">
      <c r="A5" t="e">
        <f>VLOOKUP(B5,#REF!,1,0)</f>
        <v>#REF!</v>
      </c>
      <c r="B5" t="s">
        <v>277</v>
      </c>
      <c r="C5" t="s">
        <v>278</v>
      </c>
      <c r="D5">
        <v>120</v>
      </c>
    </row>
    <row r="6" spans="1:4">
      <c r="A6" t="e">
        <f>VLOOKUP(B6,#REF!,1,0)</f>
        <v>#REF!</v>
      </c>
      <c r="B6" t="s">
        <v>279</v>
      </c>
      <c r="C6" t="s">
        <v>280</v>
      </c>
      <c r="D6">
        <v>120</v>
      </c>
    </row>
    <row r="7" spans="1:4">
      <c r="A7" t="e">
        <f>VLOOKUP(B7,#REF!,1,0)</f>
        <v>#REF!</v>
      </c>
      <c r="B7" t="s">
        <v>281</v>
      </c>
      <c r="C7" t="s">
        <v>282</v>
      </c>
      <c r="D7">
        <v>150</v>
      </c>
    </row>
    <row r="8" spans="1:4">
      <c r="A8" t="e">
        <f>VLOOKUP(B8,#REF!,1,0)</f>
        <v>#REF!</v>
      </c>
      <c r="B8" t="s">
        <v>283</v>
      </c>
      <c r="C8" t="s">
        <v>284</v>
      </c>
      <c r="D8">
        <v>120</v>
      </c>
    </row>
    <row r="9" spans="1:4" s="321" customFormat="1">
      <c r="A9" s="321" t="e">
        <f>VLOOKUP(B9,#REF!,1,0)</f>
        <v>#REF!</v>
      </c>
      <c r="B9" s="321" t="s">
        <v>285</v>
      </c>
      <c r="C9" s="321" t="s">
        <v>286</v>
      </c>
      <c r="D9" s="321">
        <v>50</v>
      </c>
    </row>
    <row r="10" spans="1:4" s="321" customFormat="1">
      <c r="A10" s="321" t="e">
        <f>VLOOKUP(B10,#REF!,1,0)</f>
        <v>#REF!</v>
      </c>
      <c r="B10" s="321" t="s">
        <v>287</v>
      </c>
      <c r="C10" s="321" t="s">
        <v>288</v>
      </c>
      <c r="D10" s="321">
        <v>26</v>
      </c>
    </row>
    <row r="11" spans="1:4" s="321" customFormat="1">
      <c r="A11" s="321" t="e">
        <f>VLOOKUP(B11,#REF!,1,0)</f>
        <v>#REF!</v>
      </c>
      <c r="B11" s="321" t="s">
        <v>289</v>
      </c>
      <c r="C11" s="321" t="s">
        <v>290</v>
      </c>
      <c r="D11" s="321">
        <v>60</v>
      </c>
    </row>
    <row r="12" spans="1:4">
      <c r="A12" t="e">
        <f>VLOOKUP(B12,#REF!,1,0)</f>
        <v>#REF!</v>
      </c>
      <c r="B12" t="s">
        <v>291</v>
      </c>
      <c r="C12" t="s">
        <v>292</v>
      </c>
      <c r="D12">
        <v>210</v>
      </c>
    </row>
    <row r="13" spans="1:4">
      <c r="A13" t="e">
        <f>VLOOKUP(B13,#REF!,1,0)</f>
        <v>#REF!</v>
      </c>
      <c r="B13" t="s">
        <v>293</v>
      </c>
      <c r="C13" t="s">
        <v>294</v>
      </c>
      <c r="D13">
        <v>2299</v>
      </c>
    </row>
    <row r="14" spans="1:4">
      <c r="A14" t="e">
        <f>VLOOKUP(B14,#REF!,1,0)</f>
        <v>#REF!</v>
      </c>
      <c r="B14" t="s">
        <v>295</v>
      </c>
      <c r="C14" t="s">
        <v>296</v>
      </c>
      <c r="D14">
        <v>8708</v>
      </c>
    </row>
    <row r="15" spans="1:4">
      <c r="A15" t="e">
        <f>VLOOKUP(B15,#REF!,1,0)</f>
        <v>#REF!</v>
      </c>
      <c r="B15" t="s">
        <v>297</v>
      </c>
      <c r="C15" t="s">
        <v>298</v>
      </c>
      <c r="D15">
        <v>1223</v>
      </c>
    </row>
    <row r="16" spans="1:4">
      <c r="A16" t="e">
        <f>VLOOKUP(B16,#REF!,1,0)</f>
        <v>#REF!</v>
      </c>
      <c r="B16" t="s">
        <v>299</v>
      </c>
      <c r="C16" t="s">
        <v>300</v>
      </c>
      <c r="D16">
        <v>24</v>
      </c>
    </row>
    <row r="17" spans="1:4">
      <c r="A17" t="e">
        <f>VLOOKUP(B17,#REF!,1,0)</f>
        <v>#REF!</v>
      </c>
      <c r="B17" t="s">
        <v>301</v>
      </c>
      <c r="C17" t="s">
        <v>302</v>
      </c>
      <c r="D17">
        <v>210</v>
      </c>
    </row>
    <row r="18" spans="1:4">
      <c r="A18" t="e">
        <f>VLOOKUP(B18,#REF!,1,0)</f>
        <v>#REF!</v>
      </c>
      <c r="B18" t="s">
        <v>303</v>
      </c>
      <c r="C18" t="s">
        <v>304</v>
      </c>
      <c r="D18">
        <v>250</v>
      </c>
    </row>
    <row r="19" spans="1:4">
      <c r="A19" t="e">
        <f>VLOOKUP(B19,#REF!,1,0)</f>
        <v>#REF!</v>
      </c>
      <c r="B19" t="s">
        <v>305</v>
      </c>
      <c r="C19" t="s">
        <v>306</v>
      </c>
      <c r="D19">
        <v>60</v>
      </c>
    </row>
    <row r="20" spans="1:4">
      <c r="A20" t="e">
        <f>VLOOKUP(B20,#REF!,1,0)</f>
        <v>#REF!</v>
      </c>
      <c r="B20" t="s">
        <v>307</v>
      </c>
      <c r="C20" t="s">
        <v>308</v>
      </c>
      <c r="D20">
        <v>120</v>
      </c>
    </row>
    <row r="21" spans="1:4">
      <c r="A21" t="e">
        <f>VLOOKUP(B21,#REF!,1,0)</f>
        <v>#REF!</v>
      </c>
      <c r="B21" t="s">
        <v>309</v>
      </c>
      <c r="C21" t="s">
        <v>310</v>
      </c>
      <c r="D21">
        <v>120</v>
      </c>
    </row>
    <row r="22" spans="1:4">
      <c r="A22" t="e">
        <f>VLOOKUP(B22,#REF!,1,0)</f>
        <v>#REF!</v>
      </c>
      <c r="B22" t="s">
        <v>311</v>
      </c>
      <c r="C22" t="s">
        <v>312</v>
      </c>
      <c r="D22">
        <v>55</v>
      </c>
    </row>
    <row r="23" spans="1:4">
      <c r="A23" t="e">
        <f>VLOOKUP(B23,#REF!,1,0)</f>
        <v>#REF!</v>
      </c>
      <c r="B23" t="s">
        <v>313</v>
      </c>
      <c r="C23" t="s">
        <v>314</v>
      </c>
      <c r="D23">
        <v>400</v>
      </c>
    </row>
    <row r="24" spans="1:4">
      <c r="A24" t="e">
        <f>VLOOKUP(B24,#REF!,1,0)</f>
        <v>#REF!</v>
      </c>
      <c r="B24" t="s">
        <v>315</v>
      </c>
      <c r="C24" t="s">
        <v>316</v>
      </c>
      <c r="D24">
        <v>300</v>
      </c>
    </row>
    <row r="25" spans="1:4">
      <c r="A25" t="e">
        <f>VLOOKUP(B25,#REF!,1,0)</f>
        <v>#REF!</v>
      </c>
      <c r="B25" t="s">
        <v>317</v>
      </c>
      <c r="C25" t="s">
        <v>318</v>
      </c>
      <c r="D25">
        <v>20</v>
      </c>
    </row>
    <row r="26" spans="1:4">
      <c r="A26" t="e">
        <f>VLOOKUP(B26,#REF!,1,0)</f>
        <v>#REF!</v>
      </c>
      <c r="B26" t="s">
        <v>319</v>
      </c>
      <c r="C26" t="s">
        <v>320</v>
      </c>
      <c r="D26">
        <v>35</v>
      </c>
    </row>
    <row r="27" spans="1:4">
      <c r="A27" t="e">
        <f>VLOOKUP(B27,#REF!,1,0)</f>
        <v>#REF!</v>
      </c>
      <c r="B27" t="s">
        <v>321</v>
      </c>
      <c r="C27" t="s">
        <v>322</v>
      </c>
      <c r="D27">
        <v>50</v>
      </c>
    </row>
    <row r="28" spans="1:4">
      <c r="A28" t="e">
        <f>VLOOKUP(B28,#REF!,1,0)</f>
        <v>#REF!</v>
      </c>
      <c r="B28" t="s">
        <v>323</v>
      </c>
      <c r="C28" t="s">
        <v>324</v>
      </c>
      <c r="D28">
        <v>1100</v>
      </c>
    </row>
    <row r="29" spans="1:4">
      <c r="A29" t="e">
        <f>VLOOKUP(B29,#REF!,1,0)</f>
        <v>#REF!</v>
      </c>
      <c r="B29" t="s">
        <v>325</v>
      </c>
      <c r="C29" t="s">
        <v>326</v>
      </c>
      <c r="D29">
        <v>200</v>
      </c>
    </row>
    <row r="30" spans="1:4">
      <c r="A30" t="e">
        <f>VLOOKUP(B30,#REF!,1,0)</f>
        <v>#REF!</v>
      </c>
      <c r="B30" t="s">
        <v>327</v>
      </c>
      <c r="C30" t="s">
        <v>328</v>
      </c>
      <c r="D30">
        <v>500</v>
      </c>
    </row>
    <row r="31" spans="1:4">
      <c r="A31" t="e">
        <f>VLOOKUP(B31,#REF!,1,0)</f>
        <v>#REF!</v>
      </c>
      <c r="B31" t="s">
        <v>329</v>
      </c>
      <c r="C31" t="s">
        <v>330</v>
      </c>
      <c r="D31">
        <v>250</v>
      </c>
    </row>
    <row r="32" spans="1:4">
      <c r="A32" t="e">
        <f>VLOOKUP(B32,#REF!,1,0)</f>
        <v>#REF!</v>
      </c>
      <c r="B32" t="s">
        <v>331</v>
      </c>
      <c r="C32" t="s">
        <v>332</v>
      </c>
      <c r="D32">
        <v>730</v>
      </c>
    </row>
    <row r="33" spans="1:4">
      <c r="A33" t="e">
        <f>VLOOKUP(B33,#REF!,1,0)</f>
        <v>#REF!</v>
      </c>
      <c r="B33" t="s">
        <v>333</v>
      </c>
      <c r="C33" t="s">
        <v>334</v>
      </c>
      <c r="D33">
        <v>4059</v>
      </c>
    </row>
    <row r="34" spans="1:4">
      <c r="A34" t="e">
        <f>VLOOKUP(B34,#REF!,1,0)</f>
        <v>#REF!</v>
      </c>
      <c r="B34" t="s">
        <v>335</v>
      </c>
      <c r="C34" t="s">
        <v>336</v>
      </c>
      <c r="D34">
        <v>5225</v>
      </c>
    </row>
    <row r="35" spans="1:4">
      <c r="A35" t="e">
        <f>VLOOKUP(B35,#REF!,1,0)</f>
        <v>#REF!</v>
      </c>
      <c r="B35" t="s">
        <v>337</v>
      </c>
      <c r="C35" t="s">
        <v>338</v>
      </c>
      <c r="D35">
        <v>7617</v>
      </c>
    </row>
    <row r="36" spans="1:4">
      <c r="A36" t="e">
        <f>VLOOKUP(B36,#REF!,1,0)</f>
        <v>#REF!</v>
      </c>
      <c r="B36" t="s">
        <v>339</v>
      </c>
      <c r="C36" t="s">
        <v>340</v>
      </c>
      <c r="D36">
        <v>2176</v>
      </c>
    </row>
    <row r="37" spans="1:4">
      <c r="A37" t="e">
        <f>VLOOKUP(B37,#REF!,1,0)</f>
        <v>#REF!</v>
      </c>
      <c r="B37" t="s">
        <v>341</v>
      </c>
      <c r="C37" t="s">
        <v>342</v>
      </c>
      <c r="D37">
        <v>313</v>
      </c>
    </row>
    <row r="38" spans="1:4">
      <c r="A38" t="e">
        <f>VLOOKUP(B38,#REF!,1,0)</f>
        <v>#REF!</v>
      </c>
      <c r="B38" t="s">
        <v>343</v>
      </c>
      <c r="C38" t="s">
        <v>344</v>
      </c>
      <c r="D38">
        <v>8143</v>
      </c>
    </row>
    <row r="39" spans="1:4">
      <c r="A39" t="e">
        <f>VLOOKUP(B39,#REF!,1,0)</f>
        <v>#REF!</v>
      </c>
      <c r="B39" t="s">
        <v>345</v>
      </c>
      <c r="C39" t="s">
        <v>346</v>
      </c>
      <c r="D39">
        <v>8228</v>
      </c>
    </row>
    <row r="40" spans="1:4">
      <c r="A40" t="e">
        <f>VLOOKUP(B40,#REF!,1,0)</f>
        <v>#REF!</v>
      </c>
      <c r="B40" t="s">
        <v>347</v>
      </c>
      <c r="C40" t="s">
        <v>348</v>
      </c>
      <c r="D40">
        <v>4944</v>
      </c>
    </row>
    <row r="41" spans="1:4">
      <c r="A41" t="e">
        <f>VLOOKUP(B41,#REF!,1,0)</f>
        <v>#REF!</v>
      </c>
      <c r="B41" t="s">
        <v>349</v>
      </c>
      <c r="C41" t="s">
        <v>350</v>
      </c>
      <c r="D41">
        <v>1520</v>
      </c>
    </row>
    <row r="42" spans="1:4">
      <c r="A42" t="e">
        <f>VLOOKUP(B42,#REF!,1,0)</f>
        <v>#REF!</v>
      </c>
      <c r="B42" t="s">
        <v>351</v>
      </c>
      <c r="C42" t="s">
        <v>352</v>
      </c>
      <c r="D42">
        <v>248</v>
      </c>
    </row>
    <row r="43" spans="1:4">
      <c r="A43" t="e">
        <f>VLOOKUP(B43,#REF!,1,0)</f>
        <v>#REF!</v>
      </c>
      <c r="B43" t="s">
        <v>353</v>
      </c>
      <c r="C43" t="s">
        <v>354</v>
      </c>
      <c r="D43">
        <v>353</v>
      </c>
    </row>
    <row r="44" spans="1:4">
      <c r="A44" t="e">
        <f>VLOOKUP(B44,#REF!,1,0)</f>
        <v>#REF!</v>
      </c>
      <c r="B44" t="s">
        <v>355</v>
      </c>
      <c r="C44" t="s">
        <v>356</v>
      </c>
      <c r="D44">
        <v>246</v>
      </c>
    </row>
    <row r="45" spans="1:4">
      <c r="A45" t="e">
        <f>VLOOKUP(B45,#REF!,1,0)</f>
        <v>#REF!</v>
      </c>
      <c r="B45" t="s">
        <v>357</v>
      </c>
      <c r="C45" t="s">
        <v>358</v>
      </c>
      <c r="D45">
        <v>503</v>
      </c>
    </row>
    <row r="46" spans="1:4">
      <c r="A46" t="e">
        <f>VLOOKUP(B46,#REF!,1,0)</f>
        <v>#REF!</v>
      </c>
      <c r="B46" t="s">
        <v>359</v>
      </c>
      <c r="C46" t="s">
        <v>360</v>
      </c>
      <c r="D46">
        <v>310</v>
      </c>
    </row>
    <row r="47" spans="1:4">
      <c r="A47" t="e">
        <f>VLOOKUP(B47,#REF!,1,0)</f>
        <v>#REF!</v>
      </c>
      <c r="B47" t="s">
        <v>361</v>
      </c>
      <c r="C47" t="s">
        <v>362</v>
      </c>
      <c r="D47">
        <v>18</v>
      </c>
    </row>
    <row r="48" spans="1:4">
      <c r="A48" t="e">
        <f>VLOOKUP(B48,#REF!,1,0)</f>
        <v>#REF!</v>
      </c>
      <c r="B48" t="s">
        <v>363</v>
      </c>
      <c r="C48" t="s">
        <v>364</v>
      </c>
      <c r="D48">
        <v>410</v>
      </c>
    </row>
    <row r="49" spans="1:4">
      <c r="A49" t="e">
        <f>VLOOKUP(B49,#REF!,1,0)</f>
        <v>#REF!</v>
      </c>
      <c r="B49" t="s">
        <v>365</v>
      </c>
      <c r="C49" t="s">
        <v>366</v>
      </c>
      <c r="D49">
        <v>171</v>
      </c>
    </row>
    <row r="50" spans="1:4">
      <c r="A50" t="e">
        <f>VLOOKUP(B50,#REF!,1,0)</f>
        <v>#REF!</v>
      </c>
      <c r="B50" t="s">
        <v>367</v>
      </c>
      <c r="C50" t="s">
        <v>368</v>
      </c>
      <c r="D50">
        <v>3</v>
      </c>
    </row>
    <row r="51" spans="1:4">
      <c r="A51" t="e">
        <f>VLOOKUP(B51,#REF!,1,0)</f>
        <v>#REF!</v>
      </c>
      <c r="B51" t="s">
        <v>369</v>
      </c>
      <c r="C51" t="s">
        <v>370</v>
      </c>
      <c r="D51">
        <v>47</v>
      </c>
    </row>
    <row r="52" spans="1:4">
      <c r="A52" t="e">
        <f>VLOOKUP(B52,#REF!,1,0)</f>
        <v>#REF!</v>
      </c>
      <c r="B52" t="s">
        <v>371</v>
      </c>
      <c r="C52" t="s">
        <v>372</v>
      </c>
      <c r="D52">
        <v>50</v>
      </c>
    </row>
    <row r="53" spans="1:4">
      <c r="A53" t="e">
        <f>VLOOKUP(B53,#REF!,1,0)</f>
        <v>#REF!</v>
      </c>
      <c r="B53" t="s">
        <v>373</v>
      </c>
      <c r="C53" t="s">
        <v>374</v>
      </c>
      <c r="D53">
        <v>302</v>
      </c>
    </row>
    <row r="54" spans="1:4">
      <c r="A54" t="e">
        <f>VLOOKUP(B54,#REF!,1,0)</f>
        <v>#REF!</v>
      </c>
      <c r="B54" t="s">
        <v>375</v>
      </c>
      <c r="C54" t="s">
        <v>376</v>
      </c>
      <c r="D54">
        <v>195</v>
      </c>
    </row>
    <row r="55" spans="1:4">
      <c r="A55" t="e">
        <f>VLOOKUP(B55,#REF!,1,0)</f>
        <v>#REF!</v>
      </c>
      <c r="B55" t="s">
        <v>377</v>
      </c>
      <c r="C55" t="s">
        <v>378</v>
      </c>
      <c r="D55">
        <v>165</v>
      </c>
    </row>
    <row r="56" spans="1:4">
      <c r="A56" t="e">
        <f>VLOOKUP(B56,#REF!,1,0)</f>
        <v>#REF!</v>
      </c>
      <c r="B56" t="s">
        <v>379</v>
      </c>
      <c r="C56" t="s">
        <v>380</v>
      </c>
      <c r="D56">
        <v>109</v>
      </c>
    </row>
    <row r="57" spans="1:4">
      <c r="A57" t="e">
        <f>VLOOKUP(B57,#REF!,1,0)</f>
        <v>#REF!</v>
      </c>
      <c r="B57" t="s">
        <v>381</v>
      </c>
      <c r="C57" t="s">
        <v>382</v>
      </c>
      <c r="D57">
        <v>300</v>
      </c>
    </row>
    <row r="58" spans="1:4">
      <c r="A58" t="e">
        <f>VLOOKUP(B58,#REF!,1,0)</f>
        <v>#REF!</v>
      </c>
      <c r="B58" t="s">
        <v>383</v>
      </c>
      <c r="C58" t="s">
        <v>384</v>
      </c>
      <c r="D58">
        <v>1594</v>
      </c>
    </row>
    <row r="59" spans="1:4">
      <c r="A59" t="e">
        <f>VLOOKUP(B59,#REF!,1,0)</f>
        <v>#REF!</v>
      </c>
      <c r="B59" t="s">
        <v>385</v>
      </c>
      <c r="C59" t="s">
        <v>386</v>
      </c>
      <c r="D59">
        <v>1231</v>
      </c>
    </row>
    <row r="60" spans="1:4">
      <c r="A60" t="e">
        <f>VLOOKUP(B60,#REF!,1,0)</f>
        <v>#REF!</v>
      </c>
      <c r="B60" t="s">
        <v>387</v>
      </c>
      <c r="C60" t="s">
        <v>388</v>
      </c>
      <c r="D60">
        <v>4</v>
      </c>
    </row>
    <row r="61" spans="1:4">
      <c r="A61" t="e">
        <f>VLOOKUP(B61,#REF!,1,0)</f>
        <v>#REF!</v>
      </c>
      <c r="B61" t="s">
        <v>389</v>
      </c>
      <c r="C61" t="s">
        <v>390</v>
      </c>
      <c r="D61">
        <v>1</v>
      </c>
    </row>
    <row r="62" spans="1:4">
      <c r="A62" t="e">
        <f>VLOOKUP(B62,#REF!,1,0)</f>
        <v>#REF!</v>
      </c>
      <c r="B62" t="s">
        <v>391</v>
      </c>
      <c r="C62" t="s">
        <v>392</v>
      </c>
      <c r="D62">
        <v>3</v>
      </c>
    </row>
    <row r="63" spans="1:4">
      <c r="A63" t="e">
        <f>VLOOKUP(B63,#REF!,1,0)</f>
        <v>#REF!</v>
      </c>
      <c r="B63" t="s">
        <v>393</v>
      </c>
      <c r="C63" t="s">
        <v>394</v>
      </c>
      <c r="D63">
        <v>6</v>
      </c>
    </row>
    <row r="64" spans="1:4">
      <c r="A64" t="e">
        <f>VLOOKUP(B64,#REF!,1,0)</f>
        <v>#REF!</v>
      </c>
      <c r="B64" t="s">
        <v>395</v>
      </c>
      <c r="C64" t="s">
        <v>396</v>
      </c>
      <c r="D64">
        <v>120</v>
      </c>
    </row>
    <row r="65" spans="1:4">
      <c r="A65" t="e">
        <f>VLOOKUP(B65,#REF!,1,0)</f>
        <v>#REF!</v>
      </c>
      <c r="B65" t="s">
        <v>397</v>
      </c>
      <c r="C65" t="s">
        <v>398</v>
      </c>
      <c r="D65">
        <v>580</v>
      </c>
    </row>
    <row r="66" spans="1:4">
      <c r="A66" t="e">
        <f>VLOOKUP(B66,#REF!,1,0)</f>
        <v>#REF!</v>
      </c>
      <c r="B66" t="s">
        <v>399</v>
      </c>
      <c r="C66" t="s">
        <v>400</v>
      </c>
      <c r="D66">
        <v>1130</v>
      </c>
    </row>
    <row r="67" spans="1:4">
      <c r="A67" t="e">
        <f>VLOOKUP(B67,#REF!,1,0)</f>
        <v>#REF!</v>
      </c>
      <c r="B67" t="s">
        <v>401</v>
      </c>
      <c r="C67" t="s">
        <v>402</v>
      </c>
      <c r="D67">
        <v>1020</v>
      </c>
    </row>
    <row r="68" spans="1:4">
      <c r="A68" t="e">
        <f>VLOOKUP(B68,#REF!,1,0)</f>
        <v>#REF!</v>
      </c>
      <c r="B68" t="s">
        <v>403</v>
      </c>
      <c r="C68" t="s">
        <v>404</v>
      </c>
      <c r="D68">
        <v>5287</v>
      </c>
    </row>
    <row r="69" spans="1:4">
      <c r="A69" t="e">
        <f>VLOOKUP(B69,#REF!,1,0)</f>
        <v>#REF!</v>
      </c>
      <c r="B69" t="s">
        <v>405</v>
      </c>
      <c r="C69" t="s">
        <v>406</v>
      </c>
      <c r="D69">
        <v>499</v>
      </c>
    </row>
    <row r="70" spans="1:4">
      <c r="A70" t="e">
        <f>VLOOKUP(B70,#REF!,1,0)</f>
        <v>#REF!</v>
      </c>
      <c r="B70" t="s">
        <v>407</v>
      </c>
      <c r="C70" t="s">
        <v>408</v>
      </c>
      <c r="D70">
        <v>1400</v>
      </c>
    </row>
    <row r="71" spans="1:4">
      <c r="A71" t="e">
        <f>VLOOKUP(B71,#REF!,1,0)</f>
        <v>#REF!</v>
      </c>
      <c r="B71" t="s">
        <v>409</v>
      </c>
      <c r="C71" t="s">
        <v>410</v>
      </c>
      <c r="D71">
        <v>1604</v>
      </c>
    </row>
    <row r="72" spans="1:4">
      <c r="A72" t="e">
        <f>VLOOKUP(B72,#REF!,1,0)</f>
        <v>#REF!</v>
      </c>
      <c r="B72" t="s">
        <v>411</v>
      </c>
      <c r="C72" t="s">
        <v>412</v>
      </c>
      <c r="D72">
        <v>3252</v>
      </c>
    </row>
    <row r="73" spans="1:4">
      <c r="A73" t="e">
        <f>VLOOKUP(B73,#REF!,1,0)</f>
        <v>#REF!</v>
      </c>
      <c r="B73" t="s">
        <v>413</v>
      </c>
      <c r="C73" t="s">
        <v>414</v>
      </c>
      <c r="D73">
        <v>4718</v>
      </c>
    </row>
    <row r="74" spans="1:4">
      <c r="A74" t="e">
        <f>VLOOKUP(B74,#REF!,1,0)</f>
        <v>#REF!</v>
      </c>
      <c r="B74" t="s">
        <v>415</v>
      </c>
      <c r="C74" t="s">
        <v>416</v>
      </c>
      <c r="D74">
        <v>534</v>
      </c>
    </row>
    <row r="75" spans="1:4">
      <c r="A75" t="e">
        <f>VLOOKUP(B75,#REF!,1,0)</f>
        <v>#REF!</v>
      </c>
      <c r="B75" t="s">
        <v>417</v>
      </c>
      <c r="C75" t="s">
        <v>418</v>
      </c>
      <c r="D75">
        <v>228</v>
      </c>
    </row>
    <row r="76" spans="1:4">
      <c r="A76" t="e">
        <f>VLOOKUP(B76,#REF!,1,0)</f>
        <v>#REF!</v>
      </c>
      <c r="B76" t="s">
        <v>419</v>
      </c>
      <c r="C76" t="s">
        <v>420</v>
      </c>
      <c r="D76">
        <v>3942</v>
      </c>
    </row>
    <row r="77" spans="1:4">
      <c r="A77" t="e">
        <f>VLOOKUP(B77,#REF!,1,0)</f>
        <v>#REF!</v>
      </c>
      <c r="B77" t="s">
        <v>421</v>
      </c>
      <c r="C77" t="s">
        <v>422</v>
      </c>
      <c r="D77">
        <v>4769</v>
      </c>
    </row>
    <row r="78" spans="1:4">
      <c r="A78" t="e">
        <f>VLOOKUP(B78,#REF!,1,0)</f>
        <v>#REF!</v>
      </c>
      <c r="B78" t="s">
        <v>423</v>
      </c>
      <c r="C78" t="s">
        <v>424</v>
      </c>
      <c r="D78">
        <v>2484</v>
      </c>
    </row>
    <row r="79" spans="1:4">
      <c r="A79" t="e">
        <f>VLOOKUP(B79,#REF!,1,0)</f>
        <v>#REF!</v>
      </c>
      <c r="B79" t="s">
        <v>425</v>
      </c>
      <c r="C79" t="s">
        <v>426</v>
      </c>
      <c r="D79">
        <v>50</v>
      </c>
    </row>
    <row r="80" spans="1:4">
      <c r="A80" t="e">
        <f>VLOOKUP(B80,#REF!,1,0)</f>
        <v>#REF!</v>
      </c>
      <c r="B80" t="s">
        <v>427</v>
      </c>
      <c r="C80" t="s">
        <v>428</v>
      </c>
      <c r="D80">
        <v>700</v>
      </c>
    </row>
    <row r="81" spans="1:4">
      <c r="A81" t="e">
        <f>VLOOKUP(B81,#REF!,1,0)</f>
        <v>#REF!</v>
      </c>
      <c r="B81" t="s">
        <v>429</v>
      </c>
      <c r="C81" t="s">
        <v>430</v>
      </c>
      <c r="D81">
        <v>1000</v>
      </c>
    </row>
    <row r="82" spans="1:4">
      <c r="A82" t="e">
        <f>VLOOKUP(B82,#REF!,1,0)</f>
        <v>#REF!</v>
      </c>
      <c r="B82" t="s">
        <v>431</v>
      </c>
      <c r="C82" t="s">
        <v>432</v>
      </c>
      <c r="D82">
        <v>500</v>
      </c>
    </row>
    <row r="83" spans="1:4">
      <c r="A83" t="e">
        <f>VLOOKUP(B83,#REF!,1,0)</f>
        <v>#REF!</v>
      </c>
      <c r="B83" t="s">
        <v>433</v>
      </c>
      <c r="C83" t="s">
        <v>434</v>
      </c>
      <c r="D83">
        <v>285</v>
      </c>
    </row>
    <row r="84" spans="1:4">
      <c r="A84" t="e">
        <f>VLOOKUP(B84,#REF!,1,0)</f>
        <v>#REF!</v>
      </c>
      <c r="B84" t="s">
        <v>435</v>
      </c>
      <c r="C84" t="s">
        <v>436</v>
      </c>
      <c r="D84">
        <v>5100</v>
      </c>
    </row>
    <row r="85" spans="1:4">
      <c r="A85" t="e">
        <f>VLOOKUP(B85,#REF!,1,0)</f>
        <v>#REF!</v>
      </c>
      <c r="B85" t="s">
        <v>437</v>
      </c>
      <c r="C85" t="s">
        <v>438</v>
      </c>
      <c r="D85">
        <v>7595</v>
      </c>
    </row>
    <row r="86" spans="1:4">
      <c r="A86" t="e">
        <f>VLOOKUP(B86,#REF!,1,0)</f>
        <v>#REF!</v>
      </c>
      <c r="B86" t="s">
        <v>439</v>
      </c>
      <c r="C86" t="s">
        <v>440</v>
      </c>
      <c r="D86">
        <v>8712</v>
      </c>
    </row>
    <row r="87" spans="1:4">
      <c r="A87" t="e">
        <f>VLOOKUP(B87,#REF!,1,0)</f>
        <v>#REF!</v>
      </c>
      <c r="B87" t="s">
        <v>441</v>
      </c>
      <c r="C87" t="s">
        <v>442</v>
      </c>
      <c r="D87">
        <v>1434</v>
      </c>
    </row>
    <row r="88" spans="1:4">
      <c r="A88" t="e">
        <f>VLOOKUP(B88,#REF!,1,0)</f>
        <v>#REF!</v>
      </c>
      <c r="B88" t="s">
        <v>443</v>
      </c>
      <c r="C88" t="s">
        <v>444</v>
      </c>
      <c r="D88">
        <v>9718</v>
      </c>
    </row>
    <row r="89" spans="1:4">
      <c r="A89" t="e">
        <f>VLOOKUP(B89,#REF!,1,0)</f>
        <v>#REF!</v>
      </c>
      <c r="B89" t="s">
        <v>445</v>
      </c>
      <c r="C89" t="s">
        <v>446</v>
      </c>
      <c r="D89">
        <v>5303</v>
      </c>
    </row>
    <row r="90" spans="1:4">
      <c r="A90" t="e">
        <f>VLOOKUP(B90,#REF!,1,0)</f>
        <v>#REF!</v>
      </c>
      <c r="B90" t="s">
        <v>447</v>
      </c>
      <c r="C90" t="s">
        <v>448</v>
      </c>
      <c r="D90">
        <v>2960</v>
      </c>
    </row>
    <row r="91" spans="1:4">
      <c r="A91" t="e">
        <f>VLOOKUP(B91,#REF!,1,0)</f>
        <v>#REF!</v>
      </c>
      <c r="B91" t="s">
        <v>449</v>
      </c>
      <c r="C91" t="s">
        <v>450</v>
      </c>
      <c r="D91">
        <v>3344</v>
      </c>
    </row>
    <row r="92" spans="1:4">
      <c r="A92" t="e">
        <f>VLOOKUP(B92,#REF!,1,0)</f>
        <v>#REF!</v>
      </c>
      <c r="B92" t="s">
        <v>451</v>
      </c>
      <c r="C92" t="s">
        <v>452</v>
      </c>
      <c r="D92">
        <v>1302</v>
      </c>
    </row>
    <row r="93" spans="1:4">
      <c r="A93" t="e">
        <f>VLOOKUP(B93,#REF!,1,0)</f>
        <v>#REF!</v>
      </c>
      <c r="B93" t="s">
        <v>453</v>
      </c>
      <c r="C93" t="s">
        <v>454</v>
      </c>
      <c r="D93">
        <v>4369</v>
      </c>
    </row>
    <row r="94" spans="1:4">
      <c r="A94" t="e">
        <f>VLOOKUP(B94,#REF!,1,0)</f>
        <v>#REF!</v>
      </c>
      <c r="B94" t="s">
        <v>455</v>
      </c>
      <c r="C94" t="s">
        <v>456</v>
      </c>
      <c r="D94">
        <v>351</v>
      </c>
    </row>
    <row r="95" spans="1:4">
      <c r="A95" t="e">
        <f>VLOOKUP(B95,#REF!,1,0)</f>
        <v>#REF!</v>
      </c>
      <c r="B95" t="s">
        <v>457</v>
      </c>
      <c r="C95" t="s">
        <v>458</v>
      </c>
      <c r="D95">
        <v>72</v>
      </c>
    </row>
    <row r="96" spans="1:4">
      <c r="A96" t="e">
        <f>VLOOKUP(B96,#REF!,1,0)</f>
        <v>#REF!</v>
      </c>
      <c r="B96" t="s">
        <v>459</v>
      </c>
      <c r="C96" t="s">
        <v>460</v>
      </c>
      <c r="D96">
        <v>242</v>
      </c>
    </row>
    <row r="97" spans="1:4">
      <c r="A97" t="e">
        <f>VLOOKUP(B97,#REF!,1,0)</f>
        <v>#REF!</v>
      </c>
      <c r="B97" t="s">
        <v>461</v>
      </c>
      <c r="C97" t="s">
        <v>462</v>
      </c>
      <c r="D97">
        <v>148</v>
      </c>
    </row>
    <row r="98" spans="1:4">
      <c r="A98" t="e">
        <f>VLOOKUP(B98,#REF!,1,0)</f>
        <v>#REF!</v>
      </c>
      <c r="B98" t="s">
        <v>463</v>
      </c>
      <c r="C98" t="s">
        <v>464</v>
      </c>
      <c r="D98">
        <v>269</v>
      </c>
    </row>
    <row r="99" spans="1:4">
      <c r="A99" t="e">
        <f>VLOOKUP(B99,#REF!,1,0)</f>
        <v>#REF!</v>
      </c>
      <c r="B99" t="s">
        <v>465</v>
      </c>
      <c r="C99" t="s">
        <v>466</v>
      </c>
      <c r="D99">
        <v>66</v>
      </c>
    </row>
    <row r="100" spans="1:4">
      <c r="A100" t="e">
        <f>VLOOKUP(B100,#REF!,1,0)</f>
        <v>#REF!</v>
      </c>
      <c r="B100" t="s">
        <v>467</v>
      </c>
      <c r="C100" t="s">
        <v>468</v>
      </c>
      <c r="D100">
        <v>43</v>
      </c>
    </row>
    <row r="101" spans="1:4">
      <c r="A101" t="e">
        <f>VLOOKUP(B101,#REF!,1,0)</f>
        <v>#REF!</v>
      </c>
      <c r="B101" t="s">
        <v>469</v>
      </c>
      <c r="C101" t="s">
        <v>470</v>
      </c>
      <c r="D101">
        <v>22</v>
      </c>
    </row>
    <row r="102" spans="1:4">
      <c r="A102" t="e">
        <f>VLOOKUP(B102,#REF!,1,0)</f>
        <v>#REF!</v>
      </c>
      <c r="B102" t="s">
        <v>471</v>
      </c>
      <c r="C102" t="s">
        <v>472</v>
      </c>
      <c r="D102">
        <v>361</v>
      </c>
    </row>
    <row r="103" spans="1:4">
      <c r="A103" t="e">
        <f>VLOOKUP(B103,#REF!,1,0)</f>
        <v>#REF!</v>
      </c>
      <c r="B103" t="s">
        <v>473</v>
      </c>
      <c r="C103" t="s">
        <v>474</v>
      </c>
      <c r="D103">
        <v>60</v>
      </c>
    </row>
    <row r="104" spans="1:4">
      <c r="A104" t="e">
        <f>VLOOKUP(B104,#REF!,1,0)</f>
        <v>#REF!</v>
      </c>
      <c r="B104" t="s">
        <v>475</v>
      </c>
      <c r="C104" t="s">
        <v>476</v>
      </c>
      <c r="D104">
        <v>2366</v>
      </c>
    </row>
    <row r="105" spans="1:4">
      <c r="A105" t="e">
        <f>VLOOKUP(B105,#REF!,1,0)</f>
        <v>#REF!</v>
      </c>
      <c r="B105" t="s">
        <v>477</v>
      </c>
      <c r="C105" t="s">
        <v>478</v>
      </c>
      <c r="D105">
        <v>500</v>
      </c>
    </row>
    <row r="106" spans="1:4">
      <c r="A106" t="e">
        <f>VLOOKUP(B106,#REF!,1,0)</f>
        <v>#REF!</v>
      </c>
      <c r="B106" t="s">
        <v>479</v>
      </c>
      <c r="C106" t="s">
        <v>480</v>
      </c>
      <c r="D106">
        <v>2484</v>
      </c>
    </row>
    <row r="107" spans="1:4">
      <c r="A107" t="e">
        <f>VLOOKUP(B107,#REF!,1,0)</f>
        <v>#REF!</v>
      </c>
      <c r="B107" t="s">
        <v>481</v>
      </c>
      <c r="C107" t="s">
        <v>482</v>
      </c>
      <c r="D107">
        <v>125</v>
      </c>
    </row>
    <row r="108" spans="1:4">
      <c r="A108" t="e">
        <f>VLOOKUP(B108,#REF!,1,0)</f>
        <v>#REF!</v>
      </c>
      <c r="B108" t="s">
        <v>483</v>
      </c>
      <c r="C108" t="s">
        <v>484</v>
      </c>
      <c r="D108">
        <v>50</v>
      </c>
    </row>
    <row r="109" spans="1:4">
      <c r="A109" t="e">
        <f>VLOOKUP(B109,#REF!,1,0)</f>
        <v>#REF!</v>
      </c>
      <c r="B109" t="s">
        <v>485</v>
      </c>
      <c r="C109" t="s">
        <v>486</v>
      </c>
      <c r="D109">
        <v>196</v>
      </c>
    </row>
    <row r="110" spans="1:4">
      <c r="A110" t="e">
        <f>VLOOKUP(B110,#REF!,1,0)</f>
        <v>#REF!</v>
      </c>
      <c r="B110" t="s">
        <v>487</v>
      </c>
      <c r="C110" t="s">
        <v>488</v>
      </c>
      <c r="D110">
        <v>3787</v>
      </c>
    </row>
    <row r="111" spans="1:4">
      <c r="A111" t="e">
        <f>VLOOKUP(B111,#REF!,1,0)</f>
        <v>#REF!</v>
      </c>
      <c r="B111" t="s">
        <v>489</v>
      </c>
      <c r="C111" t="s">
        <v>490</v>
      </c>
      <c r="D111">
        <v>1197</v>
      </c>
    </row>
    <row r="112" spans="1:4">
      <c r="A112" t="e">
        <f>VLOOKUP(B112,#REF!,1,0)</f>
        <v>#REF!</v>
      </c>
      <c r="B112" t="s">
        <v>491</v>
      </c>
      <c r="C112" t="s">
        <v>492</v>
      </c>
      <c r="D112">
        <v>6131</v>
      </c>
    </row>
    <row r="113" spans="1:4">
      <c r="A113" t="e">
        <f>VLOOKUP(B113,#REF!,1,0)</f>
        <v>#REF!</v>
      </c>
      <c r="B113" t="s">
        <v>493</v>
      </c>
      <c r="C113" t="s">
        <v>494</v>
      </c>
      <c r="D113">
        <v>86</v>
      </c>
    </row>
    <row r="114" spans="1:4">
      <c r="A114" t="e">
        <f>VLOOKUP(B114,#REF!,1,0)</f>
        <v>#REF!</v>
      </c>
      <c r="B114" t="s">
        <v>495</v>
      </c>
      <c r="C114" t="s">
        <v>496</v>
      </c>
      <c r="D114">
        <v>40</v>
      </c>
    </row>
    <row r="115" spans="1:4">
      <c r="A115" t="e">
        <f>VLOOKUP(B115,#REF!,1,0)</f>
        <v>#REF!</v>
      </c>
      <c r="B115" t="s">
        <v>497</v>
      </c>
      <c r="C115" t="s">
        <v>498</v>
      </c>
      <c r="D115">
        <v>156</v>
      </c>
    </row>
    <row r="116" spans="1:4">
      <c r="A116" t="e">
        <f>VLOOKUP(B116,#REF!,1,0)</f>
        <v>#REF!</v>
      </c>
      <c r="B116" t="s">
        <v>499</v>
      </c>
      <c r="C116" t="s">
        <v>500</v>
      </c>
      <c r="D116">
        <v>1132</v>
      </c>
    </row>
    <row r="117" spans="1:4">
      <c r="A117" s="321" t="e">
        <f>VLOOKUP(B117,#REF!,1,0)</f>
        <v>#REF!</v>
      </c>
      <c r="B117" s="321" t="s">
        <v>501</v>
      </c>
      <c r="C117" s="321" t="s">
        <v>502</v>
      </c>
      <c r="D117">
        <v>30</v>
      </c>
    </row>
    <row r="118" spans="1:4">
      <c r="B118" t="s">
        <v>503</v>
      </c>
      <c r="D118">
        <v>171823</v>
      </c>
    </row>
  </sheetData>
  <pageMargins left="0.7" right="0.7" top="0.75" bottom="0.75" header="0.511811023622047" footer="0.511811023622047"/>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zoomScale="60" zoomScaleNormal="60" workbookViewId="0">
      <selection activeCell="C61" sqref="C61"/>
    </sheetView>
  </sheetViews>
  <sheetFormatPr defaultColWidth="8.625" defaultRowHeight="14.25"/>
  <sheetData/>
  <pageMargins left="0.7" right="0.7" top="0.75" bottom="0.75" header="0.511811023622047" footer="0.511811023622047"/>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46"/>
  <sheetViews>
    <sheetView topLeftCell="A2" zoomScale="60" zoomScaleNormal="60" workbookViewId="0">
      <pane xSplit="2" ySplit="5" topLeftCell="C40" activePane="bottomRight" state="frozen"/>
      <selection activeCell="A2" sqref="A2"/>
      <selection pane="topRight" activeCell="C2" sqref="C2"/>
      <selection pane="bottomLeft" activeCell="A40" sqref="A40"/>
      <selection pane="bottomRight" activeCell="G11" sqref="G11"/>
    </sheetView>
  </sheetViews>
  <sheetFormatPr defaultColWidth="6.875" defaultRowHeight="26.25"/>
  <cols>
    <col min="1" max="1" width="7" style="322" customWidth="1"/>
    <col min="2" max="2" width="86.125" style="322" customWidth="1"/>
    <col min="3" max="3" width="24.875" style="323" customWidth="1"/>
    <col min="4" max="4" width="20.75" style="323" customWidth="1"/>
    <col min="5" max="5" width="20.625" style="324" customWidth="1"/>
    <col min="6" max="6" width="19.5" style="323" customWidth="1"/>
    <col min="7" max="7" width="18.5" style="324" customWidth="1"/>
    <col min="8" max="8" width="21" style="325" customWidth="1"/>
    <col min="9" max="9" width="14.875" style="324" customWidth="1"/>
    <col min="10" max="10" width="23.625" style="324" customWidth="1"/>
    <col min="11" max="11" width="24.875" style="325" customWidth="1"/>
    <col min="12" max="12" width="29.625" style="325" customWidth="1"/>
    <col min="13" max="13" width="31" style="325" customWidth="1"/>
    <col min="14" max="14" width="25" style="325" customWidth="1"/>
    <col min="15" max="15" width="36.75" style="323" customWidth="1"/>
    <col min="16" max="16" width="18.375" style="326" customWidth="1"/>
    <col min="17" max="17" width="30.75" style="327" customWidth="1"/>
    <col min="18" max="18" width="25" style="327" customWidth="1"/>
    <col min="19" max="19" width="25.75" style="328" customWidth="1"/>
    <col min="20" max="20" width="28.25" style="329" customWidth="1"/>
    <col min="21" max="21" width="73.5" style="322" hidden="1" customWidth="1"/>
    <col min="22" max="22" width="6.875" style="322"/>
    <col min="23" max="23" width="24" style="322" customWidth="1"/>
    <col min="24" max="240" width="6.875" style="322"/>
    <col min="241" max="241" width="7" style="322" customWidth="1"/>
    <col min="242" max="242" width="130.125" style="322" customWidth="1"/>
    <col min="243" max="243" width="33.625" style="322" customWidth="1"/>
    <col min="244" max="244" width="20.75" style="322" customWidth="1"/>
    <col min="245" max="245" width="24.375" style="322" customWidth="1"/>
    <col min="246" max="246" width="8.875" style="322" customWidth="1"/>
    <col min="247" max="248" width="9.5" style="322" customWidth="1"/>
    <col min="249" max="249" width="53.375" style="322" customWidth="1"/>
    <col min="250" max="250" width="14.125" style="322" customWidth="1"/>
    <col min="251" max="251" width="14.875" style="322" customWidth="1"/>
    <col min="252" max="252" width="12.25" style="322" customWidth="1"/>
    <col min="253" max="253" width="16" style="322" customWidth="1"/>
    <col min="254" max="257" width="17.875" style="322" customWidth="1"/>
    <col min="258" max="259" width="10.5" style="322" hidden="1" customWidth="1"/>
    <col min="260" max="260" width="15.625" style="322" customWidth="1"/>
    <col min="261" max="264" width="18.75" style="322" customWidth="1"/>
    <col min="265" max="496" width="6.875" style="322"/>
    <col min="497" max="497" width="7" style="322" customWidth="1"/>
    <col min="498" max="498" width="130.125" style="322" customWidth="1"/>
    <col min="499" max="499" width="33.625" style="322" customWidth="1"/>
    <col min="500" max="500" width="20.75" style="322" customWidth="1"/>
    <col min="501" max="501" width="24.375" style="322" customWidth="1"/>
    <col min="502" max="502" width="8.875" style="322" customWidth="1"/>
    <col min="503" max="504" width="9.5" style="322" customWidth="1"/>
    <col min="505" max="505" width="53.375" style="322" customWidth="1"/>
    <col min="506" max="506" width="14.125" style="322" customWidth="1"/>
    <col min="507" max="507" width="14.875" style="322" customWidth="1"/>
    <col min="508" max="508" width="12.25" style="322" customWidth="1"/>
    <col min="509" max="509" width="16" style="322" customWidth="1"/>
    <col min="510" max="513" width="17.875" style="322" customWidth="1"/>
    <col min="514" max="515" width="10.5" style="322" hidden="1" customWidth="1"/>
    <col min="516" max="516" width="15.625" style="322" customWidth="1"/>
    <col min="517" max="520" width="18.75" style="322" customWidth="1"/>
    <col min="521" max="752" width="6.875" style="322"/>
    <col min="753" max="753" width="7" style="322" customWidth="1"/>
    <col min="754" max="754" width="130.125" style="322" customWidth="1"/>
    <col min="755" max="755" width="33.625" style="322" customWidth="1"/>
    <col min="756" max="756" width="20.75" style="322" customWidth="1"/>
    <col min="757" max="757" width="24.375" style="322" customWidth="1"/>
    <col min="758" max="758" width="8.875" style="322" customWidth="1"/>
    <col min="759" max="760" width="9.5" style="322" customWidth="1"/>
    <col min="761" max="761" width="53.375" style="322" customWidth="1"/>
    <col min="762" max="762" width="14.125" style="322" customWidth="1"/>
    <col min="763" max="763" width="14.875" style="322" customWidth="1"/>
    <col min="764" max="764" width="12.25" style="322" customWidth="1"/>
    <col min="765" max="765" width="16" style="322" customWidth="1"/>
    <col min="766" max="769" width="17.875" style="322" customWidth="1"/>
    <col min="770" max="771" width="10.5" style="322" hidden="1" customWidth="1"/>
    <col min="772" max="772" width="15.625" style="322" customWidth="1"/>
    <col min="773" max="776" width="18.75" style="322" customWidth="1"/>
    <col min="777" max="1008" width="6.875" style="322"/>
    <col min="1009" max="1009" width="7" style="322" customWidth="1"/>
    <col min="1010" max="1010" width="130.125" style="322" customWidth="1"/>
    <col min="1011" max="1011" width="33.625" style="322" customWidth="1"/>
    <col min="1012" max="1012" width="20.75" style="322" customWidth="1"/>
    <col min="1013" max="1013" width="24.375" style="322" customWidth="1"/>
    <col min="1014" max="1014" width="8.875" style="322" customWidth="1"/>
    <col min="1015" max="1016" width="9.5" style="322" customWidth="1"/>
    <col min="1017" max="1017" width="53.375" style="322" customWidth="1"/>
    <col min="1018" max="1018" width="14.125" style="322" customWidth="1"/>
    <col min="1019" max="1019" width="14.875" style="322" customWidth="1"/>
    <col min="1020" max="1020" width="12.25" style="322" customWidth="1"/>
    <col min="1021" max="1021" width="16" style="322" customWidth="1"/>
    <col min="1022" max="1024" width="17.875" style="322" customWidth="1"/>
  </cols>
  <sheetData>
    <row r="1" spans="1:23" s="335" customFormat="1" ht="39" hidden="1" customHeight="1">
      <c r="A1" s="330" t="s">
        <v>504</v>
      </c>
      <c r="B1" s="330"/>
      <c r="C1" s="330"/>
      <c r="D1" s="330"/>
      <c r="E1" s="330"/>
      <c r="F1" s="330"/>
      <c r="G1" s="330"/>
      <c r="H1" s="330"/>
      <c r="I1" s="330"/>
      <c r="J1" s="330"/>
      <c r="K1" s="330"/>
      <c r="L1" s="330"/>
      <c r="M1" s="330"/>
      <c r="N1" s="330"/>
      <c r="O1" s="330"/>
      <c r="P1" s="331"/>
      <c r="Q1" s="332"/>
      <c r="R1" s="332"/>
      <c r="S1" s="333"/>
      <c r="T1" s="334"/>
    </row>
    <row r="2" spans="1:23" s="335" customFormat="1" ht="39" customHeight="1">
      <c r="A2" s="640" t="s">
        <v>505</v>
      </c>
      <c r="B2" s="640"/>
      <c r="C2" s="330"/>
      <c r="D2" s="330"/>
      <c r="E2" s="330"/>
      <c r="F2" s="330"/>
      <c r="G2" s="330"/>
      <c r="H2" s="330"/>
      <c r="I2" s="330"/>
      <c r="J2" s="330"/>
      <c r="K2" s="330"/>
      <c r="L2" s="330"/>
      <c r="M2" s="330"/>
      <c r="N2" s="330"/>
      <c r="O2" s="330"/>
      <c r="P2" s="331"/>
      <c r="Q2" s="332"/>
      <c r="R2" s="332"/>
      <c r="S2" s="333"/>
      <c r="T2" s="332"/>
    </row>
    <row r="3" spans="1:23" s="335" customFormat="1" ht="39" customHeight="1">
      <c r="A3" s="330"/>
      <c r="B3" s="330"/>
      <c r="C3" s="330"/>
      <c r="D3" s="330"/>
      <c r="E3" s="330"/>
      <c r="F3" s="330"/>
      <c r="G3" s="330"/>
      <c r="H3" s="330"/>
      <c r="I3" s="330"/>
      <c r="J3" s="330"/>
      <c r="K3" s="330"/>
      <c r="L3" s="330"/>
      <c r="M3" s="330"/>
      <c r="N3" s="330"/>
      <c r="O3" s="330"/>
      <c r="P3" s="331"/>
      <c r="Q3" s="332"/>
      <c r="R3" s="332"/>
      <c r="S3" s="333"/>
      <c r="T3" s="332"/>
    </row>
    <row r="4" spans="1:23" s="335" customFormat="1" ht="39" customHeight="1">
      <c r="A4" s="641" t="s">
        <v>506</v>
      </c>
      <c r="B4" s="641"/>
      <c r="C4" s="641"/>
      <c r="D4" s="641"/>
      <c r="E4" s="641"/>
      <c r="F4" s="641"/>
      <c r="G4" s="641"/>
      <c r="H4" s="641"/>
      <c r="I4" s="641"/>
      <c r="J4" s="641"/>
      <c r="K4" s="641"/>
      <c r="L4" s="641"/>
      <c r="M4" s="641"/>
      <c r="N4" s="641"/>
      <c r="O4" s="641"/>
      <c r="P4" s="641"/>
      <c r="Q4" s="641"/>
      <c r="R4" s="641"/>
      <c r="S4" s="641"/>
      <c r="T4" s="641"/>
    </row>
    <row r="5" spans="1:23" s="346" customFormat="1" ht="203.25" customHeight="1">
      <c r="A5" s="336" t="s">
        <v>3</v>
      </c>
      <c r="B5" s="336" t="s">
        <v>507</v>
      </c>
      <c r="C5" s="337" t="s">
        <v>5</v>
      </c>
      <c r="D5" s="337" t="s">
        <v>6</v>
      </c>
      <c r="E5" s="337" t="s">
        <v>7</v>
      </c>
      <c r="F5" s="337" t="s">
        <v>8</v>
      </c>
      <c r="G5" s="337" t="s">
        <v>508</v>
      </c>
      <c r="H5" s="338" t="s">
        <v>509</v>
      </c>
      <c r="I5" s="339" t="s">
        <v>12</v>
      </c>
      <c r="J5" s="340" t="s">
        <v>13</v>
      </c>
      <c r="K5" s="338" t="s">
        <v>14</v>
      </c>
      <c r="L5" s="338" t="s">
        <v>17</v>
      </c>
      <c r="M5" s="338" t="s">
        <v>18</v>
      </c>
      <c r="N5" s="341" t="s">
        <v>19</v>
      </c>
      <c r="O5" s="90" t="s">
        <v>20</v>
      </c>
      <c r="P5" s="342" t="s">
        <v>21</v>
      </c>
      <c r="Q5" s="343" t="s">
        <v>22</v>
      </c>
      <c r="R5" s="343" t="s">
        <v>23</v>
      </c>
      <c r="S5" s="344" t="s">
        <v>24</v>
      </c>
      <c r="T5" s="345" t="s">
        <v>25</v>
      </c>
      <c r="U5" s="341" t="s">
        <v>510</v>
      </c>
    </row>
    <row r="6" spans="1:23" s="346" customFormat="1">
      <c r="A6" s="337">
        <v>1</v>
      </c>
      <c r="B6" s="336">
        <v>2</v>
      </c>
      <c r="C6" s="337">
        <v>3</v>
      </c>
      <c r="D6" s="337">
        <v>4</v>
      </c>
      <c r="E6" s="337">
        <v>5</v>
      </c>
      <c r="F6" s="337">
        <v>6</v>
      </c>
      <c r="G6" s="337">
        <v>7</v>
      </c>
      <c r="H6" s="337">
        <v>8</v>
      </c>
      <c r="I6" s="337">
        <v>9</v>
      </c>
      <c r="J6" s="337">
        <v>10</v>
      </c>
      <c r="K6" s="337">
        <v>11</v>
      </c>
      <c r="L6" s="337">
        <v>12</v>
      </c>
      <c r="M6" s="337">
        <v>13</v>
      </c>
      <c r="N6" s="337">
        <v>14</v>
      </c>
      <c r="O6" s="337">
        <v>15</v>
      </c>
      <c r="P6" s="347">
        <v>16</v>
      </c>
      <c r="Q6" s="347">
        <v>17</v>
      </c>
      <c r="R6" s="347">
        <v>18</v>
      </c>
      <c r="S6" s="347">
        <v>19</v>
      </c>
      <c r="T6" s="348">
        <v>20</v>
      </c>
      <c r="U6" s="118"/>
    </row>
    <row r="7" spans="1:23" s="359" customFormat="1" ht="38.25" customHeight="1">
      <c r="A7" s="106" t="s">
        <v>34</v>
      </c>
      <c r="B7" s="349" t="s">
        <v>34</v>
      </c>
      <c r="C7" s="350" t="s">
        <v>34</v>
      </c>
      <c r="D7" s="350" t="s">
        <v>34</v>
      </c>
      <c r="E7" s="106" t="s">
        <v>34</v>
      </c>
      <c r="F7" s="106" t="s">
        <v>34</v>
      </c>
      <c r="G7" s="351" t="s">
        <v>34</v>
      </c>
      <c r="H7" s="352" t="s">
        <v>34</v>
      </c>
      <c r="I7" s="353" t="s">
        <v>34</v>
      </c>
      <c r="J7" s="350" t="s">
        <v>34</v>
      </c>
      <c r="K7" s="352" t="s">
        <v>34</v>
      </c>
      <c r="L7" s="352" t="s">
        <v>34</v>
      </c>
      <c r="M7" s="352" t="s">
        <v>34</v>
      </c>
      <c r="N7" s="341" t="s">
        <v>34</v>
      </c>
      <c r="O7" s="354" t="s">
        <v>34</v>
      </c>
      <c r="P7" s="355" t="s">
        <v>34</v>
      </c>
      <c r="Q7" s="356" t="s">
        <v>34</v>
      </c>
      <c r="R7" s="356" t="s">
        <v>34</v>
      </c>
      <c r="S7" s="357" t="s">
        <v>34</v>
      </c>
      <c r="T7" s="334" t="s">
        <v>34</v>
      </c>
      <c r="U7" s="358"/>
    </row>
    <row r="8" spans="1:23" s="359" customFormat="1">
      <c r="A8" s="360" t="s">
        <v>511</v>
      </c>
      <c r="B8" s="361"/>
      <c r="C8" s="361"/>
      <c r="D8" s="361"/>
      <c r="E8" s="361"/>
      <c r="F8" s="361"/>
      <c r="G8" s="361"/>
      <c r="H8" s="361"/>
      <c r="I8" s="361"/>
      <c r="J8" s="361"/>
      <c r="K8" s="361"/>
      <c r="L8" s="361"/>
      <c r="M8" s="361"/>
      <c r="N8" s="361"/>
      <c r="O8" s="361"/>
      <c r="P8" s="361"/>
      <c r="Q8" s="361"/>
      <c r="R8" s="361"/>
      <c r="S8" s="361"/>
      <c r="T8" s="362"/>
      <c r="U8" s="358"/>
      <c r="W8" s="363"/>
    </row>
    <row r="9" spans="1:23" s="359" customFormat="1" ht="183.75">
      <c r="A9" s="364">
        <v>1</v>
      </c>
      <c r="B9" s="365" t="s">
        <v>42</v>
      </c>
      <c r="C9" s="366" t="s">
        <v>512</v>
      </c>
      <c r="D9" s="350" t="s">
        <v>37</v>
      </c>
      <c r="E9" s="90" t="s">
        <v>38</v>
      </c>
      <c r="F9" s="106" t="s">
        <v>43</v>
      </c>
      <c r="G9" s="367">
        <v>300</v>
      </c>
      <c r="H9" s="368">
        <v>60</v>
      </c>
      <c r="I9" s="369">
        <v>0.08</v>
      </c>
      <c r="J9" s="368">
        <f>H9*I9</f>
        <v>4.8</v>
      </c>
      <c r="K9" s="368">
        <f>H9+J9</f>
        <v>64.8</v>
      </c>
      <c r="L9" s="368">
        <f>G9*H9</f>
        <v>18000</v>
      </c>
      <c r="M9" s="368">
        <f>G9*K9</f>
        <v>19440</v>
      </c>
      <c r="N9" s="368">
        <v>32</v>
      </c>
      <c r="O9" s="368">
        <f>N9*1.08</f>
        <v>34.56</v>
      </c>
      <c r="P9" s="370">
        <f>ROUND(G9*0.6,0)</f>
        <v>180</v>
      </c>
      <c r="Q9" s="371">
        <v>10728</v>
      </c>
      <c r="R9" s="371">
        <v>11586.24</v>
      </c>
      <c r="S9" s="371">
        <v>28608</v>
      </c>
      <c r="T9" s="372">
        <v>30896.639999999999</v>
      </c>
      <c r="U9" s="115" t="s">
        <v>513</v>
      </c>
      <c r="W9" s="363"/>
    </row>
    <row r="10" spans="1:23">
      <c r="A10" s="642" t="s">
        <v>514</v>
      </c>
      <c r="B10" s="642"/>
      <c r="C10" s="642"/>
      <c r="D10" s="642"/>
      <c r="E10" s="642"/>
      <c r="F10" s="642"/>
      <c r="G10" s="642"/>
      <c r="H10" s="642"/>
      <c r="I10" s="642"/>
      <c r="J10" s="642">
        <f>H10*I10</f>
        <v>0</v>
      </c>
      <c r="K10" s="642">
        <f>H10+J10</f>
        <v>0</v>
      </c>
      <c r="L10" s="642">
        <f>G10*H10</f>
        <v>0</v>
      </c>
      <c r="M10" s="642">
        <f>G10*K10</f>
        <v>0</v>
      </c>
      <c r="N10" s="642"/>
      <c r="O10" s="642"/>
      <c r="P10" s="642"/>
      <c r="Q10" s="642"/>
      <c r="R10" s="642"/>
      <c r="S10" s="642"/>
      <c r="T10" s="642"/>
      <c r="U10" s="373"/>
      <c r="W10" s="363"/>
    </row>
    <row r="11" spans="1:23" ht="95.25" customHeight="1">
      <c r="A11" s="106">
        <v>1</v>
      </c>
      <c r="B11" s="374" t="s">
        <v>52</v>
      </c>
      <c r="C11" s="350" t="s">
        <v>512</v>
      </c>
      <c r="D11" s="350" t="s">
        <v>37</v>
      </c>
      <c r="E11" s="90" t="s">
        <v>38</v>
      </c>
      <c r="F11" s="106" t="s">
        <v>43</v>
      </c>
      <c r="G11" s="367">
        <v>24</v>
      </c>
      <c r="H11" s="368">
        <v>260</v>
      </c>
      <c r="I11" s="369">
        <v>0.08</v>
      </c>
      <c r="J11" s="368">
        <f>H11*I11</f>
        <v>20.8</v>
      </c>
      <c r="K11" s="368">
        <f>H11+J11</f>
        <v>280.8</v>
      </c>
      <c r="L11" s="368">
        <f>G11*H11</f>
        <v>6240</v>
      </c>
      <c r="M11" s="368">
        <f>G11*K11</f>
        <v>6739.2000000000007</v>
      </c>
      <c r="N11" s="368">
        <v>200</v>
      </c>
      <c r="O11" s="368">
        <f>N11*1.08</f>
        <v>216</v>
      </c>
      <c r="P11" s="370">
        <f>ROUND(G11*0.6,0)</f>
        <v>14</v>
      </c>
      <c r="Q11" s="371">
        <f>P11*H11</f>
        <v>3640</v>
      </c>
      <c r="R11" s="371">
        <f>P11*K11</f>
        <v>3931.2000000000003</v>
      </c>
      <c r="S11" s="371">
        <f>L11+Q11</f>
        <v>9880</v>
      </c>
      <c r="T11" s="372">
        <f>M11+R11</f>
        <v>10670.400000000001</v>
      </c>
      <c r="U11" s="115" t="s">
        <v>513</v>
      </c>
      <c r="W11" s="363"/>
    </row>
    <row r="12" spans="1:23">
      <c r="A12" s="360" t="s">
        <v>515</v>
      </c>
      <c r="B12" s="361"/>
      <c r="C12" s="361"/>
      <c r="D12" s="361"/>
      <c r="E12" s="636"/>
      <c r="F12" s="636"/>
      <c r="G12" s="636"/>
      <c r="H12" s="636"/>
      <c r="I12" s="636"/>
      <c r="J12" s="636"/>
      <c r="K12" s="636"/>
      <c r="L12" s="636"/>
      <c r="M12" s="636"/>
      <c r="N12" s="636"/>
      <c r="O12" s="361"/>
      <c r="P12" s="361"/>
      <c r="Q12" s="361"/>
      <c r="R12" s="361"/>
      <c r="S12" s="361"/>
      <c r="T12" s="362"/>
      <c r="U12" s="373"/>
      <c r="W12" s="363"/>
    </row>
    <row r="13" spans="1:23" ht="99.75" customHeight="1">
      <c r="A13" s="106">
        <v>1</v>
      </c>
      <c r="B13" s="374" t="s">
        <v>53</v>
      </c>
      <c r="C13" s="350" t="s">
        <v>512</v>
      </c>
      <c r="D13" s="350" t="s">
        <v>37</v>
      </c>
      <c r="E13" s="90" t="s">
        <v>54</v>
      </c>
      <c r="F13" s="106" t="s">
        <v>43</v>
      </c>
      <c r="G13" s="367">
        <v>24</v>
      </c>
      <c r="H13" s="368">
        <v>290</v>
      </c>
      <c r="I13" s="369">
        <v>0.08</v>
      </c>
      <c r="J13" s="368">
        <f>H13*I13</f>
        <v>23.2</v>
      </c>
      <c r="K13" s="368">
        <f>H13+J13</f>
        <v>313.2</v>
      </c>
      <c r="L13" s="368">
        <f>G13*H13</f>
        <v>6960</v>
      </c>
      <c r="M13" s="368">
        <f>G13*K13</f>
        <v>7516.7999999999993</v>
      </c>
      <c r="N13" s="368">
        <f>H13</f>
        <v>290</v>
      </c>
      <c r="O13" s="368">
        <f>N13*1.08</f>
        <v>313.20000000000005</v>
      </c>
      <c r="P13" s="370">
        <f>ROUND(G13*0.6,0)</f>
        <v>14</v>
      </c>
      <c r="Q13" s="371">
        <f>P13*H13</f>
        <v>4060</v>
      </c>
      <c r="R13" s="371">
        <f>P13*K13</f>
        <v>4384.8</v>
      </c>
      <c r="S13" s="371">
        <f>L13+Q13</f>
        <v>11020</v>
      </c>
      <c r="T13" s="372">
        <f>M13+R13</f>
        <v>11901.599999999999</v>
      </c>
      <c r="U13" s="115" t="s">
        <v>513</v>
      </c>
      <c r="W13" s="363"/>
    </row>
    <row r="14" spans="1:23">
      <c r="A14" s="360" t="s">
        <v>516</v>
      </c>
      <c r="B14" s="361"/>
      <c r="C14" s="361"/>
      <c r="D14" s="361"/>
      <c r="E14" s="361"/>
      <c r="F14" s="361"/>
      <c r="G14" s="361"/>
      <c r="H14" s="361"/>
      <c r="I14" s="636"/>
      <c r="J14" s="636"/>
      <c r="K14" s="636"/>
      <c r="L14" s="636"/>
      <c r="M14" s="636"/>
      <c r="N14" s="636"/>
      <c r="O14" s="636"/>
      <c r="P14" s="361"/>
      <c r="Q14" s="361"/>
      <c r="R14" s="361"/>
      <c r="S14" s="361"/>
      <c r="T14" s="362"/>
      <c r="U14" s="373"/>
      <c r="W14" s="363"/>
    </row>
    <row r="15" spans="1:23" ht="74.25" customHeight="1">
      <c r="A15" s="106">
        <v>1</v>
      </c>
      <c r="B15" s="374" t="s">
        <v>55</v>
      </c>
      <c r="C15" s="90" t="s">
        <v>512</v>
      </c>
      <c r="D15" s="350" t="s">
        <v>37</v>
      </c>
      <c r="E15" s="90" t="s">
        <v>54</v>
      </c>
      <c r="F15" s="106" t="s">
        <v>43</v>
      </c>
      <c r="G15" s="367">
        <v>24</v>
      </c>
      <c r="H15" s="368">
        <v>280</v>
      </c>
      <c r="I15" s="369">
        <v>0.08</v>
      </c>
      <c r="J15" s="368">
        <f>H15*I15</f>
        <v>22.400000000000002</v>
      </c>
      <c r="K15" s="368">
        <f>H15+J15</f>
        <v>302.39999999999998</v>
      </c>
      <c r="L15" s="368">
        <f>G15*H15</f>
        <v>6720</v>
      </c>
      <c r="M15" s="368">
        <f>G15*K15</f>
        <v>7257.5999999999995</v>
      </c>
      <c r="N15" s="368">
        <f>H15</f>
        <v>280</v>
      </c>
      <c r="O15" s="368">
        <f>N15*1.08</f>
        <v>302.40000000000003</v>
      </c>
      <c r="P15" s="370">
        <f>ROUND(G15*0.6,0)</f>
        <v>14</v>
      </c>
      <c r="Q15" s="371">
        <f>P15*H15</f>
        <v>3920</v>
      </c>
      <c r="R15" s="371">
        <f>P15*K15</f>
        <v>4233.5999999999995</v>
      </c>
      <c r="S15" s="371">
        <f>L15+Q15</f>
        <v>10640</v>
      </c>
      <c r="T15" s="372">
        <f>M15+R15</f>
        <v>11491.199999999999</v>
      </c>
      <c r="U15" s="115" t="s">
        <v>513</v>
      </c>
      <c r="W15" s="363"/>
    </row>
    <row r="16" spans="1:23">
      <c r="A16" s="360" t="s">
        <v>517</v>
      </c>
      <c r="B16" s="361"/>
      <c r="C16" s="361"/>
      <c r="D16" s="361"/>
      <c r="E16" s="636"/>
      <c r="F16" s="636"/>
      <c r="G16" s="636"/>
      <c r="H16" s="636"/>
      <c r="I16" s="636"/>
      <c r="J16" s="636"/>
      <c r="K16" s="636"/>
      <c r="L16" s="636"/>
      <c r="M16" s="636"/>
      <c r="N16" s="636"/>
      <c r="O16" s="636"/>
      <c r="P16" s="636"/>
      <c r="Q16" s="636"/>
      <c r="R16" s="636"/>
      <c r="S16" s="636"/>
      <c r="T16" s="636"/>
      <c r="U16" s="373"/>
      <c r="W16" s="363"/>
    </row>
    <row r="17" spans="1:23" ht="110.25" customHeight="1">
      <c r="A17" s="106">
        <v>1</v>
      </c>
      <c r="B17" s="374" t="s">
        <v>57</v>
      </c>
      <c r="C17" s="350" t="s">
        <v>512</v>
      </c>
      <c r="D17" s="350" t="s">
        <v>37</v>
      </c>
      <c r="E17" s="90" t="s">
        <v>54</v>
      </c>
      <c r="F17" s="106" t="s">
        <v>43</v>
      </c>
      <c r="G17" s="367">
        <v>20</v>
      </c>
      <c r="H17" s="368">
        <v>480</v>
      </c>
      <c r="I17" s="369">
        <v>0.08</v>
      </c>
      <c r="J17" s="368">
        <f>H17*I17</f>
        <v>38.4</v>
      </c>
      <c r="K17" s="368">
        <f>H17+J17</f>
        <v>518.4</v>
      </c>
      <c r="L17" s="368">
        <f>G17*H17</f>
        <v>9600</v>
      </c>
      <c r="M17" s="368">
        <f>G17*K17</f>
        <v>10368</v>
      </c>
      <c r="N17" s="368">
        <f>H17</f>
        <v>480</v>
      </c>
      <c r="O17" s="368">
        <f>N17*1.08</f>
        <v>518.40000000000009</v>
      </c>
      <c r="P17" s="355">
        <f>(G17*0.6)</f>
        <v>12</v>
      </c>
      <c r="Q17" s="371">
        <f>P17*H17</f>
        <v>5760</v>
      </c>
      <c r="R17" s="371">
        <f>P17*K17</f>
        <v>6220.7999999999993</v>
      </c>
      <c r="S17" s="371">
        <f>L17+Q17</f>
        <v>15360</v>
      </c>
      <c r="T17" s="372">
        <f>M17+R17</f>
        <v>16588.8</v>
      </c>
      <c r="U17" s="115" t="s">
        <v>513</v>
      </c>
      <c r="W17" s="363"/>
    </row>
    <row r="18" spans="1:23">
      <c r="A18" s="360" t="s">
        <v>518</v>
      </c>
      <c r="B18" s="361"/>
      <c r="C18" s="637"/>
      <c r="D18" s="637"/>
      <c r="E18" s="637"/>
      <c r="F18" s="637"/>
      <c r="G18" s="637"/>
      <c r="H18" s="637"/>
      <c r="I18" s="637"/>
      <c r="J18" s="637"/>
      <c r="K18" s="637"/>
      <c r="L18" s="637"/>
      <c r="M18" s="637"/>
      <c r="N18" s="637"/>
      <c r="O18" s="637"/>
      <c r="P18" s="637"/>
      <c r="Q18" s="637"/>
      <c r="R18" s="637"/>
      <c r="S18" s="637"/>
      <c r="T18" s="637"/>
      <c r="U18" s="373"/>
      <c r="W18" s="363"/>
    </row>
    <row r="19" spans="1:23" ht="111.75" customHeight="1">
      <c r="A19" s="106">
        <v>1</v>
      </c>
      <c r="B19" s="374" t="s">
        <v>59</v>
      </c>
      <c r="C19" s="350" t="s">
        <v>512</v>
      </c>
      <c r="D19" s="350" t="s">
        <v>37</v>
      </c>
      <c r="E19" s="90" t="s">
        <v>54</v>
      </c>
      <c r="F19" s="106" t="s">
        <v>43</v>
      </c>
      <c r="G19" s="367">
        <v>20</v>
      </c>
      <c r="H19" s="368">
        <v>330</v>
      </c>
      <c r="I19" s="369">
        <v>0.08</v>
      </c>
      <c r="J19" s="368">
        <f>H19*I19</f>
        <v>26.400000000000002</v>
      </c>
      <c r="K19" s="368">
        <f>H19+J19</f>
        <v>356.4</v>
      </c>
      <c r="L19" s="368">
        <f>G19*H19</f>
        <v>6600</v>
      </c>
      <c r="M19" s="368">
        <f>G19*K19</f>
        <v>7128</v>
      </c>
      <c r="N19" s="368">
        <v>150</v>
      </c>
      <c r="O19" s="368">
        <f>N19*1.08</f>
        <v>162</v>
      </c>
      <c r="P19" s="355">
        <f>(G19*0.6)</f>
        <v>12</v>
      </c>
      <c r="Q19" s="371">
        <f>P19*H19</f>
        <v>3960</v>
      </c>
      <c r="R19" s="371">
        <f>P19*K19</f>
        <v>4276.7999999999993</v>
      </c>
      <c r="S19" s="371">
        <f>L19+Q19</f>
        <v>10560</v>
      </c>
      <c r="T19" s="372">
        <f>M19+R19</f>
        <v>11404.8</v>
      </c>
      <c r="U19" s="115" t="s">
        <v>513</v>
      </c>
      <c r="W19" s="363"/>
    </row>
    <row r="20" spans="1:23">
      <c r="A20" s="360" t="s">
        <v>519</v>
      </c>
      <c r="B20" s="361"/>
      <c r="C20" s="361"/>
      <c r="D20" s="361"/>
      <c r="E20" s="361"/>
      <c r="F20" s="361"/>
      <c r="G20" s="361"/>
      <c r="H20" s="637"/>
      <c r="I20" s="637"/>
      <c r="J20" s="637"/>
      <c r="K20" s="637"/>
      <c r="L20" s="637"/>
      <c r="M20" s="637"/>
      <c r="N20" s="637"/>
      <c r="O20" s="637"/>
      <c r="P20" s="637"/>
      <c r="Q20" s="637"/>
      <c r="R20" s="637"/>
      <c r="S20" s="637"/>
      <c r="T20" s="637"/>
      <c r="U20" s="373"/>
      <c r="W20" s="363"/>
    </row>
    <row r="21" spans="1:23" ht="80.25" customHeight="1">
      <c r="A21" s="106">
        <v>1</v>
      </c>
      <c r="B21" s="115" t="s">
        <v>60</v>
      </c>
      <c r="C21" s="350" t="s">
        <v>512</v>
      </c>
      <c r="D21" s="350" t="s">
        <v>37</v>
      </c>
      <c r="E21" s="90" t="s">
        <v>54</v>
      </c>
      <c r="F21" s="350" t="s">
        <v>39</v>
      </c>
      <c r="G21" s="367">
        <v>10</v>
      </c>
      <c r="H21" s="368">
        <v>1180</v>
      </c>
      <c r="I21" s="369">
        <v>0.08</v>
      </c>
      <c r="J21" s="368">
        <f>H21*I21</f>
        <v>94.4</v>
      </c>
      <c r="K21" s="368">
        <f>H21+J21</f>
        <v>1274.4000000000001</v>
      </c>
      <c r="L21" s="368">
        <f>G21*H21</f>
        <v>11800</v>
      </c>
      <c r="M21" s="368">
        <f>G21*K21</f>
        <v>12744</v>
      </c>
      <c r="N21" s="368">
        <f>H21</f>
        <v>1180</v>
      </c>
      <c r="O21" s="368">
        <f>N21*1.08</f>
        <v>1274.4000000000001</v>
      </c>
      <c r="P21" s="355">
        <f>(G21*0.6)</f>
        <v>6</v>
      </c>
      <c r="Q21" s="371">
        <f>P21*H21</f>
        <v>7080</v>
      </c>
      <c r="R21" s="371">
        <f>P21*K21</f>
        <v>7646.4000000000005</v>
      </c>
      <c r="S21" s="371">
        <f>L21+Q21</f>
        <v>18880</v>
      </c>
      <c r="T21" s="372">
        <f>M21+R21</f>
        <v>20390.400000000001</v>
      </c>
      <c r="U21" s="115" t="s">
        <v>513</v>
      </c>
      <c r="W21" s="363"/>
    </row>
    <row r="22" spans="1:23">
      <c r="A22" s="360" t="s">
        <v>520</v>
      </c>
      <c r="B22" s="361"/>
      <c r="C22" s="361"/>
      <c r="D22" s="361"/>
      <c r="E22" s="361"/>
      <c r="F22" s="637"/>
      <c r="G22" s="637"/>
      <c r="H22" s="637"/>
      <c r="I22" s="637"/>
      <c r="J22" s="637"/>
      <c r="K22" s="637"/>
      <c r="L22" s="637"/>
      <c r="M22" s="637"/>
      <c r="N22" s="637"/>
      <c r="O22" s="637"/>
      <c r="P22" s="637"/>
      <c r="Q22" s="637"/>
      <c r="R22" s="637"/>
      <c r="S22" s="637"/>
      <c r="T22" s="637"/>
      <c r="U22" s="373"/>
      <c r="W22" s="363"/>
    </row>
    <row r="23" spans="1:23" ht="85.5" customHeight="1">
      <c r="A23" s="106">
        <v>1</v>
      </c>
      <c r="B23" s="115" t="s">
        <v>61</v>
      </c>
      <c r="C23" s="350" t="s">
        <v>512</v>
      </c>
      <c r="D23" s="350" t="s">
        <v>37</v>
      </c>
      <c r="E23" s="90" t="s">
        <v>54</v>
      </c>
      <c r="F23" s="350" t="s">
        <v>39</v>
      </c>
      <c r="G23" s="367">
        <v>10</v>
      </c>
      <c r="H23" s="368">
        <v>1320</v>
      </c>
      <c r="I23" s="369">
        <v>0.08</v>
      </c>
      <c r="J23" s="368">
        <f>H23*I23</f>
        <v>105.60000000000001</v>
      </c>
      <c r="K23" s="368">
        <f>H23+J23</f>
        <v>1425.6</v>
      </c>
      <c r="L23" s="368">
        <f>G23*H23</f>
        <v>13200</v>
      </c>
      <c r="M23" s="368">
        <f>G23*K23</f>
        <v>14256</v>
      </c>
      <c r="N23" s="368">
        <v>112.8</v>
      </c>
      <c r="O23" s="368">
        <f>N23*1.08</f>
        <v>121.824</v>
      </c>
      <c r="P23" s="355">
        <f>(G23*0.6)</f>
        <v>6</v>
      </c>
      <c r="Q23" s="371">
        <f>P23*H23</f>
        <v>7920</v>
      </c>
      <c r="R23" s="371">
        <f>P23*K23</f>
        <v>8553.5999999999985</v>
      </c>
      <c r="S23" s="371">
        <f>L23+Q23</f>
        <v>21120</v>
      </c>
      <c r="T23" s="372">
        <f>M23+R23</f>
        <v>22809.599999999999</v>
      </c>
      <c r="U23" s="115" t="s">
        <v>513</v>
      </c>
      <c r="W23" s="363"/>
    </row>
    <row r="24" spans="1:23">
      <c r="A24" s="360" t="s">
        <v>521</v>
      </c>
      <c r="B24" s="361"/>
      <c r="C24" s="375"/>
      <c r="D24" s="375"/>
      <c r="E24" s="375"/>
      <c r="F24" s="375"/>
      <c r="G24" s="375"/>
      <c r="H24" s="375"/>
      <c r="I24" s="375"/>
      <c r="J24" s="376"/>
      <c r="K24" s="375"/>
      <c r="L24" s="639"/>
      <c r="M24" s="639"/>
      <c r="N24" s="639"/>
      <c r="O24" s="639"/>
      <c r="P24" s="639"/>
      <c r="Q24" s="639"/>
      <c r="R24" s="639"/>
      <c r="S24" s="639"/>
      <c r="T24" s="639"/>
      <c r="U24" s="373"/>
      <c r="W24" s="363"/>
    </row>
    <row r="25" spans="1:23" ht="157.5">
      <c r="A25" s="106">
        <v>1</v>
      </c>
      <c r="B25" s="115" t="s">
        <v>62</v>
      </c>
      <c r="C25" s="350" t="s">
        <v>512</v>
      </c>
      <c r="D25" s="350" t="s">
        <v>37</v>
      </c>
      <c r="E25" s="90" t="s">
        <v>54</v>
      </c>
      <c r="F25" s="350" t="s">
        <v>39</v>
      </c>
      <c r="G25" s="367">
        <v>10</v>
      </c>
      <c r="H25" s="368">
        <v>2056</v>
      </c>
      <c r="I25" s="369">
        <v>0.08</v>
      </c>
      <c r="J25" s="368">
        <f>H25*I25</f>
        <v>164.48</v>
      </c>
      <c r="K25" s="368">
        <f>H25+J25</f>
        <v>2220.48</v>
      </c>
      <c r="L25" s="368">
        <f>G25*H25</f>
        <v>20560</v>
      </c>
      <c r="M25" s="368">
        <f>G25*K25</f>
        <v>22204.799999999999</v>
      </c>
      <c r="N25" s="341">
        <f>H25</f>
        <v>2056</v>
      </c>
      <c r="O25" s="368">
        <f>N25*1.08</f>
        <v>2220.48</v>
      </c>
      <c r="P25" s="355">
        <f>(G25*0.6)</f>
        <v>6</v>
      </c>
      <c r="Q25" s="371">
        <f>P25*H25</f>
        <v>12336</v>
      </c>
      <c r="R25" s="371">
        <f>P25*K25</f>
        <v>13322.880000000001</v>
      </c>
      <c r="S25" s="371">
        <f>L25+Q25</f>
        <v>32896</v>
      </c>
      <c r="T25" s="372">
        <f>M25+R25</f>
        <v>35527.68</v>
      </c>
      <c r="U25" s="115" t="s">
        <v>513</v>
      </c>
      <c r="W25" s="363"/>
    </row>
    <row r="26" spans="1:23">
      <c r="A26" s="360" t="s">
        <v>522</v>
      </c>
      <c r="B26" s="361"/>
      <c r="C26" s="361"/>
      <c r="D26" s="361"/>
      <c r="E26" s="361"/>
      <c r="F26" s="361"/>
      <c r="G26" s="636"/>
      <c r="H26" s="636"/>
      <c r="I26" s="636"/>
      <c r="J26" s="636"/>
      <c r="K26" s="636"/>
      <c r="L26" s="636"/>
      <c r="M26" s="636"/>
      <c r="N26" s="636"/>
      <c r="O26" s="636"/>
      <c r="P26" s="636"/>
      <c r="Q26" s="636"/>
      <c r="R26" s="636"/>
      <c r="S26" s="636"/>
      <c r="T26" s="636"/>
      <c r="U26" s="373"/>
      <c r="W26" s="363"/>
    </row>
    <row r="27" spans="1:23" ht="102.75" customHeight="1">
      <c r="A27" s="106">
        <v>1</v>
      </c>
      <c r="B27" s="115" t="s">
        <v>63</v>
      </c>
      <c r="C27" s="350" t="s">
        <v>512</v>
      </c>
      <c r="D27" s="350" t="s">
        <v>37</v>
      </c>
      <c r="E27" s="90" t="s">
        <v>54</v>
      </c>
      <c r="F27" s="350" t="s">
        <v>39</v>
      </c>
      <c r="G27" s="367">
        <v>2</v>
      </c>
      <c r="H27" s="368">
        <v>8364.2900000000009</v>
      </c>
      <c r="I27" s="369">
        <v>0.08</v>
      </c>
      <c r="J27" s="368">
        <f>H27*I27</f>
        <v>669.14320000000009</v>
      </c>
      <c r="K27" s="368">
        <f>H27+J27</f>
        <v>9033.4332000000013</v>
      </c>
      <c r="L27" s="368">
        <f>G27*H27</f>
        <v>16728.580000000002</v>
      </c>
      <c r="M27" s="368">
        <f>G27*K27</f>
        <v>18066.866400000003</v>
      </c>
      <c r="N27" s="341">
        <f>H27</f>
        <v>8364.2900000000009</v>
      </c>
      <c r="O27" s="368">
        <f>N27*1.08</f>
        <v>9033.4332000000013</v>
      </c>
      <c r="P27" s="377">
        <f>ROUND(G27*0.6,0)</f>
        <v>1</v>
      </c>
      <c r="Q27" s="371">
        <f>P27*H27</f>
        <v>8364.2900000000009</v>
      </c>
      <c r="R27" s="371">
        <f>P27*K27</f>
        <v>9033.4332000000013</v>
      </c>
      <c r="S27" s="371">
        <f>L27+Q27</f>
        <v>25092.870000000003</v>
      </c>
      <c r="T27" s="372">
        <f>M27+R27</f>
        <v>27100.299600000006</v>
      </c>
      <c r="U27" s="115" t="s">
        <v>513</v>
      </c>
      <c r="W27" s="363"/>
    </row>
    <row r="28" spans="1:23" ht="86.25" customHeight="1">
      <c r="A28" s="106">
        <v>2</v>
      </c>
      <c r="B28" s="115" t="s">
        <v>523</v>
      </c>
      <c r="C28" s="350" t="s">
        <v>512</v>
      </c>
      <c r="D28" s="350" t="s">
        <v>37</v>
      </c>
      <c r="E28" s="90" t="s">
        <v>54</v>
      </c>
      <c r="F28" s="350" t="s">
        <v>39</v>
      </c>
      <c r="G28" s="367">
        <v>2</v>
      </c>
      <c r="H28" s="368">
        <v>5607.14</v>
      </c>
      <c r="I28" s="369">
        <v>0.08</v>
      </c>
      <c r="J28" s="368">
        <f>H28*I28</f>
        <v>448.57120000000003</v>
      </c>
      <c r="K28" s="368">
        <f>H28+J28</f>
        <v>6055.7112000000006</v>
      </c>
      <c r="L28" s="368">
        <f>G28*H28</f>
        <v>11214.28</v>
      </c>
      <c r="M28" s="368">
        <f>G28*K28</f>
        <v>12111.422400000001</v>
      </c>
      <c r="N28" s="341">
        <f>H28</f>
        <v>5607.14</v>
      </c>
      <c r="O28" s="368">
        <f>N28*1.08</f>
        <v>6055.7112000000006</v>
      </c>
      <c r="P28" s="377">
        <f>ROUND(G28*0.6,0)</f>
        <v>1</v>
      </c>
      <c r="Q28" s="371">
        <f>P28*H28</f>
        <v>5607.14</v>
      </c>
      <c r="R28" s="371">
        <f>P28*K28</f>
        <v>6055.7112000000006</v>
      </c>
      <c r="S28" s="371">
        <f>L28+Q28</f>
        <v>16821.420000000002</v>
      </c>
      <c r="T28" s="372">
        <f>M28+R28</f>
        <v>18167.133600000001</v>
      </c>
      <c r="U28" s="115" t="s">
        <v>513</v>
      </c>
      <c r="W28" s="363"/>
    </row>
    <row r="29" spans="1:23">
      <c r="A29" s="360" t="s">
        <v>524</v>
      </c>
      <c r="B29" s="361"/>
      <c r="C29" s="361"/>
      <c r="D29" s="361"/>
      <c r="E29" s="361"/>
      <c r="F29" s="361"/>
      <c r="G29" s="361"/>
      <c r="H29" s="637"/>
      <c r="I29" s="637"/>
      <c r="J29" s="637"/>
      <c r="K29" s="637"/>
      <c r="L29" s="637"/>
      <c r="M29" s="637"/>
      <c r="N29" s="637"/>
      <c r="O29" s="637"/>
      <c r="P29" s="637"/>
      <c r="Q29" s="637"/>
      <c r="R29" s="637"/>
      <c r="S29" s="637"/>
      <c r="T29" s="637"/>
      <c r="U29" s="373"/>
      <c r="W29" s="363"/>
    </row>
    <row r="30" spans="1:23" ht="142.5" customHeight="1">
      <c r="A30" s="106">
        <v>1</v>
      </c>
      <c r="B30" s="115" t="s">
        <v>64</v>
      </c>
      <c r="C30" s="350" t="s">
        <v>512</v>
      </c>
      <c r="D30" s="350" t="s">
        <v>37</v>
      </c>
      <c r="E30" s="90" t="s">
        <v>54</v>
      </c>
      <c r="F30" s="350" t="s">
        <v>39</v>
      </c>
      <c r="G30" s="367">
        <v>2</v>
      </c>
      <c r="H30" s="368">
        <v>9800</v>
      </c>
      <c r="I30" s="369">
        <v>0.08</v>
      </c>
      <c r="J30" s="368">
        <f>H30*I30</f>
        <v>784</v>
      </c>
      <c r="K30" s="368">
        <f>H30+J30</f>
        <v>10584</v>
      </c>
      <c r="L30" s="368">
        <f>G30*H30</f>
        <v>19600</v>
      </c>
      <c r="M30" s="368">
        <f>G30*K30</f>
        <v>21168</v>
      </c>
      <c r="N30" s="341">
        <f>H30</f>
        <v>9800</v>
      </c>
      <c r="O30" s="368">
        <f>N30*1.08</f>
        <v>10584</v>
      </c>
      <c r="P30" s="377">
        <f>ROUND(G30*0.6,0)</f>
        <v>1</v>
      </c>
      <c r="Q30" s="371">
        <f>P30*H30</f>
        <v>9800</v>
      </c>
      <c r="R30" s="371">
        <f>P30*K30</f>
        <v>10584</v>
      </c>
      <c r="S30" s="371">
        <f>L30+Q30</f>
        <v>29400</v>
      </c>
      <c r="T30" s="372">
        <f>M30+R30</f>
        <v>31752</v>
      </c>
      <c r="U30" s="115" t="s">
        <v>513</v>
      </c>
      <c r="W30" s="363"/>
    </row>
    <row r="31" spans="1:23" ht="86.25" customHeight="1">
      <c r="A31" s="106">
        <v>2</v>
      </c>
      <c r="B31" s="115" t="s">
        <v>523</v>
      </c>
      <c r="C31" s="350" t="s">
        <v>512</v>
      </c>
      <c r="D31" s="350" t="s">
        <v>37</v>
      </c>
      <c r="E31" s="90" t="s">
        <v>54</v>
      </c>
      <c r="F31" s="350" t="s">
        <v>39</v>
      </c>
      <c r="G31" s="367">
        <v>2</v>
      </c>
      <c r="H31" s="368">
        <v>7500</v>
      </c>
      <c r="I31" s="369">
        <v>0.08</v>
      </c>
      <c r="J31" s="368">
        <f>H31*I31</f>
        <v>600</v>
      </c>
      <c r="K31" s="368">
        <f>H31+J31</f>
        <v>8100</v>
      </c>
      <c r="L31" s="368">
        <f>G31*H31</f>
        <v>15000</v>
      </c>
      <c r="M31" s="368">
        <f>G31*K31</f>
        <v>16200</v>
      </c>
      <c r="N31" s="341">
        <f>H31</f>
        <v>7500</v>
      </c>
      <c r="O31" s="368">
        <f>N31*1.08</f>
        <v>8100.0000000000009</v>
      </c>
      <c r="P31" s="377">
        <f>ROUND(G31*0.6,0)</f>
        <v>1</v>
      </c>
      <c r="Q31" s="371">
        <f>P31*H31</f>
        <v>7500</v>
      </c>
      <c r="R31" s="371">
        <f>P31*K31</f>
        <v>8100</v>
      </c>
      <c r="S31" s="371">
        <f>L31+Q31</f>
        <v>22500</v>
      </c>
      <c r="T31" s="372">
        <f>M31+R31</f>
        <v>24300</v>
      </c>
      <c r="U31" s="115" t="s">
        <v>513</v>
      </c>
      <c r="W31" s="363"/>
    </row>
    <row r="32" spans="1:23" ht="45" customHeight="1">
      <c r="A32" s="360" t="s">
        <v>525</v>
      </c>
      <c r="B32" s="361"/>
      <c r="C32" s="637"/>
      <c r="D32" s="637"/>
      <c r="E32" s="637"/>
      <c r="F32" s="637"/>
      <c r="G32" s="637"/>
      <c r="H32" s="637"/>
      <c r="I32" s="637"/>
      <c r="J32" s="637"/>
      <c r="K32" s="637"/>
      <c r="L32" s="637"/>
      <c r="M32" s="637"/>
      <c r="N32" s="637"/>
      <c r="O32" s="637"/>
      <c r="P32" s="637"/>
      <c r="Q32" s="637"/>
      <c r="R32" s="637"/>
      <c r="S32" s="637"/>
      <c r="T32" s="637"/>
      <c r="U32" s="373"/>
      <c r="W32" s="363"/>
    </row>
    <row r="33" spans="1:23" ht="219" customHeight="1">
      <c r="A33" s="106">
        <v>1</v>
      </c>
      <c r="B33" s="374" t="s">
        <v>65</v>
      </c>
      <c r="C33" s="350" t="s">
        <v>512</v>
      </c>
      <c r="D33" s="350" t="s">
        <v>37</v>
      </c>
      <c r="E33" s="90" t="s">
        <v>54</v>
      </c>
      <c r="F33" s="350" t="s">
        <v>39</v>
      </c>
      <c r="G33" s="367">
        <v>20</v>
      </c>
      <c r="H33" s="368">
        <v>327</v>
      </c>
      <c r="I33" s="369">
        <v>0.08</v>
      </c>
      <c r="J33" s="368">
        <f>H33*I33</f>
        <v>26.16</v>
      </c>
      <c r="K33" s="368">
        <f>H33+J33</f>
        <v>353.16</v>
      </c>
      <c r="L33" s="368">
        <f>G33*H33</f>
        <v>6540</v>
      </c>
      <c r="M33" s="368">
        <f>G33*K33</f>
        <v>7063.2000000000007</v>
      </c>
      <c r="N33" s="341">
        <f>H33</f>
        <v>327</v>
      </c>
      <c r="O33" s="368">
        <f>N33*1.08</f>
        <v>353.16</v>
      </c>
      <c r="P33" s="355">
        <f>(G33*0.6)</f>
        <v>12</v>
      </c>
      <c r="Q33" s="371">
        <f>P33*H33</f>
        <v>3924</v>
      </c>
      <c r="R33" s="371">
        <f>P33*K33</f>
        <v>4237.92</v>
      </c>
      <c r="S33" s="371">
        <f>L33+Q33</f>
        <v>10464</v>
      </c>
      <c r="T33" s="372">
        <f>M33+R33</f>
        <v>11301.12</v>
      </c>
      <c r="U33" s="115" t="s">
        <v>513</v>
      </c>
      <c r="W33" s="363"/>
    </row>
    <row r="34" spans="1:23">
      <c r="A34" s="360" t="s">
        <v>526</v>
      </c>
      <c r="B34" s="361"/>
      <c r="C34" s="361"/>
      <c r="D34" s="361"/>
      <c r="E34" s="361"/>
      <c r="F34" s="375"/>
      <c r="G34" s="375"/>
      <c r="H34" s="375"/>
      <c r="I34" s="375"/>
      <c r="J34" s="376"/>
      <c r="K34" s="375"/>
      <c r="L34" s="376"/>
      <c r="M34" s="376"/>
      <c r="N34" s="375"/>
      <c r="O34" s="375"/>
      <c r="P34" s="375"/>
      <c r="Q34" s="375"/>
      <c r="R34" s="375"/>
      <c r="S34" s="375"/>
      <c r="T34" s="378"/>
      <c r="U34" s="373"/>
      <c r="W34" s="363"/>
    </row>
    <row r="35" spans="1:23" ht="178.5" customHeight="1">
      <c r="A35" s="364">
        <v>1</v>
      </c>
      <c r="B35" s="118" t="s">
        <v>527</v>
      </c>
      <c r="C35" s="379" t="s">
        <v>512</v>
      </c>
      <c r="D35" s="350" t="s">
        <v>528</v>
      </c>
      <c r="E35" s="90" t="s">
        <v>54</v>
      </c>
      <c r="F35" s="350" t="s">
        <v>43</v>
      </c>
      <c r="G35" s="367">
        <v>80</v>
      </c>
      <c r="H35" s="368">
        <v>50</v>
      </c>
      <c r="I35" s="369">
        <v>0.08</v>
      </c>
      <c r="J35" s="368">
        <f>H35*I35</f>
        <v>4</v>
      </c>
      <c r="K35" s="368">
        <f>H35+J35</f>
        <v>54</v>
      </c>
      <c r="L35" s="368">
        <f>G35*H35</f>
        <v>4000</v>
      </c>
      <c r="M35" s="368">
        <f>G35*K35</f>
        <v>4320</v>
      </c>
      <c r="N35" s="380">
        <f>H35</f>
        <v>50</v>
      </c>
      <c r="O35" s="368">
        <f>N35*1.08</f>
        <v>54</v>
      </c>
      <c r="P35" s="355">
        <f>(G35*0.6)</f>
        <v>48</v>
      </c>
      <c r="Q35" s="371">
        <f>P35*H35</f>
        <v>2400</v>
      </c>
      <c r="R35" s="371">
        <f>P35*K35</f>
        <v>2592</v>
      </c>
      <c r="S35" s="371">
        <f>L35+Q35</f>
        <v>6400</v>
      </c>
      <c r="T35" s="372">
        <f>M35+R35</f>
        <v>6912</v>
      </c>
      <c r="U35" s="381" t="s">
        <v>529</v>
      </c>
      <c r="W35" s="363"/>
    </row>
    <row r="36" spans="1:23" ht="183.75">
      <c r="A36" s="364">
        <v>2</v>
      </c>
      <c r="B36" s="118" t="s">
        <v>530</v>
      </c>
      <c r="C36" s="379" t="s">
        <v>512</v>
      </c>
      <c r="D36" s="350" t="s">
        <v>528</v>
      </c>
      <c r="E36" s="106" t="s">
        <v>68</v>
      </c>
      <c r="F36" s="350" t="s">
        <v>531</v>
      </c>
      <c r="G36" s="367">
        <v>16</v>
      </c>
      <c r="H36" s="368">
        <v>180</v>
      </c>
      <c r="I36" s="369">
        <v>0.08</v>
      </c>
      <c r="J36" s="368">
        <f>H36*I36</f>
        <v>14.4</v>
      </c>
      <c r="K36" s="368">
        <f>H36+J36</f>
        <v>194.4</v>
      </c>
      <c r="L36" s="368">
        <f>G36*H36</f>
        <v>2880</v>
      </c>
      <c r="M36" s="368">
        <f>G36*K36</f>
        <v>3110.4</v>
      </c>
      <c r="N36" s="380">
        <f>H36</f>
        <v>180</v>
      </c>
      <c r="O36" s="368">
        <f>N36*1.08</f>
        <v>194.4</v>
      </c>
      <c r="P36" s="377">
        <f>ROUND(G36*0.6,0)</f>
        <v>10</v>
      </c>
      <c r="Q36" s="371">
        <f>P36*H36</f>
        <v>1800</v>
      </c>
      <c r="R36" s="371">
        <f>P36*K36</f>
        <v>1944</v>
      </c>
      <c r="S36" s="371">
        <f>L36+Q36</f>
        <v>4680</v>
      </c>
      <c r="T36" s="372">
        <f>M36+R36</f>
        <v>5054.3999999999996</v>
      </c>
      <c r="U36" s="381" t="s">
        <v>532</v>
      </c>
      <c r="W36" s="363"/>
    </row>
    <row r="37" spans="1:23">
      <c r="A37" s="638" t="s">
        <v>533</v>
      </c>
      <c r="B37" s="638"/>
      <c r="C37" s="361"/>
      <c r="D37" s="375"/>
      <c r="E37" s="375"/>
      <c r="F37" s="375"/>
      <c r="G37" s="375"/>
      <c r="H37" s="375"/>
      <c r="I37" s="375"/>
      <c r="J37" s="376"/>
      <c r="K37" s="375"/>
      <c r="L37" s="639"/>
      <c r="M37" s="639"/>
      <c r="N37" s="639"/>
      <c r="O37" s="639"/>
      <c r="P37" s="639"/>
      <c r="Q37" s="639"/>
      <c r="R37" s="639"/>
      <c r="S37" s="639"/>
      <c r="T37" s="639"/>
      <c r="U37" s="373"/>
      <c r="W37" s="363"/>
    </row>
    <row r="38" spans="1:23" ht="120" customHeight="1">
      <c r="A38" s="173">
        <v>1</v>
      </c>
      <c r="B38" s="118" t="s">
        <v>138</v>
      </c>
      <c r="C38" s="382" t="s">
        <v>512</v>
      </c>
      <c r="D38" s="350" t="s">
        <v>528</v>
      </c>
      <c r="E38" s="106" t="s">
        <v>54</v>
      </c>
      <c r="F38" s="350" t="s">
        <v>43</v>
      </c>
      <c r="G38" s="367">
        <v>70</v>
      </c>
      <c r="H38" s="350">
        <v>100</v>
      </c>
      <c r="I38" s="369">
        <v>0.08</v>
      </c>
      <c r="J38" s="368">
        <f>H38*I38</f>
        <v>8</v>
      </c>
      <c r="K38" s="368">
        <f>H38+J38</f>
        <v>108</v>
      </c>
      <c r="L38" s="368">
        <f>G38*H38</f>
        <v>7000</v>
      </c>
      <c r="M38" s="368">
        <f>G38*K38</f>
        <v>7560</v>
      </c>
      <c r="N38" s="380">
        <f>H38</f>
        <v>100</v>
      </c>
      <c r="O38" s="350">
        <f>K38</f>
        <v>108</v>
      </c>
      <c r="P38" s="370">
        <f>ROUND(G38*0.6,0)</f>
        <v>42</v>
      </c>
      <c r="Q38" s="371">
        <f>P38*H38</f>
        <v>4200</v>
      </c>
      <c r="R38" s="371">
        <f>P38*K38</f>
        <v>4536</v>
      </c>
      <c r="S38" s="371">
        <f>L38+Q38</f>
        <v>11200</v>
      </c>
      <c r="T38" s="372">
        <f>M38+R38</f>
        <v>12096</v>
      </c>
      <c r="U38" s="381" t="s">
        <v>534</v>
      </c>
      <c r="W38" s="363"/>
    </row>
    <row r="39" spans="1:23" ht="63.75" customHeight="1">
      <c r="A39" s="335"/>
      <c r="B39" s="383"/>
      <c r="C39" s="384"/>
      <c r="D39" s="385"/>
      <c r="E39" s="386"/>
      <c r="F39" s="384"/>
      <c r="G39" s="387"/>
      <c r="H39" s="388"/>
      <c r="I39" s="389"/>
      <c r="J39" s="388"/>
      <c r="K39" s="390" t="s">
        <v>535</v>
      </c>
      <c r="L39" s="391">
        <f>SUM(L8:L38)</f>
        <v>182642.86</v>
      </c>
      <c r="M39" s="391">
        <f>SUM(M8:M38)</f>
        <v>197254.28880000001</v>
      </c>
      <c r="N39" s="388"/>
      <c r="O39" s="388"/>
      <c r="P39" s="392"/>
      <c r="Q39" s="393">
        <f>SUM(Q8:Q38)</f>
        <v>102999.43000000001</v>
      </c>
      <c r="R39" s="393">
        <f>SUM(R8:R38)</f>
        <v>111239.38440000001</v>
      </c>
      <c r="S39" s="393">
        <f>SUM(S8:S38)</f>
        <v>285522.29000000004</v>
      </c>
      <c r="T39" s="393">
        <f>SUM(T8:T38)</f>
        <v>308364.07319999998</v>
      </c>
    </row>
    <row r="40" spans="1:23">
      <c r="A40" s="322" t="s">
        <v>536</v>
      </c>
      <c r="B40" s="346"/>
      <c r="O40" s="325"/>
      <c r="P40" s="327"/>
      <c r="S40" s="327"/>
      <c r="T40" s="327"/>
    </row>
    <row r="41" spans="1:23">
      <c r="A41" s="322" t="s">
        <v>537</v>
      </c>
      <c r="B41" s="346"/>
      <c r="O41" s="325"/>
      <c r="P41" s="327"/>
      <c r="Q41" s="394"/>
      <c r="S41" s="327"/>
      <c r="T41" s="327"/>
    </row>
    <row r="42" spans="1:23">
      <c r="O42" s="395"/>
      <c r="Q42" s="394"/>
      <c r="T42" s="327"/>
    </row>
    <row r="43" spans="1:23">
      <c r="A43" s="359" t="s">
        <v>538</v>
      </c>
      <c r="B43" s="359"/>
      <c r="T43" s="327"/>
    </row>
    <row r="44" spans="1:23">
      <c r="A44" s="359" t="s">
        <v>539</v>
      </c>
      <c r="B44" s="359"/>
      <c r="T44" s="327"/>
    </row>
    <row r="45" spans="1:23">
      <c r="A45" s="359" t="s">
        <v>268</v>
      </c>
      <c r="B45" s="359"/>
      <c r="T45" s="327"/>
    </row>
    <row r="46" spans="1:23">
      <c r="A46" s="359" t="s">
        <v>540</v>
      </c>
      <c r="B46" s="359"/>
      <c r="T46" s="327"/>
    </row>
  </sheetData>
  <mergeCells count="15">
    <mergeCell ref="A2:B2"/>
    <mergeCell ref="A4:T4"/>
    <mergeCell ref="A10:T10"/>
    <mergeCell ref="E12:N12"/>
    <mergeCell ref="I14:O14"/>
    <mergeCell ref="E16:T16"/>
    <mergeCell ref="C18:T18"/>
    <mergeCell ref="H20:T20"/>
    <mergeCell ref="F22:T22"/>
    <mergeCell ref="L24:T24"/>
    <mergeCell ref="G26:T26"/>
    <mergeCell ref="H29:T29"/>
    <mergeCell ref="C32:T32"/>
    <mergeCell ref="A37:B37"/>
    <mergeCell ref="L37:T37"/>
  </mergeCells>
  <pageMargins left="0.70833333333333304" right="0.70833333333333304" top="0.74791666666666701" bottom="0.74791666666666701" header="0.511811023622047" footer="0.511811023622047"/>
  <pageSetup paperSize="9" scale="22"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MJ58"/>
  <sheetViews>
    <sheetView topLeftCell="A2" zoomScale="60" zoomScaleNormal="60" workbookViewId="0">
      <pane xSplit="2" ySplit="5" topLeftCell="K52" activePane="bottomRight" state="frozen"/>
      <selection activeCell="A2" sqref="A2"/>
      <selection pane="topRight" activeCell="K2" sqref="K2"/>
      <selection pane="bottomLeft" activeCell="A52" sqref="A52"/>
      <selection pane="bottomRight" activeCell="J33" sqref="J33"/>
    </sheetView>
  </sheetViews>
  <sheetFormatPr defaultColWidth="6.875" defaultRowHeight="26.25"/>
  <cols>
    <col min="1" max="1" width="7" style="322" customWidth="1"/>
    <col min="2" max="2" width="86.125" style="322" customWidth="1"/>
    <col min="3" max="3" width="24.875" style="323" customWidth="1"/>
    <col min="4" max="4" width="20.75" style="323" customWidth="1"/>
    <col min="5" max="5" width="20.625" style="324" customWidth="1"/>
    <col min="6" max="6" width="19.5" style="323" customWidth="1"/>
    <col min="7" max="7" width="18.5" style="324" customWidth="1"/>
    <col min="8" max="8" width="21" style="325" customWidth="1"/>
    <col min="9" max="9" width="14.875" style="324" customWidth="1"/>
    <col min="10" max="10" width="23.625" style="324" customWidth="1"/>
    <col min="11" max="11" width="24.875" style="325" customWidth="1"/>
    <col min="12" max="12" width="29.625" style="325" customWidth="1"/>
    <col min="13" max="13" width="31" style="325" customWidth="1"/>
    <col min="14" max="14" width="25" style="325" customWidth="1"/>
    <col min="15" max="15" width="36.75" style="323" customWidth="1"/>
    <col min="16" max="16" width="18.375" style="326" customWidth="1"/>
    <col min="17" max="17" width="30.75" style="327" customWidth="1"/>
    <col min="18" max="18" width="25" style="327" customWidth="1"/>
    <col min="19" max="19" width="25.75" style="328" customWidth="1"/>
    <col min="20" max="20" width="28.25" style="329" customWidth="1"/>
    <col min="21" max="21" width="73.5" style="322" hidden="1" customWidth="1"/>
    <col min="22" max="22" width="6.875" style="322"/>
    <col min="23" max="23" width="24" style="322" customWidth="1"/>
    <col min="24" max="240" width="6.875" style="322"/>
    <col min="241" max="241" width="7" style="322" customWidth="1"/>
    <col min="242" max="242" width="130.125" style="322" customWidth="1"/>
    <col min="243" max="243" width="33.625" style="322" customWidth="1"/>
    <col min="244" max="244" width="20.75" style="322" customWidth="1"/>
    <col min="245" max="245" width="24.375" style="322" customWidth="1"/>
    <col min="246" max="246" width="8.875" style="322" customWidth="1"/>
    <col min="247" max="248" width="9.5" style="322" customWidth="1"/>
    <col min="249" max="249" width="53.375" style="322" customWidth="1"/>
    <col min="250" max="250" width="14.125" style="322" customWidth="1"/>
    <col min="251" max="251" width="14.875" style="322" customWidth="1"/>
    <col min="252" max="252" width="12.25" style="322" customWidth="1"/>
    <col min="253" max="253" width="16" style="322" customWidth="1"/>
    <col min="254" max="257" width="17.875" style="322" customWidth="1"/>
    <col min="258" max="259" width="10.5" style="322" hidden="1" customWidth="1"/>
    <col min="260" max="260" width="15.625" style="322" customWidth="1"/>
    <col min="261" max="264" width="18.75" style="322" customWidth="1"/>
    <col min="265" max="496" width="6.875" style="322"/>
    <col min="497" max="497" width="7" style="322" customWidth="1"/>
    <col min="498" max="498" width="130.125" style="322" customWidth="1"/>
    <col min="499" max="499" width="33.625" style="322" customWidth="1"/>
    <col min="500" max="500" width="20.75" style="322" customWidth="1"/>
    <col min="501" max="501" width="24.375" style="322" customWidth="1"/>
    <col min="502" max="502" width="8.875" style="322" customWidth="1"/>
    <col min="503" max="504" width="9.5" style="322" customWidth="1"/>
    <col min="505" max="505" width="53.375" style="322" customWidth="1"/>
    <col min="506" max="506" width="14.125" style="322" customWidth="1"/>
    <col min="507" max="507" width="14.875" style="322" customWidth="1"/>
    <col min="508" max="508" width="12.25" style="322" customWidth="1"/>
    <col min="509" max="509" width="16" style="322" customWidth="1"/>
    <col min="510" max="513" width="17.875" style="322" customWidth="1"/>
    <col min="514" max="515" width="10.5" style="322" hidden="1" customWidth="1"/>
    <col min="516" max="516" width="15.625" style="322" customWidth="1"/>
    <col min="517" max="520" width="18.75" style="322" customWidth="1"/>
    <col min="521" max="752" width="6.875" style="322"/>
    <col min="753" max="753" width="7" style="322" customWidth="1"/>
    <col min="754" max="754" width="130.125" style="322" customWidth="1"/>
    <col min="755" max="755" width="33.625" style="322" customWidth="1"/>
    <col min="756" max="756" width="20.75" style="322" customWidth="1"/>
    <col min="757" max="757" width="24.375" style="322" customWidth="1"/>
    <col min="758" max="758" width="8.875" style="322" customWidth="1"/>
    <col min="759" max="760" width="9.5" style="322" customWidth="1"/>
    <col min="761" max="761" width="53.375" style="322" customWidth="1"/>
    <col min="762" max="762" width="14.125" style="322" customWidth="1"/>
    <col min="763" max="763" width="14.875" style="322" customWidth="1"/>
    <col min="764" max="764" width="12.25" style="322" customWidth="1"/>
    <col min="765" max="765" width="16" style="322" customWidth="1"/>
    <col min="766" max="769" width="17.875" style="322" customWidth="1"/>
    <col min="770" max="771" width="10.5" style="322" hidden="1" customWidth="1"/>
    <col min="772" max="772" width="15.625" style="322" customWidth="1"/>
    <col min="773" max="776" width="18.75" style="322" customWidth="1"/>
    <col min="777" max="1008" width="6.875" style="322"/>
    <col min="1009" max="1009" width="7" style="322" customWidth="1"/>
    <col min="1010" max="1010" width="130.125" style="322" customWidth="1"/>
    <col min="1011" max="1011" width="33.625" style="322" customWidth="1"/>
    <col min="1012" max="1012" width="20.75" style="322" customWidth="1"/>
    <col min="1013" max="1013" width="24.375" style="322" customWidth="1"/>
    <col min="1014" max="1014" width="8.875" style="322" customWidth="1"/>
    <col min="1015" max="1016" width="9.5" style="322" customWidth="1"/>
    <col min="1017" max="1017" width="53.375" style="322" customWidth="1"/>
    <col min="1018" max="1018" width="14.125" style="322" customWidth="1"/>
    <col min="1019" max="1019" width="14.875" style="322" customWidth="1"/>
    <col min="1020" max="1020" width="12.25" style="322" customWidth="1"/>
    <col min="1021" max="1021" width="16" style="322" customWidth="1"/>
    <col min="1022" max="1024" width="17.875" style="322" customWidth="1"/>
  </cols>
  <sheetData>
    <row r="1" spans="1:23" s="335" customFormat="1" ht="39" hidden="1" customHeight="1">
      <c r="A1" s="330" t="s">
        <v>504</v>
      </c>
      <c r="B1" s="330"/>
      <c r="C1" s="330"/>
      <c r="D1" s="330"/>
      <c r="E1" s="330"/>
      <c r="F1" s="330"/>
      <c r="G1" s="330"/>
      <c r="H1" s="330"/>
      <c r="I1" s="330"/>
      <c r="J1" s="330"/>
      <c r="K1" s="330"/>
      <c r="L1" s="330"/>
      <c r="M1" s="330"/>
      <c r="N1" s="330"/>
      <c r="O1" s="330"/>
      <c r="P1" s="331"/>
      <c r="Q1" s="332"/>
      <c r="R1" s="332"/>
      <c r="S1" s="333"/>
      <c r="T1" s="334"/>
    </row>
    <row r="2" spans="1:23" s="335" customFormat="1" ht="39" customHeight="1">
      <c r="A2" s="640" t="s">
        <v>505</v>
      </c>
      <c r="B2" s="640"/>
      <c r="C2" s="330"/>
      <c r="D2" s="330"/>
      <c r="E2" s="330"/>
      <c r="F2" s="330"/>
      <c r="G2" s="330"/>
      <c r="H2" s="330"/>
      <c r="I2" s="330"/>
      <c r="J2" s="330"/>
      <c r="K2" s="330"/>
      <c r="L2" s="330"/>
      <c r="M2" s="330"/>
      <c r="N2" s="330"/>
      <c r="O2" s="330"/>
      <c r="P2" s="331"/>
      <c r="Q2" s="332"/>
      <c r="R2" s="332"/>
      <c r="S2" s="333"/>
      <c r="T2" s="332"/>
    </row>
    <row r="3" spans="1:23" s="335" customFormat="1" ht="39" customHeight="1">
      <c r="A3" s="330"/>
      <c r="B3" s="330"/>
      <c r="C3" s="330"/>
      <c r="D3" s="330"/>
      <c r="E3" s="330"/>
      <c r="F3" s="330"/>
      <c r="G3" s="330"/>
      <c r="H3" s="330"/>
      <c r="I3" s="330"/>
      <c r="J3" s="330"/>
      <c r="K3" s="330"/>
      <c r="L3" s="330"/>
      <c r="M3" s="330"/>
      <c r="N3" s="330"/>
      <c r="O3" s="330"/>
      <c r="P3" s="331"/>
      <c r="Q3" s="332"/>
      <c r="R3" s="332"/>
      <c r="S3" s="333"/>
      <c r="T3" s="332"/>
    </row>
    <row r="4" spans="1:23" s="335" customFormat="1" ht="39" customHeight="1">
      <c r="A4" s="641" t="s">
        <v>506</v>
      </c>
      <c r="B4" s="641"/>
      <c r="C4" s="641"/>
      <c r="D4" s="641"/>
      <c r="E4" s="641"/>
      <c r="F4" s="641"/>
      <c r="G4" s="641"/>
      <c r="H4" s="641"/>
      <c r="I4" s="641"/>
      <c r="J4" s="641"/>
      <c r="K4" s="641"/>
      <c r="L4" s="641"/>
      <c r="M4" s="641"/>
      <c r="N4" s="641"/>
      <c r="O4" s="641"/>
      <c r="P4" s="641"/>
      <c r="Q4" s="641"/>
      <c r="R4" s="641"/>
      <c r="S4" s="641"/>
      <c r="T4" s="641"/>
    </row>
    <row r="5" spans="1:23" s="346" customFormat="1" ht="203.25" customHeight="1">
      <c r="A5" s="336" t="s">
        <v>3</v>
      </c>
      <c r="B5" s="336" t="s">
        <v>507</v>
      </c>
      <c r="C5" s="337" t="s">
        <v>5</v>
      </c>
      <c r="D5" s="337" t="s">
        <v>6</v>
      </c>
      <c r="E5" s="337" t="s">
        <v>7</v>
      </c>
      <c r="F5" s="337" t="s">
        <v>8</v>
      </c>
      <c r="G5" s="337" t="s">
        <v>508</v>
      </c>
      <c r="H5" s="338" t="s">
        <v>541</v>
      </c>
      <c r="I5" s="339" t="s">
        <v>12</v>
      </c>
      <c r="J5" s="340" t="s">
        <v>13</v>
      </c>
      <c r="K5" s="338" t="s">
        <v>542</v>
      </c>
      <c r="L5" s="338" t="s">
        <v>17</v>
      </c>
      <c r="M5" s="338" t="s">
        <v>18</v>
      </c>
      <c r="N5" s="341" t="s">
        <v>19</v>
      </c>
      <c r="O5" s="90" t="s">
        <v>20</v>
      </c>
      <c r="P5" s="342" t="s">
        <v>21</v>
      </c>
      <c r="Q5" s="343" t="s">
        <v>22</v>
      </c>
      <c r="R5" s="343" t="s">
        <v>23</v>
      </c>
      <c r="S5" s="344" t="s">
        <v>24</v>
      </c>
      <c r="T5" s="345" t="s">
        <v>25</v>
      </c>
      <c r="U5" s="341" t="s">
        <v>510</v>
      </c>
    </row>
    <row r="6" spans="1:23" s="346" customFormat="1">
      <c r="A6" s="337">
        <v>1</v>
      </c>
      <c r="B6" s="336">
        <v>2</v>
      </c>
      <c r="C6" s="337">
        <v>3</v>
      </c>
      <c r="D6" s="337">
        <v>4</v>
      </c>
      <c r="E6" s="337">
        <v>5</v>
      </c>
      <c r="F6" s="337">
        <v>6</v>
      </c>
      <c r="G6" s="337">
        <v>7</v>
      </c>
      <c r="H6" s="337">
        <v>8</v>
      </c>
      <c r="I6" s="337">
        <v>9</v>
      </c>
      <c r="J6" s="337">
        <v>10</v>
      </c>
      <c r="K6" s="337">
        <v>11</v>
      </c>
      <c r="L6" s="337">
        <v>12</v>
      </c>
      <c r="M6" s="337">
        <v>13</v>
      </c>
      <c r="N6" s="337">
        <v>14</v>
      </c>
      <c r="O6" s="337">
        <v>15</v>
      </c>
      <c r="P6" s="347">
        <v>16</v>
      </c>
      <c r="Q6" s="347">
        <v>17</v>
      </c>
      <c r="R6" s="347">
        <v>18</v>
      </c>
      <c r="S6" s="347">
        <v>19</v>
      </c>
      <c r="T6" s="348">
        <v>20</v>
      </c>
      <c r="U6" s="118"/>
    </row>
    <row r="7" spans="1:23" s="359" customFormat="1" ht="38.25" customHeight="1">
      <c r="A7" s="106" t="s">
        <v>34</v>
      </c>
      <c r="B7" s="349" t="s">
        <v>34</v>
      </c>
      <c r="C7" s="350" t="s">
        <v>34</v>
      </c>
      <c r="D7" s="350" t="s">
        <v>34</v>
      </c>
      <c r="E7" s="106" t="s">
        <v>34</v>
      </c>
      <c r="F7" s="106" t="s">
        <v>34</v>
      </c>
      <c r="G7" s="351" t="s">
        <v>34</v>
      </c>
      <c r="H7" s="352" t="s">
        <v>34</v>
      </c>
      <c r="I7" s="353" t="s">
        <v>34</v>
      </c>
      <c r="J7" s="350" t="s">
        <v>34</v>
      </c>
      <c r="K7" s="352" t="s">
        <v>34</v>
      </c>
      <c r="L7" s="352" t="s">
        <v>34</v>
      </c>
      <c r="M7" s="352" t="s">
        <v>34</v>
      </c>
      <c r="N7" s="341" t="s">
        <v>34</v>
      </c>
      <c r="O7" s="354" t="s">
        <v>34</v>
      </c>
      <c r="P7" s="355" t="s">
        <v>34</v>
      </c>
      <c r="Q7" s="356" t="s">
        <v>34</v>
      </c>
      <c r="R7" s="356" t="s">
        <v>34</v>
      </c>
      <c r="S7" s="357" t="s">
        <v>34</v>
      </c>
      <c r="T7" s="334" t="s">
        <v>34</v>
      </c>
      <c r="U7" s="358"/>
    </row>
    <row r="8" spans="1:23" s="359" customFormat="1">
      <c r="A8" s="360" t="s">
        <v>511</v>
      </c>
      <c r="B8" s="361"/>
      <c r="C8" s="361"/>
      <c r="D8" s="361"/>
      <c r="E8" s="361"/>
      <c r="F8" s="361"/>
      <c r="G8" s="396"/>
      <c r="H8" s="361"/>
      <c r="I8" s="361"/>
      <c r="J8" s="361"/>
      <c r="K8" s="361"/>
      <c r="L8" s="361"/>
      <c r="M8" s="361"/>
      <c r="N8" s="361"/>
      <c r="O8" s="361"/>
      <c r="P8" s="361"/>
      <c r="Q8" s="361"/>
      <c r="R8" s="361"/>
      <c r="S8" s="361"/>
      <c r="T8" s="362"/>
      <c r="U8" s="358"/>
      <c r="W8" s="363"/>
    </row>
    <row r="9" spans="1:23" s="359" customFormat="1" ht="183.75">
      <c r="A9" s="364">
        <v>1</v>
      </c>
      <c r="B9" s="374" t="s">
        <v>42</v>
      </c>
      <c r="C9" s="366" t="s">
        <v>512</v>
      </c>
      <c r="D9" s="350" t="s">
        <v>37</v>
      </c>
      <c r="E9" s="90" t="s">
        <v>38</v>
      </c>
      <c r="F9" s="106" t="s">
        <v>43</v>
      </c>
      <c r="G9" s="367">
        <v>2000</v>
      </c>
      <c r="H9" s="368">
        <v>60</v>
      </c>
      <c r="I9" s="369">
        <v>0.08</v>
      </c>
      <c r="J9" s="368">
        <f>H9*I9</f>
        <v>4.8</v>
      </c>
      <c r="K9" s="368">
        <f>H9+J9</f>
        <v>64.8</v>
      </c>
      <c r="L9" s="368">
        <f>G9*H9</f>
        <v>120000</v>
      </c>
      <c r="M9" s="368">
        <f>G9*K9</f>
        <v>129600</v>
      </c>
      <c r="N9" s="368">
        <v>32</v>
      </c>
      <c r="O9" s="368">
        <f>N9*1.08</f>
        <v>34.56</v>
      </c>
      <c r="P9" s="370">
        <f>ROUND(G9*0.6,0)</f>
        <v>1200</v>
      </c>
      <c r="Q9" s="371">
        <v>10728</v>
      </c>
      <c r="R9" s="371">
        <v>11586.24</v>
      </c>
      <c r="S9" s="371">
        <v>28608</v>
      </c>
      <c r="T9" s="372">
        <v>30896.639999999999</v>
      </c>
      <c r="U9" s="115" t="s">
        <v>513</v>
      </c>
      <c r="W9" s="363"/>
    </row>
    <row r="10" spans="1:23">
      <c r="A10" s="642" t="s">
        <v>514</v>
      </c>
      <c r="B10" s="642"/>
      <c r="C10" s="642"/>
      <c r="D10" s="642"/>
      <c r="E10" s="642"/>
      <c r="F10" s="642"/>
      <c r="G10" s="642"/>
      <c r="H10" s="642"/>
      <c r="I10" s="642"/>
      <c r="J10" s="642">
        <f>H10*I10</f>
        <v>0</v>
      </c>
      <c r="K10" s="642">
        <f>H10+J10</f>
        <v>0</v>
      </c>
      <c r="L10" s="642">
        <f>G10*H10</f>
        <v>0</v>
      </c>
      <c r="M10" s="642">
        <f>G10*K10</f>
        <v>0</v>
      </c>
      <c r="N10" s="642"/>
      <c r="O10" s="642"/>
      <c r="P10" s="642"/>
      <c r="Q10" s="642"/>
      <c r="R10" s="642"/>
      <c r="S10" s="642"/>
      <c r="T10" s="642"/>
      <c r="U10" s="373"/>
      <c r="W10" s="363"/>
    </row>
    <row r="11" spans="1:23" ht="95.25" customHeight="1">
      <c r="A11" s="106">
        <v>1</v>
      </c>
      <c r="B11" s="374" t="s">
        <v>52</v>
      </c>
      <c r="C11" s="350" t="s">
        <v>512</v>
      </c>
      <c r="D11" s="350" t="s">
        <v>37</v>
      </c>
      <c r="E11" s="90" t="s">
        <v>38</v>
      </c>
      <c r="F11" s="106" t="s">
        <v>43</v>
      </c>
      <c r="G11" s="367">
        <v>20</v>
      </c>
      <c r="H11" s="368">
        <v>260</v>
      </c>
      <c r="I11" s="369">
        <v>0.08</v>
      </c>
      <c r="J11" s="368">
        <f>H11*I11</f>
        <v>20.8</v>
      </c>
      <c r="K11" s="368">
        <f>H11+J11</f>
        <v>280.8</v>
      </c>
      <c r="L11" s="368">
        <f>G11*H11</f>
        <v>5200</v>
      </c>
      <c r="M11" s="368">
        <f>G11*K11</f>
        <v>5616</v>
      </c>
      <c r="N11" s="368">
        <v>200</v>
      </c>
      <c r="O11" s="368">
        <f>N11*1.08</f>
        <v>216</v>
      </c>
      <c r="P11" s="370">
        <f>ROUND(G11*0.6,0)</f>
        <v>12</v>
      </c>
      <c r="Q11" s="371">
        <f>P11*H11</f>
        <v>3120</v>
      </c>
      <c r="R11" s="371">
        <f>P11*K11</f>
        <v>3369.6000000000004</v>
      </c>
      <c r="S11" s="371">
        <f>L11+Q11</f>
        <v>8320</v>
      </c>
      <c r="T11" s="372">
        <f>M11+R11</f>
        <v>8985.6</v>
      </c>
      <c r="U11" s="115" t="s">
        <v>513</v>
      </c>
      <c r="W11" s="363"/>
    </row>
    <row r="12" spans="1:23">
      <c r="A12" s="360" t="s">
        <v>515</v>
      </c>
      <c r="B12" s="361"/>
      <c r="C12" s="361"/>
      <c r="D12" s="361"/>
      <c r="E12" s="636">
        <v>20</v>
      </c>
      <c r="F12" s="636"/>
      <c r="G12" s="636"/>
      <c r="H12" s="636"/>
      <c r="I12" s="636"/>
      <c r="J12" s="636"/>
      <c r="K12" s="636"/>
      <c r="L12" s="636"/>
      <c r="M12" s="636"/>
      <c r="N12" s="636"/>
      <c r="O12" s="361"/>
      <c r="P12" s="361"/>
      <c r="Q12" s="361"/>
      <c r="R12" s="361"/>
      <c r="S12" s="361"/>
      <c r="T12" s="362"/>
      <c r="U12" s="373"/>
      <c r="W12" s="363"/>
    </row>
    <row r="13" spans="1:23" ht="99.75" customHeight="1">
      <c r="A13" s="106">
        <v>1</v>
      </c>
      <c r="B13" s="374" t="s">
        <v>53</v>
      </c>
      <c r="C13" s="350" t="s">
        <v>512</v>
      </c>
      <c r="D13" s="350" t="s">
        <v>37</v>
      </c>
      <c r="E13" s="90" t="s">
        <v>54</v>
      </c>
      <c r="F13" s="106" t="s">
        <v>43</v>
      </c>
      <c r="G13" s="367">
        <v>20</v>
      </c>
      <c r="H13" s="368">
        <v>290</v>
      </c>
      <c r="I13" s="369">
        <v>0.08</v>
      </c>
      <c r="J13" s="368">
        <f>H13*I13</f>
        <v>23.2</v>
      </c>
      <c r="K13" s="368">
        <f>H13+J13</f>
        <v>313.2</v>
      </c>
      <c r="L13" s="368">
        <f>G13*H13</f>
        <v>5800</v>
      </c>
      <c r="M13" s="368">
        <f>G13*K13</f>
        <v>6264</v>
      </c>
      <c r="N13" s="368">
        <f>H13</f>
        <v>290</v>
      </c>
      <c r="O13" s="368">
        <f>N13*1.08</f>
        <v>313.20000000000005</v>
      </c>
      <c r="P13" s="370">
        <f>ROUND(G13*0.6,0)</f>
        <v>12</v>
      </c>
      <c r="Q13" s="371">
        <f>P13*H13</f>
        <v>3480</v>
      </c>
      <c r="R13" s="371">
        <f>P13*K13</f>
        <v>3758.3999999999996</v>
      </c>
      <c r="S13" s="371">
        <f>L13+Q13</f>
        <v>9280</v>
      </c>
      <c r="T13" s="372">
        <f>M13+R13</f>
        <v>10022.4</v>
      </c>
      <c r="U13" s="115" t="s">
        <v>513</v>
      </c>
      <c r="W13" s="363"/>
    </row>
    <row r="14" spans="1:23">
      <c r="A14" s="360" t="s">
        <v>516</v>
      </c>
      <c r="B14" s="361"/>
      <c r="C14" s="361"/>
      <c r="D14" s="361"/>
      <c r="E14" s="361"/>
      <c r="F14" s="361"/>
      <c r="G14" s="396"/>
      <c r="H14" s="361"/>
      <c r="I14" s="636"/>
      <c r="J14" s="636"/>
      <c r="K14" s="636"/>
      <c r="L14" s="636"/>
      <c r="M14" s="636"/>
      <c r="N14" s="636"/>
      <c r="O14" s="636"/>
      <c r="P14" s="361"/>
      <c r="Q14" s="361"/>
      <c r="R14" s="361"/>
      <c r="S14" s="361"/>
      <c r="T14" s="362"/>
      <c r="U14" s="373"/>
      <c r="W14" s="363"/>
    </row>
    <row r="15" spans="1:23" ht="74.25" customHeight="1">
      <c r="A15" s="106">
        <v>1</v>
      </c>
      <c r="B15" s="374" t="s">
        <v>55</v>
      </c>
      <c r="C15" s="90" t="s">
        <v>512</v>
      </c>
      <c r="D15" s="350" t="s">
        <v>37</v>
      </c>
      <c r="E15" s="90" t="s">
        <v>54</v>
      </c>
      <c r="F15" s="106" t="s">
        <v>43</v>
      </c>
      <c r="G15" s="367">
        <v>20</v>
      </c>
      <c r="H15" s="368">
        <v>280</v>
      </c>
      <c r="I15" s="369">
        <v>0.08</v>
      </c>
      <c r="J15" s="368">
        <f>H15*I15</f>
        <v>22.400000000000002</v>
      </c>
      <c r="K15" s="368">
        <f>H15+J15</f>
        <v>302.39999999999998</v>
      </c>
      <c r="L15" s="368">
        <f>G15*H15</f>
        <v>5600</v>
      </c>
      <c r="M15" s="368">
        <f>G15*K15</f>
        <v>6048</v>
      </c>
      <c r="N15" s="368">
        <f>H15</f>
        <v>280</v>
      </c>
      <c r="O15" s="368">
        <f>N15*1.08</f>
        <v>302.40000000000003</v>
      </c>
      <c r="P15" s="370">
        <f>ROUND(G15*0.6,0)</f>
        <v>12</v>
      </c>
      <c r="Q15" s="371">
        <f>P15*H15</f>
        <v>3360</v>
      </c>
      <c r="R15" s="371">
        <f>P15*K15</f>
        <v>3628.7999999999997</v>
      </c>
      <c r="S15" s="371">
        <f>L15+Q15</f>
        <v>8960</v>
      </c>
      <c r="T15" s="372">
        <f>M15+R15</f>
        <v>9676.7999999999993</v>
      </c>
      <c r="U15" s="115" t="s">
        <v>513</v>
      </c>
      <c r="W15" s="363"/>
    </row>
    <row r="16" spans="1:23">
      <c r="A16" s="360" t="s">
        <v>517</v>
      </c>
      <c r="B16" s="361"/>
      <c r="C16" s="361"/>
      <c r="D16" s="361"/>
      <c r="E16" s="636"/>
      <c r="F16" s="636"/>
      <c r="G16" s="636"/>
      <c r="H16" s="636"/>
      <c r="I16" s="636"/>
      <c r="J16" s="636"/>
      <c r="K16" s="636"/>
      <c r="L16" s="636"/>
      <c r="M16" s="636"/>
      <c r="N16" s="636"/>
      <c r="O16" s="636"/>
      <c r="P16" s="636"/>
      <c r="Q16" s="636"/>
      <c r="R16" s="636"/>
      <c r="S16" s="636"/>
      <c r="T16" s="636"/>
      <c r="U16" s="373"/>
      <c r="W16" s="363"/>
    </row>
    <row r="17" spans="1:23" ht="110.25" customHeight="1">
      <c r="A17" s="106">
        <v>1</v>
      </c>
      <c r="B17" s="374" t="s">
        <v>57</v>
      </c>
      <c r="C17" s="350" t="s">
        <v>512</v>
      </c>
      <c r="D17" s="350" t="s">
        <v>37</v>
      </c>
      <c r="E17" s="90" t="s">
        <v>54</v>
      </c>
      <c r="F17" s="106" t="s">
        <v>43</v>
      </c>
      <c r="G17" s="367">
        <v>20</v>
      </c>
      <c r="H17" s="368">
        <v>480</v>
      </c>
      <c r="I17" s="369">
        <v>0.08</v>
      </c>
      <c r="J17" s="368">
        <f>H17*I17</f>
        <v>38.4</v>
      </c>
      <c r="K17" s="368">
        <f>H17+J17</f>
        <v>518.4</v>
      </c>
      <c r="L17" s="368">
        <f>G17*H17</f>
        <v>9600</v>
      </c>
      <c r="M17" s="368">
        <f>G17*K17</f>
        <v>10368</v>
      </c>
      <c r="N17" s="368">
        <f>H17</f>
        <v>480</v>
      </c>
      <c r="O17" s="368">
        <f>N17*1.08</f>
        <v>518.40000000000009</v>
      </c>
      <c r="P17" s="355">
        <f>(G17*0.6)</f>
        <v>12</v>
      </c>
      <c r="Q17" s="371">
        <f>P17*H17</f>
        <v>5760</v>
      </c>
      <c r="R17" s="371">
        <f>P17*K17</f>
        <v>6220.7999999999993</v>
      </c>
      <c r="S17" s="371">
        <f>L17+Q17</f>
        <v>15360</v>
      </c>
      <c r="T17" s="372">
        <f>M17+R17</f>
        <v>16588.8</v>
      </c>
      <c r="U17" s="115" t="s">
        <v>513</v>
      </c>
      <c r="W17" s="363"/>
    </row>
    <row r="18" spans="1:23">
      <c r="A18" s="360" t="s">
        <v>518</v>
      </c>
      <c r="B18" s="361"/>
      <c r="C18" s="637"/>
      <c r="D18" s="637"/>
      <c r="E18" s="637"/>
      <c r="F18" s="637"/>
      <c r="G18" s="637"/>
      <c r="H18" s="637"/>
      <c r="I18" s="637"/>
      <c r="J18" s="637"/>
      <c r="K18" s="637"/>
      <c r="L18" s="637"/>
      <c r="M18" s="637"/>
      <c r="N18" s="637"/>
      <c r="O18" s="637"/>
      <c r="P18" s="637"/>
      <c r="Q18" s="637"/>
      <c r="R18" s="637"/>
      <c r="S18" s="637"/>
      <c r="T18" s="637"/>
      <c r="U18" s="373"/>
      <c r="W18" s="363"/>
    </row>
    <row r="19" spans="1:23" ht="111.75" customHeight="1">
      <c r="A19" s="106">
        <v>1</v>
      </c>
      <c r="B19" s="374" t="s">
        <v>59</v>
      </c>
      <c r="C19" s="350" t="s">
        <v>512</v>
      </c>
      <c r="D19" s="350" t="s">
        <v>37</v>
      </c>
      <c r="E19" s="90" t="s">
        <v>54</v>
      </c>
      <c r="F19" s="106" t="s">
        <v>43</v>
      </c>
      <c r="G19" s="367">
        <v>20</v>
      </c>
      <c r="H19" s="368">
        <v>330</v>
      </c>
      <c r="I19" s="369">
        <v>0.08</v>
      </c>
      <c r="J19" s="368">
        <f>H19*I19</f>
        <v>26.400000000000002</v>
      </c>
      <c r="K19" s="368">
        <f>H19+J19</f>
        <v>356.4</v>
      </c>
      <c r="L19" s="368">
        <f>G19*H19</f>
        <v>6600</v>
      </c>
      <c r="M19" s="368">
        <f>G19*K19</f>
        <v>7128</v>
      </c>
      <c r="N19" s="368">
        <v>150</v>
      </c>
      <c r="O19" s="368">
        <f>N19*1.08</f>
        <v>162</v>
      </c>
      <c r="P19" s="355">
        <f>(G19*0.6)</f>
        <v>12</v>
      </c>
      <c r="Q19" s="371">
        <f>P19*H19</f>
        <v>3960</v>
      </c>
      <c r="R19" s="371">
        <f>P19*K19</f>
        <v>4276.7999999999993</v>
      </c>
      <c r="S19" s="371">
        <f>L19+Q19</f>
        <v>10560</v>
      </c>
      <c r="T19" s="372">
        <f>M19+R19</f>
        <v>11404.8</v>
      </c>
      <c r="U19" s="115" t="s">
        <v>513</v>
      </c>
      <c r="W19" s="363"/>
    </row>
    <row r="20" spans="1:23">
      <c r="A20" s="360" t="s">
        <v>519</v>
      </c>
      <c r="B20" s="361"/>
      <c r="C20" s="361"/>
      <c r="D20" s="361"/>
      <c r="E20" s="361"/>
      <c r="F20" s="361"/>
      <c r="G20" s="396"/>
      <c r="H20" s="637"/>
      <c r="I20" s="637"/>
      <c r="J20" s="637"/>
      <c r="K20" s="637"/>
      <c r="L20" s="637"/>
      <c r="M20" s="637"/>
      <c r="N20" s="637"/>
      <c r="O20" s="637"/>
      <c r="P20" s="637"/>
      <c r="Q20" s="637"/>
      <c r="R20" s="637"/>
      <c r="S20" s="637"/>
      <c r="T20" s="637"/>
      <c r="U20" s="373"/>
      <c r="W20" s="363"/>
    </row>
    <row r="21" spans="1:23" ht="80.25" customHeight="1">
      <c r="A21" s="106">
        <v>1</v>
      </c>
      <c r="B21" s="115" t="s">
        <v>60</v>
      </c>
      <c r="C21" s="350" t="s">
        <v>512</v>
      </c>
      <c r="D21" s="350" t="s">
        <v>37</v>
      </c>
      <c r="E21" s="90" t="s">
        <v>54</v>
      </c>
      <c r="F21" s="350" t="s">
        <v>39</v>
      </c>
      <c r="G21" s="367">
        <v>15</v>
      </c>
      <c r="H21" s="368">
        <v>1180</v>
      </c>
      <c r="I21" s="369">
        <v>0.08</v>
      </c>
      <c r="J21" s="368">
        <f>H21*I21</f>
        <v>94.4</v>
      </c>
      <c r="K21" s="368">
        <f>H21+J21</f>
        <v>1274.4000000000001</v>
      </c>
      <c r="L21" s="368">
        <f>G21*H21</f>
        <v>17700</v>
      </c>
      <c r="M21" s="368">
        <f>G21*K21</f>
        <v>19116</v>
      </c>
      <c r="N21" s="368">
        <f>H21</f>
        <v>1180</v>
      </c>
      <c r="O21" s="368">
        <f>N21*1.08</f>
        <v>1274.4000000000001</v>
      </c>
      <c r="P21" s="355">
        <f>(G21*0.6)</f>
        <v>9</v>
      </c>
      <c r="Q21" s="371">
        <f>P21*H21</f>
        <v>10620</v>
      </c>
      <c r="R21" s="371">
        <f>P21*K21</f>
        <v>11469.6</v>
      </c>
      <c r="S21" s="371">
        <f>L21+Q21</f>
        <v>28320</v>
      </c>
      <c r="T21" s="372">
        <f>M21+R21</f>
        <v>30585.599999999999</v>
      </c>
      <c r="U21" s="115" t="s">
        <v>513</v>
      </c>
      <c r="W21" s="363"/>
    </row>
    <row r="22" spans="1:23">
      <c r="A22" s="360" t="s">
        <v>520</v>
      </c>
      <c r="B22" s="361"/>
      <c r="C22" s="361"/>
      <c r="D22" s="361"/>
      <c r="E22" s="361"/>
      <c r="F22" s="637"/>
      <c r="G22" s="637"/>
      <c r="H22" s="637"/>
      <c r="I22" s="637"/>
      <c r="J22" s="637"/>
      <c r="K22" s="637"/>
      <c r="L22" s="637"/>
      <c r="M22" s="637"/>
      <c r="N22" s="637"/>
      <c r="O22" s="637"/>
      <c r="P22" s="637"/>
      <c r="Q22" s="637"/>
      <c r="R22" s="637"/>
      <c r="S22" s="637"/>
      <c r="T22" s="637"/>
      <c r="U22" s="373"/>
      <c r="W22" s="363"/>
    </row>
    <row r="23" spans="1:23" ht="85.5" customHeight="1">
      <c r="A23" s="106">
        <v>1</v>
      </c>
      <c r="B23" s="115" t="s">
        <v>61</v>
      </c>
      <c r="C23" s="350" t="s">
        <v>512</v>
      </c>
      <c r="D23" s="350" t="s">
        <v>37</v>
      </c>
      <c r="E23" s="90" t="s">
        <v>54</v>
      </c>
      <c r="F23" s="350" t="s">
        <v>39</v>
      </c>
      <c r="G23" s="367">
        <v>15</v>
      </c>
      <c r="H23" s="368">
        <v>1320</v>
      </c>
      <c r="I23" s="369">
        <v>0.08</v>
      </c>
      <c r="J23" s="368">
        <f>H23*I23</f>
        <v>105.60000000000001</v>
      </c>
      <c r="K23" s="368">
        <f>H23+J23</f>
        <v>1425.6</v>
      </c>
      <c r="L23" s="368">
        <f>G23*H23</f>
        <v>19800</v>
      </c>
      <c r="M23" s="368">
        <f>G23*K23</f>
        <v>21384</v>
      </c>
      <c r="N23" s="368">
        <v>112.8</v>
      </c>
      <c r="O23" s="368">
        <f>N23*1.08</f>
        <v>121.824</v>
      </c>
      <c r="P23" s="355">
        <f>(G23*0.6)</f>
        <v>9</v>
      </c>
      <c r="Q23" s="371">
        <f>P23*H23</f>
        <v>11880</v>
      </c>
      <c r="R23" s="371">
        <f>P23*K23</f>
        <v>12830.4</v>
      </c>
      <c r="S23" s="371">
        <f>L23+Q23</f>
        <v>31680</v>
      </c>
      <c r="T23" s="372">
        <f>M23+R23</f>
        <v>34214.400000000001</v>
      </c>
      <c r="U23" s="115" t="s">
        <v>513</v>
      </c>
      <c r="W23" s="363"/>
    </row>
    <row r="24" spans="1:23">
      <c r="A24" s="360" t="s">
        <v>521</v>
      </c>
      <c r="B24" s="361"/>
      <c r="C24" s="375"/>
      <c r="D24" s="375"/>
      <c r="E24" s="375"/>
      <c r="F24" s="375"/>
      <c r="G24" s="396"/>
      <c r="H24" s="375"/>
      <c r="I24" s="375"/>
      <c r="J24" s="376"/>
      <c r="K24" s="375"/>
      <c r="L24" s="639"/>
      <c r="M24" s="639"/>
      <c r="N24" s="639"/>
      <c r="O24" s="639"/>
      <c r="P24" s="639"/>
      <c r="Q24" s="639"/>
      <c r="R24" s="639"/>
      <c r="S24" s="639"/>
      <c r="T24" s="639"/>
      <c r="U24" s="373"/>
      <c r="W24" s="363"/>
    </row>
    <row r="25" spans="1:23" ht="157.5">
      <c r="A25" s="106">
        <v>1</v>
      </c>
      <c r="B25" s="115" t="s">
        <v>62</v>
      </c>
      <c r="C25" s="350" t="s">
        <v>512</v>
      </c>
      <c r="D25" s="350" t="s">
        <v>37</v>
      </c>
      <c r="E25" s="90" t="s">
        <v>54</v>
      </c>
      <c r="F25" s="350" t="s">
        <v>39</v>
      </c>
      <c r="G25" s="367">
        <v>10</v>
      </c>
      <c r="H25" s="368">
        <v>2056</v>
      </c>
      <c r="I25" s="369">
        <v>0.08</v>
      </c>
      <c r="J25" s="368">
        <f>H25*I25</f>
        <v>164.48</v>
      </c>
      <c r="K25" s="368">
        <f>H25+J25</f>
        <v>2220.48</v>
      </c>
      <c r="L25" s="368">
        <f>G25*H25</f>
        <v>20560</v>
      </c>
      <c r="M25" s="368">
        <f>G25*K25</f>
        <v>22204.799999999999</v>
      </c>
      <c r="N25" s="341">
        <f>H25</f>
        <v>2056</v>
      </c>
      <c r="O25" s="368">
        <f>N25*1.08</f>
        <v>2220.48</v>
      </c>
      <c r="P25" s="355">
        <f>(G25*0.6)</f>
        <v>6</v>
      </c>
      <c r="Q25" s="371">
        <f>P25*H25</f>
        <v>12336</v>
      </c>
      <c r="R25" s="371">
        <f>P25*K25</f>
        <v>13322.880000000001</v>
      </c>
      <c r="S25" s="371">
        <f>L25+Q25</f>
        <v>32896</v>
      </c>
      <c r="T25" s="372">
        <f>M25+R25</f>
        <v>35527.68</v>
      </c>
      <c r="U25" s="115" t="s">
        <v>513</v>
      </c>
      <c r="W25" s="363"/>
    </row>
    <row r="26" spans="1:23">
      <c r="A26" s="360" t="s">
        <v>522</v>
      </c>
      <c r="B26" s="361"/>
      <c r="C26" s="361"/>
      <c r="D26" s="361"/>
      <c r="E26" s="361"/>
      <c r="F26" s="361"/>
      <c r="G26" s="644"/>
      <c r="H26" s="644"/>
      <c r="I26" s="644"/>
      <c r="J26" s="644"/>
      <c r="K26" s="644"/>
      <c r="L26" s="644"/>
      <c r="M26" s="644"/>
      <c r="N26" s="644"/>
      <c r="O26" s="644"/>
      <c r="P26" s="644"/>
      <c r="Q26" s="644"/>
      <c r="R26" s="644"/>
      <c r="S26" s="644"/>
      <c r="T26" s="644"/>
      <c r="U26" s="373"/>
      <c r="W26" s="363"/>
    </row>
    <row r="27" spans="1:23" ht="102.75" customHeight="1">
      <c r="A27" s="106">
        <v>1</v>
      </c>
      <c r="B27" s="115" t="s">
        <v>63</v>
      </c>
      <c r="C27" s="350" t="s">
        <v>512</v>
      </c>
      <c r="D27" s="350" t="s">
        <v>37</v>
      </c>
      <c r="E27" s="90" t="s">
        <v>54</v>
      </c>
      <c r="F27" s="350" t="s">
        <v>39</v>
      </c>
      <c r="G27" s="367">
        <v>2</v>
      </c>
      <c r="H27" s="368">
        <v>8364.2900000000009</v>
      </c>
      <c r="I27" s="369">
        <v>0.08</v>
      </c>
      <c r="J27" s="368">
        <f>H27*I27</f>
        <v>669.14320000000009</v>
      </c>
      <c r="K27" s="368">
        <f>H27+J27</f>
        <v>9033.4332000000013</v>
      </c>
      <c r="L27" s="368">
        <f>G27*H27</f>
        <v>16728.580000000002</v>
      </c>
      <c r="M27" s="368">
        <f>G27*K27</f>
        <v>18066.866400000003</v>
      </c>
      <c r="N27" s="341">
        <f>H27</f>
        <v>8364.2900000000009</v>
      </c>
      <c r="O27" s="368">
        <f>N27*1.08</f>
        <v>9033.4332000000013</v>
      </c>
      <c r="P27" s="377">
        <f>ROUND(G27*0.6,0)</f>
        <v>1</v>
      </c>
      <c r="Q27" s="371">
        <f>P27*H27</f>
        <v>8364.2900000000009</v>
      </c>
      <c r="R27" s="371">
        <f>P27*K27</f>
        <v>9033.4332000000013</v>
      </c>
      <c r="S27" s="371">
        <f>L27+Q27</f>
        <v>25092.870000000003</v>
      </c>
      <c r="T27" s="372">
        <f>M27+R27</f>
        <v>27100.299600000006</v>
      </c>
      <c r="U27" s="115" t="s">
        <v>513</v>
      </c>
      <c r="W27" s="363"/>
    </row>
    <row r="28" spans="1:23" ht="86.25" customHeight="1">
      <c r="A28" s="106">
        <v>2</v>
      </c>
      <c r="B28" s="115" t="s">
        <v>523</v>
      </c>
      <c r="C28" s="350" t="s">
        <v>512</v>
      </c>
      <c r="D28" s="350" t="s">
        <v>37</v>
      </c>
      <c r="E28" s="90" t="s">
        <v>54</v>
      </c>
      <c r="F28" s="350" t="s">
        <v>39</v>
      </c>
      <c r="G28" s="367">
        <v>2</v>
      </c>
      <c r="H28" s="368">
        <v>5607.14</v>
      </c>
      <c r="I28" s="369">
        <v>0.08</v>
      </c>
      <c r="J28" s="368">
        <f>H28*I28</f>
        <v>448.57120000000003</v>
      </c>
      <c r="K28" s="368">
        <f>H28+J28</f>
        <v>6055.7112000000006</v>
      </c>
      <c r="L28" s="368">
        <f>G28*H28</f>
        <v>11214.28</v>
      </c>
      <c r="M28" s="368">
        <f>G28*K28</f>
        <v>12111.422400000001</v>
      </c>
      <c r="N28" s="341">
        <f>H28</f>
        <v>5607.14</v>
      </c>
      <c r="O28" s="368">
        <f>N28*1.08</f>
        <v>6055.7112000000006</v>
      </c>
      <c r="P28" s="377">
        <f>ROUND(G28*0.6,0)</f>
        <v>1</v>
      </c>
      <c r="Q28" s="371">
        <f>P28*H28</f>
        <v>5607.14</v>
      </c>
      <c r="R28" s="371">
        <f>P28*K28</f>
        <v>6055.7112000000006</v>
      </c>
      <c r="S28" s="371">
        <f>L28+Q28</f>
        <v>16821.420000000002</v>
      </c>
      <c r="T28" s="372">
        <f>M28+R28</f>
        <v>18167.133600000001</v>
      </c>
      <c r="U28" s="115" t="s">
        <v>513</v>
      </c>
      <c r="W28" s="363"/>
    </row>
    <row r="29" spans="1:23">
      <c r="A29" s="360" t="s">
        <v>524</v>
      </c>
      <c r="B29" s="361"/>
      <c r="C29" s="361"/>
      <c r="D29" s="361"/>
      <c r="E29" s="361"/>
      <c r="F29" s="361"/>
      <c r="G29" s="396"/>
      <c r="H29" s="637"/>
      <c r="I29" s="637"/>
      <c r="J29" s="637"/>
      <c r="K29" s="637"/>
      <c r="L29" s="637"/>
      <c r="M29" s="637"/>
      <c r="N29" s="637"/>
      <c r="O29" s="637"/>
      <c r="P29" s="637"/>
      <c r="Q29" s="637"/>
      <c r="R29" s="637"/>
      <c r="S29" s="637"/>
      <c r="T29" s="637"/>
      <c r="U29" s="373"/>
      <c r="W29" s="363"/>
    </row>
    <row r="30" spans="1:23" ht="142.5" customHeight="1">
      <c r="A30" s="106">
        <v>1</v>
      </c>
      <c r="B30" s="115" t="s">
        <v>64</v>
      </c>
      <c r="C30" s="350" t="s">
        <v>512</v>
      </c>
      <c r="D30" s="350" t="s">
        <v>37</v>
      </c>
      <c r="E30" s="90" t="s">
        <v>54</v>
      </c>
      <c r="F30" s="350" t="s">
        <v>39</v>
      </c>
      <c r="G30" s="367">
        <v>2</v>
      </c>
      <c r="H30" s="368">
        <v>9800</v>
      </c>
      <c r="I30" s="369">
        <v>0.08</v>
      </c>
      <c r="J30" s="368">
        <f>H30*I30</f>
        <v>784</v>
      </c>
      <c r="K30" s="368">
        <f>H30+J30</f>
        <v>10584</v>
      </c>
      <c r="L30" s="368">
        <f>G30*H30</f>
        <v>19600</v>
      </c>
      <c r="M30" s="368">
        <f>G30*K30</f>
        <v>21168</v>
      </c>
      <c r="N30" s="341">
        <f>H30</f>
        <v>9800</v>
      </c>
      <c r="O30" s="368">
        <f>N30*1.08</f>
        <v>10584</v>
      </c>
      <c r="P30" s="377">
        <f>ROUND(G30*0.6,0)</f>
        <v>1</v>
      </c>
      <c r="Q30" s="371">
        <f>P30*H30</f>
        <v>9800</v>
      </c>
      <c r="R30" s="371">
        <f>P30*K30</f>
        <v>10584</v>
      </c>
      <c r="S30" s="371">
        <f>L30+Q30</f>
        <v>29400</v>
      </c>
      <c r="T30" s="372">
        <f>M30+R30</f>
        <v>31752</v>
      </c>
      <c r="U30" s="115" t="s">
        <v>513</v>
      </c>
      <c r="W30" s="363"/>
    </row>
    <row r="31" spans="1:23" ht="86.25" customHeight="1">
      <c r="A31" s="106">
        <v>2</v>
      </c>
      <c r="B31" s="115" t="s">
        <v>523</v>
      </c>
      <c r="C31" s="350" t="s">
        <v>512</v>
      </c>
      <c r="D31" s="350" t="s">
        <v>37</v>
      </c>
      <c r="E31" s="90" t="s">
        <v>54</v>
      </c>
      <c r="F31" s="350" t="s">
        <v>39</v>
      </c>
      <c r="G31" s="367">
        <v>2</v>
      </c>
      <c r="H31" s="368">
        <v>7500</v>
      </c>
      <c r="I31" s="369">
        <v>0.08</v>
      </c>
      <c r="J31" s="368">
        <f>H31*I31</f>
        <v>600</v>
      </c>
      <c r="K31" s="368">
        <f>H31+J31</f>
        <v>8100</v>
      </c>
      <c r="L31" s="368">
        <f>G31*H31</f>
        <v>15000</v>
      </c>
      <c r="M31" s="368">
        <f>G31*K31</f>
        <v>16200</v>
      </c>
      <c r="N31" s="341">
        <f>H31</f>
        <v>7500</v>
      </c>
      <c r="O31" s="368">
        <f>N31*1.08</f>
        <v>8100.0000000000009</v>
      </c>
      <c r="P31" s="377">
        <f>ROUND(G31*0.6,0)</f>
        <v>1</v>
      </c>
      <c r="Q31" s="371">
        <f>P31*H31</f>
        <v>7500</v>
      </c>
      <c r="R31" s="371">
        <f>P31*K31</f>
        <v>8100</v>
      </c>
      <c r="S31" s="371">
        <f>L31+Q31</f>
        <v>22500</v>
      </c>
      <c r="T31" s="372">
        <f>M31+R31</f>
        <v>24300</v>
      </c>
      <c r="U31" s="115" t="s">
        <v>513</v>
      </c>
      <c r="W31" s="363"/>
    </row>
    <row r="32" spans="1:23" ht="45" customHeight="1">
      <c r="A32" s="360" t="s">
        <v>525</v>
      </c>
      <c r="B32" s="361"/>
      <c r="C32" s="637"/>
      <c r="D32" s="637"/>
      <c r="E32" s="637"/>
      <c r="F32" s="637"/>
      <c r="G32" s="637"/>
      <c r="H32" s="637"/>
      <c r="I32" s="637"/>
      <c r="J32" s="637"/>
      <c r="K32" s="637"/>
      <c r="L32" s="637"/>
      <c r="M32" s="637"/>
      <c r="N32" s="637"/>
      <c r="O32" s="637"/>
      <c r="P32" s="637"/>
      <c r="Q32" s="637"/>
      <c r="R32" s="637"/>
      <c r="S32" s="637"/>
      <c r="T32" s="637"/>
      <c r="U32" s="373"/>
      <c r="W32" s="363"/>
    </row>
    <row r="33" spans="1:23" ht="219" customHeight="1">
      <c r="A33" s="106">
        <v>1</v>
      </c>
      <c r="B33" s="374" t="s">
        <v>65</v>
      </c>
      <c r="C33" s="350" t="s">
        <v>512</v>
      </c>
      <c r="D33" s="350" t="s">
        <v>37</v>
      </c>
      <c r="E33" s="90" t="s">
        <v>54</v>
      </c>
      <c r="F33" s="350" t="s">
        <v>39</v>
      </c>
      <c r="G33" s="367">
        <v>40</v>
      </c>
      <c r="H33" s="368">
        <v>327</v>
      </c>
      <c r="I33" s="369">
        <v>0.08</v>
      </c>
      <c r="J33" s="368">
        <f>H33*I33</f>
        <v>26.16</v>
      </c>
      <c r="K33" s="368">
        <f>H33+J33</f>
        <v>353.16</v>
      </c>
      <c r="L33" s="368">
        <f>G33*H33</f>
        <v>13080</v>
      </c>
      <c r="M33" s="368">
        <f>G33*K33</f>
        <v>14126.400000000001</v>
      </c>
      <c r="N33" s="341">
        <f>H33</f>
        <v>327</v>
      </c>
      <c r="O33" s="368">
        <f>N33*1.08</f>
        <v>353.16</v>
      </c>
      <c r="P33" s="355">
        <f>(G33*0.6)</f>
        <v>24</v>
      </c>
      <c r="Q33" s="371">
        <f>P33*H33</f>
        <v>7848</v>
      </c>
      <c r="R33" s="371">
        <f>P33*K33</f>
        <v>8475.84</v>
      </c>
      <c r="S33" s="371">
        <f>L33+Q33</f>
        <v>20928</v>
      </c>
      <c r="T33" s="372">
        <f>M33+R33</f>
        <v>22602.240000000002</v>
      </c>
      <c r="U33" s="115" t="s">
        <v>513</v>
      </c>
      <c r="W33" s="363"/>
    </row>
    <row r="34" spans="1:23">
      <c r="A34" s="360" t="s">
        <v>526</v>
      </c>
      <c r="B34" s="361"/>
      <c r="C34" s="361"/>
      <c r="D34" s="361"/>
      <c r="E34" s="361"/>
      <c r="F34" s="375"/>
      <c r="G34" s="396"/>
      <c r="H34" s="375"/>
      <c r="I34" s="375"/>
      <c r="J34" s="376"/>
      <c r="K34" s="375"/>
      <c r="L34" s="376"/>
      <c r="M34" s="376"/>
      <c r="N34" s="375"/>
      <c r="O34" s="375"/>
      <c r="P34" s="375"/>
      <c r="Q34" s="375"/>
      <c r="R34" s="375"/>
      <c r="S34" s="375"/>
      <c r="T34" s="378"/>
      <c r="U34" s="373"/>
      <c r="W34" s="363"/>
    </row>
    <row r="35" spans="1:23" ht="178.5" customHeight="1">
      <c r="A35" s="364">
        <v>1</v>
      </c>
      <c r="B35" s="118" t="s">
        <v>527</v>
      </c>
      <c r="C35" s="379" t="s">
        <v>512</v>
      </c>
      <c r="D35" s="350" t="s">
        <v>528</v>
      </c>
      <c r="E35" s="90" t="s">
        <v>54</v>
      </c>
      <c r="F35" s="350" t="s">
        <v>43</v>
      </c>
      <c r="G35" s="367">
        <v>80</v>
      </c>
      <c r="H35" s="368">
        <v>50</v>
      </c>
      <c r="I35" s="369">
        <v>0.08</v>
      </c>
      <c r="J35" s="368">
        <f>H35*I35</f>
        <v>4</v>
      </c>
      <c r="K35" s="368">
        <f>H35+J35</f>
        <v>54</v>
      </c>
      <c r="L35" s="368">
        <f>G35*H35</f>
        <v>4000</v>
      </c>
      <c r="M35" s="368">
        <f>G35*K35</f>
        <v>4320</v>
      </c>
      <c r="N35" s="380">
        <f>H35</f>
        <v>50</v>
      </c>
      <c r="O35" s="368">
        <f>N35*1.08</f>
        <v>54</v>
      </c>
      <c r="P35" s="355">
        <f>(G35*0.6)</f>
        <v>48</v>
      </c>
      <c r="Q35" s="371">
        <f>P35*H35</f>
        <v>2400</v>
      </c>
      <c r="R35" s="371">
        <f>P35*K35</f>
        <v>2592</v>
      </c>
      <c r="S35" s="371">
        <f>L35+Q35</f>
        <v>6400</v>
      </c>
      <c r="T35" s="372">
        <f>M35+R35</f>
        <v>6912</v>
      </c>
      <c r="U35" s="381" t="s">
        <v>529</v>
      </c>
      <c r="W35" s="363"/>
    </row>
    <row r="36" spans="1:23" ht="184.5" customHeight="1">
      <c r="A36" s="364">
        <v>2</v>
      </c>
      <c r="B36" s="118" t="s">
        <v>530</v>
      </c>
      <c r="C36" s="379" t="s">
        <v>512</v>
      </c>
      <c r="D36" s="350" t="s">
        <v>528</v>
      </c>
      <c r="E36" s="106" t="s">
        <v>68</v>
      </c>
      <c r="F36" s="350" t="s">
        <v>531</v>
      </c>
      <c r="G36" s="367">
        <v>16</v>
      </c>
      <c r="H36" s="368">
        <v>180</v>
      </c>
      <c r="I36" s="369">
        <v>0.08</v>
      </c>
      <c r="J36" s="368">
        <f>H36*I36</f>
        <v>14.4</v>
      </c>
      <c r="K36" s="368">
        <f>H36+J36</f>
        <v>194.4</v>
      </c>
      <c r="L36" s="368">
        <f>G36*H36</f>
        <v>2880</v>
      </c>
      <c r="M36" s="368">
        <f>G36*K36</f>
        <v>3110.4</v>
      </c>
      <c r="N36" s="380">
        <f>H36</f>
        <v>180</v>
      </c>
      <c r="O36" s="368">
        <f>N36*1.08</f>
        <v>194.4</v>
      </c>
      <c r="P36" s="377">
        <f>ROUND(G36*0.6,0)</f>
        <v>10</v>
      </c>
      <c r="Q36" s="371">
        <f>P36*H36</f>
        <v>1800</v>
      </c>
      <c r="R36" s="371">
        <f>P36*K36</f>
        <v>1944</v>
      </c>
      <c r="S36" s="371">
        <f>L36+Q36</f>
        <v>4680</v>
      </c>
      <c r="T36" s="372">
        <f>M36+R36</f>
        <v>5054.3999999999996</v>
      </c>
      <c r="U36" s="381" t="s">
        <v>532</v>
      </c>
      <c r="W36" s="363"/>
    </row>
    <row r="37" spans="1:23">
      <c r="A37" s="638" t="s">
        <v>533</v>
      </c>
      <c r="B37" s="638"/>
      <c r="C37" s="361"/>
      <c r="D37" s="375"/>
      <c r="E37" s="375"/>
      <c r="F37" s="375"/>
      <c r="G37" s="396"/>
      <c r="H37" s="375"/>
      <c r="I37" s="375"/>
      <c r="J37" s="376"/>
      <c r="K37" s="375"/>
      <c r="L37" s="639"/>
      <c r="M37" s="639"/>
      <c r="N37" s="639"/>
      <c r="O37" s="639"/>
      <c r="P37" s="639"/>
      <c r="Q37" s="639"/>
      <c r="R37" s="639"/>
      <c r="S37" s="639"/>
      <c r="T37" s="639"/>
      <c r="U37" s="373"/>
      <c r="W37" s="363"/>
    </row>
    <row r="38" spans="1:23" ht="120" customHeight="1">
      <c r="A38" s="173">
        <v>1</v>
      </c>
      <c r="B38" s="118" t="s">
        <v>138</v>
      </c>
      <c r="C38" s="382" t="s">
        <v>512</v>
      </c>
      <c r="D38" s="350" t="s">
        <v>528</v>
      </c>
      <c r="E38" s="106" t="s">
        <v>54</v>
      </c>
      <c r="F38" s="350" t="s">
        <v>43</v>
      </c>
      <c r="G38" s="367">
        <v>180</v>
      </c>
      <c r="H38" s="350">
        <v>100</v>
      </c>
      <c r="I38" s="369">
        <v>0.08</v>
      </c>
      <c r="J38" s="368">
        <f>H38*I38</f>
        <v>8</v>
      </c>
      <c r="K38" s="368">
        <f>H38+J38</f>
        <v>108</v>
      </c>
      <c r="L38" s="368">
        <f>G38*H38</f>
        <v>18000</v>
      </c>
      <c r="M38" s="368">
        <f>G38*K38</f>
        <v>19440</v>
      </c>
      <c r="N38" s="380">
        <f>H38</f>
        <v>100</v>
      </c>
      <c r="O38" s="350">
        <f>K38</f>
        <v>108</v>
      </c>
      <c r="P38" s="377">
        <f>ROUND(G38*0.6,0)</f>
        <v>108</v>
      </c>
      <c r="Q38" s="371">
        <f>P38*H38</f>
        <v>10800</v>
      </c>
      <c r="R38" s="371">
        <f>P38*K38</f>
        <v>11664</v>
      </c>
      <c r="S38" s="371">
        <f>L38+Q38</f>
        <v>28800</v>
      </c>
      <c r="T38" s="372">
        <f>M38+R38</f>
        <v>31104</v>
      </c>
      <c r="U38" s="381" t="s">
        <v>534</v>
      </c>
      <c r="W38" s="363"/>
    </row>
    <row r="39" spans="1:23" ht="27">
      <c r="A39" s="638" t="s">
        <v>543</v>
      </c>
      <c r="B39" s="638"/>
      <c r="C39" s="382"/>
      <c r="D39" s="350"/>
      <c r="E39" s="106"/>
      <c r="F39" s="350"/>
      <c r="G39" s="367"/>
      <c r="H39" s="350"/>
      <c r="I39" s="369"/>
      <c r="J39" s="368"/>
      <c r="K39" s="368"/>
      <c r="L39" s="368"/>
      <c r="M39" s="368"/>
      <c r="N39" s="380"/>
      <c r="O39" s="350"/>
      <c r="P39" s="377"/>
      <c r="Q39" s="371"/>
      <c r="R39" s="371"/>
      <c r="S39" s="371"/>
      <c r="T39" s="372"/>
      <c r="U39" s="381"/>
      <c r="W39" s="363"/>
    </row>
    <row r="40" spans="1:23" ht="120" customHeight="1">
      <c r="A40" s="173"/>
      <c r="B40" s="118" t="s">
        <v>544</v>
      </c>
      <c r="C40" s="382" t="s">
        <v>512</v>
      </c>
      <c r="D40" s="350" t="s">
        <v>37</v>
      </c>
      <c r="E40" s="106" t="s">
        <v>54</v>
      </c>
      <c r="F40" s="350" t="s">
        <v>39</v>
      </c>
      <c r="G40" s="367">
        <v>200</v>
      </c>
      <c r="H40" s="350">
        <v>500</v>
      </c>
      <c r="I40" s="369">
        <v>0.08</v>
      </c>
      <c r="J40" s="368">
        <f>H40*I40</f>
        <v>40</v>
      </c>
      <c r="K40" s="368">
        <f>H40+J40</f>
        <v>540</v>
      </c>
      <c r="L40" s="368">
        <f>G40*H40</f>
        <v>100000</v>
      </c>
      <c r="M40" s="368">
        <f>G40*K40</f>
        <v>108000</v>
      </c>
      <c r="N40" s="380">
        <f>H40</f>
        <v>500</v>
      </c>
      <c r="O40" s="350">
        <f>K40</f>
        <v>540</v>
      </c>
      <c r="P40" s="377">
        <f>ROUND(G40*0.6,0)</f>
        <v>120</v>
      </c>
      <c r="Q40" s="371">
        <f>P40*H40</f>
        <v>60000</v>
      </c>
      <c r="R40" s="371">
        <f>P40*K40</f>
        <v>64800</v>
      </c>
      <c r="S40" s="371">
        <f>L40+Q40</f>
        <v>160000</v>
      </c>
      <c r="T40" s="372">
        <f>M40+R40</f>
        <v>172800</v>
      </c>
      <c r="U40" s="381"/>
      <c r="W40" s="363"/>
    </row>
    <row r="41" spans="1:23" ht="26.25" customHeight="1">
      <c r="A41" s="643" t="s">
        <v>545</v>
      </c>
      <c r="B41" s="643"/>
      <c r="C41" s="382"/>
      <c r="D41" s="350"/>
      <c r="E41" s="106"/>
      <c r="F41" s="350"/>
      <c r="G41" s="367"/>
      <c r="H41" s="350"/>
      <c r="I41" s="369"/>
      <c r="J41" s="368"/>
      <c r="K41" s="368"/>
      <c r="L41" s="368"/>
      <c r="M41" s="368"/>
      <c r="N41" s="380"/>
      <c r="O41" s="350"/>
      <c r="P41" s="377"/>
      <c r="Q41" s="371"/>
      <c r="R41" s="371"/>
      <c r="S41" s="371"/>
      <c r="T41" s="372"/>
      <c r="U41" s="381"/>
      <c r="W41" s="363"/>
    </row>
    <row r="42" spans="1:23" ht="53.25" customHeight="1">
      <c r="A42" s="397"/>
      <c r="B42" s="118" t="s">
        <v>83</v>
      </c>
      <c r="C42" s="382" t="s">
        <v>512</v>
      </c>
      <c r="D42" s="350" t="s">
        <v>37</v>
      </c>
      <c r="E42" s="106" t="s">
        <v>68</v>
      </c>
      <c r="F42" s="350" t="s">
        <v>39</v>
      </c>
      <c r="G42" s="367">
        <v>2</v>
      </c>
      <c r="H42" s="350">
        <v>2500</v>
      </c>
      <c r="I42" s="369">
        <v>0.08</v>
      </c>
      <c r="J42" s="368">
        <f>H42*I42</f>
        <v>200</v>
      </c>
      <c r="K42" s="368">
        <f>H42+J42</f>
        <v>2700</v>
      </c>
      <c r="L42" s="368">
        <f>G42*H42</f>
        <v>5000</v>
      </c>
      <c r="M42" s="368">
        <f>G42*K42</f>
        <v>5400</v>
      </c>
      <c r="N42" s="380">
        <f>H42</f>
        <v>2500</v>
      </c>
      <c r="O42" s="350">
        <f>K42</f>
        <v>2700</v>
      </c>
      <c r="P42" s="377">
        <f>ROUND(G42*0.6,0)</f>
        <v>1</v>
      </c>
      <c r="Q42" s="371">
        <f>P42*H42</f>
        <v>2500</v>
      </c>
      <c r="R42" s="371">
        <f>P42*K42</f>
        <v>2700</v>
      </c>
      <c r="S42" s="371">
        <f>L42+Q42</f>
        <v>7500</v>
      </c>
      <c r="T42" s="372">
        <f>M42+R42</f>
        <v>8100</v>
      </c>
      <c r="U42" s="381"/>
      <c r="W42" s="363"/>
    </row>
    <row r="43" spans="1:23" ht="35.25" customHeight="1">
      <c r="A43" s="643" t="s">
        <v>546</v>
      </c>
      <c r="B43" s="643"/>
      <c r="C43" s="382"/>
      <c r="D43" s="350"/>
      <c r="E43" s="106"/>
      <c r="F43" s="350"/>
      <c r="G43" s="367"/>
      <c r="H43" s="350"/>
      <c r="I43" s="369"/>
      <c r="J43" s="368"/>
      <c r="K43" s="368"/>
      <c r="L43" s="368"/>
      <c r="M43" s="368"/>
      <c r="N43" s="380"/>
      <c r="O43" s="350"/>
      <c r="P43" s="377"/>
      <c r="Q43" s="371"/>
      <c r="R43" s="371"/>
      <c r="S43" s="371"/>
      <c r="T43" s="372"/>
      <c r="U43" s="381"/>
      <c r="W43" s="363"/>
    </row>
    <row r="44" spans="1:23" ht="59.25" customHeight="1">
      <c r="A44" s="173"/>
      <c r="B44" s="118" t="s">
        <v>86</v>
      </c>
      <c r="C44" s="382" t="s">
        <v>512</v>
      </c>
      <c r="D44" s="350" t="s">
        <v>547</v>
      </c>
      <c r="E44" s="106" t="s">
        <v>68</v>
      </c>
      <c r="F44" s="350" t="s">
        <v>39</v>
      </c>
      <c r="G44" s="367">
        <v>2</v>
      </c>
      <c r="H44" s="350">
        <v>2500</v>
      </c>
      <c r="I44" s="369">
        <v>0.08</v>
      </c>
      <c r="J44" s="368">
        <f>H44*I44</f>
        <v>200</v>
      </c>
      <c r="K44" s="368">
        <f>H44+J44</f>
        <v>2700</v>
      </c>
      <c r="L44" s="368">
        <f>G44*H44</f>
        <v>5000</v>
      </c>
      <c r="M44" s="368">
        <f>G44*K44</f>
        <v>5400</v>
      </c>
      <c r="N44" s="380">
        <f>H44</f>
        <v>2500</v>
      </c>
      <c r="O44" s="350">
        <f>K44</f>
        <v>2700</v>
      </c>
      <c r="P44" s="377">
        <f>ROUND(G44*0.6,0)</f>
        <v>1</v>
      </c>
      <c r="Q44" s="371">
        <f>P44*H44</f>
        <v>2500</v>
      </c>
      <c r="R44" s="371">
        <f>P44*K44</f>
        <v>2700</v>
      </c>
      <c r="S44" s="371">
        <f>L44+Q44</f>
        <v>7500</v>
      </c>
      <c r="T44" s="372">
        <f>M44+R44</f>
        <v>8100</v>
      </c>
      <c r="U44" s="381"/>
      <c r="W44" s="363"/>
    </row>
    <row r="45" spans="1:23" ht="26.25" customHeight="1">
      <c r="A45" s="643" t="s">
        <v>548</v>
      </c>
      <c r="B45" s="643"/>
      <c r="C45" s="382"/>
      <c r="D45" s="350"/>
      <c r="E45" s="106"/>
      <c r="F45" s="350"/>
      <c r="G45" s="367"/>
      <c r="H45" s="350"/>
      <c r="I45" s="369"/>
      <c r="J45" s="368"/>
      <c r="K45" s="368"/>
      <c r="L45" s="368"/>
      <c r="M45" s="368"/>
      <c r="N45" s="380"/>
      <c r="O45" s="350"/>
      <c r="P45" s="377"/>
      <c r="Q45" s="371"/>
      <c r="R45" s="371"/>
      <c r="S45" s="371"/>
      <c r="T45" s="372"/>
      <c r="U45" s="381"/>
      <c r="W45" s="363"/>
    </row>
    <row r="46" spans="1:23" ht="175.5" customHeight="1">
      <c r="A46" s="173"/>
      <c r="B46" s="118" t="s">
        <v>549</v>
      </c>
      <c r="C46" s="382" t="s">
        <v>512</v>
      </c>
      <c r="D46" s="350" t="s">
        <v>37</v>
      </c>
      <c r="E46" s="106" t="s">
        <v>68</v>
      </c>
      <c r="F46" s="350" t="s">
        <v>39</v>
      </c>
      <c r="G46" s="367">
        <v>720</v>
      </c>
      <c r="H46" s="350">
        <v>32.5</v>
      </c>
      <c r="I46" s="369">
        <v>0.08</v>
      </c>
      <c r="J46" s="368">
        <f>H46*I46</f>
        <v>2.6</v>
      </c>
      <c r="K46" s="368">
        <f>H46+J46</f>
        <v>35.1</v>
      </c>
      <c r="L46" s="368">
        <f>G46*H46</f>
        <v>23400</v>
      </c>
      <c r="M46" s="368">
        <f>G46*K46</f>
        <v>25272</v>
      </c>
      <c r="N46" s="380">
        <f>H46</f>
        <v>32.5</v>
      </c>
      <c r="O46" s="350">
        <f>K46</f>
        <v>35.1</v>
      </c>
      <c r="P46" s="377">
        <f>ROUND(G46*0.6,0)</f>
        <v>432</v>
      </c>
      <c r="Q46" s="371">
        <f>P46*H46</f>
        <v>14040</v>
      </c>
      <c r="R46" s="371">
        <f>P46*K46</f>
        <v>15163.2</v>
      </c>
      <c r="S46" s="371">
        <f>L46+Q46</f>
        <v>37440</v>
      </c>
      <c r="T46" s="372">
        <f>M46+R46</f>
        <v>40435.199999999997</v>
      </c>
      <c r="U46" s="381"/>
      <c r="W46" s="363"/>
    </row>
    <row r="47" spans="1:23" ht="26.25" customHeight="1">
      <c r="A47" s="643" t="s">
        <v>550</v>
      </c>
      <c r="B47" s="643"/>
      <c r="C47" s="382"/>
      <c r="D47" s="350"/>
      <c r="E47" s="106"/>
      <c r="F47" s="350"/>
      <c r="G47" s="367"/>
      <c r="H47" s="350"/>
      <c r="I47" s="369"/>
      <c r="J47" s="368"/>
      <c r="K47" s="368"/>
      <c r="L47" s="368"/>
      <c r="M47" s="368"/>
      <c r="N47" s="380"/>
      <c r="O47" s="350"/>
      <c r="P47" s="377"/>
      <c r="Q47" s="371"/>
      <c r="R47" s="371"/>
      <c r="S47" s="371"/>
      <c r="T47" s="372"/>
      <c r="U47" s="381"/>
      <c r="W47" s="363"/>
    </row>
    <row r="48" spans="1:23" ht="165" customHeight="1">
      <c r="A48" s="173"/>
      <c r="B48" s="118" t="s">
        <v>551</v>
      </c>
      <c r="C48" s="382" t="s">
        <v>512</v>
      </c>
      <c r="D48" s="350" t="s">
        <v>37</v>
      </c>
      <c r="E48" s="106" t="s">
        <v>68</v>
      </c>
      <c r="F48" s="350" t="s">
        <v>39</v>
      </c>
      <c r="G48" s="367">
        <v>432</v>
      </c>
      <c r="H48" s="350">
        <v>10.5</v>
      </c>
      <c r="I48" s="369">
        <v>0.08</v>
      </c>
      <c r="J48" s="368">
        <f>H48*I48</f>
        <v>0.84</v>
      </c>
      <c r="K48" s="368">
        <f>H48+J48</f>
        <v>11.34</v>
      </c>
      <c r="L48" s="368">
        <f>G48*H48</f>
        <v>4536</v>
      </c>
      <c r="M48" s="368">
        <f>G48*K48</f>
        <v>4898.88</v>
      </c>
      <c r="N48" s="380">
        <f>H48</f>
        <v>10.5</v>
      </c>
      <c r="O48" s="350">
        <f>K48</f>
        <v>11.34</v>
      </c>
      <c r="P48" s="377">
        <f>ROUND(G48*0.6,0)</f>
        <v>259</v>
      </c>
      <c r="Q48" s="371">
        <f>P48*H48</f>
        <v>2719.5</v>
      </c>
      <c r="R48" s="371">
        <f>P48*K48</f>
        <v>2937.06</v>
      </c>
      <c r="S48" s="371">
        <f>L48+Q48</f>
        <v>7255.5</v>
      </c>
      <c r="T48" s="372">
        <f>M48+R48</f>
        <v>7835.9400000000005</v>
      </c>
      <c r="U48" s="381"/>
      <c r="W48" s="363"/>
    </row>
    <row r="49" spans="1:23" ht="26.25" customHeight="1">
      <c r="A49" s="643" t="s">
        <v>552</v>
      </c>
      <c r="B49" s="643"/>
      <c r="C49" s="382"/>
      <c r="D49" s="350"/>
      <c r="E49" s="106"/>
      <c r="F49" s="350"/>
      <c r="G49" s="367"/>
      <c r="H49" s="350"/>
      <c r="I49" s="369"/>
      <c r="J49" s="368"/>
      <c r="K49" s="368"/>
      <c r="L49" s="368"/>
      <c r="M49" s="368"/>
      <c r="N49" s="380"/>
      <c r="O49" s="350"/>
      <c r="P49" s="377"/>
      <c r="Q49" s="371"/>
      <c r="R49" s="371"/>
      <c r="S49" s="371"/>
      <c r="T49" s="372"/>
      <c r="U49" s="381"/>
      <c r="W49" s="363"/>
    </row>
    <row r="50" spans="1:23" ht="157.5">
      <c r="A50" s="173"/>
      <c r="B50" s="118" t="s">
        <v>553</v>
      </c>
      <c r="C50" s="382" t="s">
        <v>512</v>
      </c>
      <c r="D50" s="350" t="s">
        <v>37</v>
      </c>
      <c r="E50" s="106" t="s">
        <v>68</v>
      </c>
      <c r="F50" s="350" t="s">
        <v>39</v>
      </c>
      <c r="G50" s="367">
        <v>96</v>
      </c>
      <c r="H50" s="350">
        <v>20.85</v>
      </c>
      <c r="I50" s="369">
        <v>0.08</v>
      </c>
      <c r="J50" s="368">
        <f>H50*I50</f>
        <v>1.6680000000000001</v>
      </c>
      <c r="K50" s="368">
        <f>H50+J50</f>
        <v>22.518000000000001</v>
      </c>
      <c r="L50" s="368">
        <f>G50*H50</f>
        <v>2001.6000000000001</v>
      </c>
      <c r="M50" s="368">
        <f>G50*K50</f>
        <v>2161.7280000000001</v>
      </c>
      <c r="N50" s="380">
        <f>H50</f>
        <v>20.85</v>
      </c>
      <c r="O50" s="350">
        <f>K50</f>
        <v>22.518000000000001</v>
      </c>
      <c r="P50" s="377">
        <f>ROUND(G50*0.6,0)</f>
        <v>58</v>
      </c>
      <c r="Q50" s="371">
        <f>P50*H50</f>
        <v>1209.3000000000002</v>
      </c>
      <c r="R50" s="371">
        <f>P50*K50</f>
        <v>1306.0440000000001</v>
      </c>
      <c r="S50" s="371">
        <f>L50+Q50</f>
        <v>3210.9000000000005</v>
      </c>
      <c r="T50" s="372">
        <f>M50+R50</f>
        <v>3467.7719999999999</v>
      </c>
      <c r="U50" s="381"/>
      <c r="W50" s="363"/>
    </row>
    <row r="51" spans="1:23" ht="63.75" customHeight="1">
      <c r="A51" s="335"/>
      <c r="B51" s="346"/>
      <c r="C51" s="384"/>
      <c r="D51" s="385"/>
      <c r="E51" s="386"/>
      <c r="F51" s="384"/>
      <c r="G51" s="387"/>
      <c r="H51" s="388"/>
      <c r="I51" s="389"/>
      <c r="J51" s="388"/>
      <c r="K51" s="390" t="s">
        <v>535</v>
      </c>
      <c r="L51" s="391">
        <f>SUM(L8:L50)</f>
        <v>451300.45999999996</v>
      </c>
      <c r="M51" s="391">
        <f>SUM(M8:M50)</f>
        <v>487404.49680000008</v>
      </c>
      <c r="N51" s="388"/>
      <c r="O51" s="388"/>
      <c r="P51" s="392"/>
      <c r="Q51" s="393">
        <f>SUM(Q8:Q50)</f>
        <v>202332.22999999998</v>
      </c>
      <c r="R51" s="393">
        <f>SUM(R8:R50)</f>
        <v>218518.80840000001</v>
      </c>
      <c r="S51" s="393">
        <f>SUM(S8:S50)</f>
        <v>551512.69000000006</v>
      </c>
      <c r="T51" s="393">
        <f>SUM(T8:T50)</f>
        <v>595633.70519999985</v>
      </c>
    </row>
    <row r="52" spans="1:23">
      <c r="A52" s="322" t="s">
        <v>536</v>
      </c>
      <c r="B52" s="346"/>
      <c r="O52" s="325"/>
      <c r="P52" s="327"/>
      <c r="S52" s="327"/>
      <c r="T52" s="327"/>
    </row>
    <row r="53" spans="1:23">
      <c r="A53" s="322" t="s">
        <v>537</v>
      </c>
      <c r="B53" s="346"/>
      <c r="O53" s="325"/>
      <c r="P53" s="327"/>
      <c r="Q53" s="394"/>
      <c r="S53" s="327"/>
      <c r="T53" s="327"/>
    </row>
    <row r="54" spans="1:23">
      <c r="O54" s="395"/>
      <c r="Q54" s="394"/>
      <c r="T54" s="327"/>
    </row>
    <row r="55" spans="1:23">
      <c r="A55" s="359" t="s">
        <v>538</v>
      </c>
      <c r="B55" s="359"/>
      <c r="T55" s="327"/>
    </row>
    <row r="56" spans="1:23">
      <c r="A56" s="359" t="s">
        <v>539</v>
      </c>
      <c r="B56" s="359"/>
      <c r="T56" s="327"/>
    </row>
    <row r="57" spans="1:23">
      <c r="A57" s="359" t="s">
        <v>268</v>
      </c>
      <c r="B57" s="359"/>
      <c r="T57" s="327"/>
    </row>
    <row r="58" spans="1:23">
      <c r="A58" s="359" t="s">
        <v>540</v>
      </c>
      <c r="B58" s="359"/>
      <c r="T58" s="327"/>
    </row>
  </sheetData>
  <mergeCells count="21">
    <mergeCell ref="A2:B2"/>
    <mergeCell ref="A4:T4"/>
    <mergeCell ref="A10:T10"/>
    <mergeCell ref="E12:N12"/>
    <mergeCell ref="I14:O14"/>
    <mergeCell ref="E16:T16"/>
    <mergeCell ref="C18:T18"/>
    <mergeCell ref="H20:T20"/>
    <mergeCell ref="F22:T22"/>
    <mergeCell ref="L24:T24"/>
    <mergeCell ref="G26:T26"/>
    <mergeCell ref="H29:T29"/>
    <mergeCell ref="C32:T32"/>
    <mergeCell ref="A37:B37"/>
    <mergeCell ref="L37:T37"/>
    <mergeCell ref="A49:B49"/>
    <mergeCell ref="A39:B39"/>
    <mergeCell ref="A41:B41"/>
    <mergeCell ref="A43:B43"/>
    <mergeCell ref="A45:B45"/>
    <mergeCell ref="A47:B47"/>
  </mergeCells>
  <pageMargins left="0.70833333333333304" right="0.70833333333333304" top="0.74791666666666701" bottom="0.74791666666666701" header="0.511811023622047" footer="0.511811023622047"/>
  <pageSetup paperSize="9" scale="22"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10D0C"/>
    <pageSetUpPr fitToPage="1"/>
  </sheetPr>
  <dimension ref="A1:AMG1207"/>
  <sheetViews>
    <sheetView tabSelected="1" view="pageBreakPreview" topLeftCell="B2" zoomScaleNormal="66" zoomScaleSheetLayoutView="100" workbookViewId="0">
      <selection activeCell="G5" sqref="G5"/>
    </sheetView>
  </sheetViews>
  <sheetFormatPr defaultColWidth="6.875" defaultRowHeight="26.25"/>
  <cols>
    <col min="1" max="1" width="10.5" style="398" hidden="1" customWidth="1"/>
    <col min="2" max="2" width="7" style="399" customWidth="1"/>
    <col min="3" max="3" width="75.75" style="399" customWidth="1"/>
    <col min="4" max="4" width="18.75" style="399" customWidth="1"/>
    <col min="5" max="7" width="15.25" style="399" customWidth="1"/>
    <col min="8" max="8" width="8.5" style="400" customWidth="1"/>
    <col min="9" max="9" width="16.25" style="401" hidden="1" customWidth="1"/>
    <col min="10" max="10" width="15.625" style="401" customWidth="1"/>
    <col min="11" max="11" width="13.5" style="402" customWidth="1"/>
    <col min="12" max="12" width="7.625" style="403" customWidth="1"/>
    <col min="13" max="13" width="13.375" style="403" customWidth="1"/>
    <col min="14" max="14" width="13.5" style="404" customWidth="1"/>
    <col min="15" max="15" width="19.5" style="405" customWidth="1"/>
    <col min="16" max="16" width="18.125" style="405" customWidth="1"/>
    <col min="17" max="17" width="11.875" style="405" hidden="1" customWidth="1"/>
    <col min="18" max="18" width="10.5" style="406" hidden="1" customWidth="1"/>
    <col min="19" max="19" width="16.875" style="407" hidden="1" customWidth="1"/>
    <col min="20" max="20" width="17.875" style="407" hidden="1" customWidth="1"/>
    <col min="21" max="21" width="16.625" style="408" hidden="1" customWidth="1"/>
    <col min="22" max="22" width="19.125" style="407" hidden="1" customWidth="1"/>
    <col min="23" max="23" width="13.5" style="409" customWidth="1"/>
    <col min="24" max="25" width="20.25" style="410" customWidth="1"/>
    <col min="26" max="241" width="6.875" style="322"/>
    <col min="242" max="242" width="7" style="322" customWidth="1"/>
    <col min="243" max="243" width="130.125" style="322" customWidth="1"/>
    <col min="244" max="244" width="33.625" style="322" customWidth="1"/>
    <col min="245" max="245" width="20.75" style="322" customWidth="1"/>
    <col min="246" max="246" width="24.375" style="322" customWidth="1"/>
    <col min="247" max="247" width="8.875" style="322" customWidth="1"/>
    <col min="248" max="249" width="9.5" style="322" customWidth="1"/>
    <col min="250" max="250" width="53.375" style="322" customWidth="1"/>
    <col min="251" max="251" width="14.125" style="322" customWidth="1"/>
    <col min="252" max="252" width="14.875" style="322" customWidth="1"/>
    <col min="253" max="253" width="12.25" style="322" customWidth="1"/>
    <col min="254" max="254" width="16" style="322" customWidth="1"/>
    <col min="255" max="258" width="17.875" style="322" customWidth="1"/>
    <col min="259" max="260" width="10.5" style="322" hidden="1" customWidth="1"/>
    <col min="261" max="261" width="15.625" style="322" customWidth="1"/>
    <col min="262" max="265" width="18.75" style="322" customWidth="1"/>
    <col min="266" max="497" width="6.875" style="322"/>
    <col min="498" max="498" width="7" style="322" customWidth="1"/>
    <col min="499" max="499" width="130.125" style="322" customWidth="1"/>
    <col min="500" max="500" width="33.625" style="322" customWidth="1"/>
    <col min="501" max="501" width="20.75" style="322" customWidth="1"/>
    <col min="502" max="502" width="24.375" style="322" customWidth="1"/>
    <col min="503" max="503" width="8.875" style="322" customWidth="1"/>
    <col min="504" max="505" width="9.5" style="322" customWidth="1"/>
    <col min="506" max="506" width="53.375" style="322" customWidth="1"/>
    <col min="507" max="507" width="14.125" style="322" customWidth="1"/>
    <col min="508" max="508" width="14.875" style="322" customWidth="1"/>
    <col min="509" max="509" width="12.25" style="322" customWidth="1"/>
    <col min="510" max="510" width="16" style="322" customWidth="1"/>
    <col min="511" max="514" width="17.875" style="322" customWidth="1"/>
    <col min="515" max="516" width="10.5" style="322" hidden="1" customWidth="1"/>
    <col min="517" max="517" width="15.625" style="322" customWidth="1"/>
    <col min="518" max="521" width="18.75" style="322" customWidth="1"/>
    <col min="522" max="753" width="6.875" style="322"/>
    <col min="754" max="754" width="7" style="322" customWidth="1"/>
    <col min="755" max="755" width="130.125" style="322" customWidth="1"/>
    <col min="756" max="756" width="33.625" style="322" customWidth="1"/>
    <col min="757" max="757" width="20.75" style="322" customWidth="1"/>
    <col min="758" max="758" width="24.375" style="322" customWidth="1"/>
    <col min="759" max="759" width="8.875" style="322" customWidth="1"/>
    <col min="760" max="761" width="9.5" style="322" customWidth="1"/>
    <col min="762" max="762" width="53.375" style="322" customWidth="1"/>
    <col min="763" max="763" width="14.125" style="322" customWidth="1"/>
    <col min="764" max="764" width="14.875" style="322" customWidth="1"/>
    <col min="765" max="765" width="12.25" style="322" customWidth="1"/>
    <col min="766" max="766" width="16" style="322" customWidth="1"/>
    <col min="767" max="770" width="17.875" style="322" customWidth="1"/>
    <col min="771" max="772" width="10.5" style="322" hidden="1" customWidth="1"/>
    <col min="773" max="773" width="15.625" style="322" customWidth="1"/>
    <col min="774" max="777" width="18.75" style="322" customWidth="1"/>
    <col min="778" max="1009" width="6.875" style="322"/>
    <col min="1010" max="1010" width="7" style="322" customWidth="1"/>
    <col min="1011" max="1011" width="130.125" style="322" customWidth="1"/>
    <col min="1012" max="1012" width="33.625" style="322" customWidth="1"/>
    <col min="1013" max="1013" width="20.75" style="322" customWidth="1"/>
    <col min="1014" max="1014" width="24.375" style="322" customWidth="1"/>
    <col min="1015" max="1015" width="8.875" style="322" customWidth="1"/>
    <col min="1016" max="1017" width="9.5" style="322" customWidth="1"/>
    <col min="1018" max="1018" width="53.375" style="322" customWidth="1"/>
    <col min="1019" max="1019" width="14.125" style="322" customWidth="1"/>
    <col min="1020" max="1020" width="14.875" style="322" customWidth="1"/>
    <col min="1021" max="1021" width="12.25" style="322" customWidth="1"/>
  </cols>
  <sheetData>
    <row r="1" spans="1:25" s="335" customFormat="1" ht="39" hidden="1" customHeight="1">
      <c r="A1" s="398"/>
      <c r="B1" s="411" t="s">
        <v>554</v>
      </c>
      <c r="C1" s="411"/>
      <c r="D1" s="411"/>
      <c r="E1" s="411"/>
      <c r="F1" s="411"/>
      <c r="G1" s="411"/>
      <c r="H1" s="412"/>
      <c r="I1" s="413"/>
      <c r="J1" s="413"/>
      <c r="K1" s="414"/>
      <c r="L1" s="412"/>
      <c r="M1" s="412"/>
      <c r="N1" s="412"/>
      <c r="O1" s="415"/>
      <c r="P1" s="415"/>
      <c r="Q1" s="415"/>
      <c r="R1" s="416"/>
      <c r="S1" s="417"/>
      <c r="T1" s="417"/>
      <c r="U1" s="418"/>
      <c r="V1" s="417"/>
      <c r="W1" s="419"/>
      <c r="X1" s="410"/>
      <c r="Y1" s="410"/>
    </row>
    <row r="2" spans="1:25" s="335" customFormat="1" ht="39" customHeight="1">
      <c r="A2" s="398"/>
      <c r="B2" s="654" t="s">
        <v>1855</v>
      </c>
      <c r="C2" s="654"/>
      <c r="D2" s="606" t="s">
        <v>1856</v>
      </c>
      <c r="E2" s="420"/>
      <c r="F2" s="420"/>
      <c r="G2" s="420"/>
      <c r="H2" s="412"/>
      <c r="I2" s="413"/>
      <c r="J2" s="413"/>
      <c r="K2" s="414"/>
      <c r="L2" s="412"/>
      <c r="M2" s="412"/>
      <c r="N2" s="412"/>
      <c r="O2" s="415"/>
      <c r="P2" s="415"/>
      <c r="Q2" s="415"/>
      <c r="R2" s="416"/>
      <c r="S2" s="417"/>
      <c r="T2" s="417"/>
      <c r="U2" s="418"/>
      <c r="V2" s="417"/>
      <c r="W2" s="419"/>
      <c r="X2" s="410"/>
      <c r="Y2" s="410"/>
    </row>
    <row r="3" spans="1:25" s="434" customFormat="1" ht="125.25" customHeight="1">
      <c r="A3" s="421"/>
      <c r="B3" s="422" t="s">
        <v>3</v>
      </c>
      <c r="C3" s="422" t="s">
        <v>507</v>
      </c>
      <c r="D3" s="422" t="s">
        <v>555</v>
      </c>
      <c r="E3" s="422" t="s">
        <v>556</v>
      </c>
      <c r="F3" s="422" t="s">
        <v>1851</v>
      </c>
      <c r="G3" s="422" t="s">
        <v>1852</v>
      </c>
      <c r="H3" s="422" t="s">
        <v>8</v>
      </c>
      <c r="I3" s="423" t="s">
        <v>557</v>
      </c>
      <c r="J3" s="424" t="s">
        <v>508</v>
      </c>
      <c r="K3" s="425" t="s">
        <v>558</v>
      </c>
      <c r="L3" s="426" t="s">
        <v>559</v>
      </c>
      <c r="M3" s="427" t="s">
        <v>560</v>
      </c>
      <c r="N3" s="428" t="s">
        <v>542</v>
      </c>
      <c r="O3" s="428" t="s">
        <v>561</v>
      </c>
      <c r="P3" s="428" t="s">
        <v>562</v>
      </c>
      <c r="Q3" s="422" t="s">
        <v>8</v>
      </c>
      <c r="R3" s="429" t="s">
        <v>563</v>
      </c>
      <c r="S3" s="430" t="s">
        <v>564</v>
      </c>
      <c r="T3" s="430" t="s">
        <v>565</v>
      </c>
      <c r="U3" s="431" t="s">
        <v>566</v>
      </c>
      <c r="V3" s="432" t="s">
        <v>567</v>
      </c>
      <c r="W3" s="433" t="s">
        <v>568</v>
      </c>
      <c r="X3" s="655"/>
      <c r="Y3" s="655"/>
    </row>
    <row r="4" spans="1:25" s="445" customFormat="1" ht="30.75" customHeight="1">
      <c r="A4" s="435"/>
      <c r="B4" s="436" t="s">
        <v>569</v>
      </c>
      <c r="C4" s="437"/>
      <c r="D4" s="437"/>
      <c r="E4" s="437"/>
      <c r="F4" s="437"/>
      <c r="G4" s="437"/>
      <c r="H4" s="437"/>
      <c r="I4" s="439"/>
      <c r="J4" s="437"/>
      <c r="K4" s="437"/>
      <c r="L4" s="437"/>
      <c r="M4" s="437"/>
      <c r="N4" s="441" t="s">
        <v>535</v>
      </c>
      <c r="O4" s="440">
        <f>SUM(O5:O27)</f>
        <v>0</v>
      </c>
      <c r="P4" s="440">
        <f>SUM(P5:P27)</f>
        <v>0</v>
      </c>
      <c r="Q4" s="594"/>
      <c r="R4" s="442"/>
      <c r="S4" s="440">
        <f>SUM(S5:S27)</f>
        <v>0</v>
      </c>
      <c r="T4" s="440">
        <f>SUM(T5:T27)</f>
        <v>0</v>
      </c>
      <c r="U4" s="440">
        <f>SUM(U5:U27)</f>
        <v>0</v>
      </c>
      <c r="V4" s="440">
        <f>SUM(V5:V27)</f>
        <v>0</v>
      </c>
      <c r="W4" s="443"/>
      <c r="X4" s="444"/>
      <c r="Y4" s="410"/>
    </row>
    <row r="5" spans="1:25" ht="123.75" customHeight="1">
      <c r="A5" s="446" t="s">
        <v>570</v>
      </c>
      <c r="B5" s="447" t="s">
        <v>571</v>
      </c>
      <c r="C5" s="448" t="s">
        <v>572</v>
      </c>
      <c r="D5" s="448"/>
      <c r="E5" s="448"/>
      <c r="F5" s="448"/>
      <c r="G5" s="448"/>
      <c r="H5" s="447" t="s">
        <v>43</v>
      </c>
      <c r="I5" s="450">
        <v>20</v>
      </c>
      <c r="J5" s="451">
        <f t="shared" ref="J5:J27" si="0">I5*2</f>
        <v>40</v>
      </c>
      <c r="K5" s="452">
        <v>0</v>
      </c>
      <c r="L5" s="453">
        <v>0.08</v>
      </c>
      <c r="M5" s="454">
        <f t="shared" ref="M5:M27" si="1">K5*L5</f>
        <v>0</v>
      </c>
      <c r="N5" s="454">
        <f>K5+M5</f>
        <v>0</v>
      </c>
      <c r="O5" s="455">
        <f t="shared" ref="O5:O27" si="2">J5*K5</f>
        <v>0</v>
      </c>
      <c r="P5" s="455">
        <f t="shared" ref="P5:P27" si="3">J5*N5</f>
        <v>0</v>
      </c>
      <c r="Q5" s="447" t="s">
        <v>43</v>
      </c>
      <c r="R5" s="456">
        <f>J5*0.6</f>
        <v>24</v>
      </c>
      <c r="S5" s="457">
        <f>R5*K5</f>
        <v>0</v>
      </c>
      <c r="T5" s="457">
        <f>R5*N5</f>
        <v>0</v>
      </c>
      <c r="U5" s="457">
        <f>O5+S5</f>
        <v>0</v>
      </c>
      <c r="V5" s="458">
        <f>P5+T5</f>
        <v>0</v>
      </c>
      <c r="W5" s="459">
        <v>16</v>
      </c>
      <c r="X5" s="444"/>
    </row>
    <row r="6" spans="1:25" ht="58.5" customHeight="1">
      <c r="A6" s="446" t="s">
        <v>570</v>
      </c>
      <c r="B6" s="447" t="s">
        <v>573</v>
      </c>
      <c r="C6" s="460" t="s">
        <v>1836</v>
      </c>
      <c r="D6" s="448"/>
      <c r="E6" s="448"/>
      <c r="F6" s="448"/>
      <c r="G6" s="448"/>
      <c r="H6" s="447" t="s">
        <v>574</v>
      </c>
      <c r="I6" s="450">
        <v>12</v>
      </c>
      <c r="J6" s="451">
        <f t="shared" si="0"/>
        <v>24</v>
      </c>
      <c r="K6" s="452">
        <v>0</v>
      </c>
      <c r="L6" s="453">
        <v>0.23</v>
      </c>
      <c r="M6" s="454">
        <f t="shared" si="1"/>
        <v>0</v>
      </c>
      <c r="N6" s="454">
        <f>K6+M6</f>
        <v>0</v>
      </c>
      <c r="O6" s="455">
        <f t="shared" si="2"/>
        <v>0</v>
      </c>
      <c r="P6" s="455">
        <f t="shared" si="3"/>
        <v>0</v>
      </c>
      <c r="Q6" s="447" t="s">
        <v>574</v>
      </c>
      <c r="R6" s="456">
        <v>12</v>
      </c>
      <c r="S6" s="457">
        <f t="shared" ref="S6:S27" si="4">R6*K6</f>
        <v>0</v>
      </c>
      <c r="T6" s="457">
        <f t="shared" ref="T6:T27" si="5">R6*N6</f>
        <v>0</v>
      </c>
      <c r="U6" s="457">
        <f t="shared" ref="U6:U27" si="6">O6+S6</f>
        <v>0</v>
      </c>
      <c r="V6" s="458">
        <f t="shared" ref="V6:V27" si="7">P6+T6</f>
        <v>0</v>
      </c>
      <c r="W6" s="459"/>
      <c r="X6" s="444"/>
    </row>
    <row r="7" spans="1:25" ht="105" customHeight="1">
      <c r="A7" s="446" t="s">
        <v>570</v>
      </c>
      <c r="B7" s="447" t="s">
        <v>575</v>
      </c>
      <c r="C7" s="448" t="s">
        <v>576</v>
      </c>
      <c r="D7" s="448"/>
      <c r="E7" s="448"/>
      <c r="F7" s="448"/>
      <c r="G7" s="448"/>
      <c r="H7" s="447" t="s">
        <v>43</v>
      </c>
      <c r="I7" s="450">
        <v>60</v>
      </c>
      <c r="J7" s="451">
        <f t="shared" si="0"/>
        <v>120</v>
      </c>
      <c r="K7" s="452">
        <v>0</v>
      </c>
      <c r="L7" s="453">
        <v>0.08</v>
      </c>
      <c r="M7" s="454">
        <f t="shared" si="1"/>
        <v>0</v>
      </c>
      <c r="N7" s="454">
        <f t="shared" ref="N7:N27" si="8">K7+M7</f>
        <v>0</v>
      </c>
      <c r="O7" s="455">
        <f t="shared" si="2"/>
        <v>0</v>
      </c>
      <c r="P7" s="455">
        <f t="shared" si="3"/>
        <v>0</v>
      </c>
      <c r="Q7" s="447" t="s">
        <v>43</v>
      </c>
      <c r="R7" s="456">
        <f>J7*0.6</f>
        <v>72</v>
      </c>
      <c r="S7" s="457">
        <f t="shared" si="4"/>
        <v>0</v>
      </c>
      <c r="T7" s="457">
        <f t="shared" si="5"/>
        <v>0</v>
      </c>
      <c r="U7" s="457">
        <f t="shared" si="6"/>
        <v>0</v>
      </c>
      <c r="V7" s="458">
        <f t="shared" si="7"/>
        <v>0</v>
      </c>
      <c r="W7" s="459">
        <v>20</v>
      </c>
      <c r="X7" s="444"/>
    </row>
    <row r="8" spans="1:25" ht="58.5" customHeight="1">
      <c r="A8" s="446" t="s">
        <v>570</v>
      </c>
      <c r="B8" s="447" t="s">
        <v>577</v>
      </c>
      <c r="C8" s="460" t="s">
        <v>1837</v>
      </c>
      <c r="D8" s="448"/>
      <c r="E8" s="448"/>
      <c r="F8" s="448"/>
      <c r="G8" s="448"/>
      <c r="H8" s="447" t="s">
        <v>574</v>
      </c>
      <c r="I8" s="450">
        <v>12</v>
      </c>
      <c r="J8" s="451">
        <f t="shared" si="0"/>
        <v>24</v>
      </c>
      <c r="K8" s="452">
        <v>0</v>
      </c>
      <c r="L8" s="453">
        <v>0.23</v>
      </c>
      <c r="M8" s="454">
        <f t="shared" si="1"/>
        <v>0</v>
      </c>
      <c r="N8" s="454">
        <f t="shared" si="8"/>
        <v>0</v>
      </c>
      <c r="O8" s="455">
        <f t="shared" si="2"/>
        <v>0</v>
      </c>
      <c r="P8" s="455">
        <f t="shared" si="3"/>
        <v>0</v>
      </c>
      <c r="Q8" s="447" t="s">
        <v>574</v>
      </c>
      <c r="R8" s="456">
        <v>12</v>
      </c>
      <c r="S8" s="457">
        <f t="shared" si="4"/>
        <v>0</v>
      </c>
      <c r="T8" s="457">
        <f t="shared" si="5"/>
        <v>0</v>
      </c>
      <c r="U8" s="457">
        <f t="shared" si="6"/>
        <v>0</v>
      </c>
      <c r="V8" s="458">
        <f t="shared" si="7"/>
        <v>0</v>
      </c>
      <c r="W8" s="459"/>
      <c r="X8" s="444"/>
    </row>
    <row r="9" spans="1:25" ht="123" customHeight="1">
      <c r="A9" s="446" t="s">
        <v>570</v>
      </c>
      <c r="B9" s="447" t="s">
        <v>578</v>
      </c>
      <c r="C9" s="448" t="s">
        <v>579</v>
      </c>
      <c r="D9" s="448"/>
      <c r="E9" s="448"/>
      <c r="F9" s="448"/>
      <c r="G9" s="448"/>
      <c r="H9" s="447" t="s">
        <v>43</v>
      </c>
      <c r="I9" s="450">
        <v>20</v>
      </c>
      <c r="J9" s="451">
        <f t="shared" si="0"/>
        <v>40</v>
      </c>
      <c r="K9" s="452">
        <v>0</v>
      </c>
      <c r="L9" s="453">
        <v>0.08</v>
      </c>
      <c r="M9" s="454">
        <f t="shared" si="1"/>
        <v>0</v>
      </c>
      <c r="N9" s="454">
        <f t="shared" si="8"/>
        <v>0</v>
      </c>
      <c r="O9" s="455">
        <f t="shared" si="2"/>
        <v>0</v>
      </c>
      <c r="P9" s="455">
        <f t="shared" si="3"/>
        <v>0</v>
      </c>
      <c r="Q9" s="447" t="s">
        <v>43</v>
      </c>
      <c r="R9" s="456">
        <f>J9*0.6</f>
        <v>24</v>
      </c>
      <c r="S9" s="457">
        <f t="shared" si="4"/>
        <v>0</v>
      </c>
      <c r="T9" s="457">
        <f t="shared" si="5"/>
        <v>0</v>
      </c>
      <c r="U9" s="457">
        <f t="shared" si="6"/>
        <v>0</v>
      </c>
      <c r="V9" s="458">
        <f t="shared" si="7"/>
        <v>0</v>
      </c>
      <c r="W9" s="459">
        <v>16</v>
      </c>
      <c r="X9" s="444"/>
    </row>
    <row r="10" spans="1:25" ht="58.5" customHeight="1">
      <c r="A10" s="446" t="s">
        <v>570</v>
      </c>
      <c r="B10" s="447" t="s">
        <v>580</v>
      </c>
      <c r="C10" s="460" t="s">
        <v>1838</v>
      </c>
      <c r="D10" s="448"/>
      <c r="E10" s="448"/>
      <c r="F10" s="448"/>
      <c r="G10" s="448"/>
      <c r="H10" s="447" t="s">
        <v>574</v>
      </c>
      <c r="I10" s="450">
        <v>12</v>
      </c>
      <c r="J10" s="451">
        <f t="shared" si="0"/>
        <v>24</v>
      </c>
      <c r="K10" s="452">
        <v>0</v>
      </c>
      <c r="L10" s="453">
        <v>0.23</v>
      </c>
      <c r="M10" s="454">
        <f t="shared" si="1"/>
        <v>0</v>
      </c>
      <c r="N10" s="454">
        <f t="shared" si="8"/>
        <v>0</v>
      </c>
      <c r="O10" s="455">
        <f t="shared" si="2"/>
        <v>0</v>
      </c>
      <c r="P10" s="455">
        <f t="shared" si="3"/>
        <v>0</v>
      </c>
      <c r="Q10" s="447" t="s">
        <v>574</v>
      </c>
      <c r="R10" s="456">
        <v>12</v>
      </c>
      <c r="S10" s="457">
        <f t="shared" si="4"/>
        <v>0</v>
      </c>
      <c r="T10" s="457">
        <f t="shared" si="5"/>
        <v>0</v>
      </c>
      <c r="U10" s="457">
        <f t="shared" si="6"/>
        <v>0</v>
      </c>
      <c r="V10" s="458">
        <f t="shared" si="7"/>
        <v>0</v>
      </c>
      <c r="W10" s="459"/>
      <c r="X10" s="444"/>
    </row>
    <row r="11" spans="1:25" ht="78.75" customHeight="1">
      <c r="A11" s="446" t="s">
        <v>570</v>
      </c>
      <c r="B11" s="447" t="s">
        <v>581</v>
      </c>
      <c r="C11" s="448" t="s">
        <v>582</v>
      </c>
      <c r="D11" s="448"/>
      <c r="E11" s="448"/>
      <c r="F11" s="448"/>
      <c r="G11" s="448"/>
      <c r="H11" s="447" t="s">
        <v>43</v>
      </c>
      <c r="I11" s="450">
        <v>6</v>
      </c>
      <c r="J11" s="451">
        <f t="shared" si="0"/>
        <v>12</v>
      </c>
      <c r="K11" s="452">
        <v>0</v>
      </c>
      <c r="L11" s="453">
        <v>0.08</v>
      </c>
      <c r="M11" s="454">
        <f t="shared" si="1"/>
        <v>0</v>
      </c>
      <c r="N11" s="454">
        <f t="shared" si="8"/>
        <v>0</v>
      </c>
      <c r="O11" s="455">
        <f t="shared" si="2"/>
        <v>0</v>
      </c>
      <c r="P11" s="455">
        <f t="shared" si="3"/>
        <v>0</v>
      </c>
      <c r="Q11" s="447" t="s">
        <v>43</v>
      </c>
      <c r="R11" s="456">
        <v>7</v>
      </c>
      <c r="S11" s="457">
        <f>R11*K11</f>
        <v>0</v>
      </c>
      <c r="T11" s="457">
        <f t="shared" si="5"/>
        <v>0</v>
      </c>
      <c r="U11" s="457">
        <f t="shared" si="6"/>
        <v>0</v>
      </c>
      <c r="V11" s="458">
        <f t="shared" si="7"/>
        <v>0</v>
      </c>
      <c r="W11" s="459"/>
      <c r="X11" s="444"/>
    </row>
    <row r="12" spans="1:25" ht="58.5" customHeight="1">
      <c r="A12" s="446" t="s">
        <v>570</v>
      </c>
      <c r="B12" s="447" t="s">
        <v>583</v>
      </c>
      <c r="C12" s="460" t="s">
        <v>584</v>
      </c>
      <c r="D12" s="448"/>
      <c r="E12" s="448"/>
      <c r="F12" s="448"/>
      <c r="G12" s="448"/>
      <c r="H12" s="447" t="s">
        <v>585</v>
      </c>
      <c r="I12" s="450">
        <v>6</v>
      </c>
      <c r="J12" s="451">
        <f t="shared" si="0"/>
        <v>12</v>
      </c>
      <c r="K12" s="452">
        <v>0</v>
      </c>
      <c r="L12" s="453">
        <v>0.23</v>
      </c>
      <c r="M12" s="454">
        <f t="shared" si="1"/>
        <v>0</v>
      </c>
      <c r="N12" s="454">
        <f t="shared" si="8"/>
        <v>0</v>
      </c>
      <c r="O12" s="455">
        <f t="shared" si="2"/>
        <v>0</v>
      </c>
      <c r="P12" s="455">
        <f t="shared" si="3"/>
        <v>0</v>
      </c>
      <c r="Q12" s="447" t="s">
        <v>585</v>
      </c>
      <c r="R12" s="456">
        <v>7</v>
      </c>
      <c r="S12" s="457">
        <f t="shared" si="4"/>
        <v>0</v>
      </c>
      <c r="T12" s="457">
        <f t="shared" si="5"/>
        <v>0</v>
      </c>
      <c r="U12" s="457">
        <f t="shared" si="6"/>
        <v>0</v>
      </c>
      <c r="V12" s="458">
        <f t="shared" si="7"/>
        <v>0</v>
      </c>
      <c r="W12" s="459"/>
      <c r="X12" s="444"/>
    </row>
    <row r="13" spans="1:25" ht="56.25" customHeight="1">
      <c r="A13" s="446" t="s">
        <v>570</v>
      </c>
      <c r="B13" s="447" t="s">
        <v>586</v>
      </c>
      <c r="C13" s="448" t="s">
        <v>587</v>
      </c>
      <c r="D13" s="448"/>
      <c r="E13" s="448"/>
      <c r="F13" s="448"/>
      <c r="G13" s="448"/>
      <c r="H13" s="447" t="s">
        <v>43</v>
      </c>
      <c r="I13" s="450">
        <v>20</v>
      </c>
      <c r="J13" s="451">
        <f t="shared" si="0"/>
        <v>40</v>
      </c>
      <c r="K13" s="452">
        <v>0</v>
      </c>
      <c r="L13" s="453">
        <v>0.08</v>
      </c>
      <c r="M13" s="454">
        <f t="shared" si="1"/>
        <v>0</v>
      </c>
      <c r="N13" s="454">
        <f t="shared" si="8"/>
        <v>0</v>
      </c>
      <c r="O13" s="455">
        <f t="shared" si="2"/>
        <v>0</v>
      </c>
      <c r="P13" s="455">
        <f t="shared" si="3"/>
        <v>0</v>
      </c>
      <c r="Q13" s="447" t="s">
        <v>43</v>
      </c>
      <c r="R13" s="456">
        <f t="shared" ref="R13:R20" si="9">J13*0.6</f>
        <v>24</v>
      </c>
      <c r="S13" s="457">
        <f t="shared" si="4"/>
        <v>0</v>
      </c>
      <c r="T13" s="457">
        <f t="shared" si="5"/>
        <v>0</v>
      </c>
      <c r="U13" s="457">
        <f t="shared" si="6"/>
        <v>0</v>
      </c>
      <c r="V13" s="458">
        <f t="shared" si="7"/>
        <v>0</v>
      </c>
      <c r="W13" s="459">
        <v>20</v>
      </c>
      <c r="X13" s="444"/>
    </row>
    <row r="14" spans="1:25" ht="56.25" customHeight="1">
      <c r="A14" s="446" t="s">
        <v>570</v>
      </c>
      <c r="B14" s="447" t="s">
        <v>588</v>
      </c>
      <c r="C14" s="448" t="s">
        <v>589</v>
      </c>
      <c r="D14" s="448"/>
      <c r="E14" s="448"/>
      <c r="F14" s="448"/>
      <c r="G14" s="448"/>
      <c r="H14" s="447" t="s">
        <v>43</v>
      </c>
      <c r="I14" s="450">
        <v>80</v>
      </c>
      <c r="J14" s="451">
        <f t="shared" si="0"/>
        <v>160</v>
      </c>
      <c r="K14" s="452">
        <v>0</v>
      </c>
      <c r="L14" s="453">
        <v>0.08</v>
      </c>
      <c r="M14" s="454">
        <f t="shared" si="1"/>
        <v>0</v>
      </c>
      <c r="N14" s="454">
        <f t="shared" si="8"/>
        <v>0</v>
      </c>
      <c r="O14" s="455">
        <f t="shared" si="2"/>
        <v>0</v>
      </c>
      <c r="P14" s="455">
        <f t="shared" si="3"/>
        <v>0</v>
      </c>
      <c r="Q14" s="447" t="s">
        <v>43</v>
      </c>
      <c r="R14" s="456">
        <f t="shared" si="9"/>
        <v>96</v>
      </c>
      <c r="S14" s="457">
        <f t="shared" si="4"/>
        <v>0</v>
      </c>
      <c r="T14" s="457">
        <f t="shared" si="5"/>
        <v>0</v>
      </c>
      <c r="U14" s="457">
        <f t="shared" si="6"/>
        <v>0</v>
      </c>
      <c r="V14" s="458">
        <f t="shared" si="7"/>
        <v>0</v>
      </c>
      <c r="W14" s="459">
        <v>24</v>
      </c>
      <c r="X14" s="444"/>
    </row>
    <row r="15" spans="1:25" ht="56.25" customHeight="1">
      <c r="A15" s="446" t="s">
        <v>570</v>
      </c>
      <c r="B15" s="447" t="s">
        <v>590</v>
      </c>
      <c r="C15" s="448" t="s">
        <v>591</v>
      </c>
      <c r="D15" s="448"/>
      <c r="E15" s="448"/>
      <c r="F15" s="448"/>
      <c r="G15" s="448"/>
      <c r="H15" s="447" t="s">
        <v>43</v>
      </c>
      <c r="I15" s="450">
        <v>10</v>
      </c>
      <c r="J15" s="451">
        <f t="shared" si="0"/>
        <v>20</v>
      </c>
      <c r="K15" s="452">
        <v>0</v>
      </c>
      <c r="L15" s="453">
        <v>0.08</v>
      </c>
      <c r="M15" s="454">
        <f t="shared" si="1"/>
        <v>0</v>
      </c>
      <c r="N15" s="454">
        <f t="shared" si="8"/>
        <v>0</v>
      </c>
      <c r="O15" s="455">
        <f t="shared" si="2"/>
        <v>0</v>
      </c>
      <c r="P15" s="455">
        <f t="shared" si="3"/>
        <v>0</v>
      </c>
      <c r="Q15" s="447" t="s">
        <v>43</v>
      </c>
      <c r="R15" s="456">
        <f t="shared" si="9"/>
        <v>12</v>
      </c>
      <c r="S15" s="457">
        <f t="shared" si="4"/>
        <v>0</v>
      </c>
      <c r="T15" s="457">
        <f t="shared" si="5"/>
        <v>0</v>
      </c>
      <c r="U15" s="457">
        <f t="shared" si="6"/>
        <v>0</v>
      </c>
      <c r="V15" s="458">
        <f t="shared" si="7"/>
        <v>0</v>
      </c>
      <c r="W15" s="459">
        <v>3</v>
      </c>
      <c r="X15" s="444"/>
    </row>
    <row r="16" spans="1:25" ht="56.25" customHeight="1">
      <c r="A16" s="446" t="s">
        <v>570</v>
      </c>
      <c r="B16" s="447" t="s">
        <v>592</v>
      </c>
      <c r="C16" s="448" t="s">
        <v>593</v>
      </c>
      <c r="D16" s="448"/>
      <c r="E16" s="448"/>
      <c r="F16" s="448"/>
      <c r="G16" s="448"/>
      <c r="H16" s="447" t="s">
        <v>43</v>
      </c>
      <c r="I16" s="450">
        <v>5</v>
      </c>
      <c r="J16" s="451">
        <f t="shared" si="0"/>
        <v>10</v>
      </c>
      <c r="K16" s="452">
        <v>0</v>
      </c>
      <c r="L16" s="453">
        <v>0.08</v>
      </c>
      <c r="M16" s="454">
        <f t="shared" si="1"/>
        <v>0</v>
      </c>
      <c r="N16" s="454">
        <f t="shared" si="8"/>
        <v>0</v>
      </c>
      <c r="O16" s="455">
        <f t="shared" si="2"/>
        <v>0</v>
      </c>
      <c r="P16" s="455">
        <f t="shared" si="3"/>
        <v>0</v>
      </c>
      <c r="Q16" s="447" t="s">
        <v>43</v>
      </c>
      <c r="R16" s="456">
        <f t="shared" si="9"/>
        <v>6</v>
      </c>
      <c r="S16" s="457">
        <f>R16*K16</f>
        <v>0</v>
      </c>
      <c r="T16" s="457">
        <f>R16*N16</f>
        <v>0</v>
      </c>
      <c r="U16" s="457">
        <f>O16+S16</f>
        <v>0</v>
      </c>
      <c r="V16" s="458">
        <f>P16+T16</f>
        <v>0</v>
      </c>
      <c r="W16" s="459" t="s">
        <v>594</v>
      </c>
      <c r="X16" s="444"/>
    </row>
    <row r="17" spans="1:25" ht="56.25" customHeight="1">
      <c r="A17" s="446" t="s">
        <v>570</v>
      </c>
      <c r="B17" s="447" t="s">
        <v>595</v>
      </c>
      <c r="C17" s="448" t="s">
        <v>596</v>
      </c>
      <c r="D17" s="448"/>
      <c r="E17" s="448"/>
      <c r="F17" s="448"/>
      <c r="G17" s="448"/>
      <c r="H17" s="447" t="s">
        <v>43</v>
      </c>
      <c r="I17" s="450">
        <v>90</v>
      </c>
      <c r="J17" s="451">
        <f t="shared" si="0"/>
        <v>180</v>
      </c>
      <c r="K17" s="452">
        <v>0</v>
      </c>
      <c r="L17" s="453">
        <v>0.08</v>
      </c>
      <c r="M17" s="454">
        <f t="shared" si="1"/>
        <v>0</v>
      </c>
      <c r="N17" s="454">
        <f t="shared" si="8"/>
        <v>0</v>
      </c>
      <c r="O17" s="455">
        <f t="shared" si="2"/>
        <v>0</v>
      </c>
      <c r="P17" s="455">
        <f t="shared" si="3"/>
        <v>0</v>
      </c>
      <c r="Q17" s="447" t="s">
        <v>43</v>
      </c>
      <c r="R17" s="456">
        <f t="shared" si="9"/>
        <v>108</v>
      </c>
      <c r="S17" s="457">
        <f t="shared" si="4"/>
        <v>0</v>
      </c>
      <c r="T17" s="457">
        <f t="shared" si="5"/>
        <v>0</v>
      </c>
      <c r="U17" s="457">
        <f t="shared" si="6"/>
        <v>0</v>
      </c>
      <c r="V17" s="458">
        <f t="shared" si="7"/>
        <v>0</v>
      </c>
      <c r="W17" s="459" t="s">
        <v>597</v>
      </c>
      <c r="X17" s="444"/>
    </row>
    <row r="18" spans="1:25" ht="78" customHeight="1">
      <c r="A18" s="446" t="s">
        <v>570</v>
      </c>
      <c r="B18" s="447" t="s">
        <v>598</v>
      </c>
      <c r="C18" s="448" t="s">
        <v>599</v>
      </c>
      <c r="D18" s="448"/>
      <c r="E18" s="448"/>
      <c r="F18" s="448"/>
      <c r="G18" s="448"/>
      <c r="H18" s="447" t="s">
        <v>43</v>
      </c>
      <c r="I18" s="450">
        <v>5</v>
      </c>
      <c r="J18" s="451">
        <f t="shared" si="0"/>
        <v>10</v>
      </c>
      <c r="K18" s="452">
        <v>0</v>
      </c>
      <c r="L18" s="453">
        <v>0.08</v>
      </c>
      <c r="M18" s="454">
        <f t="shared" si="1"/>
        <v>0</v>
      </c>
      <c r="N18" s="454">
        <f t="shared" si="8"/>
        <v>0</v>
      </c>
      <c r="O18" s="455">
        <f t="shared" si="2"/>
        <v>0</v>
      </c>
      <c r="P18" s="455">
        <f t="shared" si="3"/>
        <v>0</v>
      </c>
      <c r="Q18" s="447" t="s">
        <v>43</v>
      </c>
      <c r="R18" s="456">
        <f t="shared" si="9"/>
        <v>6</v>
      </c>
      <c r="S18" s="457">
        <f t="shared" si="4"/>
        <v>0</v>
      </c>
      <c r="T18" s="457">
        <f t="shared" si="5"/>
        <v>0</v>
      </c>
      <c r="U18" s="457">
        <f t="shared" si="6"/>
        <v>0</v>
      </c>
      <c r="V18" s="458">
        <f t="shared" si="7"/>
        <v>0</v>
      </c>
      <c r="W18" s="459" t="s">
        <v>594</v>
      </c>
      <c r="X18" s="444"/>
    </row>
    <row r="19" spans="1:25" ht="64.5" customHeight="1">
      <c r="A19" s="446" t="s">
        <v>570</v>
      </c>
      <c r="B19" s="447" t="s">
        <v>600</v>
      </c>
      <c r="C19" s="448" t="s">
        <v>601</v>
      </c>
      <c r="D19" s="448"/>
      <c r="E19" s="448"/>
      <c r="F19" s="448"/>
      <c r="G19" s="448"/>
      <c r="H19" s="447" t="s">
        <v>43</v>
      </c>
      <c r="I19" s="450">
        <v>10</v>
      </c>
      <c r="J19" s="451">
        <f t="shared" si="0"/>
        <v>20</v>
      </c>
      <c r="K19" s="452">
        <v>0</v>
      </c>
      <c r="L19" s="453">
        <v>0.08</v>
      </c>
      <c r="M19" s="454">
        <f t="shared" si="1"/>
        <v>0</v>
      </c>
      <c r="N19" s="454">
        <f t="shared" si="8"/>
        <v>0</v>
      </c>
      <c r="O19" s="455">
        <f t="shared" si="2"/>
        <v>0</v>
      </c>
      <c r="P19" s="455">
        <f t="shared" si="3"/>
        <v>0</v>
      </c>
      <c r="Q19" s="447" t="s">
        <v>43</v>
      </c>
      <c r="R19" s="456">
        <f t="shared" si="9"/>
        <v>12</v>
      </c>
      <c r="S19" s="457">
        <f t="shared" si="4"/>
        <v>0</v>
      </c>
      <c r="T19" s="457">
        <f t="shared" si="5"/>
        <v>0</v>
      </c>
      <c r="U19" s="457">
        <f t="shared" si="6"/>
        <v>0</v>
      </c>
      <c r="V19" s="458">
        <f t="shared" si="7"/>
        <v>0</v>
      </c>
      <c r="W19" s="459">
        <v>2</v>
      </c>
      <c r="X19" s="444"/>
    </row>
    <row r="20" spans="1:25" ht="106.5" customHeight="1">
      <c r="A20" s="446" t="s">
        <v>570</v>
      </c>
      <c r="B20" s="447" t="s">
        <v>602</v>
      </c>
      <c r="C20" s="448" t="s">
        <v>603</v>
      </c>
      <c r="D20" s="448"/>
      <c r="E20" s="448"/>
      <c r="F20" s="448"/>
      <c r="G20" s="448"/>
      <c r="H20" s="447" t="s">
        <v>43</v>
      </c>
      <c r="I20" s="450">
        <v>100</v>
      </c>
      <c r="J20" s="451">
        <f t="shared" si="0"/>
        <v>200</v>
      </c>
      <c r="K20" s="452">
        <v>0</v>
      </c>
      <c r="L20" s="453">
        <v>0.08</v>
      </c>
      <c r="M20" s="454">
        <f t="shared" si="1"/>
        <v>0</v>
      </c>
      <c r="N20" s="454">
        <f t="shared" si="8"/>
        <v>0</v>
      </c>
      <c r="O20" s="455">
        <f t="shared" si="2"/>
        <v>0</v>
      </c>
      <c r="P20" s="455">
        <f t="shared" si="3"/>
        <v>0</v>
      </c>
      <c r="Q20" s="447" t="s">
        <v>43</v>
      </c>
      <c r="R20" s="456">
        <f t="shared" si="9"/>
        <v>120</v>
      </c>
      <c r="S20" s="457">
        <f t="shared" si="4"/>
        <v>0</v>
      </c>
      <c r="T20" s="457">
        <f t="shared" si="5"/>
        <v>0</v>
      </c>
      <c r="U20" s="457">
        <f t="shared" si="6"/>
        <v>0</v>
      </c>
      <c r="V20" s="458">
        <f t="shared" si="7"/>
        <v>0</v>
      </c>
      <c r="W20" s="459">
        <v>20</v>
      </c>
      <c r="X20" s="444"/>
    </row>
    <row r="21" spans="1:25" ht="58.5" customHeight="1">
      <c r="A21" s="446" t="s">
        <v>570</v>
      </c>
      <c r="B21" s="447" t="s">
        <v>604</v>
      </c>
      <c r="C21" s="460" t="s">
        <v>1839</v>
      </c>
      <c r="D21" s="448"/>
      <c r="E21" s="448"/>
      <c r="F21" s="448"/>
      <c r="G21" s="448"/>
      <c r="H21" s="447" t="s">
        <v>574</v>
      </c>
      <c r="I21" s="450">
        <v>12</v>
      </c>
      <c r="J21" s="451">
        <f t="shared" si="0"/>
        <v>24</v>
      </c>
      <c r="K21" s="452">
        <v>0</v>
      </c>
      <c r="L21" s="453">
        <v>0.23</v>
      </c>
      <c r="M21" s="454">
        <f t="shared" si="1"/>
        <v>0</v>
      </c>
      <c r="N21" s="454">
        <f t="shared" si="8"/>
        <v>0</v>
      </c>
      <c r="O21" s="455">
        <f t="shared" si="2"/>
        <v>0</v>
      </c>
      <c r="P21" s="455">
        <f t="shared" si="3"/>
        <v>0</v>
      </c>
      <c r="Q21" s="447" t="s">
        <v>574</v>
      </c>
      <c r="R21" s="456">
        <v>12</v>
      </c>
      <c r="S21" s="457">
        <f t="shared" si="4"/>
        <v>0</v>
      </c>
      <c r="T21" s="457">
        <f t="shared" si="5"/>
        <v>0</v>
      </c>
      <c r="U21" s="457">
        <f t="shared" si="6"/>
        <v>0</v>
      </c>
      <c r="V21" s="458">
        <f t="shared" si="7"/>
        <v>0</v>
      </c>
      <c r="W21" s="459"/>
      <c r="X21" s="444"/>
    </row>
    <row r="22" spans="1:25" ht="120.75" customHeight="1">
      <c r="A22" s="446" t="s">
        <v>570</v>
      </c>
      <c r="B22" s="447" t="s">
        <v>605</v>
      </c>
      <c r="C22" s="448" t="s">
        <v>606</v>
      </c>
      <c r="D22" s="448"/>
      <c r="E22" s="448"/>
      <c r="F22" s="448"/>
      <c r="G22" s="448"/>
      <c r="H22" s="447" t="s">
        <v>43</v>
      </c>
      <c r="I22" s="450">
        <v>10</v>
      </c>
      <c r="J22" s="451">
        <f t="shared" si="0"/>
        <v>20</v>
      </c>
      <c r="K22" s="452">
        <v>0</v>
      </c>
      <c r="L22" s="453">
        <v>0.08</v>
      </c>
      <c r="M22" s="454">
        <f t="shared" si="1"/>
        <v>0</v>
      </c>
      <c r="N22" s="454">
        <f t="shared" si="8"/>
        <v>0</v>
      </c>
      <c r="O22" s="455">
        <f t="shared" si="2"/>
        <v>0</v>
      </c>
      <c r="P22" s="455">
        <f t="shared" si="3"/>
        <v>0</v>
      </c>
      <c r="Q22" s="447" t="s">
        <v>43</v>
      </c>
      <c r="R22" s="456">
        <f>J22*0.6</f>
        <v>12</v>
      </c>
      <c r="S22" s="457">
        <f t="shared" si="4"/>
        <v>0</v>
      </c>
      <c r="T22" s="457">
        <f t="shared" si="5"/>
        <v>0</v>
      </c>
      <c r="U22" s="457">
        <f t="shared" si="6"/>
        <v>0</v>
      </c>
      <c r="V22" s="458">
        <f t="shared" si="7"/>
        <v>0</v>
      </c>
      <c r="W22" s="459"/>
      <c r="X22" s="444"/>
    </row>
    <row r="23" spans="1:25" ht="58.5" customHeight="1">
      <c r="A23" s="446" t="s">
        <v>570</v>
      </c>
      <c r="B23" s="447" t="s">
        <v>607</v>
      </c>
      <c r="C23" s="460" t="s">
        <v>1854</v>
      </c>
      <c r="D23" s="448"/>
      <c r="E23" s="448"/>
      <c r="F23" s="448"/>
      <c r="G23" s="448"/>
      <c r="H23" s="447" t="s">
        <v>585</v>
      </c>
      <c r="I23" s="450">
        <v>1</v>
      </c>
      <c r="J23" s="451">
        <f t="shared" si="0"/>
        <v>2</v>
      </c>
      <c r="K23" s="452">
        <v>0</v>
      </c>
      <c r="L23" s="453">
        <v>0.23</v>
      </c>
      <c r="M23" s="454">
        <f t="shared" si="1"/>
        <v>0</v>
      </c>
      <c r="N23" s="454">
        <f t="shared" si="8"/>
        <v>0</v>
      </c>
      <c r="O23" s="455">
        <f t="shared" si="2"/>
        <v>0</v>
      </c>
      <c r="P23" s="455">
        <f t="shared" si="3"/>
        <v>0</v>
      </c>
      <c r="Q23" s="447" t="s">
        <v>585</v>
      </c>
      <c r="R23" s="456">
        <v>1</v>
      </c>
      <c r="S23" s="457">
        <f t="shared" si="4"/>
        <v>0</v>
      </c>
      <c r="T23" s="457">
        <f t="shared" si="5"/>
        <v>0</v>
      </c>
      <c r="U23" s="457">
        <f t="shared" si="6"/>
        <v>0</v>
      </c>
      <c r="V23" s="458">
        <f t="shared" si="7"/>
        <v>0</v>
      </c>
      <c r="W23" s="459"/>
      <c r="X23" s="444"/>
    </row>
    <row r="24" spans="1:25" ht="72" customHeight="1">
      <c r="A24" s="446" t="s">
        <v>570</v>
      </c>
      <c r="B24" s="447" t="s">
        <v>608</v>
      </c>
      <c r="C24" s="448" t="s">
        <v>609</v>
      </c>
      <c r="D24" s="448"/>
      <c r="E24" s="448"/>
      <c r="F24" s="448"/>
      <c r="G24" s="448"/>
      <c r="H24" s="447" t="s">
        <v>43</v>
      </c>
      <c r="I24" s="450">
        <v>100</v>
      </c>
      <c r="J24" s="451">
        <f t="shared" si="0"/>
        <v>200</v>
      </c>
      <c r="K24" s="452">
        <v>0</v>
      </c>
      <c r="L24" s="453">
        <v>0.08</v>
      </c>
      <c r="M24" s="454">
        <f t="shared" si="1"/>
        <v>0</v>
      </c>
      <c r="N24" s="454">
        <f t="shared" si="8"/>
        <v>0</v>
      </c>
      <c r="O24" s="455">
        <f t="shared" si="2"/>
        <v>0</v>
      </c>
      <c r="P24" s="455">
        <f t="shared" si="3"/>
        <v>0</v>
      </c>
      <c r="Q24" s="447" t="s">
        <v>43</v>
      </c>
      <c r="R24" s="456">
        <f>J24*0.6</f>
        <v>120</v>
      </c>
      <c r="S24" s="457">
        <f t="shared" si="4"/>
        <v>0</v>
      </c>
      <c r="T24" s="457">
        <f t="shared" si="5"/>
        <v>0</v>
      </c>
      <c r="U24" s="457">
        <f t="shared" si="6"/>
        <v>0</v>
      </c>
      <c r="V24" s="458">
        <f t="shared" si="7"/>
        <v>0</v>
      </c>
      <c r="W24" s="459">
        <v>5</v>
      </c>
      <c r="X24" s="444"/>
    </row>
    <row r="25" spans="1:25" ht="88.5" customHeight="1">
      <c r="A25" s="446" t="s">
        <v>570</v>
      </c>
      <c r="B25" s="447" t="s">
        <v>610</v>
      </c>
      <c r="C25" s="448" t="s">
        <v>611</v>
      </c>
      <c r="D25" s="448"/>
      <c r="E25" s="448"/>
      <c r="F25" s="448"/>
      <c r="G25" s="448"/>
      <c r="H25" s="447" t="s">
        <v>43</v>
      </c>
      <c r="I25" s="450">
        <v>40</v>
      </c>
      <c r="J25" s="451">
        <f t="shared" si="0"/>
        <v>80</v>
      </c>
      <c r="K25" s="452">
        <v>0</v>
      </c>
      <c r="L25" s="453">
        <v>0.08</v>
      </c>
      <c r="M25" s="454">
        <f t="shared" si="1"/>
        <v>0</v>
      </c>
      <c r="N25" s="454">
        <f t="shared" si="8"/>
        <v>0</v>
      </c>
      <c r="O25" s="455">
        <f t="shared" si="2"/>
        <v>0</v>
      </c>
      <c r="P25" s="455">
        <f t="shared" si="3"/>
        <v>0</v>
      </c>
      <c r="Q25" s="447" t="s">
        <v>43</v>
      </c>
      <c r="R25" s="456">
        <f>J25*0.6</f>
        <v>48</v>
      </c>
      <c r="S25" s="457">
        <f t="shared" si="4"/>
        <v>0</v>
      </c>
      <c r="T25" s="457">
        <f t="shared" si="5"/>
        <v>0</v>
      </c>
      <c r="U25" s="457">
        <f t="shared" si="6"/>
        <v>0</v>
      </c>
      <c r="V25" s="458">
        <f t="shared" si="7"/>
        <v>0</v>
      </c>
      <c r="W25" s="459">
        <v>20</v>
      </c>
      <c r="X25" s="444"/>
    </row>
    <row r="26" spans="1:25" ht="58.5" customHeight="1">
      <c r="A26" s="446" t="s">
        <v>570</v>
      </c>
      <c r="B26" s="447" t="s">
        <v>612</v>
      </c>
      <c r="C26" s="448" t="s">
        <v>613</v>
      </c>
      <c r="D26" s="448"/>
      <c r="E26" s="448"/>
      <c r="F26" s="448"/>
      <c r="G26" s="448"/>
      <c r="H26" s="447" t="s">
        <v>43</v>
      </c>
      <c r="I26" s="450">
        <v>20</v>
      </c>
      <c r="J26" s="451">
        <f t="shared" si="0"/>
        <v>40</v>
      </c>
      <c r="K26" s="452">
        <v>0</v>
      </c>
      <c r="L26" s="453">
        <v>0.08</v>
      </c>
      <c r="M26" s="454">
        <f t="shared" si="1"/>
        <v>0</v>
      </c>
      <c r="N26" s="454">
        <f t="shared" si="8"/>
        <v>0</v>
      </c>
      <c r="O26" s="455">
        <f t="shared" si="2"/>
        <v>0</v>
      </c>
      <c r="P26" s="455">
        <f t="shared" si="3"/>
        <v>0</v>
      </c>
      <c r="Q26" s="447" t="s">
        <v>43</v>
      </c>
      <c r="R26" s="456">
        <f>J26*0.6</f>
        <v>24</v>
      </c>
      <c r="S26" s="457">
        <f t="shared" si="4"/>
        <v>0</v>
      </c>
      <c r="T26" s="457">
        <f t="shared" si="5"/>
        <v>0</v>
      </c>
      <c r="U26" s="457">
        <f t="shared" si="6"/>
        <v>0</v>
      </c>
      <c r="V26" s="458">
        <f t="shared" si="7"/>
        <v>0</v>
      </c>
      <c r="W26" s="459">
        <v>3</v>
      </c>
      <c r="X26" s="444"/>
    </row>
    <row r="27" spans="1:25" ht="58.5" customHeight="1">
      <c r="A27" s="446" t="s">
        <v>570</v>
      </c>
      <c r="B27" s="447" t="s">
        <v>614</v>
      </c>
      <c r="C27" s="448" t="s">
        <v>1840</v>
      </c>
      <c r="D27" s="448"/>
      <c r="E27" s="448"/>
      <c r="F27" s="448"/>
      <c r="G27" s="448"/>
      <c r="H27" s="447" t="s">
        <v>574</v>
      </c>
      <c r="I27" s="450">
        <v>12</v>
      </c>
      <c r="J27" s="451">
        <f t="shared" si="0"/>
        <v>24</v>
      </c>
      <c r="K27" s="452">
        <v>0</v>
      </c>
      <c r="L27" s="453">
        <v>0.23</v>
      </c>
      <c r="M27" s="454">
        <f t="shared" si="1"/>
        <v>0</v>
      </c>
      <c r="N27" s="454">
        <f t="shared" si="8"/>
        <v>0</v>
      </c>
      <c r="O27" s="455">
        <f t="shared" si="2"/>
        <v>0</v>
      </c>
      <c r="P27" s="455">
        <f t="shared" si="3"/>
        <v>0</v>
      </c>
      <c r="Q27" s="447" t="s">
        <v>574</v>
      </c>
      <c r="R27" s="456">
        <v>12</v>
      </c>
      <c r="S27" s="457">
        <f t="shared" si="4"/>
        <v>0</v>
      </c>
      <c r="T27" s="457">
        <f t="shared" si="5"/>
        <v>0</v>
      </c>
      <c r="U27" s="457">
        <f t="shared" si="6"/>
        <v>0</v>
      </c>
      <c r="V27" s="458">
        <f t="shared" si="7"/>
        <v>0</v>
      </c>
      <c r="W27" s="459"/>
      <c r="X27" s="444"/>
    </row>
    <row r="28" spans="1:25" s="445" customFormat="1" ht="30.75" customHeight="1">
      <c r="A28" s="446"/>
      <c r="B28" s="436" t="s">
        <v>615</v>
      </c>
      <c r="C28" s="437"/>
      <c r="D28" s="437"/>
      <c r="E28" s="437"/>
      <c r="F28" s="437"/>
      <c r="G28" s="437"/>
      <c r="H28" s="438"/>
      <c r="I28" s="462"/>
      <c r="J28" s="463"/>
      <c r="K28" s="464"/>
      <c r="L28" s="464"/>
      <c r="M28" s="464"/>
      <c r="N28" s="441" t="s">
        <v>535</v>
      </c>
      <c r="O28" s="440">
        <f>SUM(O29:O34)</f>
        <v>0</v>
      </c>
      <c r="P28" s="440">
        <f>SUM(P29:P34)</f>
        <v>0</v>
      </c>
      <c r="Q28" s="442"/>
      <c r="R28" s="442"/>
      <c r="S28" s="440">
        <f>SUM(S29:S34)</f>
        <v>0</v>
      </c>
      <c r="T28" s="440">
        <f>SUM(T29:T34)</f>
        <v>0</v>
      </c>
      <c r="U28" s="440">
        <f>SUM(U29:U34)</f>
        <v>0</v>
      </c>
      <c r="V28" s="440">
        <f>SUM(V29:V34)</f>
        <v>0</v>
      </c>
      <c r="W28" s="443"/>
      <c r="X28" s="444"/>
      <c r="Y28" s="410"/>
    </row>
    <row r="29" spans="1:25" ht="186" customHeight="1">
      <c r="A29" s="446" t="s">
        <v>570</v>
      </c>
      <c r="B29" s="447" t="s">
        <v>571</v>
      </c>
      <c r="C29" s="449" t="s">
        <v>616</v>
      </c>
      <c r="D29" s="465"/>
      <c r="E29" s="465"/>
      <c r="F29" s="465"/>
      <c r="G29" s="465"/>
      <c r="H29" s="466"/>
      <c r="I29" s="467"/>
      <c r="J29" s="468"/>
      <c r="K29" s="470"/>
      <c r="L29" s="471"/>
      <c r="M29" s="472"/>
      <c r="N29" s="472"/>
      <c r="O29" s="473"/>
      <c r="P29" s="473"/>
      <c r="Q29" s="473"/>
      <c r="R29" s="474"/>
      <c r="S29" s="475"/>
      <c r="T29" s="475"/>
      <c r="U29" s="475"/>
      <c r="V29" s="476"/>
      <c r="W29" s="477"/>
      <c r="X29" s="444"/>
    </row>
    <row r="30" spans="1:25" ht="48.75" customHeight="1">
      <c r="A30" s="446" t="s">
        <v>570</v>
      </c>
      <c r="B30" s="478" t="s">
        <v>617</v>
      </c>
      <c r="C30" s="449" t="s">
        <v>618</v>
      </c>
      <c r="D30" s="449"/>
      <c r="E30" s="449"/>
      <c r="F30" s="449"/>
      <c r="G30" s="449"/>
      <c r="H30" s="479" t="s">
        <v>43</v>
      </c>
      <c r="I30" s="450">
        <v>20</v>
      </c>
      <c r="J30" s="451">
        <f>I30*2</f>
        <v>40</v>
      </c>
      <c r="K30" s="452">
        <v>0</v>
      </c>
      <c r="L30" s="453">
        <v>0.08</v>
      </c>
      <c r="M30" s="454">
        <f>K30*L30</f>
        <v>0</v>
      </c>
      <c r="N30" s="454">
        <f>K30+M30</f>
        <v>0</v>
      </c>
      <c r="O30" s="455">
        <f>J30*K30</f>
        <v>0</v>
      </c>
      <c r="P30" s="455">
        <f>J30*N30</f>
        <v>0</v>
      </c>
      <c r="Q30" s="479" t="s">
        <v>43</v>
      </c>
      <c r="R30" s="456">
        <f>J30*0.6</f>
        <v>24</v>
      </c>
      <c r="S30" s="457">
        <f>R30*K30</f>
        <v>0</v>
      </c>
      <c r="T30" s="457">
        <f>R30*N30</f>
        <v>0</v>
      </c>
      <c r="U30" s="457">
        <f t="shared" ref="U30:V34" si="10">O30+S30</f>
        <v>0</v>
      </c>
      <c r="V30" s="458">
        <f t="shared" si="10"/>
        <v>0</v>
      </c>
      <c r="W30" s="459">
        <v>6</v>
      </c>
      <c r="X30" s="444"/>
    </row>
    <row r="31" spans="1:25" ht="48.75" customHeight="1">
      <c r="A31" s="446" t="s">
        <v>570</v>
      </c>
      <c r="B31" s="478" t="s">
        <v>619</v>
      </c>
      <c r="C31" s="449" t="s">
        <v>620</v>
      </c>
      <c r="D31" s="449"/>
      <c r="E31" s="449"/>
      <c r="F31" s="449"/>
      <c r="G31" s="449"/>
      <c r="H31" s="479" t="s">
        <v>43</v>
      </c>
      <c r="I31" s="450">
        <v>20</v>
      </c>
      <c r="J31" s="451">
        <f>I31*2</f>
        <v>40</v>
      </c>
      <c r="K31" s="452">
        <v>0</v>
      </c>
      <c r="L31" s="453">
        <v>0.08</v>
      </c>
      <c r="M31" s="454">
        <f>K31*L31</f>
        <v>0</v>
      </c>
      <c r="N31" s="454">
        <f>K31+M31</f>
        <v>0</v>
      </c>
      <c r="O31" s="455">
        <f>J31*K31</f>
        <v>0</v>
      </c>
      <c r="P31" s="455">
        <f>J31*N31</f>
        <v>0</v>
      </c>
      <c r="Q31" s="479" t="s">
        <v>43</v>
      </c>
      <c r="R31" s="456">
        <f>J31*0.6</f>
        <v>24</v>
      </c>
      <c r="S31" s="457">
        <f>R31*K31</f>
        <v>0</v>
      </c>
      <c r="T31" s="457">
        <f>R31*N31</f>
        <v>0</v>
      </c>
      <c r="U31" s="457">
        <f t="shared" si="10"/>
        <v>0</v>
      </c>
      <c r="V31" s="458">
        <f t="shared" si="10"/>
        <v>0</v>
      </c>
      <c r="W31" s="459">
        <v>20</v>
      </c>
      <c r="X31" s="444"/>
    </row>
    <row r="32" spans="1:25" ht="48.75" customHeight="1">
      <c r="A32" s="446" t="s">
        <v>570</v>
      </c>
      <c r="B32" s="478" t="s">
        <v>621</v>
      </c>
      <c r="C32" s="449" t="s">
        <v>622</v>
      </c>
      <c r="D32" s="449"/>
      <c r="E32" s="449"/>
      <c r="F32" s="449"/>
      <c r="G32" s="449"/>
      <c r="H32" s="479" t="s">
        <v>43</v>
      </c>
      <c r="I32" s="450">
        <v>20</v>
      </c>
      <c r="J32" s="451">
        <f>I32*2</f>
        <v>40</v>
      </c>
      <c r="K32" s="452">
        <v>0</v>
      </c>
      <c r="L32" s="453">
        <v>0.08</v>
      </c>
      <c r="M32" s="454">
        <f>K32*L32</f>
        <v>0</v>
      </c>
      <c r="N32" s="454">
        <f>K32+M32</f>
        <v>0</v>
      </c>
      <c r="O32" s="455">
        <f>J32*K32</f>
        <v>0</v>
      </c>
      <c r="P32" s="455">
        <f>J32*N32</f>
        <v>0</v>
      </c>
      <c r="Q32" s="479" t="s">
        <v>43</v>
      </c>
      <c r="R32" s="456">
        <f>J32*0.6</f>
        <v>24</v>
      </c>
      <c r="S32" s="457">
        <f>R32*K32</f>
        <v>0</v>
      </c>
      <c r="T32" s="457">
        <f>R32*N32</f>
        <v>0</v>
      </c>
      <c r="U32" s="457">
        <f t="shared" si="10"/>
        <v>0</v>
      </c>
      <c r="V32" s="458">
        <f t="shared" si="10"/>
        <v>0</v>
      </c>
      <c r="W32" s="459">
        <v>2</v>
      </c>
      <c r="X32" s="444"/>
    </row>
    <row r="33" spans="1:25" ht="42.75" customHeight="1">
      <c r="A33" s="446" t="s">
        <v>570</v>
      </c>
      <c r="B33" s="478" t="s">
        <v>623</v>
      </c>
      <c r="C33" s="449" t="s">
        <v>624</v>
      </c>
      <c r="D33" s="449"/>
      <c r="E33" s="449"/>
      <c r="F33" s="449"/>
      <c r="G33" s="449"/>
      <c r="H33" s="479" t="s">
        <v>43</v>
      </c>
      <c r="I33" s="450">
        <v>10</v>
      </c>
      <c r="J33" s="451">
        <f>I33*2</f>
        <v>20</v>
      </c>
      <c r="K33" s="452">
        <v>0</v>
      </c>
      <c r="L33" s="453">
        <v>0.08</v>
      </c>
      <c r="M33" s="454">
        <f>K33*L33</f>
        <v>0</v>
      </c>
      <c r="N33" s="454">
        <f>K33+M33</f>
        <v>0</v>
      </c>
      <c r="O33" s="455">
        <f>J33*K33</f>
        <v>0</v>
      </c>
      <c r="P33" s="455">
        <f>J33*N33</f>
        <v>0</v>
      </c>
      <c r="Q33" s="479" t="s">
        <v>43</v>
      </c>
      <c r="R33" s="456">
        <f>J33*0.6</f>
        <v>12</v>
      </c>
      <c r="S33" s="457">
        <f>R33*K33</f>
        <v>0</v>
      </c>
      <c r="T33" s="457">
        <f>R33*N33</f>
        <v>0</v>
      </c>
      <c r="U33" s="457">
        <f t="shared" si="10"/>
        <v>0</v>
      </c>
      <c r="V33" s="458">
        <f t="shared" si="10"/>
        <v>0</v>
      </c>
      <c r="W33" s="459">
        <v>2</v>
      </c>
      <c r="X33" s="444"/>
    </row>
    <row r="34" spans="1:25" ht="51" customHeight="1">
      <c r="A34" s="446" t="s">
        <v>570</v>
      </c>
      <c r="B34" s="480" t="s">
        <v>573</v>
      </c>
      <c r="C34" s="448" t="s">
        <v>1841</v>
      </c>
      <c r="D34" s="448"/>
      <c r="E34" s="448"/>
      <c r="F34" s="448"/>
      <c r="G34" s="448"/>
      <c r="H34" s="447" t="s">
        <v>574</v>
      </c>
      <c r="I34" s="450">
        <v>12</v>
      </c>
      <c r="J34" s="451">
        <f>I34*2</f>
        <v>24</v>
      </c>
      <c r="K34" s="452">
        <v>0</v>
      </c>
      <c r="L34" s="453">
        <v>0.23</v>
      </c>
      <c r="M34" s="454">
        <f>K34*L34</f>
        <v>0</v>
      </c>
      <c r="N34" s="454">
        <f>K34+M34</f>
        <v>0</v>
      </c>
      <c r="O34" s="455">
        <f>J34*K34</f>
        <v>0</v>
      </c>
      <c r="P34" s="455">
        <f>J34*N34</f>
        <v>0</v>
      </c>
      <c r="Q34" s="447" t="s">
        <v>574</v>
      </c>
      <c r="R34" s="456">
        <v>12</v>
      </c>
      <c r="S34" s="457">
        <f>R34*K34</f>
        <v>0</v>
      </c>
      <c r="T34" s="457">
        <f>R34*N34</f>
        <v>0</v>
      </c>
      <c r="U34" s="457">
        <f t="shared" si="10"/>
        <v>0</v>
      </c>
      <c r="V34" s="458">
        <f t="shared" si="10"/>
        <v>0</v>
      </c>
      <c r="W34" s="459"/>
      <c r="X34" s="444"/>
    </row>
    <row r="35" spans="1:25" s="445" customFormat="1" ht="33" customHeight="1">
      <c r="A35" s="446"/>
      <c r="B35" s="436" t="s">
        <v>626</v>
      </c>
      <c r="C35" s="437"/>
      <c r="D35" s="437"/>
      <c r="E35" s="437"/>
      <c r="F35" s="437"/>
      <c r="G35" s="437"/>
      <c r="H35" s="438"/>
      <c r="I35" s="462"/>
      <c r="J35" s="463"/>
      <c r="K35" s="440"/>
      <c r="L35" s="461"/>
      <c r="M35" s="481"/>
      <c r="N35" s="441" t="s">
        <v>535</v>
      </c>
      <c r="O35" s="440">
        <f>SUM(O36:O142)</f>
        <v>0</v>
      </c>
      <c r="P35" s="440">
        <f>SUM(P36:P142)</f>
        <v>0</v>
      </c>
      <c r="Q35" s="481"/>
      <c r="R35" s="442"/>
      <c r="S35" s="440">
        <f>SUM(S36:S142)</f>
        <v>0</v>
      </c>
      <c r="T35" s="440">
        <f>SUM(T36:T142)</f>
        <v>0</v>
      </c>
      <c r="U35" s="440">
        <f>SUM(U36:U142)</f>
        <v>0</v>
      </c>
      <c r="V35" s="440">
        <f>SUM(V36:V142)</f>
        <v>0</v>
      </c>
      <c r="W35" s="482"/>
      <c r="X35" s="444"/>
      <c r="Y35" s="410"/>
    </row>
    <row r="36" spans="1:25" ht="182.25" customHeight="1">
      <c r="A36" s="446" t="s">
        <v>570</v>
      </c>
      <c r="B36" s="480" t="s">
        <v>571</v>
      </c>
      <c r="C36" s="483" t="s">
        <v>627</v>
      </c>
      <c r="D36" s="484"/>
      <c r="E36" s="485"/>
      <c r="F36" s="485"/>
      <c r="G36" s="485"/>
      <c r="H36" s="486"/>
      <c r="I36" s="487"/>
      <c r="J36" s="488"/>
      <c r="K36" s="489"/>
      <c r="L36" s="490"/>
      <c r="M36" s="491"/>
      <c r="N36" s="491"/>
      <c r="O36" s="492"/>
      <c r="P36" s="492"/>
      <c r="Q36" s="492"/>
      <c r="R36" s="493"/>
      <c r="S36" s="494"/>
      <c r="T36" s="494"/>
      <c r="U36" s="494"/>
      <c r="V36" s="476"/>
      <c r="W36" s="495"/>
      <c r="X36" s="444"/>
    </row>
    <row r="37" spans="1:25" ht="36" customHeight="1">
      <c r="A37" s="446" t="s">
        <v>570</v>
      </c>
      <c r="B37" s="478" t="s">
        <v>617</v>
      </c>
      <c r="C37" s="449" t="s">
        <v>628</v>
      </c>
      <c r="D37" s="449"/>
      <c r="E37" s="449"/>
      <c r="F37" s="449"/>
      <c r="G37" s="449"/>
      <c r="H37" s="479" t="s">
        <v>43</v>
      </c>
      <c r="I37" s="450">
        <v>40</v>
      </c>
      <c r="J37" s="451">
        <f t="shared" ref="J37:J45" si="11">I37*2</f>
        <v>80</v>
      </c>
      <c r="K37" s="452">
        <v>0</v>
      </c>
      <c r="L37" s="453">
        <v>0.08</v>
      </c>
      <c r="M37" s="454">
        <f t="shared" ref="M37:M45" si="12">K37*L37</f>
        <v>0</v>
      </c>
      <c r="N37" s="454">
        <f t="shared" ref="N37:N45" si="13">K37+M37</f>
        <v>0</v>
      </c>
      <c r="O37" s="455">
        <f t="shared" ref="O37:O45" si="14">J37*K37</f>
        <v>0</v>
      </c>
      <c r="P37" s="455">
        <f t="shared" ref="P37:P45" si="15">J37*N37</f>
        <v>0</v>
      </c>
      <c r="Q37" s="479" t="s">
        <v>43</v>
      </c>
      <c r="R37" s="456">
        <f t="shared" ref="R37:R44" si="16">J37*0.6</f>
        <v>48</v>
      </c>
      <c r="S37" s="457">
        <f t="shared" ref="S37:S45" si="17">R37*K37</f>
        <v>0</v>
      </c>
      <c r="T37" s="457">
        <f t="shared" ref="T37:T45" si="18">R37*N37</f>
        <v>0</v>
      </c>
      <c r="U37" s="457">
        <f t="shared" ref="U37:U43" si="19">O37+S37</f>
        <v>0</v>
      </c>
      <c r="V37" s="458">
        <f t="shared" ref="V37:V43" si="20">P37+T37</f>
        <v>0</v>
      </c>
      <c r="W37" s="459">
        <v>10</v>
      </c>
      <c r="X37" s="444"/>
    </row>
    <row r="38" spans="1:25" ht="35.25" customHeight="1">
      <c r="A38" s="446"/>
      <c r="B38" s="478" t="s">
        <v>619</v>
      </c>
      <c r="C38" s="449" t="s">
        <v>629</v>
      </c>
      <c r="D38" s="449"/>
      <c r="E38" s="449"/>
      <c r="F38" s="449"/>
      <c r="G38" s="449"/>
      <c r="H38" s="479" t="s">
        <v>43</v>
      </c>
      <c r="I38" s="450">
        <v>15</v>
      </c>
      <c r="J38" s="451">
        <f t="shared" si="11"/>
        <v>30</v>
      </c>
      <c r="K38" s="452">
        <v>0</v>
      </c>
      <c r="L38" s="453">
        <v>0.08</v>
      </c>
      <c r="M38" s="454">
        <f t="shared" si="12"/>
        <v>0</v>
      </c>
      <c r="N38" s="454">
        <f t="shared" si="13"/>
        <v>0</v>
      </c>
      <c r="O38" s="455">
        <f t="shared" si="14"/>
        <v>0</v>
      </c>
      <c r="P38" s="455">
        <f t="shared" si="15"/>
        <v>0</v>
      </c>
      <c r="Q38" s="479" t="s">
        <v>43</v>
      </c>
      <c r="R38" s="456">
        <f t="shared" si="16"/>
        <v>18</v>
      </c>
      <c r="S38" s="457">
        <f t="shared" si="17"/>
        <v>0</v>
      </c>
      <c r="T38" s="457">
        <f t="shared" si="18"/>
        <v>0</v>
      </c>
      <c r="U38" s="457">
        <f t="shared" si="19"/>
        <v>0</v>
      </c>
      <c r="V38" s="458">
        <f t="shared" si="20"/>
        <v>0</v>
      </c>
      <c r="W38" s="459">
        <v>5</v>
      </c>
      <c r="X38" s="444"/>
    </row>
    <row r="39" spans="1:25" ht="42.75" customHeight="1">
      <c r="A39" s="446"/>
      <c r="B39" s="478" t="s">
        <v>621</v>
      </c>
      <c r="C39" s="449" t="s">
        <v>630</v>
      </c>
      <c r="D39" s="449"/>
      <c r="E39" s="449"/>
      <c r="F39" s="449"/>
      <c r="G39" s="449"/>
      <c r="H39" s="479" t="s">
        <v>43</v>
      </c>
      <c r="I39" s="450">
        <v>10</v>
      </c>
      <c r="J39" s="451">
        <f t="shared" si="11"/>
        <v>20</v>
      </c>
      <c r="K39" s="452">
        <v>0</v>
      </c>
      <c r="L39" s="453">
        <v>0.08</v>
      </c>
      <c r="M39" s="454">
        <f t="shared" si="12"/>
        <v>0</v>
      </c>
      <c r="N39" s="454">
        <f t="shared" si="13"/>
        <v>0</v>
      </c>
      <c r="O39" s="455">
        <f t="shared" si="14"/>
        <v>0</v>
      </c>
      <c r="P39" s="455">
        <f t="shared" si="15"/>
        <v>0</v>
      </c>
      <c r="Q39" s="479" t="s">
        <v>43</v>
      </c>
      <c r="R39" s="456">
        <f t="shared" si="16"/>
        <v>12</v>
      </c>
      <c r="S39" s="457">
        <f t="shared" si="17"/>
        <v>0</v>
      </c>
      <c r="T39" s="457">
        <f t="shared" si="18"/>
        <v>0</v>
      </c>
      <c r="U39" s="457">
        <f t="shared" si="19"/>
        <v>0</v>
      </c>
      <c r="V39" s="458">
        <f t="shared" si="20"/>
        <v>0</v>
      </c>
      <c r="W39" s="459">
        <v>10</v>
      </c>
      <c r="X39" s="444"/>
    </row>
    <row r="40" spans="1:25" ht="33.75" customHeight="1">
      <c r="A40" s="446" t="s">
        <v>570</v>
      </c>
      <c r="B40" s="478" t="s">
        <v>623</v>
      </c>
      <c r="C40" s="449" t="s">
        <v>631</v>
      </c>
      <c r="D40" s="449"/>
      <c r="E40" s="449"/>
      <c r="F40" s="449"/>
      <c r="G40" s="449"/>
      <c r="H40" s="479" t="s">
        <v>43</v>
      </c>
      <c r="I40" s="450">
        <v>5</v>
      </c>
      <c r="J40" s="451">
        <f t="shared" si="11"/>
        <v>10</v>
      </c>
      <c r="K40" s="452">
        <v>0</v>
      </c>
      <c r="L40" s="453">
        <v>0.08</v>
      </c>
      <c r="M40" s="454">
        <f t="shared" si="12"/>
        <v>0</v>
      </c>
      <c r="N40" s="454">
        <f t="shared" si="13"/>
        <v>0</v>
      </c>
      <c r="O40" s="455">
        <f t="shared" si="14"/>
        <v>0</v>
      </c>
      <c r="P40" s="455">
        <f t="shared" si="15"/>
        <v>0</v>
      </c>
      <c r="Q40" s="479" t="s">
        <v>43</v>
      </c>
      <c r="R40" s="456">
        <f t="shared" si="16"/>
        <v>6</v>
      </c>
      <c r="S40" s="457">
        <f t="shared" si="17"/>
        <v>0</v>
      </c>
      <c r="T40" s="457">
        <f t="shared" si="18"/>
        <v>0</v>
      </c>
      <c r="U40" s="457">
        <f t="shared" si="19"/>
        <v>0</v>
      </c>
      <c r="V40" s="458">
        <f t="shared" si="20"/>
        <v>0</v>
      </c>
      <c r="W40" s="459">
        <v>5</v>
      </c>
      <c r="X40" s="444"/>
    </row>
    <row r="41" spans="1:25" ht="33.75" customHeight="1">
      <c r="A41" s="446" t="s">
        <v>570</v>
      </c>
      <c r="B41" s="478" t="s">
        <v>632</v>
      </c>
      <c r="C41" s="449" t="s">
        <v>633</v>
      </c>
      <c r="D41" s="449"/>
      <c r="E41" s="449"/>
      <c r="F41" s="449"/>
      <c r="G41" s="449"/>
      <c r="H41" s="479" t="s">
        <v>43</v>
      </c>
      <c r="I41" s="450">
        <v>20</v>
      </c>
      <c r="J41" s="451">
        <f t="shared" si="11"/>
        <v>40</v>
      </c>
      <c r="K41" s="452">
        <v>0</v>
      </c>
      <c r="L41" s="453">
        <v>0.08</v>
      </c>
      <c r="M41" s="454">
        <f t="shared" si="12"/>
        <v>0</v>
      </c>
      <c r="N41" s="454">
        <f t="shared" si="13"/>
        <v>0</v>
      </c>
      <c r="O41" s="455">
        <f t="shared" si="14"/>
        <v>0</v>
      </c>
      <c r="P41" s="455">
        <f t="shared" si="15"/>
        <v>0</v>
      </c>
      <c r="Q41" s="479" t="s">
        <v>43</v>
      </c>
      <c r="R41" s="456">
        <f t="shared" si="16"/>
        <v>24</v>
      </c>
      <c r="S41" s="457">
        <f t="shared" si="17"/>
        <v>0</v>
      </c>
      <c r="T41" s="457">
        <f t="shared" si="18"/>
        <v>0</v>
      </c>
      <c r="U41" s="457">
        <f t="shared" si="19"/>
        <v>0</v>
      </c>
      <c r="V41" s="458">
        <f t="shared" si="20"/>
        <v>0</v>
      </c>
      <c r="W41" s="459">
        <v>10</v>
      </c>
      <c r="X41" s="444"/>
    </row>
    <row r="42" spans="1:25" ht="33.75" customHeight="1">
      <c r="A42" s="446" t="s">
        <v>570</v>
      </c>
      <c r="B42" s="478" t="s">
        <v>634</v>
      </c>
      <c r="C42" s="449" t="s">
        <v>635</v>
      </c>
      <c r="D42" s="449"/>
      <c r="E42" s="449"/>
      <c r="F42" s="449"/>
      <c r="G42" s="449"/>
      <c r="H42" s="479" t="s">
        <v>43</v>
      </c>
      <c r="I42" s="450">
        <v>100</v>
      </c>
      <c r="J42" s="451">
        <f t="shared" si="11"/>
        <v>200</v>
      </c>
      <c r="K42" s="452">
        <v>0</v>
      </c>
      <c r="L42" s="453">
        <v>0.08</v>
      </c>
      <c r="M42" s="454">
        <f t="shared" si="12"/>
        <v>0</v>
      </c>
      <c r="N42" s="454">
        <f t="shared" si="13"/>
        <v>0</v>
      </c>
      <c r="O42" s="455">
        <f t="shared" si="14"/>
        <v>0</v>
      </c>
      <c r="P42" s="455">
        <f t="shared" si="15"/>
        <v>0</v>
      </c>
      <c r="Q42" s="479" t="s">
        <v>43</v>
      </c>
      <c r="R42" s="456">
        <f t="shared" si="16"/>
        <v>120</v>
      </c>
      <c r="S42" s="457">
        <f t="shared" si="17"/>
        <v>0</v>
      </c>
      <c r="T42" s="457">
        <f t="shared" si="18"/>
        <v>0</v>
      </c>
      <c r="U42" s="457">
        <f t="shared" si="19"/>
        <v>0</v>
      </c>
      <c r="V42" s="458">
        <f t="shared" si="20"/>
        <v>0</v>
      </c>
      <c r="W42" s="459">
        <v>100</v>
      </c>
      <c r="X42" s="444"/>
    </row>
    <row r="43" spans="1:25" ht="33.75" customHeight="1">
      <c r="A43" s="446" t="s">
        <v>570</v>
      </c>
      <c r="B43" s="478" t="s">
        <v>636</v>
      </c>
      <c r="C43" s="449" t="s">
        <v>637</v>
      </c>
      <c r="D43" s="449"/>
      <c r="E43" s="449"/>
      <c r="F43" s="449"/>
      <c r="G43" s="449"/>
      <c r="H43" s="479" t="s">
        <v>43</v>
      </c>
      <c r="I43" s="450">
        <v>40</v>
      </c>
      <c r="J43" s="451">
        <f t="shared" si="11"/>
        <v>80</v>
      </c>
      <c r="K43" s="452">
        <v>0</v>
      </c>
      <c r="L43" s="453">
        <v>0.08</v>
      </c>
      <c r="M43" s="454">
        <f t="shared" si="12"/>
        <v>0</v>
      </c>
      <c r="N43" s="454">
        <f t="shared" si="13"/>
        <v>0</v>
      </c>
      <c r="O43" s="455">
        <f t="shared" si="14"/>
        <v>0</v>
      </c>
      <c r="P43" s="455">
        <f t="shared" si="15"/>
        <v>0</v>
      </c>
      <c r="Q43" s="479" t="s">
        <v>43</v>
      </c>
      <c r="R43" s="456">
        <f t="shared" si="16"/>
        <v>48</v>
      </c>
      <c r="S43" s="457">
        <f t="shared" si="17"/>
        <v>0</v>
      </c>
      <c r="T43" s="457">
        <f t="shared" si="18"/>
        <v>0</v>
      </c>
      <c r="U43" s="457">
        <f t="shared" si="19"/>
        <v>0</v>
      </c>
      <c r="V43" s="458">
        <f t="shared" si="20"/>
        <v>0</v>
      </c>
      <c r="W43" s="459">
        <v>40</v>
      </c>
      <c r="X43" s="444"/>
    </row>
    <row r="44" spans="1:25" ht="33.75" customHeight="1">
      <c r="A44" s="446" t="s">
        <v>570</v>
      </c>
      <c r="B44" s="478" t="s">
        <v>638</v>
      </c>
      <c r="C44" s="449" t="s">
        <v>639</v>
      </c>
      <c r="D44" s="449"/>
      <c r="E44" s="449"/>
      <c r="F44" s="449"/>
      <c r="G44" s="449"/>
      <c r="H44" s="479" t="s">
        <v>43</v>
      </c>
      <c r="I44" s="450">
        <v>100</v>
      </c>
      <c r="J44" s="451">
        <f t="shared" si="11"/>
        <v>200</v>
      </c>
      <c r="K44" s="452">
        <v>0</v>
      </c>
      <c r="L44" s="453">
        <v>0.08</v>
      </c>
      <c r="M44" s="454">
        <f t="shared" si="12"/>
        <v>0</v>
      </c>
      <c r="N44" s="454">
        <f t="shared" si="13"/>
        <v>0</v>
      </c>
      <c r="O44" s="455">
        <f t="shared" si="14"/>
        <v>0</v>
      </c>
      <c r="P44" s="455">
        <f t="shared" si="15"/>
        <v>0</v>
      </c>
      <c r="Q44" s="479" t="s">
        <v>43</v>
      </c>
      <c r="R44" s="456">
        <f t="shared" si="16"/>
        <v>120</v>
      </c>
      <c r="S44" s="457">
        <f t="shared" si="17"/>
        <v>0</v>
      </c>
      <c r="T44" s="457">
        <f t="shared" si="18"/>
        <v>0</v>
      </c>
      <c r="U44" s="457">
        <f>O44+S44</f>
        <v>0</v>
      </c>
      <c r="V44" s="458">
        <f>P44+T44</f>
        <v>0</v>
      </c>
      <c r="W44" s="459">
        <v>100</v>
      </c>
      <c r="X44" s="444"/>
    </row>
    <row r="45" spans="1:25" ht="58.5" customHeight="1">
      <c r="A45" s="446" t="s">
        <v>570</v>
      </c>
      <c r="B45" s="478" t="s">
        <v>640</v>
      </c>
      <c r="C45" s="460" t="s">
        <v>641</v>
      </c>
      <c r="D45" s="448"/>
      <c r="E45" s="448"/>
      <c r="F45" s="448"/>
      <c r="G45" s="448"/>
      <c r="H45" s="447" t="s">
        <v>585</v>
      </c>
      <c r="I45" s="450">
        <v>1</v>
      </c>
      <c r="J45" s="451">
        <f t="shared" si="11"/>
        <v>2</v>
      </c>
      <c r="K45" s="452">
        <v>0</v>
      </c>
      <c r="L45" s="453">
        <v>0.23</v>
      </c>
      <c r="M45" s="454">
        <f t="shared" si="12"/>
        <v>0</v>
      </c>
      <c r="N45" s="454">
        <f t="shared" si="13"/>
        <v>0</v>
      </c>
      <c r="O45" s="455">
        <f t="shared" si="14"/>
        <v>0</v>
      </c>
      <c r="P45" s="455">
        <f t="shared" si="15"/>
        <v>0</v>
      </c>
      <c r="Q45" s="447" t="s">
        <v>585</v>
      </c>
      <c r="R45" s="456">
        <v>1</v>
      </c>
      <c r="S45" s="457">
        <f t="shared" si="17"/>
        <v>0</v>
      </c>
      <c r="T45" s="457">
        <f t="shared" si="18"/>
        <v>0</v>
      </c>
      <c r="U45" s="457">
        <f>O45+S45</f>
        <v>0</v>
      </c>
      <c r="V45" s="458">
        <f>P45+T45</f>
        <v>0</v>
      </c>
      <c r="W45" s="459"/>
      <c r="X45" s="444"/>
    </row>
    <row r="46" spans="1:25" ht="258.75" customHeight="1">
      <c r="A46" s="446" t="s">
        <v>570</v>
      </c>
      <c r="B46" s="480" t="s">
        <v>573</v>
      </c>
      <c r="C46" s="496" t="s">
        <v>642</v>
      </c>
      <c r="D46" s="484"/>
      <c r="E46" s="485"/>
      <c r="F46" s="485"/>
      <c r="G46" s="485"/>
      <c r="H46" s="486"/>
      <c r="I46" s="487"/>
      <c r="J46" s="488"/>
      <c r="K46" s="489"/>
      <c r="L46" s="490"/>
      <c r="M46" s="491"/>
      <c r="N46" s="491"/>
      <c r="O46" s="492"/>
      <c r="P46" s="492"/>
      <c r="Q46" s="492"/>
      <c r="R46" s="493"/>
      <c r="S46" s="494"/>
      <c r="T46" s="494"/>
      <c r="U46" s="494"/>
      <c r="V46" s="476"/>
      <c r="W46" s="495"/>
      <c r="X46" s="444"/>
    </row>
    <row r="47" spans="1:25" ht="33.75" customHeight="1">
      <c r="A47" s="446" t="s">
        <v>570</v>
      </c>
      <c r="B47" s="478" t="s">
        <v>643</v>
      </c>
      <c r="C47" s="449" t="s">
        <v>644</v>
      </c>
      <c r="D47" s="449"/>
      <c r="E47" s="449"/>
      <c r="F47" s="449"/>
      <c r="G47" s="449"/>
      <c r="H47" s="479" t="s">
        <v>43</v>
      </c>
      <c r="I47" s="450">
        <v>40</v>
      </c>
      <c r="J47" s="451">
        <f t="shared" ref="J47:J55" si="21">I47*2</f>
        <v>80</v>
      </c>
      <c r="K47" s="452">
        <v>0</v>
      </c>
      <c r="L47" s="453">
        <v>0.08</v>
      </c>
      <c r="M47" s="454">
        <f t="shared" ref="M47:M55" si="22">K47*L47</f>
        <v>0</v>
      </c>
      <c r="N47" s="454">
        <f t="shared" ref="N47:N55" si="23">K47+M47</f>
        <v>0</v>
      </c>
      <c r="O47" s="455">
        <f t="shared" ref="O47:O55" si="24">J47*K47</f>
        <v>0</v>
      </c>
      <c r="P47" s="455">
        <f t="shared" ref="P47:P55" si="25">J47*N47</f>
        <v>0</v>
      </c>
      <c r="Q47" s="479" t="s">
        <v>43</v>
      </c>
      <c r="R47" s="456">
        <f t="shared" ref="R47:R54" si="26">J47*0.6</f>
        <v>48</v>
      </c>
      <c r="S47" s="457">
        <f t="shared" ref="S47:S55" si="27">R47*K47</f>
        <v>0</v>
      </c>
      <c r="T47" s="457">
        <f t="shared" ref="T47:T55" si="28">R47*N47</f>
        <v>0</v>
      </c>
      <c r="U47" s="457">
        <f t="shared" ref="U47:U55" si="29">O47+S47</f>
        <v>0</v>
      </c>
      <c r="V47" s="458">
        <f t="shared" ref="V47:V55" si="30">P47+T47</f>
        <v>0</v>
      </c>
      <c r="W47" s="459">
        <v>12</v>
      </c>
      <c r="X47" s="444"/>
    </row>
    <row r="48" spans="1:25" ht="33.75" customHeight="1">
      <c r="A48" s="446" t="s">
        <v>570</v>
      </c>
      <c r="B48" s="478" t="s">
        <v>645</v>
      </c>
      <c r="C48" s="449" t="s">
        <v>646</v>
      </c>
      <c r="D48" s="449"/>
      <c r="E48" s="449"/>
      <c r="F48" s="449"/>
      <c r="G48" s="449"/>
      <c r="H48" s="479" t="s">
        <v>43</v>
      </c>
      <c r="I48" s="450">
        <v>10</v>
      </c>
      <c r="J48" s="451">
        <f t="shared" si="21"/>
        <v>20</v>
      </c>
      <c r="K48" s="452">
        <v>0</v>
      </c>
      <c r="L48" s="453">
        <v>0.08</v>
      </c>
      <c r="M48" s="454">
        <f t="shared" si="22"/>
        <v>0</v>
      </c>
      <c r="N48" s="454">
        <f t="shared" si="23"/>
        <v>0</v>
      </c>
      <c r="O48" s="455">
        <f t="shared" si="24"/>
        <v>0</v>
      </c>
      <c r="P48" s="455">
        <f t="shared" si="25"/>
        <v>0</v>
      </c>
      <c r="Q48" s="479" t="s">
        <v>43</v>
      </c>
      <c r="R48" s="456">
        <f t="shared" si="26"/>
        <v>12</v>
      </c>
      <c r="S48" s="457">
        <f t="shared" si="27"/>
        <v>0</v>
      </c>
      <c r="T48" s="457">
        <f t="shared" si="28"/>
        <v>0</v>
      </c>
      <c r="U48" s="457">
        <f t="shared" si="29"/>
        <v>0</v>
      </c>
      <c r="V48" s="458">
        <f t="shared" si="30"/>
        <v>0</v>
      </c>
      <c r="W48" s="459">
        <v>8</v>
      </c>
      <c r="X48" s="444"/>
    </row>
    <row r="49" spans="1:24" ht="33.75" customHeight="1">
      <c r="A49" s="446" t="s">
        <v>570</v>
      </c>
      <c r="B49" s="478" t="s">
        <v>647</v>
      </c>
      <c r="C49" s="449" t="s">
        <v>648</v>
      </c>
      <c r="D49" s="449"/>
      <c r="E49" s="449"/>
      <c r="F49" s="449"/>
      <c r="G49" s="449"/>
      <c r="H49" s="479" t="s">
        <v>43</v>
      </c>
      <c r="I49" s="450">
        <v>100</v>
      </c>
      <c r="J49" s="451">
        <f t="shared" si="21"/>
        <v>200</v>
      </c>
      <c r="K49" s="452">
        <v>0</v>
      </c>
      <c r="L49" s="453">
        <v>0.08</v>
      </c>
      <c r="M49" s="454">
        <f t="shared" si="22"/>
        <v>0</v>
      </c>
      <c r="N49" s="454">
        <f t="shared" si="23"/>
        <v>0</v>
      </c>
      <c r="O49" s="455">
        <f t="shared" si="24"/>
        <v>0</v>
      </c>
      <c r="P49" s="455">
        <f t="shared" si="25"/>
        <v>0</v>
      </c>
      <c r="Q49" s="479" t="s">
        <v>43</v>
      </c>
      <c r="R49" s="456">
        <f t="shared" si="26"/>
        <v>120</v>
      </c>
      <c r="S49" s="457">
        <f t="shared" si="27"/>
        <v>0</v>
      </c>
      <c r="T49" s="457">
        <f t="shared" si="28"/>
        <v>0</v>
      </c>
      <c r="U49" s="457">
        <f t="shared" si="29"/>
        <v>0</v>
      </c>
      <c r="V49" s="458">
        <f t="shared" si="30"/>
        <v>0</v>
      </c>
      <c r="W49" s="459">
        <v>25</v>
      </c>
      <c r="X49" s="444"/>
    </row>
    <row r="50" spans="1:24" ht="33.75" customHeight="1">
      <c r="A50" s="446" t="s">
        <v>570</v>
      </c>
      <c r="B50" s="478" t="s">
        <v>649</v>
      </c>
      <c r="C50" s="449" t="s">
        <v>650</v>
      </c>
      <c r="D50" s="449"/>
      <c r="E50" s="449"/>
      <c r="F50" s="449"/>
      <c r="G50" s="449"/>
      <c r="H50" s="479" t="s">
        <v>43</v>
      </c>
      <c r="I50" s="450">
        <v>100</v>
      </c>
      <c r="J50" s="451">
        <f t="shared" si="21"/>
        <v>200</v>
      </c>
      <c r="K50" s="452">
        <v>0</v>
      </c>
      <c r="L50" s="453">
        <v>0.08</v>
      </c>
      <c r="M50" s="454">
        <f t="shared" si="22"/>
        <v>0</v>
      </c>
      <c r="N50" s="454">
        <f t="shared" si="23"/>
        <v>0</v>
      </c>
      <c r="O50" s="455">
        <f t="shared" si="24"/>
        <v>0</v>
      </c>
      <c r="P50" s="455">
        <f t="shared" si="25"/>
        <v>0</v>
      </c>
      <c r="Q50" s="479" t="s">
        <v>43</v>
      </c>
      <c r="R50" s="456">
        <f t="shared" si="26"/>
        <v>120</v>
      </c>
      <c r="S50" s="457">
        <f t="shared" si="27"/>
        <v>0</v>
      </c>
      <c r="T50" s="457">
        <f t="shared" si="28"/>
        <v>0</v>
      </c>
      <c r="U50" s="457">
        <f t="shared" si="29"/>
        <v>0</v>
      </c>
      <c r="V50" s="458">
        <f t="shared" si="30"/>
        <v>0</v>
      </c>
      <c r="W50" s="459">
        <v>30</v>
      </c>
      <c r="X50" s="444"/>
    </row>
    <row r="51" spans="1:24" ht="33.75" customHeight="1">
      <c r="A51" s="446" t="s">
        <v>570</v>
      </c>
      <c r="B51" s="478" t="s">
        <v>651</v>
      </c>
      <c r="C51" s="449" t="s">
        <v>652</v>
      </c>
      <c r="D51" s="449"/>
      <c r="E51" s="449"/>
      <c r="F51" s="449"/>
      <c r="G51" s="449"/>
      <c r="H51" s="479" t="s">
        <v>43</v>
      </c>
      <c r="I51" s="450">
        <v>40</v>
      </c>
      <c r="J51" s="451">
        <f t="shared" si="21"/>
        <v>80</v>
      </c>
      <c r="K51" s="452">
        <v>0</v>
      </c>
      <c r="L51" s="453">
        <v>0.08</v>
      </c>
      <c r="M51" s="454">
        <f t="shared" si="22"/>
        <v>0</v>
      </c>
      <c r="N51" s="454">
        <f t="shared" si="23"/>
        <v>0</v>
      </c>
      <c r="O51" s="455">
        <f t="shared" si="24"/>
        <v>0</v>
      </c>
      <c r="P51" s="455">
        <f t="shared" si="25"/>
        <v>0</v>
      </c>
      <c r="Q51" s="479" t="s">
        <v>43</v>
      </c>
      <c r="R51" s="456">
        <f t="shared" si="26"/>
        <v>48</v>
      </c>
      <c r="S51" s="457">
        <f t="shared" si="27"/>
        <v>0</v>
      </c>
      <c r="T51" s="457">
        <f t="shared" si="28"/>
        <v>0</v>
      </c>
      <c r="U51" s="457">
        <f t="shared" si="29"/>
        <v>0</v>
      </c>
      <c r="V51" s="458">
        <f t="shared" si="30"/>
        <v>0</v>
      </c>
      <c r="W51" s="459">
        <v>40</v>
      </c>
      <c r="X51" s="444"/>
    </row>
    <row r="52" spans="1:24" ht="33.75" customHeight="1">
      <c r="A52" s="446" t="s">
        <v>570</v>
      </c>
      <c r="B52" s="478" t="s">
        <v>653</v>
      </c>
      <c r="C52" s="449" t="s">
        <v>654</v>
      </c>
      <c r="D52" s="449"/>
      <c r="E52" s="449"/>
      <c r="F52" s="449"/>
      <c r="G52" s="449"/>
      <c r="H52" s="479" t="s">
        <v>43</v>
      </c>
      <c r="I52" s="450">
        <v>20</v>
      </c>
      <c r="J52" s="451">
        <f t="shared" si="21"/>
        <v>40</v>
      </c>
      <c r="K52" s="452">
        <v>0</v>
      </c>
      <c r="L52" s="453">
        <v>0.08</v>
      </c>
      <c r="M52" s="454">
        <f t="shared" si="22"/>
        <v>0</v>
      </c>
      <c r="N52" s="454">
        <f t="shared" si="23"/>
        <v>0</v>
      </c>
      <c r="O52" s="455">
        <f t="shared" si="24"/>
        <v>0</v>
      </c>
      <c r="P52" s="455">
        <f t="shared" si="25"/>
        <v>0</v>
      </c>
      <c r="Q52" s="479" t="s">
        <v>43</v>
      </c>
      <c r="R52" s="456">
        <f t="shared" si="26"/>
        <v>24</v>
      </c>
      <c r="S52" s="457">
        <f t="shared" si="27"/>
        <v>0</v>
      </c>
      <c r="T52" s="457">
        <f t="shared" si="28"/>
        <v>0</v>
      </c>
      <c r="U52" s="457">
        <f t="shared" si="29"/>
        <v>0</v>
      </c>
      <c r="V52" s="458">
        <f t="shared" si="30"/>
        <v>0</v>
      </c>
      <c r="W52" s="459">
        <v>20</v>
      </c>
      <c r="X52" s="444"/>
    </row>
    <row r="53" spans="1:24" ht="33.75" customHeight="1">
      <c r="A53" s="446" t="s">
        <v>570</v>
      </c>
      <c r="B53" s="478" t="s">
        <v>655</v>
      </c>
      <c r="C53" s="449" t="s">
        <v>656</v>
      </c>
      <c r="D53" s="449"/>
      <c r="E53" s="449"/>
      <c r="F53" s="449"/>
      <c r="G53" s="449"/>
      <c r="H53" s="479" t="s">
        <v>43</v>
      </c>
      <c r="I53" s="450">
        <v>30</v>
      </c>
      <c r="J53" s="451">
        <f t="shared" si="21"/>
        <v>60</v>
      </c>
      <c r="K53" s="452">
        <v>0</v>
      </c>
      <c r="L53" s="453">
        <v>0.08</v>
      </c>
      <c r="M53" s="454">
        <f t="shared" si="22"/>
        <v>0</v>
      </c>
      <c r="N53" s="454">
        <f t="shared" si="23"/>
        <v>0</v>
      </c>
      <c r="O53" s="455">
        <f t="shared" si="24"/>
        <v>0</v>
      </c>
      <c r="P53" s="455">
        <f t="shared" si="25"/>
        <v>0</v>
      </c>
      <c r="Q53" s="479" t="s">
        <v>43</v>
      </c>
      <c r="R53" s="456">
        <f t="shared" si="26"/>
        <v>36</v>
      </c>
      <c r="S53" s="457">
        <f t="shared" si="27"/>
        <v>0</v>
      </c>
      <c r="T53" s="457">
        <f t="shared" si="28"/>
        <v>0</v>
      </c>
      <c r="U53" s="457">
        <f t="shared" si="29"/>
        <v>0</v>
      </c>
      <c r="V53" s="458">
        <f t="shared" si="30"/>
        <v>0</v>
      </c>
      <c r="W53" s="459">
        <v>20</v>
      </c>
      <c r="X53" s="444"/>
    </row>
    <row r="54" spans="1:24" ht="33.75" customHeight="1">
      <c r="A54" s="446" t="s">
        <v>570</v>
      </c>
      <c r="B54" s="478" t="s">
        <v>657</v>
      </c>
      <c r="C54" s="449" t="s">
        <v>658</v>
      </c>
      <c r="D54" s="449"/>
      <c r="E54" s="449"/>
      <c r="F54" s="449"/>
      <c r="G54" s="449"/>
      <c r="H54" s="479" t="s">
        <v>43</v>
      </c>
      <c r="I54" s="450">
        <v>30</v>
      </c>
      <c r="J54" s="451">
        <f t="shared" si="21"/>
        <v>60</v>
      </c>
      <c r="K54" s="452">
        <v>0</v>
      </c>
      <c r="L54" s="453">
        <v>0.08</v>
      </c>
      <c r="M54" s="454">
        <f t="shared" si="22"/>
        <v>0</v>
      </c>
      <c r="N54" s="454">
        <f t="shared" si="23"/>
        <v>0</v>
      </c>
      <c r="O54" s="455">
        <f t="shared" si="24"/>
        <v>0</v>
      </c>
      <c r="P54" s="455">
        <f t="shared" si="25"/>
        <v>0</v>
      </c>
      <c r="Q54" s="479" t="s">
        <v>43</v>
      </c>
      <c r="R54" s="456">
        <f t="shared" si="26"/>
        <v>36</v>
      </c>
      <c r="S54" s="457">
        <f t="shared" si="27"/>
        <v>0</v>
      </c>
      <c r="T54" s="457">
        <f t="shared" si="28"/>
        <v>0</v>
      </c>
      <c r="U54" s="457">
        <f t="shared" si="29"/>
        <v>0</v>
      </c>
      <c r="V54" s="458">
        <f t="shared" si="30"/>
        <v>0</v>
      </c>
      <c r="W54" s="459">
        <v>30</v>
      </c>
      <c r="X54" s="444"/>
    </row>
    <row r="55" spans="1:24" ht="58.5" customHeight="1">
      <c r="A55" s="446" t="s">
        <v>570</v>
      </c>
      <c r="B55" s="497" t="s">
        <v>659</v>
      </c>
      <c r="C55" s="460" t="s">
        <v>641</v>
      </c>
      <c r="D55" s="448"/>
      <c r="E55" s="448"/>
      <c r="F55" s="448"/>
      <c r="G55" s="448"/>
      <c r="H55" s="447" t="s">
        <v>585</v>
      </c>
      <c r="I55" s="450">
        <v>1</v>
      </c>
      <c r="J55" s="451">
        <f t="shared" si="21"/>
        <v>2</v>
      </c>
      <c r="K55" s="452">
        <v>0</v>
      </c>
      <c r="L55" s="453">
        <v>0.23</v>
      </c>
      <c r="M55" s="454">
        <f t="shared" si="22"/>
        <v>0</v>
      </c>
      <c r="N55" s="454">
        <f t="shared" si="23"/>
        <v>0</v>
      </c>
      <c r="O55" s="455">
        <f t="shared" si="24"/>
        <v>0</v>
      </c>
      <c r="P55" s="455">
        <f t="shared" si="25"/>
        <v>0</v>
      </c>
      <c r="Q55" s="447" t="s">
        <v>585</v>
      </c>
      <c r="R55" s="456">
        <v>1</v>
      </c>
      <c r="S55" s="457">
        <f t="shared" si="27"/>
        <v>0</v>
      </c>
      <c r="T55" s="457">
        <f t="shared" si="28"/>
        <v>0</v>
      </c>
      <c r="U55" s="457">
        <f t="shared" si="29"/>
        <v>0</v>
      </c>
      <c r="V55" s="458">
        <f t="shared" si="30"/>
        <v>0</v>
      </c>
      <c r="W55" s="459"/>
      <c r="X55" s="444"/>
    </row>
    <row r="56" spans="1:24" ht="249" customHeight="1">
      <c r="A56" s="446" t="s">
        <v>570</v>
      </c>
      <c r="B56" s="480" t="s">
        <v>575</v>
      </c>
      <c r="C56" s="496" t="s">
        <v>660</v>
      </c>
      <c r="D56" s="484"/>
      <c r="E56" s="485"/>
      <c r="F56" s="485"/>
      <c r="G56" s="485"/>
      <c r="H56" s="486"/>
      <c r="I56" s="487"/>
      <c r="J56" s="488"/>
      <c r="K56" s="489"/>
      <c r="L56" s="490"/>
      <c r="M56" s="491"/>
      <c r="N56" s="491"/>
      <c r="O56" s="492"/>
      <c r="P56" s="492"/>
      <c r="Q56" s="492"/>
      <c r="R56" s="493"/>
      <c r="S56" s="494"/>
      <c r="T56" s="494"/>
      <c r="U56" s="494"/>
      <c r="V56" s="476"/>
      <c r="W56" s="495"/>
      <c r="X56" s="444"/>
    </row>
    <row r="57" spans="1:24" ht="33.75" customHeight="1">
      <c r="A57" s="446" t="s">
        <v>570</v>
      </c>
      <c r="B57" s="478" t="s">
        <v>661</v>
      </c>
      <c r="C57" s="449" t="s">
        <v>662</v>
      </c>
      <c r="D57" s="449"/>
      <c r="E57" s="449"/>
      <c r="F57" s="449"/>
      <c r="G57" s="449"/>
      <c r="H57" s="479" t="s">
        <v>43</v>
      </c>
      <c r="I57" s="450">
        <v>40</v>
      </c>
      <c r="J57" s="451">
        <f t="shared" ref="J57:J65" si="31">I57*2</f>
        <v>80</v>
      </c>
      <c r="K57" s="452">
        <v>0</v>
      </c>
      <c r="L57" s="453">
        <v>0.08</v>
      </c>
      <c r="M57" s="454">
        <f t="shared" ref="M57:M65" si="32">K57*L57</f>
        <v>0</v>
      </c>
      <c r="N57" s="454">
        <f t="shared" ref="N57:N65" si="33">K57+M57</f>
        <v>0</v>
      </c>
      <c r="O57" s="455">
        <f t="shared" ref="O57:O65" si="34">J57*K57</f>
        <v>0</v>
      </c>
      <c r="P57" s="455">
        <f t="shared" ref="P57:P65" si="35">J57*N57</f>
        <v>0</v>
      </c>
      <c r="Q57" s="479" t="s">
        <v>43</v>
      </c>
      <c r="R57" s="456">
        <f t="shared" ref="R57:R64" si="36">J57*0.6</f>
        <v>48</v>
      </c>
      <c r="S57" s="457">
        <f t="shared" ref="S57:S65" si="37">R57*K57</f>
        <v>0</v>
      </c>
      <c r="T57" s="457">
        <f t="shared" ref="T57:T65" si="38">R57*N57</f>
        <v>0</v>
      </c>
      <c r="U57" s="457">
        <f t="shared" ref="U57:U65" si="39">O57+S57</f>
        <v>0</v>
      </c>
      <c r="V57" s="458">
        <f t="shared" ref="V57:V65" si="40">P57+T57</f>
        <v>0</v>
      </c>
      <c r="W57" s="459">
        <v>18</v>
      </c>
      <c r="X57" s="444"/>
    </row>
    <row r="58" spans="1:24" ht="33.75" customHeight="1">
      <c r="A58" s="446" t="s">
        <v>570</v>
      </c>
      <c r="B58" s="478" t="s">
        <v>663</v>
      </c>
      <c r="C58" s="449" t="s">
        <v>664</v>
      </c>
      <c r="D58" s="449"/>
      <c r="E58" s="449"/>
      <c r="F58" s="449"/>
      <c r="G58" s="449"/>
      <c r="H58" s="479" t="s">
        <v>43</v>
      </c>
      <c r="I58" s="450">
        <v>20</v>
      </c>
      <c r="J58" s="451">
        <f t="shared" si="31"/>
        <v>40</v>
      </c>
      <c r="K58" s="452">
        <v>0</v>
      </c>
      <c r="L58" s="453">
        <v>0.08</v>
      </c>
      <c r="M58" s="454">
        <f t="shared" si="32"/>
        <v>0</v>
      </c>
      <c r="N58" s="454">
        <f t="shared" si="33"/>
        <v>0</v>
      </c>
      <c r="O58" s="455">
        <f t="shared" si="34"/>
        <v>0</v>
      </c>
      <c r="P58" s="455">
        <f t="shared" si="35"/>
        <v>0</v>
      </c>
      <c r="Q58" s="479" t="s">
        <v>43</v>
      </c>
      <c r="R58" s="456">
        <f t="shared" si="36"/>
        <v>24</v>
      </c>
      <c r="S58" s="457">
        <f t="shared" si="37"/>
        <v>0</v>
      </c>
      <c r="T58" s="457">
        <f t="shared" si="38"/>
        <v>0</v>
      </c>
      <c r="U58" s="457">
        <f t="shared" si="39"/>
        <v>0</v>
      </c>
      <c r="V58" s="458">
        <f t="shared" si="40"/>
        <v>0</v>
      </c>
      <c r="W58" s="459">
        <v>4</v>
      </c>
      <c r="X58" s="444"/>
    </row>
    <row r="59" spans="1:24" ht="33.75" customHeight="1">
      <c r="A59" s="446" t="s">
        <v>570</v>
      </c>
      <c r="B59" s="478" t="s">
        <v>665</v>
      </c>
      <c r="C59" s="449" t="s">
        <v>666</v>
      </c>
      <c r="D59" s="449"/>
      <c r="E59" s="449"/>
      <c r="F59" s="449"/>
      <c r="G59" s="449"/>
      <c r="H59" s="479" t="s">
        <v>43</v>
      </c>
      <c r="I59" s="450">
        <v>40</v>
      </c>
      <c r="J59" s="451">
        <f t="shared" si="31"/>
        <v>80</v>
      </c>
      <c r="K59" s="452">
        <v>0</v>
      </c>
      <c r="L59" s="453">
        <v>0.08</v>
      </c>
      <c r="M59" s="454">
        <f t="shared" si="32"/>
        <v>0</v>
      </c>
      <c r="N59" s="454">
        <f t="shared" si="33"/>
        <v>0</v>
      </c>
      <c r="O59" s="455">
        <f t="shared" si="34"/>
        <v>0</v>
      </c>
      <c r="P59" s="455">
        <f t="shared" si="35"/>
        <v>0</v>
      </c>
      <c r="Q59" s="479" t="s">
        <v>43</v>
      </c>
      <c r="R59" s="456">
        <f t="shared" si="36"/>
        <v>48</v>
      </c>
      <c r="S59" s="457">
        <f t="shared" si="37"/>
        <v>0</v>
      </c>
      <c r="T59" s="457">
        <f t="shared" si="38"/>
        <v>0</v>
      </c>
      <c r="U59" s="457">
        <f t="shared" si="39"/>
        <v>0</v>
      </c>
      <c r="V59" s="458">
        <f t="shared" si="40"/>
        <v>0</v>
      </c>
      <c r="W59" s="459">
        <v>18</v>
      </c>
      <c r="X59" s="444"/>
    </row>
    <row r="60" spans="1:24" ht="33.75" customHeight="1">
      <c r="A60" s="446" t="s">
        <v>570</v>
      </c>
      <c r="B60" s="478" t="s">
        <v>667</v>
      </c>
      <c r="C60" s="449" t="s">
        <v>668</v>
      </c>
      <c r="D60" s="449"/>
      <c r="E60" s="449"/>
      <c r="F60" s="449"/>
      <c r="G60" s="449"/>
      <c r="H60" s="479" t="s">
        <v>43</v>
      </c>
      <c r="I60" s="450">
        <v>10</v>
      </c>
      <c r="J60" s="451">
        <f t="shared" si="31"/>
        <v>20</v>
      </c>
      <c r="K60" s="452">
        <v>0</v>
      </c>
      <c r="L60" s="453">
        <v>0.08</v>
      </c>
      <c r="M60" s="454">
        <f t="shared" si="32"/>
        <v>0</v>
      </c>
      <c r="N60" s="454">
        <f t="shared" si="33"/>
        <v>0</v>
      </c>
      <c r="O60" s="455">
        <f t="shared" si="34"/>
        <v>0</v>
      </c>
      <c r="P60" s="455">
        <f t="shared" si="35"/>
        <v>0</v>
      </c>
      <c r="Q60" s="479" t="s">
        <v>43</v>
      </c>
      <c r="R60" s="456">
        <f t="shared" si="36"/>
        <v>12</v>
      </c>
      <c r="S60" s="457">
        <f t="shared" si="37"/>
        <v>0</v>
      </c>
      <c r="T60" s="457">
        <f t="shared" si="38"/>
        <v>0</v>
      </c>
      <c r="U60" s="457">
        <f t="shared" si="39"/>
        <v>0</v>
      </c>
      <c r="V60" s="458">
        <f t="shared" si="40"/>
        <v>0</v>
      </c>
      <c r="W60" s="459">
        <v>4</v>
      </c>
      <c r="X60" s="444"/>
    </row>
    <row r="61" spans="1:24" ht="33.75" customHeight="1">
      <c r="A61" s="446" t="s">
        <v>570</v>
      </c>
      <c r="B61" s="478" t="s">
        <v>669</v>
      </c>
      <c r="C61" s="449" t="s">
        <v>648</v>
      </c>
      <c r="D61" s="449"/>
      <c r="E61" s="449"/>
      <c r="F61" s="449"/>
      <c r="G61" s="449"/>
      <c r="H61" s="479" t="s">
        <v>43</v>
      </c>
      <c r="I61" s="450">
        <v>20</v>
      </c>
      <c r="J61" s="451">
        <f t="shared" si="31"/>
        <v>40</v>
      </c>
      <c r="K61" s="452">
        <v>0</v>
      </c>
      <c r="L61" s="453">
        <v>0.08</v>
      </c>
      <c r="M61" s="454">
        <f t="shared" si="32"/>
        <v>0</v>
      </c>
      <c r="N61" s="454">
        <f t="shared" si="33"/>
        <v>0</v>
      </c>
      <c r="O61" s="455">
        <f t="shared" si="34"/>
        <v>0</v>
      </c>
      <c r="P61" s="455">
        <f t="shared" si="35"/>
        <v>0</v>
      </c>
      <c r="Q61" s="479" t="s">
        <v>43</v>
      </c>
      <c r="R61" s="456">
        <f t="shared" si="36"/>
        <v>24</v>
      </c>
      <c r="S61" s="457">
        <f t="shared" si="37"/>
        <v>0</v>
      </c>
      <c r="T61" s="457">
        <f t="shared" si="38"/>
        <v>0</v>
      </c>
      <c r="U61" s="457">
        <f t="shared" si="39"/>
        <v>0</v>
      </c>
      <c r="V61" s="458">
        <f t="shared" si="40"/>
        <v>0</v>
      </c>
      <c r="W61" s="459">
        <v>20</v>
      </c>
      <c r="X61" s="444"/>
    </row>
    <row r="62" spans="1:24" ht="33.75" customHeight="1">
      <c r="A62" s="446" t="s">
        <v>570</v>
      </c>
      <c r="B62" s="478" t="s">
        <v>670</v>
      </c>
      <c r="C62" s="449" t="s">
        <v>671</v>
      </c>
      <c r="D62" s="449"/>
      <c r="E62" s="449"/>
      <c r="F62" s="449"/>
      <c r="G62" s="449"/>
      <c r="H62" s="479" t="s">
        <v>43</v>
      </c>
      <c r="I62" s="450">
        <v>400</v>
      </c>
      <c r="J62" s="451">
        <f t="shared" si="31"/>
        <v>800</v>
      </c>
      <c r="K62" s="452">
        <v>0</v>
      </c>
      <c r="L62" s="453">
        <v>0.08</v>
      </c>
      <c r="M62" s="454">
        <f t="shared" si="32"/>
        <v>0</v>
      </c>
      <c r="N62" s="454">
        <f t="shared" si="33"/>
        <v>0</v>
      </c>
      <c r="O62" s="455">
        <f t="shared" si="34"/>
        <v>0</v>
      </c>
      <c r="P62" s="455">
        <f t="shared" si="35"/>
        <v>0</v>
      </c>
      <c r="Q62" s="479" t="s">
        <v>43</v>
      </c>
      <c r="R62" s="456">
        <f t="shared" si="36"/>
        <v>480</v>
      </c>
      <c r="S62" s="457">
        <f t="shared" si="37"/>
        <v>0</v>
      </c>
      <c r="T62" s="457">
        <f t="shared" si="38"/>
        <v>0</v>
      </c>
      <c r="U62" s="457">
        <f t="shared" si="39"/>
        <v>0</v>
      </c>
      <c r="V62" s="458">
        <f t="shared" si="40"/>
        <v>0</v>
      </c>
      <c r="W62" s="459">
        <v>60</v>
      </c>
      <c r="X62" s="444"/>
    </row>
    <row r="63" spans="1:24" ht="33.75" customHeight="1">
      <c r="A63" s="446" t="s">
        <v>570</v>
      </c>
      <c r="B63" s="478" t="s">
        <v>672</v>
      </c>
      <c r="C63" s="449" t="s">
        <v>673</v>
      </c>
      <c r="D63" s="449"/>
      <c r="E63" s="449"/>
      <c r="F63" s="449"/>
      <c r="G63" s="449"/>
      <c r="H63" s="479" t="s">
        <v>43</v>
      </c>
      <c r="I63" s="450">
        <v>50</v>
      </c>
      <c r="J63" s="451">
        <f t="shared" si="31"/>
        <v>100</v>
      </c>
      <c r="K63" s="452">
        <v>0</v>
      </c>
      <c r="L63" s="453">
        <v>0.08</v>
      </c>
      <c r="M63" s="454">
        <f t="shared" si="32"/>
        <v>0</v>
      </c>
      <c r="N63" s="454">
        <f t="shared" si="33"/>
        <v>0</v>
      </c>
      <c r="O63" s="455">
        <f t="shared" si="34"/>
        <v>0</v>
      </c>
      <c r="P63" s="455">
        <f t="shared" si="35"/>
        <v>0</v>
      </c>
      <c r="Q63" s="479" t="s">
        <v>43</v>
      </c>
      <c r="R63" s="456">
        <f t="shared" si="36"/>
        <v>60</v>
      </c>
      <c r="S63" s="457">
        <f t="shared" si="37"/>
        <v>0</v>
      </c>
      <c r="T63" s="457">
        <f t="shared" si="38"/>
        <v>0</v>
      </c>
      <c r="U63" s="457">
        <f t="shared" si="39"/>
        <v>0</v>
      </c>
      <c r="V63" s="458">
        <f t="shared" si="40"/>
        <v>0</v>
      </c>
      <c r="W63" s="459">
        <v>40</v>
      </c>
      <c r="X63" s="444"/>
    </row>
    <row r="64" spans="1:24" ht="33.75" customHeight="1">
      <c r="A64" s="446" t="s">
        <v>570</v>
      </c>
      <c r="B64" s="478" t="s">
        <v>674</v>
      </c>
      <c r="C64" s="449" t="s">
        <v>675</v>
      </c>
      <c r="D64" s="449"/>
      <c r="E64" s="449"/>
      <c r="F64" s="449"/>
      <c r="G64" s="449"/>
      <c r="H64" s="479" t="s">
        <v>43</v>
      </c>
      <c r="I64" s="450">
        <v>50</v>
      </c>
      <c r="J64" s="451">
        <f t="shared" si="31"/>
        <v>100</v>
      </c>
      <c r="K64" s="452">
        <v>0</v>
      </c>
      <c r="L64" s="453">
        <v>0.08</v>
      </c>
      <c r="M64" s="454">
        <f t="shared" si="32"/>
        <v>0</v>
      </c>
      <c r="N64" s="454">
        <f t="shared" si="33"/>
        <v>0</v>
      </c>
      <c r="O64" s="455">
        <f t="shared" si="34"/>
        <v>0</v>
      </c>
      <c r="P64" s="455">
        <f t="shared" si="35"/>
        <v>0</v>
      </c>
      <c r="Q64" s="479" t="s">
        <v>43</v>
      </c>
      <c r="R64" s="456">
        <f t="shared" si="36"/>
        <v>60</v>
      </c>
      <c r="S64" s="457">
        <f t="shared" si="37"/>
        <v>0</v>
      </c>
      <c r="T64" s="457">
        <f t="shared" si="38"/>
        <v>0</v>
      </c>
      <c r="U64" s="457">
        <f t="shared" si="39"/>
        <v>0</v>
      </c>
      <c r="V64" s="458">
        <f t="shared" si="40"/>
        <v>0</v>
      </c>
      <c r="W64" s="459">
        <v>40</v>
      </c>
      <c r="X64" s="444"/>
    </row>
    <row r="65" spans="1:24" ht="58.5" customHeight="1">
      <c r="A65" s="446" t="s">
        <v>570</v>
      </c>
      <c r="B65" s="497" t="s">
        <v>676</v>
      </c>
      <c r="C65" s="460" t="s">
        <v>1842</v>
      </c>
      <c r="D65" s="448"/>
      <c r="E65" s="448"/>
      <c r="F65" s="448"/>
      <c r="G65" s="448"/>
      <c r="H65" s="447" t="s">
        <v>1853</v>
      </c>
      <c r="I65" s="450">
        <v>1</v>
      </c>
      <c r="J65" s="451">
        <f t="shared" si="31"/>
        <v>2</v>
      </c>
      <c r="K65" s="452">
        <v>0</v>
      </c>
      <c r="L65" s="453">
        <v>0.23</v>
      </c>
      <c r="M65" s="454">
        <f t="shared" si="32"/>
        <v>0</v>
      </c>
      <c r="N65" s="454">
        <f t="shared" si="33"/>
        <v>0</v>
      </c>
      <c r="O65" s="455">
        <f t="shared" si="34"/>
        <v>0</v>
      </c>
      <c r="P65" s="455">
        <f t="shared" si="35"/>
        <v>0</v>
      </c>
      <c r="Q65" s="447" t="s">
        <v>574</v>
      </c>
      <c r="R65" s="456">
        <v>1</v>
      </c>
      <c r="S65" s="457">
        <f t="shared" si="37"/>
        <v>0</v>
      </c>
      <c r="T65" s="457">
        <f t="shared" si="38"/>
        <v>0</v>
      </c>
      <c r="U65" s="457">
        <f t="shared" si="39"/>
        <v>0</v>
      </c>
      <c r="V65" s="458">
        <f t="shared" si="40"/>
        <v>0</v>
      </c>
      <c r="W65" s="459"/>
      <c r="X65" s="444"/>
    </row>
    <row r="66" spans="1:24" ht="345.75" customHeight="1">
      <c r="A66" s="446" t="s">
        <v>570</v>
      </c>
      <c r="B66" s="480" t="s">
        <v>577</v>
      </c>
      <c r="C66" s="496" t="s">
        <v>677</v>
      </c>
      <c r="D66" s="484"/>
      <c r="E66" s="485"/>
      <c r="F66" s="485"/>
      <c r="G66" s="485"/>
      <c r="H66" s="486"/>
      <c r="I66" s="487"/>
      <c r="J66" s="488"/>
      <c r="K66" s="489"/>
      <c r="L66" s="490"/>
      <c r="M66" s="491"/>
      <c r="N66" s="491"/>
      <c r="O66" s="492"/>
      <c r="P66" s="492"/>
      <c r="Q66" s="492"/>
      <c r="R66" s="493"/>
      <c r="S66" s="494"/>
      <c r="T66" s="494"/>
      <c r="U66" s="494"/>
      <c r="V66" s="476"/>
      <c r="W66" s="495"/>
      <c r="X66" s="444"/>
    </row>
    <row r="67" spans="1:24" ht="33.75" customHeight="1">
      <c r="A67" s="446" t="s">
        <v>570</v>
      </c>
      <c r="B67" s="478" t="s">
        <v>678</v>
      </c>
      <c r="C67" s="449" t="s">
        <v>679</v>
      </c>
      <c r="D67" s="449"/>
      <c r="E67" s="449"/>
      <c r="F67" s="449"/>
      <c r="G67" s="449"/>
      <c r="H67" s="479" t="s">
        <v>43</v>
      </c>
      <c r="I67" s="450">
        <v>5</v>
      </c>
      <c r="J67" s="451">
        <f t="shared" ref="J67:J74" si="41">I67*2</f>
        <v>10</v>
      </c>
      <c r="K67" s="452">
        <v>0</v>
      </c>
      <c r="L67" s="453">
        <v>0.08</v>
      </c>
      <c r="M67" s="454">
        <f t="shared" ref="M67:M74" si="42">K67*L67</f>
        <v>0</v>
      </c>
      <c r="N67" s="454">
        <f t="shared" ref="N67:N74" si="43">K67+M67</f>
        <v>0</v>
      </c>
      <c r="O67" s="455">
        <f t="shared" ref="O67:O74" si="44">J67*K67</f>
        <v>0</v>
      </c>
      <c r="P67" s="455">
        <f t="shared" ref="P67:P74" si="45">J67*N67</f>
        <v>0</v>
      </c>
      <c r="Q67" s="479" t="s">
        <v>43</v>
      </c>
      <c r="R67" s="456">
        <f t="shared" ref="R67:R73" si="46">J67*0.6</f>
        <v>6</v>
      </c>
      <c r="S67" s="457">
        <f t="shared" ref="S67:S74" si="47">R67*K67</f>
        <v>0</v>
      </c>
      <c r="T67" s="457">
        <f t="shared" ref="T67:T74" si="48">R67*N67</f>
        <v>0</v>
      </c>
      <c r="U67" s="457">
        <f t="shared" ref="U67:V74" si="49">O67+S67</f>
        <v>0</v>
      </c>
      <c r="V67" s="458">
        <f t="shared" si="49"/>
        <v>0</v>
      </c>
      <c r="W67" s="459">
        <v>6</v>
      </c>
      <c r="X67" s="444"/>
    </row>
    <row r="68" spans="1:24" ht="33.75" customHeight="1">
      <c r="A68" s="446" t="s">
        <v>570</v>
      </c>
      <c r="B68" s="478" t="s">
        <v>680</v>
      </c>
      <c r="C68" s="449" t="s">
        <v>681</v>
      </c>
      <c r="D68" s="449"/>
      <c r="E68" s="449"/>
      <c r="F68" s="449"/>
      <c r="G68" s="449"/>
      <c r="H68" s="479" t="s">
        <v>43</v>
      </c>
      <c r="I68" s="450">
        <v>5</v>
      </c>
      <c r="J68" s="451">
        <f t="shared" si="41"/>
        <v>10</v>
      </c>
      <c r="K68" s="452">
        <v>0</v>
      </c>
      <c r="L68" s="453">
        <v>0.08</v>
      </c>
      <c r="M68" s="454">
        <f t="shared" si="42"/>
        <v>0</v>
      </c>
      <c r="N68" s="454">
        <f t="shared" si="43"/>
        <v>0</v>
      </c>
      <c r="O68" s="455">
        <f t="shared" si="44"/>
        <v>0</v>
      </c>
      <c r="P68" s="455">
        <f t="shared" si="45"/>
        <v>0</v>
      </c>
      <c r="Q68" s="479" t="s">
        <v>43</v>
      </c>
      <c r="R68" s="456">
        <f t="shared" si="46"/>
        <v>6</v>
      </c>
      <c r="S68" s="457">
        <f t="shared" si="47"/>
        <v>0</v>
      </c>
      <c r="T68" s="457">
        <f t="shared" si="48"/>
        <v>0</v>
      </c>
      <c r="U68" s="457">
        <f t="shared" si="49"/>
        <v>0</v>
      </c>
      <c r="V68" s="458">
        <f t="shared" si="49"/>
        <v>0</v>
      </c>
      <c r="W68" s="459">
        <v>6</v>
      </c>
      <c r="X68" s="444"/>
    </row>
    <row r="69" spans="1:24" ht="33.75" customHeight="1">
      <c r="A69" s="446" t="s">
        <v>570</v>
      </c>
      <c r="B69" s="478" t="s">
        <v>682</v>
      </c>
      <c r="C69" s="449" t="s">
        <v>683</v>
      </c>
      <c r="D69" s="449"/>
      <c r="E69" s="449"/>
      <c r="F69" s="449"/>
      <c r="G69" s="449"/>
      <c r="H69" s="479" t="s">
        <v>43</v>
      </c>
      <c r="I69" s="450">
        <v>10</v>
      </c>
      <c r="J69" s="451">
        <f t="shared" si="41"/>
        <v>20</v>
      </c>
      <c r="K69" s="452">
        <v>0</v>
      </c>
      <c r="L69" s="453">
        <v>0.08</v>
      </c>
      <c r="M69" s="454">
        <f t="shared" si="42"/>
        <v>0</v>
      </c>
      <c r="N69" s="454">
        <f t="shared" si="43"/>
        <v>0</v>
      </c>
      <c r="O69" s="455">
        <f t="shared" si="44"/>
        <v>0</v>
      </c>
      <c r="P69" s="455">
        <f t="shared" si="45"/>
        <v>0</v>
      </c>
      <c r="Q69" s="479" t="s">
        <v>43</v>
      </c>
      <c r="R69" s="456">
        <f t="shared" si="46"/>
        <v>12</v>
      </c>
      <c r="S69" s="457">
        <f t="shared" si="47"/>
        <v>0</v>
      </c>
      <c r="T69" s="457">
        <f t="shared" si="48"/>
        <v>0</v>
      </c>
      <c r="U69" s="457">
        <f t="shared" si="49"/>
        <v>0</v>
      </c>
      <c r="V69" s="458">
        <f t="shared" si="49"/>
        <v>0</v>
      </c>
      <c r="W69" s="459">
        <v>10</v>
      </c>
      <c r="X69" s="444"/>
    </row>
    <row r="70" spans="1:24" ht="33.75" customHeight="1">
      <c r="A70" s="446" t="s">
        <v>570</v>
      </c>
      <c r="B70" s="478" t="s">
        <v>684</v>
      </c>
      <c r="C70" s="449" t="s">
        <v>685</v>
      </c>
      <c r="D70" s="449"/>
      <c r="E70" s="449"/>
      <c r="F70" s="449"/>
      <c r="G70" s="449"/>
      <c r="H70" s="479" t="s">
        <v>43</v>
      </c>
      <c r="I70" s="450">
        <v>20</v>
      </c>
      <c r="J70" s="451">
        <f t="shared" si="41"/>
        <v>40</v>
      </c>
      <c r="K70" s="452">
        <v>0</v>
      </c>
      <c r="L70" s="453">
        <v>0.08</v>
      </c>
      <c r="M70" s="454">
        <f t="shared" si="42"/>
        <v>0</v>
      </c>
      <c r="N70" s="454">
        <f t="shared" si="43"/>
        <v>0</v>
      </c>
      <c r="O70" s="455">
        <f t="shared" si="44"/>
        <v>0</v>
      </c>
      <c r="P70" s="455">
        <f t="shared" si="45"/>
        <v>0</v>
      </c>
      <c r="Q70" s="479" t="s">
        <v>43</v>
      </c>
      <c r="R70" s="456">
        <f t="shared" si="46"/>
        <v>24</v>
      </c>
      <c r="S70" s="457">
        <f t="shared" si="47"/>
        <v>0</v>
      </c>
      <c r="T70" s="457">
        <f t="shared" si="48"/>
        <v>0</v>
      </c>
      <c r="U70" s="457">
        <f t="shared" si="49"/>
        <v>0</v>
      </c>
      <c r="V70" s="458">
        <f t="shared" si="49"/>
        <v>0</v>
      </c>
      <c r="W70" s="459">
        <v>30</v>
      </c>
      <c r="X70" s="444"/>
    </row>
    <row r="71" spans="1:24" ht="33.75" customHeight="1">
      <c r="A71" s="446" t="s">
        <v>570</v>
      </c>
      <c r="B71" s="478" t="s">
        <v>686</v>
      </c>
      <c r="C71" s="449" t="s">
        <v>687</v>
      </c>
      <c r="D71" s="449"/>
      <c r="E71" s="449"/>
      <c r="F71" s="449"/>
      <c r="G71" s="449"/>
      <c r="H71" s="479" t="s">
        <v>43</v>
      </c>
      <c r="I71" s="450">
        <v>20</v>
      </c>
      <c r="J71" s="451">
        <f t="shared" si="41"/>
        <v>40</v>
      </c>
      <c r="K71" s="452">
        <v>0</v>
      </c>
      <c r="L71" s="453">
        <v>0.08</v>
      </c>
      <c r="M71" s="454">
        <f t="shared" si="42"/>
        <v>0</v>
      </c>
      <c r="N71" s="454">
        <f t="shared" si="43"/>
        <v>0</v>
      </c>
      <c r="O71" s="455">
        <f t="shared" si="44"/>
        <v>0</v>
      </c>
      <c r="P71" s="455">
        <f t="shared" si="45"/>
        <v>0</v>
      </c>
      <c r="Q71" s="479" t="s">
        <v>43</v>
      </c>
      <c r="R71" s="456">
        <f t="shared" si="46"/>
        <v>24</v>
      </c>
      <c r="S71" s="457">
        <f t="shared" si="47"/>
        <v>0</v>
      </c>
      <c r="T71" s="457">
        <f t="shared" si="48"/>
        <v>0</v>
      </c>
      <c r="U71" s="457">
        <f t="shared" si="49"/>
        <v>0</v>
      </c>
      <c r="V71" s="458">
        <f t="shared" si="49"/>
        <v>0</v>
      </c>
      <c r="W71" s="459">
        <v>30</v>
      </c>
      <c r="X71" s="444"/>
    </row>
    <row r="72" spans="1:24" ht="33.75" customHeight="1">
      <c r="A72" s="446" t="s">
        <v>570</v>
      </c>
      <c r="B72" s="478" t="s">
        <v>688</v>
      </c>
      <c r="C72" s="449" t="s">
        <v>689</v>
      </c>
      <c r="D72" s="449"/>
      <c r="E72" s="449"/>
      <c r="F72" s="449"/>
      <c r="G72" s="449"/>
      <c r="H72" s="479" t="s">
        <v>43</v>
      </c>
      <c r="I72" s="450">
        <v>20</v>
      </c>
      <c r="J72" s="451">
        <f t="shared" si="41"/>
        <v>40</v>
      </c>
      <c r="K72" s="452">
        <v>0</v>
      </c>
      <c r="L72" s="453">
        <v>0.08</v>
      </c>
      <c r="M72" s="454">
        <f t="shared" si="42"/>
        <v>0</v>
      </c>
      <c r="N72" s="454">
        <f t="shared" si="43"/>
        <v>0</v>
      </c>
      <c r="O72" s="455">
        <f t="shared" si="44"/>
        <v>0</v>
      </c>
      <c r="P72" s="455">
        <f t="shared" si="45"/>
        <v>0</v>
      </c>
      <c r="Q72" s="479" t="s">
        <v>43</v>
      </c>
      <c r="R72" s="456">
        <f t="shared" si="46"/>
        <v>24</v>
      </c>
      <c r="S72" s="457">
        <f t="shared" si="47"/>
        <v>0</v>
      </c>
      <c r="T72" s="457">
        <f t="shared" si="48"/>
        <v>0</v>
      </c>
      <c r="U72" s="457">
        <f t="shared" si="49"/>
        <v>0</v>
      </c>
      <c r="V72" s="458">
        <f t="shared" si="49"/>
        <v>0</v>
      </c>
      <c r="W72" s="459">
        <v>30</v>
      </c>
      <c r="X72" s="444"/>
    </row>
    <row r="73" spans="1:24" ht="33.75" customHeight="1">
      <c r="A73" s="446" t="s">
        <v>570</v>
      </c>
      <c r="B73" s="478" t="s">
        <v>690</v>
      </c>
      <c r="C73" s="449" t="s">
        <v>691</v>
      </c>
      <c r="D73" s="449"/>
      <c r="E73" s="449"/>
      <c r="F73" s="449"/>
      <c r="G73" s="449"/>
      <c r="H73" s="479" t="s">
        <v>43</v>
      </c>
      <c r="I73" s="450">
        <v>10</v>
      </c>
      <c r="J73" s="451">
        <f t="shared" si="41"/>
        <v>20</v>
      </c>
      <c r="K73" s="452">
        <v>0</v>
      </c>
      <c r="L73" s="453">
        <v>0.08</v>
      </c>
      <c r="M73" s="454">
        <f t="shared" si="42"/>
        <v>0</v>
      </c>
      <c r="N73" s="454">
        <f t="shared" si="43"/>
        <v>0</v>
      </c>
      <c r="O73" s="455">
        <f t="shared" si="44"/>
        <v>0</v>
      </c>
      <c r="P73" s="455">
        <f t="shared" si="45"/>
        <v>0</v>
      </c>
      <c r="Q73" s="479" t="s">
        <v>43</v>
      </c>
      <c r="R73" s="456">
        <f t="shared" si="46"/>
        <v>12</v>
      </c>
      <c r="S73" s="457">
        <f t="shared" si="47"/>
        <v>0</v>
      </c>
      <c r="T73" s="457">
        <f t="shared" si="48"/>
        <v>0</v>
      </c>
      <c r="U73" s="457">
        <f t="shared" si="49"/>
        <v>0</v>
      </c>
      <c r="V73" s="458">
        <f t="shared" si="49"/>
        <v>0</v>
      </c>
      <c r="W73" s="459">
        <v>10</v>
      </c>
      <c r="X73" s="444"/>
    </row>
    <row r="74" spans="1:24" ht="58.5" customHeight="1">
      <c r="A74" s="446" t="s">
        <v>570</v>
      </c>
      <c r="B74" s="497" t="s">
        <v>692</v>
      </c>
      <c r="C74" s="460" t="s">
        <v>1842</v>
      </c>
      <c r="D74" s="448"/>
      <c r="E74" s="448"/>
      <c r="F74" s="448"/>
      <c r="G74" s="448"/>
      <c r="H74" s="447" t="s">
        <v>585</v>
      </c>
      <c r="I74" s="450">
        <v>1</v>
      </c>
      <c r="J74" s="451">
        <f t="shared" si="41"/>
        <v>2</v>
      </c>
      <c r="K74" s="452">
        <v>0</v>
      </c>
      <c r="L74" s="453">
        <v>0.23</v>
      </c>
      <c r="M74" s="454">
        <f t="shared" si="42"/>
        <v>0</v>
      </c>
      <c r="N74" s="454">
        <f t="shared" si="43"/>
        <v>0</v>
      </c>
      <c r="O74" s="455">
        <f t="shared" si="44"/>
        <v>0</v>
      </c>
      <c r="P74" s="455">
        <f t="shared" si="45"/>
        <v>0</v>
      </c>
      <c r="Q74" s="447" t="s">
        <v>585</v>
      </c>
      <c r="R74" s="456">
        <v>1</v>
      </c>
      <c r="S74" s="457">
        <f t="shared" si="47"/>
        <v>0</v>
      </c>
      <c r="T74" s="457">
        <f t="shared" si="48"/>
        <v>0</v>
      </c>
      <c r="U74" s="457">
        <f t="shared" si="49"/>
        <v>0</v>
      </c>
      <c r="V74" s="458">
        <f t="shared" si="49"/>
        <v>0</v>
      </c>
      <c r="W74" s="459"/>
      <c r="X74" s="444"/>
    </row>
    <row r="75" spans="1:24" ht="356.25" customHeight="1">
      <c r="A75" s="446" t="s">
        <v>570</v>
      </c>
      <c r="B75" s="480" t="s">
        <v>578</v>
      </c>
      <c r="C75" s="498" t="s">
        <v>693</v>
      </c>
      <c r="D75" s="484"/>
      <c r="E75" s="485"/>
      <c r="F75" s="485"/>
      <c r="G75" s="485"/>
      <c r="H75" s="486"/>
      <c r="I75" s="487"/>
      <c r="J75" s="488"/>
      <c r="K75" s="489"/>
      <c r="L75" s="490"/>
      <c r="M75" s="491"/>
      <c r="N75" s="491"/>
      <c r="O75" s="492"/>
      <c r="P75" s="492"/>
      <c r="Q75" s="492"/>
      <c r="R75" s="493"/>
      <c r="S75" s="494"/>
      <c r="T75" s="494"/>
      <c r="U75" s="494"/>
      <c r="V75" s="476"/>
      <c r="W75" s="495"/>
      <c r="X75" s="444"/>
    </row>
    <row r="76" spans="1:24" ht="33.75" customHeight="1">
      <c r="A76" s="446" t="s">
        <v>570</v>
      </c>
      <c r="B76" s="478" t="s">
        <v>694</v>
      </c>
      <c r="C76" s="449" t="s">
        <v>695</v>
      </c>
      <c r="D76" s="449"/>
      <c r="E76" s="449"/>
      <c r="F76" s="449"/>
      <c r="G76" s="449"/>
      <c r="H76" s="479" t="s">
        <v>43</v>
      </c>
      <c r="I76" s="450">
        <v>20</v>
      </c>
      <c r="J76" s="451">
        <f t="shared" ref="J76:J95" si="50">I76*2</f>
        <v>40</v>
      </c>
      <c r="K76" s="452">
        <v>0</v>
      </c>
      <c r="L76" s="453">
        <v>0.08</v>
      </c>
      <c r="M76" s="454">
        <f t="shared" ref="M76:M95" si="51">K76*L76</f>
        <v>0</v>
      </c>
      <c r="N76" s="454">
        <f>K76+M76</f>
        <v>0</v>
      </c>
      <c r="O76" s="455">
        <f t="shared" ref="O76:O95" si="52">J76*K76</f>
        <v>0</v>
      </c>
      <c r="P76" s="455">
        <f t="shared" ref="P76:P95" si="53">J76*N76</f>
        <v>0</v>
      </c>
      <c r="Q76" s="479" t="s">
        <v>43</v>
      </c>
      <c r="R76" s="456">
        <f t="shared" ref="R76:R94" si="54">J76*0.6</f>
        <v>24</v>
      </c>
      <c r="S76" s="457">
        <f>R76*K76</f>
        <v>0</v>
      </c>
      <c r="T76" s="457">
        <f>R76*N76</f>
        <v>0</v>
      </c>
      <c r="U76" s="457">
        <f>O76+S76</f>
        <v>0</v>
      </c>
      <c r="V76" s="458">
        <f>P76+T76</f>
        <v>0</v>
      </c>
      <c r="W76" s="459">
        <v>10</v>
      </c>
      <c r="X76" s="444"/>
    </row>
    <row r="77" spans="1:24" ht="33.75" customHeight="1">
      <c r="A77" s="446" t="s">
        <v>570</v>
      </c>
      <c r="B77" s="478" t="s">
        <v>696</v>
      </c>
      <c r="C77" s="449" t="s">
        <v>697</v>
      </c>
      <c r="D77" s="449"/>
      <c r="E77" s="449"/>
      <c r="F77" s="449"/>
      <c r="G77" s="449"/>
      <c r="H77" s="479" t="s">
        <v>43</v>
      </c>
      <c r="I77" s="450">
        <v>10</v>
      </c>
      <c r="J77" s="451">
        <f t="shared" si="50"/>
        <v>20</v>
      </c>
      <c r="K77" s="452">
        <v>0</v>
      </c>
      <c r="L77" s="453">
        <v>0.08</v>
      </c>
      <c r="M77" s="454">
        <f t="shared" si="51"/>
        <v>0</v>
      </c>
      <c r="N77" s="454">
        <f t="shared" ref="N77:N95" si="55">K77+M77</f>
        <v>0</v>
      </c>
      <c r="O77" s="455">
        <f t="shared" si="52"/>
        <v>0</v>
      </c>
      <c r="P77" s="455">
        <f t="shared" si="53"/>
        <v>0</v>
      </c>
      <c r="Q77" s="479" t="s">
        <v>43</v>
      </c>
      <c r="R77" s="456">
        <f t="shared" si="54"/>
        <v>12</v>
      </c>
      <c r="S77" s="457">
        <f t="shared" ref="S77:S95" si="56">R77*K77</f>
        <v>0</v>
      </c>
      <c r="T77" s="457">
        <f t="shared" ref="T77:T95" si="57">R77*N77</f>
        <v>0</v>
      </c>
      <c r="U77" s="457">
        <f t="shared" ref="U77:U95" si="58">O77+S77</f>
        <v>0</v>
      </c>
      <c r="V77" s="458">
        <f t="shared" ref="V77:V95" si="59">P77+T77</f>
        <v>0</v>
      </c>
      <c r="W77" s="459">
        <v>2</v>
      </c>
      <c r="X77" s="444"/>
    </row>
    <row r="78" spans="1:24" ht="33.75" customHeight="1">
      <c r="A78" s="446" t="s">
        <v>570</v>
      </c>
      <c r="B78" s="478" t="s">
        <v>698</v>
      </c>
      <c r="C78" s="449" t="s">
        <v>699</v>
      </c>
      <c r="D78" s="449"/>
      <c r="E78" s="449"/>
      <c r="F78" s="449"/>
      <c r="G78" s="449"/>
      <c r="H78" s="479" t="s">
        <v>43</v>
      </c>
      <c r="I78" s="450">
        <v>20</v>
      </c>
      <c r="J78" s="451">
        <f t="shared" si="50"/>
        <v>40</v>
      </c>
      <c r="K78" s="452">
        <v>0</v>
      </c>
      <c r="L78" s="453">
        <v>0.08</v>
      </c>
      <c r="M78" s="454">
        <f t="shared" si="51"/>
        <v>0</v>
      </c>
      <c r="N78" s="454">
        <f t="shared" si="55"/>
        <v>0</v>
      </c>
      <c r="O78" s="455">
        <f t="shared" si="52"/>
        <v>0</v>
      </c>
      <c r="P78" s="455">
        <f t="shared" si="53"/>
        <v>0</v>
      </c>
      <c r="Q78" s="479" t="s">
        <v>43</v>
      </c>
      <c r="R78" s="456">
        <f t="shared" si="54"/>
        <v>24</v>
      </c>
      <c r="S78" s="457">
        <f t="shared" si="56"/>
        <v>0</v>
      </c>
      <c r="T78" s="457">
        <f t="shared" si="57"/>
        <v>0</v>
      </c>
      <c r="U78" s="457">
        <f t="shared" si="58"/>
        <v>0</v>
      </c>
      <c r="V78" s="458">
        <f t="shared" si="59"/>
        <v>0</v>
      </c>
      <c r="W78" s="459">
        <v>8</v>
      </c>
      <c r="X78" s="444"/>
    </row>
    <row r="79" spans="1:24" ht="33.75" customHeight="1">
      <c r="A79" s="446" t="s">
        <v>570</v>
      </c>
      <c r="B79" s="478" t="s">
        <v>700</v>
      </c>
      <c r="C79" s="449" t="s">
        <v>701</v>
      </c>
      <c r="D79" s="449"/>
      <c r="E79" s="449"/>
      <c r="F79" s="449"/>
      <c r="G79" s="449"/>
      <c r="H79" s="479" t="s">
        <v>43</v>
      </c>
      <c r="I79" s="450">
        <v>10</v>
      </c>
      <c r="J79" s="451">
        <f t="shared" si="50"/>
        <v>20</v>
      </c>
      <c r="K79" s="452">
        <v>0</v>
      </c>
      <c r="L79" s="453">
        <v>0.08</v>
      </c>
      <c r="M79" s="454">
        <f t="shared" si="51"/>
        <v>0</v>
      </c>
      <c r="N79" s="454">
        <f t="shared" si="55"/>
        <v>0</v>
      </c>
      <c r="O79" s="455">
        <f t="shared" si="52"/>
        <v>0</v>
      </c>
      <c r="P79" s="455">
        <f t="shared" si="53"/>
        <v>0</v>
      </c>
      <c r="Q79" s="479" t="s">
        <v>43</v>
      </c>
      <c r="R79" s="456">
        <f t="shared" si="54"/>
        <v>12</v>
      </c>
      <c r="S79" s="457">
        <f t="shared" si="56"/>
        <v>0</v>
      </c>
      <c r="T79" s="457">
        <f t="shared" si="57"/>
        <v>0</v>
      </c>
      <c r="U79" s="457">
        <f t="shared" si="58"/>
        <v>0</v>
      </c>
      <c r="V79" s="458">
        <f t="shared" si="59"/>
        <v>0</v>
      </c>
      <c r="W79" s="459">
        <v>2</v>
      </c>
      <c r="X79" s="444"/>
    </row>
    <row r="80" spans="1:24" ht="33.75" customHeight="1">
      <c r="A80" s="446" t="s">
        <v>570</v>
      </c>
      <c r="B80" s="478" t="s">
        <v>702</v>
      </c>
      <c r="C80" s="449" t="s">
        <v>703</v>
      </c>
      <c r="D80" s="449"/>
      <c r="E80" s="449"/>
      <c r="F80" s="449"/>
      <c r="G80" s="449"/>
      <c r="H80" s="479" t="s">
        <v>43</v>
      </c>
      <c r="I80" s="450">
        <v>10</v>
      </c>
      <c r="J80" s="451">
        <f t="shared" si="50"/>
        <v>20</v>
      </c>
      <c r="K80" s="452">
        <v>0</v>
      </c>
      <c r="L80" s="453">
        <v>0.08</v>
      </c>
      <c r="M80" s="454">
        <f t="shared" si="51"/>
        <v>0</v>
      </c>
      <c r="N80" s="454">
        <f t="shared" si="55"/>
        <v>0</v>
      </c>
      <c r="O80" s="455">
        <f t="shared" si="52"/>
        <v>0</v>
      </c>
      <c r="P80" s="455">
        <f t="shared" si="53"/>
        <v>0</v>
      </c>
      <c r="Q80" s="479" t="s">
        <v>43</v>
      </c>
      <c r="R80" s="456">
        <f t="shared" si="54"/>
        <v>12</v>
      </c>
      <c r="S80" s="457">
        <f t="shared" si="56"/>
        <v>0</v>
      </c>
      <c r="T80" s="457">
        <f t="shared" si="57"/>
        <v>0</v>
      </c>
      <c r="U80" s="457">
        <f t="shared" si="58"/>
        <v>0</v>
      </c>
      <c r="V80" s="458">
        <f t="shared" si="59"/>
        <v>0</v>
      </c>
      <c r="W80" s="459">
        <v>3</v>
      </c>
      <c r="X80" s="444"/>
    </row>
    <row r="81" spans="1:24" ht="33.75" customHeight="1">
      <c r="A81" s="446" t="s">
        <v>570</v>
      </c>
      <c r="B81" s="478" t="s">
        <v>704</v>
      </c>
      <c r="C81" s="449" t="s">
        <v>705</v>
      </c>
      <c r="D81" s="449"/>
      <c r="E81" s="449"/>
      <c r="F81" s="449"/>
      <c r="G81" s="449"/>
      <c r="H81" s="479" t="s">
        <v>43</v>
      </c>
      <c r="I81" s="450">
        <v>10</v>
      </c>
      <c r="J81" s="451">
        <f t="shared" si="50"/>
        <v>20</v>
      </c>
      <c r="K81" s="452">
        <v>0</v>
      </c>
      <c r="L81" s="453">
        <v>0.08</v>
      </c>
      <c r="M81" s="454">
        <f t="shared" si="51"/>
        <v>0</v>
      </c>
      <c r="N81" s="454">
        <f t="shared" si="55"/>
        <v>0</v>
      </c>
      <c r="O81" s="455">
        <f t="shared" si="52"/>
        <v>0</v>
      </c>
      <c r="P81" s="455">
        <f t="shared" si="53"/>
        <v>0</v>
      </c>
      <c r="Q81" s="479" t="s">
        <v>43</v>
      </c>
      <c r="R81" s="456">
        <f t="shared" si="54"/>
        <v>12</v>
      </c>
      <c r="S81" s="457">
        <f t="shared" si="56"/>
        <v>0</v>
      </c>
      <c r="T81" s="457">
        <f t="shared" si="57"/>
        <v>0</v>
      </c>
      <c r="U81" s="457">
        <f t="shared" si="58"/>
        <v>0</v>
      </c>
      <c r="V81" s="458">
        <f t="shared" si="59"/>
        <v>0</v>
      </c>
      <c r="W81" s="459">
        <v>3</v>
      </c>
      <c r="X81" s="444"/>
    </row>
    <row r="82" spans="1:24" ht="33.75" customHeight="1">
      <c r="A82" s="446" t="s">
        <v>570</v>
      </c>
      <c r="B82" s="478" t="s">
        <v>706</v>
      </c>
      <c r="C82" s="449" t="s">
        <v>707</v>
      </c>
      <c r="D82" s="449"/>
      <c r="E82" s="449"/>
      <c r="F82" s="449"/>
      <c r="G82" s="449"/>
      <c r="H82" s="479" t="s">
        <v>43</v>
      </c>
      <c r="I82" s="450">
        <v>50</v>
      </c>
      <c r="J82" s="451">
        <f t="shared" si="50"/>
        <v>100</v>
      </c>
      <c r="K82" s="452">
        <v>0</v>
      </c>
      <c r="L82" s="453">
        <v>0.08</v>
      </c>
      <c r="M82" s="454">
        <f t="shared" si="51"/>
        <v>0</v>
      </c>
      <c r="N82" s="454">
        <f t="shared" si="55"/>
        <v>0</v>
      </c>
      <c r="O82" s="455">
        <f t="shared" si="52"/>
        <v>0</v>
      </c>
      <c r="P82" s="455">
        <f t="shared" si="53"/>
        <v>0</v>
      </c>
      <c r="Q82" s="479" t="s">
        <v>43</v>
      </c>
      <c r="R82" s="456">
        <f t="shared" si="54"/>
        <v>60</v>
      </c>
      <c r="S82" s="457">
        <f t="shared" si="56"/>
        <v>0</v>
      </c>
      <c r="T82" s="457">
        <f t="shared" si="57"/>
        <v>0</v>
      </c>
      <c r="U82" s="457">
        <f t="shared" si="58"/>
        <v>0</v>
      </c>
      <c r="V82" s="458">
        <f t="shared" si="59"/>
        <v>0</v>
      </c>
      <c r="W82" s="459">
        <v>10</v>
      </c>
      <c r="X82" s="444"/>
    </row>
    <row r="83" spans="1:24" ht="33.75" customHeight="1">
      <c r="A83" s="446" t="s">
        <v>570</v>
      </c>
      <c r="B83" s="478" t="s">
        <v>708</v>
      </c>
      <c r="C83" s="449" t="s">
        <v>709</v>
      </c>
      <c r="D83" s="449"/>
      <c r="E83" s="449"/>
      <c r="F83" s="449"/>
      <c r="G83" s="449"/>
      <c r="H83" s="479" t="s">
        <v>43</v>
      </c>
      <c r="I83" s="450">
        <v>50</v>
      </c>
      <c r="J83" s="451">
        <f t="shared" si="50"/>
        <v>100</v>
      </c>
      <c r="K83" s="452">
        <v>0</v>
      </c>
      <c r="L83" s="453">
        <v>0.08</v>
      </c>
      <c r="M83" s="454">
        <f t="shared" si="51"/>
        <v>0</v>
      </c>
      <c r="N83" s="454">
        <f t="shared" si="55"/>
        <v>0</v>
      </c>
      <c r="O83" s="455">
        <f t="shared" si="52"/>
        <v>0</v>
      </c>
      <c r="P83" s="455">
        <f t="shared" si="53"/>
        <v>0</v>
      </c>
      <c r="Q83" s="479" t="s">
        <v>43</v>
      </c>
      <c r="R83" s="456">
        <f t="shared" si="54"/>
        <v>60</v>
      </c>
      <c r="S83" s="457">
        <f t="shared" si="56"/>
        <v>0</v>
      </c>
      <c r="T83" s="457">
        <f t="shared" si="57"/>
        <v>0</v>
      </c>
      <c r="U83" s="457">
        <f t="shared" si="58"/>
        <v>0</v>
      </c>
      <c r="V83" s="458">
        <f t="shared" si="59"/>
        <v>0</v>
      </c>
      <c r="W83" s="459">
        <v>6</v>
      </c>
      <c r="X83" s="444"/>
    </row>
    <row r="84" spans="1:24" ht="33.75" customHeight="1">
      <c r="A84" s="446" t="s">
        <v>570</v>
      </c>
      <c r="B84" s="478" t="s">
        <v>710</v>
      </c>
      <c r="C84" s="449" t="s">
        <v>711</v>
      </c>
      <c r="D84" s="449"/>
      <c r="E84" s="449"/>
      <c r="F84" s="449"/>
      <c r="G84" s="449"/>
      <c r="H84" s="479" t="s">
        <v>43</v>
      </c>
      <c r="I84" s="450">
        <v>20</v>
      </c>
      <c r="J84" s="451">
        <f t="shared" si="50"/>
        <v>40</v>
      </c>
      <c r="K84" s="452">
        <v>0</v>
      </c>
      <c r="L84" s="453">
        <v>0.08</v>
      </c>
      <c r="M84" s="454">
        <f t="shared" si="51"/>
        <v>0</v>
      </c>
      <c r="N84" s="454">
        <f t="shared" si="55"/>
        <v>0</v>
      </c>
      <c r="O84" s="455">
        <f t="shared" si="52"/>
        <v>0</v>
      </c>
      <c r="P84" s="455">
        <f t="shared" si="53"/>
        <v>0</v>
      </c>
      <c r="Q84" s="479" t="s">
        <v>43</v>
      </c>
      <c r="R84" s="456">
        <f t="shared" si="54"/>
        <v>24</v>
      </c>
      <c r="S84" s="457">
        <f t="shared" si="56"/>
        <v>0</v>
      </c>
      <c r="T84" s="457">
        <f t="shared" si="57"/>
        <v>0</v>
      </c>
      <c r="U84" s="457">
        <f t="shared" si="58"/>
        <v>0</v>
      </c>
      <c r="V84" s="458">
        <f t="shared" si="59"/>
        <v>0</v>
      </c>
      <c r="W84" s="459">
        <v>10</v>
      </c>
      <c r="X84" s="444"/>
    </row>
    <row r="85" spans="1:24" ht="33.75" customHeight="1">
      <c r="A85" s="446" t="s">
        <v>570</v>
      </c>
      <c r="B85" s="478" t="s">
        <v>712</v>
      </c>
      <c r="C85" s="449" t="s">
        <v>713</v>
      </c>
      <c r="D85" s="449"/>
      <c r="E85" s="449"/>
      <c r="F85" s="449"/>
      <c r="G85" s="449"/>
      <c r="H85" s="479" t="s">
        <v>43</v>
      </c>
      <c r="I85" s="450">
        <v>20</v>
      </c>
      <c r="J85" s="451">
        <f t="shared" si="50"/>
        <v>40</v>
      </c>
      <c r="K85" s="452">
        <v>0</v>
      </c>
      <c r="L85" s="453">
        <v>0.08</v>
      </c>
      <c r="M85" s="454">
        <f t="shared" si="51"/>
        <v>0</v>
      </c>
      <c r="N85" s="454">
        <f t="shared" si="55"/>
        <v>0</v>
      </c>
      <c r="O85" s="455">
        <f t="shared" si="52"/>
        <v>0</v>
      </c>
      <c r="P85" s="455">
        <f t="shared" si="53"/>
        <v>0</v>
      </c>
      <c r="Q85" s="479" t="s">
        <v>43</v>
      </c>
      <c r="R85" s="456">
        <f t="shared" si="54"/>
        <v>24</v>
      </c>
      <c r="S85" s="457">
        <f t="shared" si="56"/>
        <v>0</v>
      </c>
      <c r="T85" s="457">
        <f t="shared" si="57"/>
        <v>0</v>
      </c>
      <c r="U85" s="457">
        <f t="shared" si="58"/>
        <v>0</v>
      </c>
      <c r="V85" s="458">
        <f t="shared" si="59"/>
        <v>0</v>
      </c>
      <c r="W85" s="459">
        <v>6</v>
      </c>
      <c r="X85" s="444"/>
    </row>
    <row r="86" spans="1:24" ht="33.75" customHeight="1">
      <c r="A86" s="446" t="s">
        <v>570</v>
      </c>
      <c r="B86" s="478" t="s">
        <v>714</v>
      </c>
      <c r="C86" s="449" t="s">
        <v>715</v>
      </c>
      <c r="D86" s="449"/>
      <c r="E86" s="449"/>
      <c r="F86" s="449"/>
      <c r="G86" s="449"/>
      <c r="H86" s="479" t="s">
        <v>43</v>
      </c>
      <c r="I86" s="450">
        <v>200</v>
      </c>
      <c r="J86" s="451">
        <f t="shared" si="50"/>
        <v>400</v>
      </c>
      <c r="K86" s="452">
        <v>0</v>
      </c>
      <c r="L86" s="453">
        <v>0.08</v>
      </c>
      <c r="M86" s="454">
        <f t="shared" si="51"/>
        <v>0</v>
      </c>
      <c r="N86" s="454">
        <f t="shared" si="55"/>
        <v>0</v>
      </c>
      <c r="O86" s="455">
        <f t="shared" si="52"/>
        <v>0</v>
      </c>
      <c r="P86" s="455">
        <f t="shared" si="53"/>
        <v>0</v>
      </c>
      <c r="Q86" s="479" t="s">
        <v>43</v>
      </c>
      <c r="R86" s="456">
        <f t="shared" si="54"/>
        <v>240</v>
      </c>
      <c r="S86" s="457">
        <f t="shared" si="56"/>
        <v>0</v>
      </c>
      <c r="T86" s="457">
        <f t="shared" si="57"/>
        <v>0</v>
      </c>
      <c r="U86" s="457">
        <f t="shared" si="58"/>
        <v>0</v>
      </c>
      <c r="V86" s="458">
        <f t="shared" si="59"/>
        <v>0</v>
      </c>
      <c r="W86" s="459">
        <v>60</v>
      </c>
      <c r="X86" s="444"/>
    </row>
    <row r="87" spans="1:24" ht="33.75" customHeight="1">
      <c r="A87" s="446" t="s">
        <v>570</v>
      </c>
      <c r="B87" s="478" t="s">
        <v>716</v>
      </c>
      <c r="C87" s="449" t="s">
        <v>717</v>
      </c>
      <c r="D87" s="449"/>
      <c r="E87" s="449"/>
      <c r="F87" s="449"/>
      <c r="G87" s="449"/>
      <c r="H87" s="479" t="s">
        <v>43</v>
      </c>
      <c r="I87" s="450">
        <v>200</v>
      </c>
      <c r="J87" s="451">
        <f t="shared" si="50"/>
        <v>400</v>
      </c>
      <c r="K87" s="452">
        <v>0</v>
      </c>
      <c r="L87" s="453">
        <v>0.08</v>
      </c>
      <c r="M87" s="454">
        <f t="shared" si="51"/>
        <v>0</v>
      </c>
      <c r="N87" s="454">
        <f t="shared" si="55"/>
        <v>0</v>
      </c>
      <c r="O87" s="455">
        <f t="shared" si="52"/>
        <v>0</v>
      </c>
      <c r="P87" s="455">
        <f t="shared" si="53"/>
        <v>0</v>
      </c>
      <c r="Q87" s="479" t="s">
        <v>43</v>
      </c>
      <c r="R87" s="456">
        <f t="shared" si="54"/>
        <v>240</v>
      </c>
      <c r="S87" s="457">
        <f t="shared" si="56"/>
        <v>0</v>
      </c>
      <c r="T87" s="457">
        <f t="shared" si="57"/>
        <v>0</v>
      </c>
      <c r="U87" s="457">
        <f t="shared" si="58"/>
        <v>0</v>
      </c>
      <c r="V87" s="458">
        <f t="shared" si="59"/>
        <v>0</v>
      </c>
      <c r="W87" s="459">
        <v>60</v>
      </c>
      <c r="X87" s="444"/>
    </row>
    <row r="88" spans="1:24" ht="33.75" customHeight="1">
      <c r="A88" s="446" t="s">
        <v>570</v>
      </c>
      <c r="B88" s="478" t="s">
        <v>718</v>
      </c>
      <c r="C88" s="449" t="s">
        <v>719</v>
      </c>
      <c r="D88" s="449"/>
      <c r="E88" s="449"/>
      <c r="F88" s="449"/>
      <c r="G88" s="449"/>
      <c r="H88" s="479" t="s">
        <v>43</v>
      </c>
      <c r="I88" s="450">
        <v>200</v>
      </c>
      <c r="J88" s="451">
        <f t="shared" si="50"/>
        <v>400</v>
      </c>
      <c r="K88" s="452">
        <v>0</v>
      </c>
      <c r="L88" s="453">
        <v>0.08</v>
      </c>
      <c r="M88" s="454">
        <f t="shared" si="51"/>
        <v>0</v>
      </c>
      <c r="N88" s="454">
        <f t="shared" si="55"/>
        <v>0</v>
      </c>
      <c r="O88" s="455">
        <f t="shared" si="52"/>
        <v>0</v>
      </c>
      <c r="P88" s="455">
        <f t="shared" si="53"/>
        <v>0</v>
      </c>
      <c r="Q88" s="479" t="s">
        <v>43</v>
      </c>
      <c r="R88" s="456">
        <f t="shared" si="54"/>
        <v>240</v>
      </c>
      <c r="S88" s="457">
        <f t="shared" si="56"/>
        <v>0</v>
      </c>
      <c r="T88" s="457">
        <f t="shared" si="57"/>
        <v>0</v>
      </c>
      <c r="U88" s="457">
        <f t="shared" si="58"/>
        <v>0</v>
      </c>
      <c r="V88" s="458">
        <f t="shared" si="59"/>
        <v>0</v>
      </c>
      <c r="W88" s="459">
        <v>80</v>
      </c>
      <c r="X88" s="444"/>
    </row>
    <row r="89" spans="1:24" ht="33.75" customHeight="1">
      <c r="A89" s="446" t="s">
        <v>570</v>
      </c>
      <c r="B89" s="478" t="s">
        <v>720</v>
      </c>
      <c r="C89" s="449" t="s">
        <v>721</v>
      </c>
      <c r="D89" s="449"/>
      <c r="E89" s="449"/>
      <c r="F89" s="449"/>
      <c r="G89" s="449"/>
      <c r="H89" s="479" t="s">
        <v>43</v>
      </c>
      <c r="I89" s="450">
        <v>50</v>
      </c>
      <c r="J89" s="451">
        <f t="shared" si="50"/>
        <v>100</v>
      </c>
      <c r="K89" s="452">
        <v>0</v>
      </c>
      <c r="L89" s="453">
        <v>0.08</v>
      </c>
      <c r="M89" s="454">
        <f t="shared" si="51"/>
        <v>0</v>
      </c>
      <c r="N89" s="454">
        <f t="shared" si="55"/>
        <v>0</v>
      </c>
      <c r="O89" s="455">
        <f t="shared" si="52"/>
        <v>0</v>
      </c>
      <c r="P89" s="455">
        <f t="shared" si="53"/>
        <v>0</v>
      </c>
      <c r="Q89" s="479" t="s">
        <v>43</v>
      </c>
      <c r="R89" s="456">
        <f t="shared" si="54"/>
        <v>60</v>
      </c>
      <c r="S89" s="457">
        <f t="shared" si="56"/>
        <v>0</v>
      </c>
      <c r="T89" s="457">
        <f t="shared" si="57"/>
        <v>0</v>
      </c>
      <c r="U89" s="457">
        <f t="shared" si="58"/>
        <v>0</v>
      </c>
      <c r="V89" s="458">
        <f t="shared" si="59"/>
        <v>0</v>
      </c>
      <c r="W89" s="459">
        <v>60</v>
      </c>
      <c r="X89" s="444"/>
    </row>
    <row r="90" spans="1:24" ht="33.75" customHeight="1">
      <c r="A90" s="446" t="s">
        <v>570</v>
      </c>
      <c r="B90" s="478" t="s">
        <v>722</v>
      </c>
      <c r="C90" s="449" t="s">
        <v>723</v>
      </c>
      <c r="D90" s="449"/>
      <c r="E90" s="449"/>
      <c r="F90" s="449"/>
      <c r="G90" s="449"/>
      <c r="H90" s="479" t="s">
        <v>43</v>
      </c>
      <c r="I90" s="450">
        <v>10</v>
      </c>
      <c r="J90" s="451">
        <f t="shared" si="50"/>
        <v>20</v>
      </c>
      <c r="K90" s="452">
        <v>0</v>
      </c>
      <c r="L90" s="453">
        <v>0.08</v>
      </c>
      <c r="M90" s="454">
        <f t="shared" si="51"/>
        <v>0</v>
      </c>
      <c r="N90" s="454">
        <f t="shared" si="55"/>
        <v>0</v>
      </c>
      <c r="O90" s="455">
        <f t="shared" si="52"/>
        <v>0</v>
      </c>
      <c r="P90" s="455">
        <f t="shared" si="53"/>
        <v>0</v>
      </c>
      <c r="Q90" s="479" t="s">
        <v>43</v>
      </c>
      <c r="R90" s="456">
        <f t="shared" si="54"/>
        <v>12</v>
      </c>
      <c r="S90" s="457">
        <f t="shared" si="56"/>
        <v>0</v>
      </c>
      <c r="T90" s="457">
        <f t="shared" si="57"/>
        <v>0</v>
      </c>
      <c r="U90" s="457">
        <f t="shared" si="58"/>
        <v>0</v>
      </c>
      <c r="V90" s="458">
        <f t="shared" si="59"/>
        <v>0</v>
      </c>
      <c r="W90" s="459">
        <v>10</v>
      </c>
      <c r="X90" s="444"/>
    </row>
    <row r="91" spans="1:24" ht="33.75" customHeight="1">
      <c r="A91" s="446" t="s">
        <v>570</v>
      </c>
      <c r="B91" s="478" t="s">
        <v>724</v>
      </c>
      <c r="C91" s="449" t="s">
        <v>725</v>
      </c>
      <c r="D91" s="449"/>
      <c r="E91" s="449"/>
      <c r="F91" s="449"/>
      <c r="G91" s="449"/>
      <c r="H91" s="479" t="s">
        <v>43</v>
      </c>
      <c r="I91" s="450">
        <v>400</v>
      </c>
      <c r="J91" s="451">
        <f t="shared" si="50"/>
        <v>800</v>
      </c>
      <c r="K91" s="452">
        <v>0</v>
      </c>
      <c r="L91" s="453">
        <v>0.08</v>
      </c>
      <c r="M91" s="454">
        <f t="shared" si="51"/>
        <v>0</v>
      </c>
      <c r="N91" s="454">
        <f t="shared" si="55"/>
        <v>0</v>
      </c>
      <c r="O91" s="455">
        <f t="shared" si="52"/>
        <v>0</v>
      </c>
      <c r="P91" s="455">
        <f t="shared" si="53"/>
        <v>0</v>
      </c>
      <c r="Q91" s="479" t="s">
        <v>43</v>
      </c>
      <c r="R91" s="456">
        <f t="shared" si="54"/>
        <v>480</v>
      </c>
      <c r="S91" s="457">
        <f t="shared" si="56"/>
        <v>0</v>
      </c>
      <c r="T91" s="457">
        <f t="shared" si="57"/>
        <v>0</v>
      </c>
      <c r="U91" s="457">
        <f t="shared" si="58"/>
        <v>0</v>
      </c>
      <c r="V91" s="458">
        <f t="shared" si="59"/>
        <v>0</v>
      </c>
      <c r="W91" s="459">
        <v>30</v>
      </c>
      <c r="X91" s="444"/>
    </row>
    <row r="92" spans="1:24" ht="33.75" customHeight="1">
      <c r="A92" s="446" t="s">
        <v>570</v>
      </c>
      <c r="B92" s="478" t="s">
        <v>726</v>
      </c>
      <c r="C92" s="449" t="s">
        <v>671</v>
      </c>
      <c r="D92" s="449"/>
      <c r="E92" s="449"/>
      <c r="F92" s="449"/>
      <c r="G92" s="449"/>
      <c r="H92" s="479" t="s">
        <v>43</v>
      </c>
      <c r="I92" s="450">
        <v>50</v>
      </c>
      <c r="J92" s="451">
        <f t="shared" si="50"/>
        <v>100</v>
      </c>
      <c r="K92" s="452">
        <v>0</v>
      </c>
      <c r="L92" s="453">
        <v>0.08</v>
      </c>
      <c r="M92" s="454">
        <f t="shared" si="51"/>
        <v>0</v>
      </c>
      <c r="N92" s="454">
        <f t="shared" si="55"/>
        <v>0</v>
      </c>
      <c r="O92" s="455">
        <f t="shared" si="52"/>
        <v>0</v>
      </c>
      <c r="P92" s="455">
        <f t="shared" si="53"/>
        <v>0</v>
      </c>
      <c r="Q92" s="479" t="s">
        <v>43</v>
      </c>
      <c r="R92" s="456">
        <f t="shared" si="54"/>
        <v>60</v>
      </c>
      <c r="S92" s="457">
        <f t="shared" si="56"/>
        <v>0</v>
      </c>
      <c r="T92" s="457">
        <f t="shared" si="57"/>
        <v>0</v>
      </c>
      <c r="U92" s="457">
        <f t="shared" si="58"/>
        <v>0</v>
      </c>
      <c r="V92" s="458">
        <f t="shared" si="59"/>
        <v>0</v>
      </c>
      <c r="W92" s="459">
        <v>40</v>
      </c>
      <c r="X92" s="444"/>
    </row>
    <row r="93" spans="1:24" ht="33.75" customHeight="1">
      <c r="A93" s="446" t="s">
        <v>570</v>
      </c>
      <c r="B93" s="478" t="s">
        <v>727</v>
      </c>
      <c r="C93" s="449" t="s">
        <v>728</v>
      </c>
      <c r="D93" s="449"/>
      <c r="E93" s="449"/>
      <c r="F93" s="449"/>
      <c r="G93" s="449"/>
      <c r="H93" s="479" t="s">
        <v>43</v>
      </c>
      <c r="I93" s="450">
        <v>50</v>
      </c>
      <c r="J93" s="451">
        <f t="shared" si="50"/>
        <v>100</v>
      </c>
      <c r="K93" s="452">
        <v>0</v>
      </c>
      <c r="L93" s="453">
        <v>0.08</v>
      </c>
      <c r="M93" s="454">
        <f t="shared" si="51"/>
        <v>0</v>
      </c>
      <c r="N93" s="454">
        <f t="shared" si="55"/>
        <v>0</v>
      </c>
      <c r="O93" s="455">
        <f t="shared" si="52"/>
        <v>0</v>
      </c>
      <c r="P93" s="455">
        <f t="shared" si="53"/>
        <v>0</v>
      </c>
      <c r="Q93" s="479" t="s">
        <v>43</v>
      </c>
      <c r="R93" s="456">
        <f t="shared" si="54"/>
        <v>60</v>
      </c>
      <c r="S93" s="457">
        <f t="shared" si="56"/>
        <v>0</v>
      </c>
      <c r="T93" s="457">
        <f t="shared" si="57"/>
        <v>0</v>
      </c>
      <c r="U93" s="457">
        <f t="shared" si="58"/>
        <v>0</v>
      </c>
      <c r="V93" s="458">
        <f t="shared" si="59"/>
        <v>0</v>
      </c>
      <c r="W93" s="459">
        <v>40</v>
      </c>
      <c r="X93" s="444"/>
    </row>
    <row r="94" spans="1:24" ht="33.75" customHeight="1">
      <c r="A94" s="446" t="s">
        <v>570</v>
      </c>
      <c r="B94" s="478" t="s">
        <v>729</v>
      </c>
      <c r="C94" s="449" t="s">
        <v>730</v>
      </c>
      <c r="D94" s="449"/>
      <c r="E94" s="449"/>
      <c r="F94" s="449"/>
      <c r="G94" s="449"/>
      <c r="H94" s="479" t="s">
        <v>43</v>
      </c>
      <c r="I94" s="450">
        <v>20</v>
      </c>
      <c r="J94" s="451">
        <f t="shared" si="50"/>
        <v>40</v>
      </c>
      <c r="K94" s="452">
        <v>0</v>
      </c>
      <c r="L94" s="453">
        <v>0.08</v>
      </c>
      <c r="M94" s="454">
        <f t="shared" si="51"/>
        <v>0</v>
      </c>
      <c r="N94" s="454">
        <f t="shared" si="55"/>
        <v>0</v>
      </c>
      <c r="O94" s="455">
        <f t="shared" si="52"/>
        <v>0</v>
      </c>
      <c r="P94" s="455">
        <f t="shared" si="53"/>
        <v>0</v>
      </c>
      <c r="Q94" s="479" t="s">
        <v>43</v>
      </c>
      <c r="R94" s="456">
        <f t="shared" si="54"/>
        <v>24</v>
      </c>
      <c r="S94" s="457">
        <f t="shared" si="56"/>
        <v>0</v>
      </c>
      <c r="T94" s="457">
        <f t="shared" si="57"/>
        <v>0</v>
      </c>
      <c r="U94" s="457">
        <f t="shared" si="58"/>
        <v>0</v>
      </c>
      <c r="V94" s="458">
        <f t="shared" si="59"/>
        <v>0</v>
      </c>
      <c r="W94" s="459">
        <v>4</v>
      </c>
      <c r="X94" s="444"/>
    </row>
    <row r="95" spans="1:24" ht="58.5" customHeight="1">
      <c r="A95" s="446" t="s">
        <v>570</v>
      </c>
      <c r="B95" s="497" t="s">
        <v>731</v>
      </c>
      <c r="C95" s="460" t="s">
        <v>1842</v>
      </c>
      <c r="D95" s="448"/>
      <c r="E95" s="448"/>
      <c r="F95" s="448"/>
      <c r="G95" s="448"/>
      <c r="H95" s="447" t="s">
        <v>585</v>
      </c>
      <c r="I95" s="450">
        <v>1</v>
      </c>
      <c r="J95" s="451">
        <f t="shared" si="50"/>
        <v>2</v>
      </c>
      <c r="K95" s="452">
        <v>0</v>
      </c>
      <c r="L95" s="453">
        <v>0.23</v>
      </c>
      <c r="M95" s="454">
        <f t="shared" si="51"/>
        <v>0</v>
      </c>
      <c r="N95" s="454">
        <f t="shared" si="55"/>
        <v>0</v>
      </c>
      <c r="O95" s="455">
        <f t="shared" si="52"/>
        <v>0</v>
      </c>
      <c r="P95" s="455">
        <f t="shared" si="53"/>
        <v>0</v>
      </c>
      <c r="Q95" s="447" t="s">
        <v>585</v>
      </c>
      <c r="R95" s="456">
        <v>1</v>
      </c>
      <c r="S95" s="457">
        <f t="shared" si="56"/>
        <v>0</v>
      </c>
      <c r="T95" s="457">
        <f t="shared" si="57"/>
        <v>0</v>
      </c>
      <c r="U95" s="457">
        <f t="shared" si="58"/>
        <v>0</v>
      </c>
      <c r="V95" s="458">
        <f t="shared" si="59"/>
        <v>0</v>
      </c>
      <c r="W95" s="459"/>
      <c r="X95" s="444"/>
    </row>
    <row r="96" spans="1:24" ht="363.75" customHeight="1">
      <c r="A96" s="446" t="s">
        <v>570</v>
      </c>
      <c r="B96" s="480" t="s">
        <v>580</v>
      </c>
      <c r="C96" s="499" t="s">
        <v>732</v>
      </c>
      <c r="D96" s="484"/>
      <c r="E96" s="485"/>
      <c r="F96" s="485"/>
      <c r="G96" s="485"/>
      <c r="H96" s="486"/>
      <c r="I96" s="487"/>
      <c r="J96" s="488"/>
      <c r="K96" s="489"/>
      <c r="L96" s="490"/>
      <c r="M96" s="491"/>
      <c r="N96" s="491"/>
      <c r="O96" s="492"/>
      <c r="P96" s="492"/>
      <c r="Q96" s="492"/>
      <c r="R96" s="493"/>
      <c r="S96" s="494"/>
      <c r="T96" s="494"/>
      <c r="U96" s="494"/>
      <c r="V96" s="476"/>
      <c r="W96" s="495"/>
      <c r="X96" s="444"/>
    </row>
    <row r="97" spans="1:24" ht="33.75" customHeight="1">
      <c r="A97" s="446" t="s">
        <v>570</v>
      </c>
      <c r="B97" s="478" t="s">
        <v>733</v>
      </c>
      <c r="C97" s="449" t="s">
        <v>734</v>
      </c>
      <c r="D97" s="449"/>
      <c r="E97" s="449"/>
      <c r="F97" s="449"/>
      <c r="G97" s="449"/>
      <c r="H97" s="479" t="s">
        <v>43</v>
      </c>
      <c r="I97" s="450">
        <v>20</v>
      </c>
      <c r="J97" s="451">
        <f t="shared" ref="J97:J110" si="60">I97*2</f>
        <v>40</v>
      </c>
      <c r="K97" s="452">
        <v>0</v>
      </c>
      <c r="L97" s="453">
        <v>0.08</v>
      </c>
      <c r="M97" s="454">
        <f t="shared" ref="M97:M110" si="61">K97*L97</f>
        <v>0</v>
      </c>
      <c r="N97" s="454">
        <f t="shared" ref="N97:N110" si="62">K97+M97</f>
        <v>0</v>
      </c>
      <c r="O97" s="455">
        <f t="shared" ref="O97:O110" si="63">J97*K97</f>
        <v>0</v>
      </c>
      <c r="P97" s="455">
        <f t="shared" ref="P97:P110" si="64">J97*N97</f>
        <v>0</v>
      </c>
      <c r="Q97" s="479" t="s">
        <v>43</v>
      </c>
      <c r="R97" s="456">
        <f>J97*0.6</f>
        <v>24</v>
      </c>
      <c r="S97" s="457">
        <f>R97*K97</f>
        <v>0</v>
      </c>
      <c r="T97" s="457">
        <f>R97*N97</f>
        <v>0</v>
      </c>
      <c r="U97" s="457">
        <f>O97+S97</f>
        <v>0</v>
      </c>
      <c r="V97" s="458">
        <f>P97+T97</f>
        <v>0</v>
      </c>
      <c r="W97" s="459">
        <v>4</v>
      </c>
      <c r="X97" s="444"/>
    </row>
    <row r="98" spans="1:24" ht="33.75" customHeight="1">
      <c r="A98" s="446" t="s">
        <v>570</v>
      </c>
      <c r="B98" s="478" t="s">
        <v>735</v>
      </c>
      <c r="C98" s="449" t="s">
        <v>736</v>
      </c>
      <c r="D98" s="449"/>
      <c r="E98" s="449"/>
      <c r="F98" s="449"/>
      <c r="G98" s="449"/>
      <c r="H98" s="479" t="s">
        <v>43</v>
      </c>
      <c r="I98" s="450">
        <v>20</v>
      </c>
      <c r="J98" s="451">
        <f t="shared" si="60"/>
        <v>40</v>
      </c>
      <c r="K98" s="452">
        <v>0</v>
      </c>
      <c r="L98" s="453">
        <v>0.08</v>
      </c>
      <c r="M98" s="454">
        <f t="shared" si="61"/>
        <v>0</v>
      </c>
      <c r="N98" s="454">
        <f t="shared" si="62"/>
        <v>0</v>
      </c>
      <c r="O98" s="455">
        <f t="shared" si="63"/>
        <v>0</v>
      </c>
      <c r="P98" s="455">
        <f t="shared" si="64"/>
        <v>0</v>
      </c>
      <c r="Q98" s="479" t="s">
        <v>43</v>
      </c>
      <c r="R98" s="456">
        <f t="shared" ref="R98:R109" si="65">J98*0.6</f>
        <v>24</v>
      </c>
      <c r="S98" s="457">
        <f t="shared" ref="S98:S110" si="66">R98*K98</f>
        <v>0</v>
      </c>
      <c r="T98" s="457">
        <f t="shared" ref="T98:T110" si="67">R98*N98</f>
        <v>0</v>
      </c>
      <c r="U98" s="457">
        <f t="shared" ref="U98:U110" si="68">O98+S98</f>
        <v>0</v>
      </c>
      <c r="V98" s="458">
        <f t="shared" ref="V98:V110" si="69">P98+T98</f>
        <v>0</v>
      </c>
      <c r="W98" s="459">
        <v>16</v>
      </c>
      <c r="X98" s="444"/>
    </row>
    <row r="99" spans="1:24" ht="33.75" customHeight="1">
      <c r="A99" s="446" t="s">
        <v>570</v>
      </c>
      <c r="B99" s="478" t="s">
        <v>737</v>
      </c>
      <c r="C99" s="449" t="s">
        <v>738</v>
      </c>
      <c r="D99" s="449"/>
      <c r="E99" s="449"/>
      <c r="F99" s="449"/>
      <c r="G99" s="449"/>
      <c r="H99" s="479" t="s">
        <v>43</v>
      </c>
      <c r="I99" s="450">
        <v>50</v>
      </c>
      <c r="J99" s="451">
        <f t="shared" si="60"/>
        <v>100</v>
      </c>
      <c r="K99" s="452">
        <v>0</v>
      </c>
      <c r="L99" s="453">
        <v>0.08</v>
      </c>
      <c r="M99" s="454">
        <f t="shared" si="61"/>
        <v>0</v>
      </c>
      <c r="N99" s="454">
        <f t="shared" si="62"/>
        <v>0</v>
      </c>
      <c r="O99" s="455">
        <f t="shared" si="63"/>
        <v>0</v>
      </c>
      <c r="P99" s="455">
        <f t="shared" si="64"/>
        <v>0</v>
      </c>
      <c r="Q99" s="479" t="s">
        <v>43</v>
      </c>
      <c r="R99" s="456">
        <f t="shared" si="65"/>
        <v>60</v>
      </c>
      <c r="S99" s="457">
        <f t="shared" si="66"/>
        <v>0</v>
      </c>
      <c r="T99" s="457">
        <f t="shared" si="67"/>
        <v>0</v>
      </c>
      <c r="U99" s="457">
        <f t="shared" si="68"/>
        <v>0</v>
      </c>
      <c r="V99" s="458">
        <f t="shared" si="69"/>
        <v>0</v>
      </c>
      <c r="W99" s="459">
        <v>16</v>
      </c>
      <c r="X99" s="444"/>
    </row>
    <row r="100" spans="1:24" ht="33.75" customHeight="1">
      <c r="A100" s="446" t="s">
        <v>570</v>
      </c>
      <c r="B100" s="478" t="s">
        <v>739</v>
      </c>
      <c r="C100" s="449" t="s">
        <v>740</v>
      </c>
      <c r="D100" s="449"/>
      <c r="E100" s="449"/>
      <c r="F100" s="449"/>
      <c r="G100" s="449"/>
      <c r="H100" s="479" t="s">
        <v>43</v>
      </c>
      <c r="I100" s="450">
        <v>30</v>
      </c>
      <c r="J100" s="451">
        <f t="shared" si="60"/>
        <v>60</v>
      </c>
      <c r="K100" s="452">
        <v>0</v>
      </c>
      <c r="L100" s="453">
        <v>0.08</v>
      </c>
      <c r="M100" s="454">
        <f t="shared" si="61"/>
        <v>0</v>
      </c>
      <c r="N100" s="454">
        <f t="shared" si="62"/>
        <v>0</v>
      </c>
      <c r="O100" s="455">
        <f t="shared" si="63"/>
        <v>0</v>
      </c>
      <c r="P100" s="455">
        <f t="shared" si="64"/>
        <v>0</v>
      </c>
      <c r="Q100" s="479" t="s">
        <v>43</v>
      </c>
      <c r="R100" s="456">
        <f t="shared" si="65"/>
        <v>36</v>
      </c>
      <c r="S100" s="457">
        <f t="shared" si="66"/>
        <v>0</v>
      </c>
      <c r="T100" s="457">
        <f t="shared" si="67"/>
        <v>0</v>
      </c>
      <c r="U100" s="457">
        <f t="shared" si="68"/>
        <v>0</v>
      </c>
      <c r="V100" s="458">
        <f t="shared" si="69"/>
        <v>0</v>
      </c>
      <c r="W100" s="459">
        <v>4</v>
      </c>
      <c r="X100" s="444"/>
    </row>
    <row r="101" spans="1:24" ht="33.75" customHeight="1">
      <c r="A101" s="446" t="s">
        <v>570</v>
      </c>
      <c r="B101" s="478" t="s">
        <v>741</v>
      </c>
      <c r="C101" s="449" t="s">
        <v>742</v>
      </c>
      <c r="D101" s="449"/>
      <c r="E101" s="449"/>
      <c r="F101" s="449"/>
      <c r="G101" s="449"/>
      <c r="H101" s="479" t="s">
        <v>43</v>
      </c>
      <c r="I101" s="450">
        <v>10</v>
      </c>
      <c r="J101" s="451">
        <f t="shared" si="60"/>
        <v>20</v>
      </c>
      <c r="K101" s="452">
        <v>0</v>
      </c>
      <c r="L101" s="453">
        <v>0.08</v>
      </c>
      <c r="M101" s="454">
        <f t="shared" si="61"/>
        <v>0</v>
      </c>
      <c r="N101" s="454">
        <f t="shared" si="62"/>
        <v>0</v>
      </c>
      <c r="O101" s="455">
        <f t="shared" si="63"/>
        <v>0</v>
      </c>
      <c r="P101" s="455">
        <f t="shared" si="64"/>
        <v>0</v>
      </c>
      <c r="Q101" s="479" t="s">
        <v>43</v>
      </c>
      <c r="R101" s="456">
        <f>J101*0.6</f>
        <v>12</v>
      </c>
      <c r="S101" s="457">
        <f t="shared" si="66"/>
        <v>0</v>
      </c>
      <c r="T101" s="457">
        <f t="shared" si="67"/>
        <v>0</v>
      </c>
      <c r="U101" s="457">
        <f t="shared" si="68"/>
        <v>0</v>
      </c>
      <c r="V101" s="458">
        <f t="shared" si="69"/>
        <v>0</v>
      </c>
      <c r="W101" s="459">
        <v>2</v>
      </c>
      <c r="X101" s="444"/>
    </row>
    <row r="102" spans="1:24" ht="33.75" customHeight="1">
      <c r="A102" s="446" t="s">
        <v>570</v>
      </c>
      <c r="B102" s="478" t="s">
        <v>743</v>
      </c>
      <c r="C102" s="449" t="s">
        <v>744</v>
      </c>
      <c r="D102" s="449"/>
      <c r="E102" s="449"/>
      <c r="F102" s="449"/>
      <c r="G102" s="449"/>
      <c r="H102" s="479" t="s">
        <v>43</v>
      </c>
      <c r="I102" s="450">
        <v>10</v>
      </c>
      <c r="J102" s="451">
        <f t="shared" si="60"/>
        <v>20</v>
      </c>
      <c r="K102" s="452">
        <v>0</v>
      </c>
      <c r="L102" s="453">
        <v>0.08</v>
      </c>
      <c r="M102" s="454">
        <f t="shared" si="61"/>
        <v>0</v>
      </c>
      <c r="N102" s="454">
        <f t="shared" si="62"/>
        <v>0</v>
      </c>
      <c r="O102" s="455">
        <f t="shared" si="63"/>
        <v>0</v>
      </c>
      <c r="P102" s="455">
        <f t="shared" si="64"/>
        <v>0</v>
      </c>
      <c r="Q102" s="479" t="s">
        <v>43</v>
      </c>
      <c r="R102" s="456">
        <f>J102*0.6</f>
        <v>12</v>
      </c>
      <c r="S102" s="457">
        <f t="shared" si="66"/>
        <v>0</v>
      </c>
      <c r="T102" s="457">
        <f t="shared" si="67"/>
        <v>0</v>
      </c>
      <c r="U102" s="457">
        <f t="shared" si="68"/>
        <v>0</v>
      </c>
      <c r="V102" s="458">
        <f t="shared" si="69"/>
        <v>0</v>
      </c>
      <c r="W102" s="459">
        <v>2</v>
      </c>
      <c r="X102" s="444"/>
    </row>
    <row r="103" spans="1:24" ht="33.75" customHeight="1">
      <c r="A103" s="446" t="s">
        <v>570</v>
      </c>
      <c r="B103" s="478" t="s">
        <v>745</v>
      </c>
      <c r="C103" s="449" t="s">
        <v>746</v>
      </c>
      <c r="D103" s="449"/>
      <c r="E103" s="449"/>
      <c r="F103" s="449"/>
      <c r="G103" s="449"/>
      <c r="H103" s="479" t="s">
        <v>43</v>
      </c>
      <c r="I103" s="450">
        <v>20</v>
      </c>
      <c r="J103" s="451">
        <f t="shared" si="60"/>
        <v>40</v>
      </c>
      <c r="K103" s="452">
        <v>0</v>
      </c>
      <c r="L103" s="453">
        <v>0.08</v>
      </c>
      <c r="M103" s="454">
        <f t="shared" si="61"/>
        <v>0</v>
      </c>
      <c r="N103" s="454">
        <f t="shared" si="62"/>
        <v>0</v>
      </c>
      <c r="O103" s="455">
        <f t="shared" si="63"/>
        <v>0</v>
      </c>
      <c r="P103" s="455">
        <f t="shared" si="64"/>
        <v>0</v>
      </c>
      <c r="Q103" s="479" t="s">
        <v>43</v>
      </c>
      <c r="R103" s="456">
        <f t="shared" si="65"/>
        <v>24</v>
      </c>
      <c r="S103" s="457">
        <f t="shared" si="66"/>
        <v>0</v>
      </c>
      <c r="T103" s="457">
        <f t="shared" si="67"/>
        <v>0</v>
      </c>
      <c r="U103" s="457">
        <f t="shared" si="68"/>
        <v>0</v>
      </c>
      <c r="V103" s="458">
        <f t="shared" si="69"/>
        <v>0</v>
      </c>
      <c r="W103" s="459">
        <v>2</v>
      </c>
      <c r="X103" s="444"/>
    </row>
    <row r="104" spans="1:24" ht="33.75" customHeight="1">
      <c r="A104" s="446" t="s">
        <v>570</v>
      </c>
      <c r="B104" s="478" t="s">
        <v>747</v>
      </c>
      <c r="C104" s="449" t="s">
        <v>748</v>
      </c>
      <c r="D104" s="449"/>
      <c r="E104" s="449"/>
      <c r="F104" s="449"/>
      <c r="G104" s="449"/>
      <c r="H104" s="479" t="s">
        <v>43</v>
      </c>
      <c r="I104" s="450">
        <v>20</v>
      </c>
      <c r="J104" s="451">
        <f t="shared" si="60"/>
        <v>40</v>
      </c>
      <c r="K104" s="452">
        <v>0</v>
      </c>
      <c r="L104" s="453">
        <v>0.08</v>
      </c>
      <c r="M104" s="454">
        <f t="shared" si="61"/>
        <v>0</v>
      </c>
      <c r="N104" s="454">
        <f t="shared" si="62"/>
        <v>0</v>
      </c>
      <c r="O104" s="455">
        <f t="shared" si="63"/>
        <v>0</v>
      </c>
      <c r="P104" s="455">
        <f t="shared" si="64"/>
        <v>0</v>
      </c>
      <c r="Q104" s="479" t="s">
        <v>43</v>
      </c>
      <c r="R104" s="456">
        <f t="shared" si="65"/>
        <v>24</v>
      </c>
      <c r="S104" s="457">
        <f t="shared" si="66"/>
        <v>0</v>
      </c>
      <c r="T104" s="457">
        <f t="shared" si="67"/>
        <v>0</v>
      </c>
      <c r="U104" s="457">
        <f t="shared" si="68"/>
        <v>0</v>
      </c>
      <c r="V104" s="458">
        <f t="shared" si="69"/>
        <v>0</v>
      </c>
      <c r="W104" s="459">
        <v>2</v>
      </c>
      <c r="X104" s="444"/>
    </row>
    <row r="105" spans="1:24" ht="33.75" customHeight="1">
      <c r="A105" s="446" t="s">
        <v>570</v>
      </c>
      <c r="B105" s="478" t="s">
        <v>749</v>
      </c>
      <c r="C105" s="449" t="s">
        <v>750</v>
      </c>
      <c r="D105" s="449"/>
      <c r="E105" s="449"/>
      <c r="F105" s="449"/>
      <c r="G105" s="449"/>
      <c r="H105" s="479" t="s">
        <v>43</v>
      </c>
      <c r="I105" s="450">
        <v>20</v>
      </c>
      <c r="J105" s="451">
        <f t="shared" si="60"/>
        <v>40</v>
      </c>
      <c r="K105" s="452">
        <v>0</v>
      </c>
      <c r="L105" s="453">
        <v>0.08</v>
      </c>
      <c r="M105" s="454">
        <f t="shared" si="61"/>
        <v>0</v>
      </c>
      <c r="N105" s="454">
        <f t="shared" si="62"/>
        <v>0</v>
      </c>
      <c r="O105" s="455">
        <f t="shared" si="63"/>
        <v>0</v>
      </c>
      <c r="P105" s="455">
        <f t="shared" si="64"/>
        <v>0</v>
      </c>
      <c r="Q105" s="479" t="s">
        <v>43</v>
      </c>
      <c r="R105" s="456">
        <f t="shared" si="65"/>
        <v>24</v>
      </c>
      <c r="S105" s="457">
        <f t="shared" si="66"/>
        <v>0</v>
      </c>
      <c r="T105" s="457">
        <f t="shared" si="67"/>
        <v>0</v>
      </c>
      <c r="U105" s="457">
        <f t="shared" si="68"/>
        <v>0</v>
      </c>
      <c r="V105" s="458">
        <f t="shared" si="69"/>
        <v>0</v>
      </c>
      <c r="W105" s="459">
        <v>2</v>
      </c>
      <c r="X105" s="444"/>
    </row>
    <row r="106" spans="1:24" ht="33.75" customHeight="1">
      <c r="A106" s="446" t="s">
        <v>570</v>
      </c>
      <c r="B106" s="478" t="s">
        <v>751</v>
      </c>
      <c r="C106" s="449" t="s">
        <v>752</v>
      </c>
      <c r="D106" s="449"/>
      <c r="E106" s="449"/>
      <c r="F106" s="449"/>
      <c r="G106" s="449"/>
      <c r="H106" s="479" t="s">
        <v>43</v>
      </c>
      <c r="I106" s="450">
        <v>200</v>
      </c>
      <c r="J106" s="451">
        <f t="shared" si="60"/>
        <v>400</v>
      </c>
      <c r="K106" s="452">
        <v>0</v>
      </c>
      <c r="L106" s="453">
        <v>0.08</v>
      </c>
      <c r="M106" s="454">
        <f t="shared" si="61"/>
        <v>0</v>
      </c>
      <c r="N106" s="454">
        <f t="shared" si="62"/>
        <v>0</v>
      </c>
      <c r="O106" s="455">
        <f t="shared" si="63"/>
        <v>0</v>
      </c>
      <c r="P106" s="455">
        <f t="shared" si="64"/>
        <v>0</v>
      </c>
      <c r="Q106" s="479" t="s">
        <v>43</v>
      </c>
      <c r="R106" s="456">
        <f t="shared" si="65"/>
        <v>240</v>
      </c>
      <c r="S106" s="457">
        <f t="shared" si="66"/>
        <v>0</v>
      </c>
      <c r="T106" s="457">
        <f t="shared" si="67"/>
        <v>0</v>
      </c>
      <c r="U106" s="457">
        <f t="shared" si="68"/>
        <v>0</v>
      </c>
      <c r="V106" s="458">
        <f t="shared" si="69"/>
        <v>0</v>
      </c>
      <c r="W106" s="459">
        <v>40</v>
      </c>
      <c r="X106" s="444"/>
    </row>
    <row r="107" spans="1:24" ht="33.75" customHeight="1">
      <c r="A107" s="446" t="s">
        <v>570</v>
      </c>
      <c r="B107" s="478" t="s">
        <v>753</v>
      </c>
      <c r="C107" s="449" t="s">
        <v>754</v>
      </c>
      <c r="D107" s="449"/>
      <c r="E107" s="449"/>
      <c r="F107" s="449"/>
      <c r="G107" s="449"/>
      <c r="H107" s="479" t="s">
        <v>43</v>
      </c>
      <c r="I107" s="450">
        <v>600</v>
      </c>
      <c r="J107" s="451">
        <f t="shared" si="60"/>
        <v>1200</v>
      </c>
      <c r="K107" s="452">
        <v>0</v>
      </c>
      <c r="L107" s="453">
        <v>0.08</v>
      </c>
      <c r="M107" s="454">
        <f t="shared" si="61"/>
        <v>0</v>
      </c>
      <c r="N107" s="454">
        <f t="shared" si="62"/>
        <v>0</v>
      </c>
      <c r="O107" s="455">
        <f t="shared" si="63"/>
        <v>0</v>
      </c>
      <c r="P107" s="455">
        <f t="shared" si="64"/>
        <v>0</v>
      </c>
      <c r="Q107" s="479" t="s">
        <v>43</v>
      </c>
      <c r="R107" s="456">
        <f t="shared" si="65"/>
        <v>720</v>
      </c>
      <c r="S107" s="457">
        <f t="shared" si="66"/>
        <v>0</v>
      </c>
      <c r="T107" s="457">
        <f t="shared" si="67"/>
        <v>0</v>
      </c>
      <c r="U107" s="457">
        <f t="shared" si="68"/>
        <v>0</v>
      </c>
      <c r="V107" s="458">
        <f t="shared" si="69"/>
        <v>0</v>
      </c>
      <c r="W107" s="459">
        <v>100</v>
      </c>
      <c r="X107" s="444"/>
    </row>
    <row r="108" spans="1:24" ht="33.75" customHeight="1">
      <c r="A108" s="446" t="s">
        <v>570</v>
      </c>
      <c r="B108" s="478" t="s">
        <v>755</v>
      </c>
      <c r="C108" s="449" t="s">
        <v>756</v>
      </c>
      <c r="D108" s="449"/>
      <c r="E108" s="449"/>
      <c r="F108" s="449"/>
      <c r="G108" s="449"/>
      <c r="H108" s="479" t="s">
        <v>43</v>
      </c>
      <c r="I108" s="450">
        <v>100</v>
      </c>
      <c r="J108" s="451">
        <f t="shared" si="60"/>
        <v>200</v>
      </c>
      <c r="K108" s="452">
        <v>0</v>
      </c>
      <c r="L108" s="453">
        <v>0.08</v>
      </c>
      <c r="M108" s="454">
        <f t="shared" si="61"/>
        <v>0</v>
      </c>
      <c r="N108" s="454">
        <f t="shared" si="62"/>
        <v>0</v>
      </c>
      <c r="O108" s="455">
        <f t="shared" si="63"/>
        <v>0</v>
      </c>
      <c r="P108" s="455">
        <f t="shared" si="64"/>
        <v>0</v>
      </c>
      <c r="Q108" s="479" t="s">
        <v>43</v>
      </c>
      <c r="R108" s="456">
        <f t="shared" si="65"/>
        <v>120</v>
      </c>
      <c r="S108" s="457">
        <f t="shared" si="66"/>
        <v>0</v>
      </c>
      <c r="T108" s="457">
        <f t="shared" si="67"/>
        <v>0</v>
      </c>
      <c r="U108" s="457">
        <f t="shared" si="68"/>
        <v>0</v>
      </c>
      <c r="V108" s="458">
        <f t="shared" si="69"/>
        <v>0</v>
      </c>
      <c r="W108" s="459">
        <v>40</v>
      </c>
      <c r="X108" s="444"/>
    </row>
    <row r="109" spans="1:24" ht="33.75" customHeight="1">
      <c r="A109" s="446" t="s">
        <v>570</v>
      </c>
      <c r="B109" s="478" t="s">
        <v>757</v>
      </c>
      <c r="C109" s="449" t="s">
        <v>758</v>
      </c>
      <c r="D109" s="449"/>
      <c r="E109" s="449"/>
      <c r="F109" s="449"/>
      <c r="G109" s="449"/>
      <c r="H109" s="479" t="s">
        <v>43</v>
      </c>
      <c r="I109" s="450">
        <v>50</v>
      </c>
      <c r="J109" s="451">
        <f t="shared" si="60"/>
        <v>100</v>
      </c>
      <c r="K109" s="452">
        <v>0</v>
      </c>
      <c r="L109" s="453">
        <v>0.08</v>
      </c>
      <c r="M109" s="454">
        <f t="shared" si="61"/>
        <v>0</v>
      </c>
      <c r="N109" s="454">
        <f t="shared" si="62"/>
        <v>0</v>
      </c>
      <c r="O109" s="455">
        <f t="shared" si="63"/>
        <v>0</v>
      </c>
      <c r="P109" s="455">
        <f t="shared" si="64"/>
        <v>0</v>
      </c>
      <c r="Q109" s="479" t="s">
        <v>43</v>
      </c>
      <c r="R109" s="456">
        <f t="shared" si="65"/>
        <v>60</v>
      </c>
      <c r="S109" s="457">
        <f t="shared" si="66"/>
        <v>0</v>
      </c>
      <c r="T109" s="457">
        <f t="shared" si="67"/>
        <v>0</v>
      </c>
      <c r="U109" s="457">
        <f t="shared" si="68"/>
        <v>0</v>
      </c>
      <c r="V109" s="458">
        <f t="shared" si="69"/>
        <v>0</v>
      </c>
      <c r="W109" s="459">
        <v>40</v>
      </c>
      <c r="X109" s="444"/>
    </row>
    <row r="110" spans="1:24" ht="58.5" customHeight="1">
      <c r="A110" s="446" t="s">
        <v>570</v>
      </c>
      <c r="B110" s="497" t="s">
        <v>759</v>
      </c>
      <c r="C110" s="460" t="s">
        <v>1843</v>
      </c>
      <c r="D110" s="448"/>
      <c r="E110" s="448"/>
      <c r="F110" s="448"/>
      <c r="G110" s="448"/>
      <c r="H110" s="447" t="s">
        <v>585</v>
      </c>
      <c r="I110" s="450">
        <v>2</v>
      </c>
      <c r="J110" s="451">
        <f t="shared" si="60"/>
        <v>4</v>
      </c>
      <c r="K110" s="452">
        <v>0</v>
      </c>
      <c r="L110" s="453">
        <v>0.23</v>
      </c>
      <c r="M110" s="454">
        <f t="shared" si="61"/>
        <v>0</v>
      </c>
      <c r="N110" s="454">
        <f t="shared" si="62"/>
        <v>0</v>
      </c>
      <c r="O110" s="455">
        <f t="shared" si="63"/>
        <v>0</v>
      </c>
      <c r="P110" s="455">
        <f t="shared" si="64"/>
        <v>0</v>
      </c>
      <c r="Q110" s="447" t="s">
        <v>585</v>
      </c>
      <c r="R110" s="456">
        <v>2</v>
      </c>
      <c r="S110" s="457">
        <f t="shared" si="66"/>
        <v>0</v>
      </c>
      <c r="T110" s="457">
        <f t="shared" si="67"/>
        <v>0</v>
      </c>
      <c r="U110" s="457">
        <f t="shared" si="68"/>
        <v>0</v>
      </c>
      <c r="V110" s="458">
        <f t="shared" si="69"/>
        <v>0</v>
      </c>
      <c r="W110" s="459"/>
      <c r="X110" s="444"/>
    </row>
    <row r="111" spans="1:24" ht="252.75" customHeight="1">
      <c r="A111" s="446" t="s">
        <v>570</v>
      </c>
      <c r="B111" s="480" t="s">
        <v>581</v>
      </c>
      <c r="C111" s="589" t="s">
        <v>1825</v>
      </c>
      <c r="D111" s="484"/>
      <c r="E111" s="485"/>
      <c r="F111" s="485"/>
      <c r="G111" s="485"/>
      <c r="H111" s="486"/>
      <c r="I111" s="487"/>
      <c r="J111" s="488"/>
      <c r="K111" s="489"/>
      <c r="L111" s="490"/>
      <c r="M111" s="491"/>
      <c r="N111" s="491"/>
      <c r="O111" s="492"/>
      <c r="P111" s="492"/>
      <c r="Q111" s="492"/>
      <c r="R111" s="493"/>
      <c r="S111" s="494"/>
      <c r="T111" s="494"/>
      <c r="U111" s="494"/>
      <c r="V111" s="476"/>
      <c r="W111" s="495"/>
      <c r="X111" s="444"/>
    </row>
    <row r="112" spans="1:24" ht="33.75" customHeight="1">
      <c r="A112" s="446" t="s">
        <v>570</v>
      </c>
      <c r="B112" s="478" t="s">
        <v>760</v>
      </c>
      <c r="C112" s="449" t="s">
        <v>761</v>
      </c>
      <c r="D112" s="449"/>
      <c r="E112" s="449"/>
      <c r="F112" s="449"/>
      <c r="G112" s="449"/>
      <c r="H112" s="479" t="s">
        <v>43</v>
      </c>
      <c r="I112" s="450">
        <v>50</v>
      </c>
      <c r="J112" s="451">
        <f t="shared" ref="J112:J117" si="70">I112*2</f>
        <v>100</v>
      </c>
      <c r="K112" s="452">
        <v>0</v>
      </c>
      <c r="L112" s="453">
        <v>0.08</v>
      </c>
      <c r="M112" s="454">
        <f t="shared" ref="M112:M117" si="71">K112*L112</f>
        <v>0</v>
      </c>
      <c r="N112" s="454">
        <f t="shared" ref="N112:N117" si="72">K112+M112</f>
        <v>0</v>
      </c>
      <c r="O112" s="455">
        <f t="shared" ref="O112:O117" si="73">J112*K112</f>
        <v>0</v>
      </c>
      <c r="P112" s="455">
        <f t="shared" ref="P112:P117" si="74">J112*N112</f>
        <v>0</v>
      </c>
      <c r="Q112" s="479" t="s">
        <v>43</v>
      </c>
      <c r="R112" s="456">
        <f>J112*0.6</f>
        <v>60</v>
      </c>
      <c r="S112" s="457">
        <f t="shared" ref="S112:S117" si="75">R112*K112</f>
        <v>0</v>
      </c>
      <c r="T112" s="457">
        <f t="shared" ref="T112:T117" si="76">R112*N112</f>
        <v>0</v>
      </c>
      <c r="U112" s="457">
        <f t="shared" ref="U112:V117" si="77">O112+S112</f>
        <v>0</v>
      </c>
      <c r="V112" s="458">
        <f t="shared" si="77"/>
        <v>0</v>
      </c>
      <c r="W112" s="459">
        <v>12</v>
      </c>
      <c r="X112" s="444"/>
    </row>
    <row r="113" spans="1:24" ht="33.75" customHeight="1">
      <c r="A113" s="446" t="s">
        <v>570</v>
      </c>
      <c r="B113" s="478" t="s">
        <v>762</v>
      </c>
      <c r="C113" s="449" t="s">
        <v>763</v>
      </c>
      <c r="D113" s="449"/>
      <c r="E113" s="449"/>
      <c r="F113" s="449"/>
      <c r="G113" s="449"/>
      <c r="H113" s="479" t="s">
        <v>43</v>
      </c>
      <c r="I113" s="450">
        <v>50</v>
      </c>
      <c r="J113" s="451">
        <f t="shared" si="70"/>
        <v>100</v>
      </c>
      <c r="K113" s="452">
        <v>0</v>
      </c>
      <c r="L113" s="453">
        <v>0.08</v>
      </c>
      <c r="M113" s="454">
        <f t="shared" si="71"/>
        <v>0</v>
      </c>
      <c r="N113" s="454">
        <f t="shared" si="72"/>
        <v>0</v>
      </c>
      <c r="O113" s="455">
        <f t="shared" si="73"/>
        <v>0</v>
      </c>
      <c r="P113" s="455">
        <f t="shared" si="74"/>
        <v>0</v>
      </c>
      <c r="Q113" s="479" t="s">
        <v>43</v>
      </c>
      <c r="R113" s="456">
        <f>J113*0.6</f>
        <v>60</v>
      </c>
      <c r="S113" s="457">
        <f t="shared" si="75"/>
        <v>0</v>
      </c>
      <c r="T113" s="457">
        <f t="shared" si="76"/>
        <v>0</v>
      </c>
      <c r="U113" s="457">
        <f t="shared" si="77"/>
        <v>0</v>
      </c>
      <c r="V113" s="458">
        <f t="shared" si="77"/>
        <v>0</v>
      </c>
      <c r="W113" s="459">
        <v>30</v>
      </c>
      <c r="X113" s="444"/>
    </row>
    <row r="114" spans="1:24" ht="33.75" customHeight="1">
      <c r="A114" s="446" t="s">
        <v>570</v>
      </c>
      <c r="B114" s="478" t="s">
        <v>764</v>
      </c>
      <c r="C114" s="449" t="s">
        <v>765</v>
      </c>
      <c r="D114" s="449"/>
      <c r="E114" s="449"/>
      <c r="F114" s="449"/>
      <c r="G114" s="449"/>
      <c r="H114" s="479" t="s">
        <v>43</v>
      </c>
      <c r="I114" s="450">
        <v>150</v>
      </c>
      <c r="J114" s="451">
        <f t="shared" si="70"/>
        <v>300</v>
      </c>
      <c r="K114" s="452">
        <v>0</v>
      </c>
      <c r="L114" s="453">
        <v>0.08</v>
      </c>
      <c r="M114" s="454">
        <f t="shared" si="71"/>
        <v>0</v>
      </c>
      <c r="N114" s="454">
        <f t="shared" si="72"/>
        <v>0</v>
      </c>
      <c r="O114" s="455">
        <f t="shared" si="73"/>
        <v>0</v>
      </c>
      <c r="P114" s="455">
        <f t="shared" si="74"/>
        <v>0</v>
      </c>
      <c r="Q114" s="479" t="s">
        <v>43</v>
      </c>
      <c r="R114" s="456">
        <f>J114*0.6</f>
        <v>180</v>
      </c>
      <c r="S114" s="457">
        <f t="shared" si="75"/>
        <v>0</v>
      </c>
      <c r="T114" s="457">
        <f t="shared" si="76"/>
        <v>0</v>
      </c>
      <c r="U114" s="457">
        <f t="shared" si="77"/>
        <v>0</v>
      </c>
      <c r="V114" s="458">
        <f t="shared" si="77"/>
        <v>0</v>
      </c>
      <c r="W114" s="459">
        <v>32</v>
      </c>
      <c r="X114" s="444"/>
    </row>
    <row r="115" spans="1:24" ht="33.75" customHeight="1">
      <c r="A115" s="446" t="s">
        <v>570</v>
      </c>
      <c r="B115" s="478" t="s">
        <v>766</v>
      </c>
      <c r="C115" s="449" t="s">
        <v>767</v>
      </c>
      <c r="D115" s="449"/>
      <c r="E115" s="449"/>
      <c r="F115" s="449"/>
      <c r="G115" s="449"/>
      <c r="H115" s="479" t="s">
        <v>43</v>
      </c>
      <c r="I115" s="450">
        <v>100</v>
      </c>
      <c r="J115" s="451">
        <f t="shared" si="70"/>
        <v>200</v>
      </c>
      <c r="K115" s="452">
        <v>0</v>
      </c>
      <c r="L115" s="453">
        <v>0.08</v>
      </c>
      <c r="M115" s="454">
        <f t="shared" si="71"/>
        <v>0</v>
      </c>
      <c r="N115" s="454">
        <f t="shared" si="72"/>
        <v>0</v>
      </c>
      <c r="O115" s="455">
        <f t="shared" si="73"/>
        <v>0</v>
      </c>
      <c r="P115" s="455">
        <f t="shared" si="74"/>
        <v>0</v>
      </c>
      <c r="Q115" s="479" t="s">
        <v>43</v>
      </c>
      <c r="R115" s="456">
        <f>J115*0.6</f>
        <v>120</v>
      </c>
      <c r="S115" s="457">
        <f t="shared" si="75"/>
        <v>0</v>
      </c>
      <c r="T115" s="457">
        <f t="shared" si="76"/>
        <v>0</v>
      </c>
      <c r="U115" s="457">
        <f t="shared" si="77"/>
        <v>0</v>
      </c>
      <c r="V115" s="458">
        <f t="shared" si="77"/>
        <v>0</v>
      </c>
      <c r="W115" s="459">
        <v>13</v>
      </c>
      <c r="X115" s="444"/>
    </row>
    <row r="116" spans="1:24" ht="33.75" customHeight="1">
      <c r="A116" s="446" t="s">
        <v>570</v>
      </c>
      <c r="B116" s="478" t="s">
        <v>768</v>
      </c>
      <c r="C116" s="449" t="s">
        <v>769</v>
      </c>
      <c r="D116" s="449"/>
      <c r="E116" s="449"/>
      <c r="F116" s="449"/>
      <c r="G116" s="449"/>
      <c r="H116" s="479" t="s">
        <v>43</v>
      </c>
      <c r="I116" s="450">
        <v>200</v>
      </c>
      <c r="J116" s="451">
        <f t="shared" si="70"/>
        <v>400</v>
      </c>
      <c r="K116" s="452">
        <v>0</v>
      </c>
      <c r="L116" s="453">
        <v>0.08</v>
      </c>
      <c r="M116" s="454">
        <f t="shared" si="71"/>
        <v>0</v>
      </c>
      <c r="N116" s="454">
        <f t="shared" si="72"/>
        <v>0</v>
      </c>
      <c r="O116" s="455">
        <f t="shared" si="73"/>
        <v>0</v>
      </c>
      <c r="P116" s="455">
        <f t="shared" si="74"/>
        <v>0</v>
      </c>
      <c r="Q116" s="479" t="s">
        <v>43</v>
      </c>
      <c r="R116" s="456">
        <f>J116*0.6</f>
        <v>240</v>
      </c>
      <c r="S116" s="457">
        <f t="shared" si="75"/>
        <v>0</v>
      </c>
      <c r="T116" s="457">
        <f t="shared" si="76"/>
        <v>0</v>
      </c>
      <c r="U116" s="457">
        <f t="shared" si="77"/>
        <v>0</v>
      </c>
      <c r="V116" s="458">
        <f t="shared" si="77"/>
        <v>0</v>
      </c>
      <c r="W116" s="459">
        <v>8</v>
      </c>
      <c r="X116" s="444"/>
    </row>
    <row r="117" spans="1:24" ht="58.5" customHeight="1">
      <c r="A117" s="446" t="s">
        <v>570</v>
      </c>
      <c r="B117" s="497" t="s">
        <v>770</v>
      </c>
      <c r="C117" s="460" t="s">
        <v>1842</v>
      </c>
      <c r="D117" s="448"/>
      <c r="E117" s="448"/>
      <c r="F117" s="448"/>
      <c r="G117" s="448"/>
      <c r="H117" s="447" t="s">
        <v>585</v>
      </c>
      <c r="I117" s="450">
        <v>1</v>
      </c>
      <c r="J117" s="451">
        <f t="shared" si="70"/>
        <v>2</v>
      </c>
      <c r="K117" s="452">
        <v>0</v>
      </c>
      <c r="L117" s="453">
        <v>0.23</v>
      </c>
      <c r="M117" s="454">
        <f t="shared" si="71"/>
        <v>0</v>
      </c>
      <c r="N117" s="454">
        <f t="shared" si="72"/>
        <v>0</v>
      </c>
      <c r="O117" s="455">
        <f t="shared" si="73"/>
        <v>0</v>
      </c>
      <c r="P117" s="455">
        <f t="shared" si="74"/>
        <v>0</v>
      </c>
      <c r="Q117" s="447" t="s">
        <v>585</v>
      </c>
      <c r="R117" s="456">
        <v>1</v>
      </c>
      <c r="S117" s="457">
        <f t="shared" si="75"/>
        <v>0</v>
      </c>
      <c r="T117" s="457">
        <f t="shared" si="76"/>
        <v>0</v>
      </c>
      <c r="U117" s="457">
        <f t="shared" si="77"/>
        <v>0</v>
      </c>
      <c r="V117" s="458">
        <f t="shared" si="77"/>
        <v>0</v>
      </c>
      <c r="W117" s="459"/>
      <c r="X117" s="444"/>
    </row>
    <row r="118" spans="1:24" ht="396.75" customHeight="1">
      <c r="A118" s="446" t="s">
        <v>570</v>
      </c>
      <c r="B118" s="480" t="s">
        <v>583</v>
      </c>
      <c r="C118" s="588" t="s">
        <v>1824</v>
      </c>
      <c r="D118" s="484"/>
      <c r="E118" s="485"/>
      <c r="F118" s="485"/>
      <c r="G118" s="485"/>
      <c r="H118" s="486"/>
      <c r="I118" s="487"/>
      <c r="J118" s="488"/>
      <c r="K118" s="489"/>
      <c r="L118" s="490"/>
      <c r="M118" s="491"/>
      <c r="N118" s="491"/>
      <c r="O118" s="492"/>
      <c r="P118" s="492"/>
      <c r="Q118" s="492"/>
      <c r="R118" s="493"/>
      <c r="S118" s="494"/>
      <c r="T118" s="494"/>
      <c r="U118" s="494"/>
      <c r="V118" s="476"/>
      <c r="W118" s="495"/>
      <c r="X118" s="444"/>
    </row>
    <row r="119" spans="1:24" ht="33.75" customHeight="1">
      <c r="A119" s="446" t="s">
        <v>570</v>
      </c>
      <c r="B119" s="478" t="s">
        <v>771</v>
      </c>
      <c r="C119" s="449" t="s">
        <v>772</v>
      </c>
      <c r="D119" s="449"/>
      <c r="E119" s="449"/>
      <c r="F119" s="449"/>
      <c r="G119" s="449"/>
      <c r="H119" s="479" t="s">
        <v>43</v>
      </c>
      <c r="I119" s="450">
        <v>50</v>
      </c>
      <c r="J119" s="451">
        <f t="shared" ref="J119:J127" si="78">I119*2</f>
        <v>100</v>
      </c>
      <c r="K119" s="452">
        <v>0</v>
      </c>
      <c r="L119" s="453">
        <v>0.08</v>
      </c>
      <c r="M119" s="454">
        <f t="shared" ref="M119:M127" si="79">K119*L119</f>
        <v>0</v>
      </c>
      <c r="N119" s="454">
        <f t="shared" ref="N119:N127" si="80">K119+M119</f>
        <v>0</v>
      </c>
      <c r="O119" s="455">
        <f t="shared" ref="O119:O127" si="81">J119*K119</f>
        <v>0</v>
      </c>
      <c r="P119" s="455">
        <f t="shared" ref="P119:P127" si="82">J119*N119</f>
        <v>0</v>
      </c>
      <c r="Q119" s="479" t="s">
        <v>43</v>
      </c>
      <c r="R119" s="456">
        <f t="shared" ref="R119:R126" si="83">J119*0.6</f>
        <v>60</v>
      </c>
      <c r="S119" s="457">
        <f t="shared" ref="S119:S127" si="84">R119*K119</f>
        <v>0</v>
      </c>
      <c r="T119" s="457">
        <f t="shared" ref="T119:T127" si="85">R119*N119</f>
        <v>0</v>
      </c>
      <c r="U119" s="457">
        <f t="shared" ref="U119:U127" si="86">O119+S119</f>
        <v>0</v>
      </c>
      <c r="V119" s="458">
        <f t="shared" ref="V119:V127" si="87">P119+T119</f>
        <v>0</v>
      </c>
      <c r="W119" s="459">
        <v>22</v>
      </c>
      <c r="X119" s="444"/>
    </row>
    <row r="120" spans="1:24" ht="33.75" customHeight="1">
      <c r="A120" s="446" t="s">
        <v>570</v>
      </c>
      <c r="B120" s="478" t="s">
        <v>773</v>
      </c>
      <c r="C120" s="449" t="s">
        <v>774</v>
      </c>
      <c r="D120" s="449"/>
      <c r="E120" s="449"/>
      <c r="F120" s="449"/>
      <c r="G120" s="449"/>
      <c r="H120" s="479" t="s">
        <v>43</v>
      </c>
      <c r="I120" s="450">
        <v>50</v>
      </c>
      <c r="J120" s="451">
        <f t="shared" si="78"/>
        <v>100</v>
      </c>
      <c r="K120" s="452">
        <v>0</v>
      </c>
      <c r="L120" s="453">
        <v>0.08</v>
      </c>
      <c r="M120" s="454">
        <f t="shared" si="79"/>
        <v>0</v>
      </c>
      <c r="N120" s="454">
        <f t="shared" si="80"/>
        <v>0</v>
      </c>
      <c r="O120" s="455">
        <f t="shared" si="81"/>
        <v>0</v>
      </c>
      <c r="P120" s="455">
        <f t="shared" si="82"/>
        <v>0</v>
      </c>
      <c r="Q120" s="479" t="s">
        <v>43</v>
      </c>
      <c r="R120" s="456">
        <f t="shared" si="83"/>
        <v>60</v>
      </c>
      <c r="S120" s="457">
        <f t="shared" si="84"/>
        <v>0</v>
      </c>
      <c r="T120" s="457">
        <f t="shared" si="85"/>
        <v>0</v>
      </c>
      <c r="U120" s="457">
        <f t="shared" si="86"/>
        <v>0</v>
      </c>
      <c r="V120" s="458">
        <f t="shared" si="87"/>
        <v>0</v>
      </c>
      <c r="W120" s="459">
        <v>30</v>
      </c>
      <c r="X120" s="444"/>
    </row>
    <row r="121" spans="1:24" ht="33.75" customHeight="1">
      <c r="A121" s="446" t="s">
        <v>570</v>
      </c>
      <c r="B121" s="478" t="s">
        <v>775</v>
      </c>
      <c r="C121" s="449" t="s">
        <v>776</v>
      </c>
      <c r="D121" s="449"/>
      <c r="E121" s="449"/>
      <c r="F121" s="449"/>
      <c r="G121" s="449"/>
      <c r="H121" s="479" t="s">
        <v>43</v>
      </c>
      <c r="I121" s="450">
        <v>50</v>
      </c>
      <c r="J121" s="451">
        <f t="shared" si="78"/>
        <v>100</v>
      </c>
      <c r="K121" s="452">
        <v>0</v>
      </c>
      <c r="L121" s="453">
        <v>0.08</v>
      </c>
      <c r="M121" s="454">
        <f t="shared" si="79"/>
        <v>0</v>
      </c>
      <c r="N121" s="454">
        <f t="shared" si="80"/>
        <v>0</v>
      </c>
      <c r="O121" s="455">
        <f t="shared" si="81"/>
        <v>0</v>
      </c>
      <c r="P121" s="455">
        <f t="shared" si="82"/>
        <v>0</v>
      </c>
      <c r="Q121" s="479" t="s">
        <v>43</v>
      </c>
      <c r="R121" s="456">
        <f t="shared" si="83"/>
        <v>60</v>
      </c>
      <c r="S121" s="457">
        <f t="shared" si="84"/>
        <v>0</v>
      </c>
      <c r="T121" s="457">
        <f t="shared" si="85"/>
        <v>0</v>
      </c>
      <c r="U121" s="457">
        <f t="shared" si="86"/>
        <v>0</v>
      </c>
      <c r="V121" s="458">
        <f t="shared" si="87"/>
        <v>0</v>
      </c>
      <c r="W121" s="459">
        <v>30</v>
      </c>
      <c r="X121" s="444"/>
    </row>
    <row r="122" spans="1:24" ht="33.75" customHeight="1">
      <c r="A122" s="446" t="s">
        <v>570</v>
      </c>
      <c r="B122" s="478" t="s">
        <v>777</v>
      </c>
      <c r="C122" s="449" t="s">
        <v>778</v>
      </c>
      <c r="D122" s="449"/>
      <c r="E122" s="449"/>
      <c r="F122" s="449"/>
      <c r="G122" s="449"/>
      <c r="H122" s="479" t="s">
        <v>43</v>
      </c>
      <c r="I122" s="450">
        <v>10</v>
      </c>
      <c r="J122" s="451">
        <f t="shared" si="78"/>
        <v>20</v>
      </c>
      <c r="K122" s="452">
        <v>0</v>
      </c>
      <c r="L122" s="453">
        <v>0.08</v>
      </c>
      <c r="M122" s="454">
        <f t="shared" si="79"/>
        <v>0</v>
      </c>
      <c r="N122" s="454">
        <f t="shared" si="80"/>
        <v>0</v>
      </c>
      <c r="O122" s="455">
        <f t="shared" si="81"/>
        <v>0</v>
      </c>
      <c r="P122" s="455">
        <f t="shared" si="82"/>
        <v>0</v>
      </c>
      <c r="Q122" s="479" t="s">
        <v>43</v>
      </c>
      <c r="R122" s="456">
        <f t="shared" si="83"/>
        <v>12</v>
      </c>
      <c r="S122" s="457">
        <f t="shared" si="84"/>
        <v>0</v>
      </c>
      <c r="T122" s="457">
        <f t="shared" si="85"/>
        <v>0</v>
      </c>
      <c r="U122" s="457">
        <f t="shared" si="86"/>
        <v>0</v>
      </c>
      <c r="V122" s="458">
        <f t="shared" si="87"/>
        <v>0</v>
      </c>
      <c r="W122" s="459">
        <v>5</v>
      </c>
      <c r="X122" s="444"/>
    </row>
    <row r="123" spans="1:24" ht="33.75" customHeight="1">
      <c r="A123" s="446" t="s">
        <v>570</v>
      </c>
      <c r="B123" s="478" t="s">
        <v>779</v>
      </c>
      <c r="C123" s="449" t="s">
        <v>780</v>
      </c>
      <c r="D123" s="449"/>
      <c r="E123" s="449"/>
      <c r="F123" s="449"/>
      <c r="G123" s="449"/>
      <c r="H123" s="479" t="s">
        <v>43</v>
      </c>
      <c r="I123" s="450">
        <v>50</v>
      </c>
      <c r="J123" s="451">
        <f t="shared" si="78"/>
        <v>100</v>
      </c>
      <c r="K123" s="452">
        <v>0</v>
      </c>
      <c r="L123" s="453">
        <v>0.08</v>
      </c>
      <c r="M123" s="454">
        <f t="shared" si="79"/>
        <v>0</v>
      </c>
      <c r="N123" s="454">
        <f t="shared" si="80"/>
        <v>0</v>
      </c>
      <c r="O123" s="455">
        <f t="shared" si="81"/>
        <v>0</v>
      </c>
      <c r="P123" s="455">
        <f t="shared" si="82"/>
        <v>0</v>
      </c>
      <c r="Q123" s="479" t="s">
        <v>43</v>
      </c>
      <c r="R123" s="456">
        <f t="shared" si="83"/>
        <v>60</v>
      </c>
      <c r="S123" s="457">
        <f t="shared" si="84"/>
        <v>0</v>
      </c>
      <c r="T123" s="457">
        <f t="shared" si="85"/>
        <v>0</v>
      </c>
      <c r="U123" s="457">
        <f t="shared" si="86"/>
        <v>0</v>
      </c>
      <c r="V123" s="458">
        <f t="shared" si="87"/>
        <v>0</v>
      </c>
      <c r="W123" s="459">
        <v>50</v>
      </c>
      <c r="X123" s="444"/>
    </row>
    <row r="124" spans="1:24" ht="33.75" customHeight="1">
      <c r="A124" s="446" t="s">
        <v>570</v>
      </c>
      <c r="B124" s="478" t="s">
        <v>781</v>
      </c>
      <c r="C124" s="449" t="s">
        <v>782</v>
      </c>
      <c r="D124" s="449"/>
      <c r="E124" s="449"/>
      <c r="F124" s="449"/>
      <c r="G124" s="449"/>
      <c r="H124" s="479" t="s">
        <v>43</v>
      </c>
      <c r="I124" s="450">
        <v>100</v>
      </c>
      <c r="J124" s="451">
        <f t="shared" si="78"/>
        <v>200</v>
      </c>
      <c r="K124" s="452">
        <v>0</v>
      </c>
      <c r="L124" s="453">
        <v>0.08</v>
      </c>
      <c r="M124" s="454">
        <f t="shared" si="79"/>
        <v>0</v>
      </c>
      <c r="N124" s="454">
        <f t="shared" si="80"/>
        <v>0</v>
      </c>
      <c r="O124" s="455">
        <f t="shared" si="81"/>
        <v>0</v>
      </c>
      <c r="P124" s="455">
        <f t="shared" si="82"/>
        <v>0</v>
      </c>
      <c r="Q124" s="479" t="s">
        <v>43</v>
      </c>
      <c r="R124" s="456">
        <f t="shared" si="83"/>
        <v>120</v>
      </c>
      <c r="S124" s="457">
        <f t="shared" si="84"/>
        <v>0</v>
      </c>
      <c r="T124" s="457">
        <f t="shared" si="85"/>
        <v>0</v>
      </c>
      <c r="U124" s="457">
        <f t="shared" si="86"/>
        <v>0</v>
      </c>
      <c r="V124" s="458">
        <f t="shared" si="87"/>
        <v>0</v>
      </c>
      <c r="W124" s="459">
        <v>50</v>
      </c>
      <c r="X124" s="444"/>
    </row>
    <row r="125" spans="1:24" ht="33.75" customHeight="1">
      <c r="A125" s="446" t="s">
        <v>570</v>
      </c>
      <c r="B125" s="478" t="s">
        <v>783</v>
      </c>
      <c r="C125" s="449" t="s">
        <v>784</v>
      </c>
      <c r="D125" s="449"/>
      <c r="E125" s="449"/>
      <c r="F125" s="449"/>
      <c r="G125" s="449"/>
      <c r="H125" s="479" t="s">
        <v>43</v>
      </c>
      <c r="I125" s="450">
        <v>50</v>
      </c>
      <c r="J125" s="451">
        <f t="shared" si="78"/>
        <v>100</v>
      </c>
      <c r="K125" s="452">
        <v>0</v>
      </c>
      <c r="L125" s="453">
        <v>0.08</v>
      </c>
      <c r="M125" s="454">
        <f t="shared" si="79"/>
        <v>0</v>
      </c>
      <c r="N125" s="454">
        <f t="shared" si="80"/>
        <v>0</v>
      </c>
      <c r="O125" s="455">
        <f t="shared" si="81"/>
        <v>0</v>
      </c>
      <c r="P125" s="455">
        <f t="shared" si="82"/>
        <v>0</v>
      </c>
      <c r="Q125" s="479" t="s">
        <v>43</v>
      </c>
      <c r="R125" s="456">
        <f t="shared" si="83"/>
        <v>60</v>
      </c>
      <c r="S125" s="457">
        <f t="shared" si="84"/>
        <v>0</v>
      </c>
      <c r="T125" s="457">
        <f t="shared" si="85"/>
        <v>0</v>
      </c>
      <c r="U125" s="457">
        <f t="shared" si="86"/>
        <v>0</v>
      </c>
      <c r="V125" s="458">
        <f t="shared" si="87"/>
        <v>0</v>
      </c>
      <c r="W125" s="459">
        <v>50</v>
      </c>
      <c r="X125" s="444"/>
    </row>
    <row r="126" spans="1:24" ht="33.75" customHeight="1">
      <c r="A126" s="446" t="s">
        <v>570</v>
      </c>
      <c r="B126" s="478" t="s">
        <v>785</v>
      </c>
      <c r="C126" s="449" t="s">
        <v>786</v>
      </c>
      <c r="D126" s="449"/>
      <c r="E126" s="449"/>
      <c r="F126" s="449"/>
      <c r="G126" s="449"/>
      <c r="H126" s="479" t="s">
        <v>43</v>
      </c>
      <c r="I126" s="450">
        <v>50</v>
      </c>
      <c r="J126" s="451">
        <f t="shared" si="78"/>
        <v>100</v>
      </c>
      <c r="K126" s="452">
        <v>0</v>
      </c>
      <c r="L126" s="453">
        <v>0.08</v>
      </c>
      <c r="M126" s="454">
        <f t="shared" si="79"/>
        <v>0</v>
      </c>
      <c r="N126" s="454">
        <f t="shared" si="80"/>
        <v>0</v>
      </c>
      <c r="O126" s="455">
        <f t="shared" si="81"/>
        <v>0</v>
      </c>
      <c r="P126" s="455">
        <f t="shared" si="82"/>
        <v>0</v>
      </c>
      <c r="Q126" s="479" t="s">
        <v>43</v>
      </c>
      <c r="R126" s="456">
        <f t="shared" si="83"/>
        <v>60</v>
      </c>
      <c r="S126" s="457">
        <f t="shared" si="84"/>
        <v>0</v>
      </c>
      <c r="T126" s="457">
        <f t="shared" si="85"/>
        <v>0</v>
      </c>
      <c r="U126" s="457">
        <f t="shared" si="86"/>
        <v>0</v>
      </c>
      <c r="V126" s="458">
        <f t="shared" si="87"/>
        <v>0</v>
      </c>
      <c r="W126" s="459">
        <v>50</v>
      </c>
      <c r="X126" s="444"/>
    </row>
    <row r="127" spans="1:24" ht="58.5" customHeight="1">
      <c r="A127" s="446" t="s">
        <v>570</v>
      </c>
      <c r="B127" s="497" t="s">
        <v>787</v>
      </c>
      <c r="C127" s="460" t="s">
        <v>1842</v>
      </c>
      <c r="D127" s="448"/>
      <c r="E127" s="448"/>
      <c r="F127" s="448"/>
      <c r="G127" s="448"/>
      <c r="H127" s="447" t="s">
        <v>585</v>
      </c>
      <c r="I127" s="450">
        <v>1</v>
      </c>
      <c r="J127" s="451">
        <f t="shared" si="78"/>
        <v>2</v>
      </c>
      <c r="K127" s="452">
        <v>0</v>
      </c>
      <c r="L127" s="453">
        <v>0.23</v>
      </c>
      <c r="M127" s="454">
        <f t="shared" si="79"/>
        <v>0</v>
      </c>
      <c r="N127" s="454">
        <f t="shared" si="80"/>
        <v>0</v>
      </c>
      <c r="O127" s="455">
        <f t="shared" si="81"/>
        <v>0</v>
      </c>
      <c r="P127" s="455">
        <f t="shared" si="82"/>
        <v>0</v>
      </c>
      <c r="Q127" s="447" t="s">
        <v>585</v>
      </c>
      <c r="R127" s="456">
        <v>1</v>
      </c>
      <c r="S127" s="457">
        <f t="shared" si="84"/>
        <v>0</v>
      </c>
      <c r="T127" s="457">
        <f t="shared" si="85"/>
        <v>0</v>
      </c>
      <c r="U127" s="457">
        <f t="shared" si="86"/>
        <v>0</v>
      </c>
      <c r="V127" s="458">
        <f t="shared" si="87"/>
        <v>0</v>
      </c>
      <c r="W127" s="459"/>
      <c r="X127" s="444"/>
    </row>
    <row r="128" spans="1:24" ht="271.5" customHeight="1">
      <c r="A128" s="446" t="s">
        <v>570</v>
      </c>
      <c r="B128" s="480" t="s">
        <v>586</v>
      </c>
      <c r="C128" s="483" t="s">
        <v>788</v>
      </c>
      <c r="D128" s="484"/>
      <c r="E128" s="485"/>
      <c r="F128" s="485"/>
      <c r="G128" s="485"/>
      <c r="H128" s="486"/>
      <c r="I128" s="487"/>
      <c r="J128" s="488"/>
      <c r="K128" s="489"/>
      <c r="L128" s="490"/>
      <c r="M128" s="491"/>
      <c r="N128" s="491"/>
      <c r="O128" s="492"/>
      <c r="P128" s="492"/>
      <c r="Q128" s="492"/>
      <c r="R128" s="493"/>
      <c r="S128" s="494"/>
      <c r="T128" s="494"/>
      <c r="U128" s="494"/>
      <c r="V128" s="476"/>
      <c r="W128" s="495"/>
      <c r="X128" s="444"/>
    </row>
    <row r="129" spans="1:25" ht="33.75" customHeight="1">
      <c r="A129" s="446" t="s">
        <v>570</v>
      </c>
      <c r="B129" s="478" t="s">
        <v>789</v>
      </c>
      <c r="C129" s="449" t="s">
        <v>790</v>
      </c>
      <c r="D129" s="449"/>
      <c r="E129" s="449"/>
      <c r="F129" s="449"/>
      <c r="G129" s="449"/>
      <c r="H129" s="479" t="s">
        <v>43</v>
      </c>
      <c r="I129" s="450">
        <v>50</v>
      </c>
      <c r="J129" s="451">
        <f t="shared" ref="J129:J134" si="88">I129*2</f>
        <v>100</v>
      </c>
      <c r="K129" s="452">
        <v>0</v>
      </c>
      <c r="L129" s="453">
        <v>0.08</v>
      </c>
      <c r="M129" s="454">
        <f t="shared" ref="M129:M134" si="89">K129*L129</f>
        <v>0</v>
      </c>
      <c r="N129" s="454">
        <f t="shared" ref="N129:N134" si="90">K129+M129</f>
        <v>0</v>
      </c>
      <c r="O129" s="455">
        <f t="shared" ref="O129:O134" si="91">J129*K129</f>
        <v>0</v>
      </c>
      <c r="P129" s="455">
        <f t="shared" ref="P129:P134" si="92">J129*N129</f>
        <v>0</v>
      </c>
      <c r="Q129" s="479" t="s">
        <v>43</v>
      </c>
      <c r="R129" s="456">
        <f>J129*0.6</f>
        <v>60</v>
      </c>
      <c r="S129" s="457">
        <f t="shared" ref="S129:S134" si="93">R129*K129</f>
        <v>0</v>
      </c>
      <c r="T129" s="457">
        <f t="shared" ref="T129:T134" si="94">R129*N129</f>
        <v>0</v>
      </c>
      <c r="U129" s="457">
        <f t="shared" ref="U129:V134" si="95">O129+S129</f>
        <v>0</v>
      </c>
      <c r="V129" s="458">
        <f t="shared" si="95"/>
        <v>0</v>
      </c>
      <c r="W129" s="459">
        <v>12</v>
      </c>
      <c r="X129" s="444"/>
    </row>
    <row r="130" spans="1:25" ht="33.75" customHeight="1">
      <c r="A130" s="446" t="s">
        <v>570</v>
      </c>
      <c r="B130" s="478" t="s">
        <v>791</v>
      </c>
      <c r="C130" s="449" t="s">
        <v>648</v>
      </c>
      <c r="D130" s="449"/>
      <c r="E130" s="449"/>
      <c r="F130" s="449"/>
      <c r="G130" s="449"/>
      <c r="H130" s="479" t="s">
        <v>43</v>
      </c>
      <c r="I130" s="450">
        <v>20</v>
      </c>
      <c r="J130" s="451">
        <f t="shared" si="88"/>
        <v>40</v>
      </c>
      <c r="K130" s="452">
        <v>0</v>
      </c>
      <c r="L130" s="453">
        <v>0.08</v>
      </c>
      <c r="M130" s="454">
        <f t="shared" si="89"/>
        <v>0</v>
      </c>
      <c r="N130" s="454">
        <f t="shared" si="90"/>
        <v>0</v>
      </c>
      <c r="O130" s="455">
        <f t="shared" si="91"/>
        <v>0</v>
      </c>
      <c r="P130" s="455">
        <f t="shared" si="92"/>
        <v>0</v>
      </c>
      <c r="Q130" s="479" t="s">
        <v>43</v>
      </c>
      <c r="R130" s="456">
        <f>J130*0.6</f>
        <v>24</v>
      </c>
      <c r="S130" s="457">
        <f t="shared" si="93"/>
        <v>0</v>
      </c>
      <c r="T130" s="457">
        <f t="shared" si="94"/>
        <v>0</v>
      </c>
      <c r="U130" s="457">
        <f t="shared" si="95"/>
        <v>0</v>
      </c>
      <c r="V130" s="458">
        <f t="shared" si="95"/>
        <v>0</v>
      </c>
      <c r="W130" s="459">
        <v>20</v>
      </c>
      <c r="X130" s="444"/>
    </row>
    <row r="131" spans="1:25" ht="33.75" customHeight="1">
      <c r="A131" s="446" t="s">
        <v>570</v>
      </c>
      <c r="B131" s="478" t="s">
        <v>792</v>
      </c>
      <c r="C131" s="449" t="s">
        <v>671</v>
      </c>
      <c r="D131" s="449"/>
      <c r="E131" s="449"/>
      <c r="F131" s="449"/>
      <c r="G131" s="449"/>
      <c r="H131" s="479" t="s">
        <v>43</v>
      </c>
      <c r="I131" s="450">
        <v>300</v>
      </c>
      <c r="J131" s="451">
        <f t="shared" si="88"/>
        <v>600</v>
      </c>
      <c r="K131" s="452">
        <v>0</v>
      </c>
      <c r="L131" s="453">
        <v>0.08</v>
      </c>
      <c r="M131" s="454">
        <f t="shared" si="89"/>
        <v>0</v>
      </c>
      <c r="N131" s="454">
        <f t="shared" si="90"/>
        <v>0</v>
      </c>
      <c r="O131" s="455">
        <f t="shared" si="91"/>
        <v>0</v>
      </c>
      <c r="P131" s="455">
        <f t="shared" si="92"/>
        <v>0</v>
      </c>
      <c r="Q131" s="479" t="s">
        <v>43</v>
      </c>
      <c r="R131" s="456">
        <f>J131*0.6</f>
        <v>360</v>
      </c>
      <c r="S131" s="457">
        <f t="shared" si="93"/>
        <v>0</v>
      </c>
      <c r="T131" s="457">
        <f t="shared" si="94"/>
        <v>0</v>
      </c>
      <c r="U131" s="457">
        <f t="shared" si="95"/>
        <v>0</v>
      </c>
      <c r="V131" s="458">
        <f t="shared" si="95"/>
        <v>0</v>
      </c>
      <c r="W131" s="459">
        <v>60</v>
      </c>
      <c r="X131" s="444"/>
    </row>
    <row r="132" spans="1:25" ht="33.75" customHeight="1">
      <c r="A132" s="446" t="s">
        <v>570</v>
      </c>
      <c r="B132" s="478" t="s">
        <v>793</v>
      </c>
      <c r="C132" s="449" t="s">
        <v>673</v>
      </c>
      <c r="D132" s="449"/>
      <c r="E132" s="449"/>
      <c r="F132" s="449"/>
      <c r="G132" s="449"/>
      <c r="H132" s="479" t="s">
        <v>43</v>
      </c>
      <c r="I132" s="450">
        <v>50</v>
      </c>
      <c r="J132" s="451">
        <f t="shared" si="88"/>
        <v>100</v>
      </c>
      <c r="K132" s="452">
        <v>0</v>
      </c>
      <c r="L132" s="453">
        <v>0.08</v>
      </c>
      <c r="M132" s="454">
        <f t="shared" si="89"/>
        <v>0</v>
      </c>
      <c r="N132" s="454">
        <f t="shared" si="90"/>
        <v>0</v>
      </c>
      <c r="O132" s="455">
        <f t="shared" si="91"/>
        <v>0</v>
      </c>
      <c r="P132" s="455">
        <f t="shared" si="92"/>
        <v>0</v>
      </c>
      <c r="Q132" s="479" t="s">
        <v>43</v>
      </c>
      <c r="R132" s="456">
        <f>J132*0.6</f>
        <v>60</v>
      </c>
      <c r="S132" s="457">
        <f t="shared" si="93"/>
        <v>0</v>
      </c>
      <c r="T132" s="457">
        <f t="shared" si="94"/>
        <v>0</v>
      </c>
      <c r="U132" s="457">
        <f t="shared" si="95"/>
        <v>0</v>
      </c>
      <c r="V132" s="458">
        <f t="shared" si="95"/>
        <v>0</v>
      </c>
      <c r="W132" s="459">
        <v>50</v>
      </c>
      <c r="X132" s="444"/>
    </row>
    <row r="133" spans="1:25" ht="33.75" customHeight="1">
      <c r="A133" s="446" t="s">
        <v>570</v>
      </c>
      <c r="B133" s="478" t="s">
        <v>794</v>
      </c>
      <c r="C133" s="449" t="s">
        <v>675</v>
      </c>
      <c r="D133" s="449"/>
      <c r="E133" s="449"/>
      <c r="F133" s="449"/>
      <c r="G133" s="449"/>
      <c r="H133" s="479" t="s">
        <v>43</v>
      </c>
      <c r="I133" s="450">
        <v>50</v>
      </c>
      <c r="J133" s="451">
        <f t="shared" si="88"/>
        <v>100</v>
      </c>
      <c r="K133" s="452">
        <v>0</v>
      </c>
      <c r="L133" s="453">
        <v>0.08</v>
      </c>
      <c r="M133" s="454">
        <f t="shared" si="89"/>
        <v>0</v>
      </c>
      <c r="N133" s="454">
        <f t="shared" si="90"/>
        <v>0</v>
      </c>
      <c r="O133" s="455">
        <f t="shared" si="91"/>
        <v>0</v>
      </c>
      <c r="P133" s="455">
        <f t="shared" si="92"/>
        <v>0</v>
      </c>
      <c r="Q133" s="479" t="s">
        <v>43</v>
      </c>
      <c r="R133" s="456">
        <f>J133*0.6</f>
        <v>60</v>
      </c>
      <c r="S133" s="457">
        <f t="shared" si="93"/>
        <v>0</v>
      </c>
      <c r="T133" s="457">
        <f t="shared" si="94"/>
        <v>0</v>
      </c>
      <c r="U133" s="457">
        <f t="shared" si="95"/>
        <v>0</v>
      </c>
      <c r="V133" s="458">
        <f t="shared" si="95"/>
        <v>0</v>
      </c>
      <c r="W133" s="459">
        <v>20</v>
      </c>
      <c r="X133" s="444"/>
    </row>
    <row r="134" spans="1:25" ht="58.5" customHeight="1">
      <c r="A134" s="446" t="s">
        <v>570</v>
      </c>
      <c r="B134" s="497" t="s">
        <v>795</v>
      </c>
      <c r="C134" s="460" t="s">
        <v>1842</v>
      </c>
      <c r="D134" s="448"/>
      <c r="E134" s="448"/>
      <c r="F134" s="448"/>
      <c r="G134" s="448"/>
      <c r="H134" s="447" t="s">
        <v>585</v>
      </c>
      <c r="I134" s="450">
        <v>1</v>
      </c>
      <c r="J134" s="451">
        <f t="shared" si="88"/>
        <v>2</v>
      </c>
      <c r="K134" s="452">
        <v>0</v>
      </c>
      <c r="L134" s="453">
        <v>0.23</v>
      </c>
      <c r="M134" s="454">
        <f t="shared" si="89"/>
        <v>0</v>
      </c>
      <c r="N134" s="454">
        <f t="shared" si="90"/>
        <v>0</v>
      </c>
      <c r="O134" s="455">
        <f t="shared" si="91"/>
        <v>0</v>
      </c>
      <c r="P134" s="455">
        <f t="shared" si="92"/>
        <v>0</v>
      </c>
      <c r="Q134" s="447" t="s">
        <v>585</v>
      </c>
      <c r="R134" s="456">
        <v>1</v>
      </c>
      <c r="S134" s="457">
        <f t="shared" si="93"/>
        <v>0</v>
      </c>
      <c r="T134" s="457">
        <f t="shared" si="94"/>
        <v>0</v>
      </c>
      <c r="U134" s="457">
        <f t="shared" si="95"/>
        <v>0</v>
      </c>
      <c r="V134" s="458">
        <f t="shared" si="95"/>
        <v>0</v>
      </c>
      <c r="W134" s="459"/>
      <c r="X134" s="444"/>
    </row>
    <row r="135" spans="1:25" ht="144.75" customHeight="1">
      <c r="A135" s="446" t="s">
        <v>570</v>
      </c>
      <c r="B135" s="500" t="s">
        <v>588</v>
      </c>
      <c r="C135" s="449" t="s">
        <v>796</v>
      </c>
      <c r="D135" s="484"/>
      <c r="E135" s="485"/>
      <c r="F135" s="485"/>
      <c r="G135" s="485"/>
      <c r="H135" s="486"/>
      <c r="I135" s="487"/>
      <c r="J135" s="488"/>
      <c r="K135" s="489"/>
      <c r="L135" s="490"/>
      <c r="M135" s="491"/>
      <c r="N135" s="491"/>
      <c r="O135" s="492"/>
      <c r="P135" s="492"/>
      <c r="Q135" s="492"/>
      <c r="R135" s="493"/>
      <c r="S135" s="494"/>
      <c r="T135" s="494"/>
      <c r="U135" s="494"/>
      <c r="V135" s="476"/>
      <c r="W135" s="495"/>
      <c r="X135" s="444"/>
    </row>
    <row r="136" spans="1:25" ht="33.75" customHeight="1">
      <c r="A136" s="446" t="s">
        <v>570</v>
      </c>
      <c r="B136" s="478" t="s">
        <v>797</v>
      </c>
      <c r="C136" s="449" t="s">
        <v>798</v>
      </c>
      <c r="D136" s="449"/>
      <c r="E136" s="449"/>
      <c r="F136" s="449"/>
      <c r="G136" s="449"/>
      <c r="H136" s="479" t="s">
        <v>43</v>
      </c>
      <c r="I136" s="450">
        <v>1</v>
      </c>
      <c r="J136" s="451">
        <f t="shared" ref="J136:J142" si="96">I136*2</f>
        <v>2</v>
      </c>
      <c r="K136" s="452">
        <v>0</v>
      </c>
      <c r="L136" s="453">
        <v>0.08</v>
      </c>
      <c r="M136" s="454">
        <f t="shared" ref="M136:M142" si="97">K136*L136</f>
        <v>0</v>
      </c>
      <c r="N136" s="454">
        <f t="shared" ref="N136:N142" si="98">K136+M136</f>
        <v>0</v>
      </c>
      <c r="O136" s="455">
        <f t="shared" ref="O136:O142" si="99">J136*K136</f>
        <v>0</v>
      </c>
      <c r="P136" s="455">
        <f t="shared" ref="P136:P142" si="100">J136*N136</f>
        <v>0</v>
      </c>
      <c r="Q136" s="479" t="s">
        <v>43</v>
      </c>
      <c r="R136" s="456">
        <v>1</v>
      </c>
      <c r="S136" s="457">
        <f t="shared" ref="S136:S142" si="101">R136*K136</f>
        <v>0</v>
      </c>
      <c r="T136" s="457">
        <f t="shared" ref="T136:T142" si="102">R136*N136</f>
        <v>0</v>
      </c>
      <c r="U136" s="457">
        <f t="shared" ref="U136:V142" si="103">O136+S136</f>
        <v>0</v>
      </c>
      <c r="V136" s="458">
        <f t="shared" si="103"/>
        <v>0</v>
      </c>
      <c r="W136" s="459">
        <v>1</v>
      </c>
      <c r="X136" s="444"/>
    </row>
    <row r="137" spans="1:25" ht="33.75" customHeight="1">
      <c r="A137" s="446" t="s">
        <v>570</v>
      </c>
      <c r="B137" s="478" t="s">
        <v>799</v>
      </c>
      <c r="C137" s="449" t="s">
        <v>800</v>
      </c>
      <c r="D137" s="449"/>
      <c r="E137" s="449"/>
      <c r="F137" s="449"/>
      <c r="G137" s="449"/>
      <c r="H137" s="479" t="s">
        <v>43</v>
      </c>
      <c r="I137" s="450">
        <v>1</v>
      </c>
      <c r="J137" s="451">
        <f t="shared" si="96"/>
        <v>2</v>
      </c>
      <c r="K137" s="452">
        <v>0</v>
      </c>
      <c r="L137" s="453">
        <v>0.08</v>
      </c>
      <c r="M137" s="454">
        <f t="shared" si="97"/>
        <v>0</v>
      </c>
      <c r="N137" s="454">
        <f t="shared" si="98"/>
        <v>0</v>
      </c>
      <c r="O137" s="455">
        <f t="shared" si="99"/>
        <v>0</v>
      </c>
      <c r="P137" s="455">
        <f t="shared" si="100"/>
        <v>0</v>
      </c>
      <c r="Q137" s="479" t="s">
        <v>43</v>
      </c>
      <c r="R137" s="456">
        <v>1</v>
      </c>
      <c r="S137" s="457">
        <f t="shared" si="101"/>
        <v>0</v>
      </c>
      <c r="T137" s="457">
        <f t="shared" si="102"/>
        <v>0</v>
      </c>
      <c r="U137" s="457">
        <f t="shared" si="103"/>
        <v>0</v>
      </c>
      <c r="V137" s="458">
        <f t="shared" si="103"/>
        <v>0</v>
      </c>
      <c r="W137" s="459">
        <v>2</v>
      </c>
      <c r="X137" s="444"/>
    </row>
    <row r="138" spans="1:25" ht="33.75" customHeight="1">
      <c r="A138" s="446" t="s">
        <v>570</v>
      </c>
      <c r="B138" s="478" t="s">
        <v>801</v>
      </c>
      <c r="C138" s="449" t="s">
        <v>802</v>
      </c>
      <c r="D138" s="449"/>
      <c r="E138" s="449"/>
      <c r="F138" s="449"/>
      <c r="G138" s="449"/>
      <c r="H138" s="479" t="s">
        <v>43</v>
      </c>
      <c r="I138" s="450">
        <v>1</v>
      </c>
      <c r="J138" s="451">
        <f t="shared" si="96"/>
        <v>2</v>
      </c>
      <c r="K138" s="452">
        <v>0</v>
      </c>
      <c r="L138" s="453">
        <v>0.08</v>
      </c>
      <c r="M138" s="454">
        <f t="shared" si="97"/>
        <v>0</v>
      </c>
      <c r="N138" s="454">
        <f t="shared" si="98"/>
        <v>0</v>
      </c>
      <c r="O138" s="455">
        <f t="shared" si="99"/>
        <v>0</v>
      </c>
      <c r="P138" s="455">
        <f t="shared" si="100"/>
        <v>0</v>
      </c>
      <c r="Q138" s="479" t="s">
        <v>43</v>
      </c>
      <c r="R138" s="456">
        <v>1</v>
      </c>
      <c r="S138" s="457">
        <f t="shared" si="101"/>
        <v>0</v>
      </c>
      <c r="T138" s="457">
        <f t="shared" si="102"/>
        <v>0</v>
      </c>
      <c r="U138" s="457">
        <f t="shared" si="103"/>
        <v>0</v>
      </c>
      <c r="V138" s="458">
        <f t="shared" si="103"/>
        <v>0</v>
      </c>
      <c r="W138" s="459">
        <v>1</v>
      </c>
      <c r="X138" s="444"/>
    </row>
    <row r="139" spans="1:25" ht="33.75" customHeight="1">
      <c r="A139" s="446" t="s">
        <v>570</v>
      </c>
      <c r="B139" s="478" t="s">
        <v>803</v>
      </c>
      <c r="C139" s="449" t="s">
        <v>804</v>
      </c>
      <c r="D139" s="449"/>
      <c r="E139" s="449"/>
      <c r="F139" s="449"/>
      <c r="G139" s="449"/>
      <c r="H139" s="479" t="s">
        <v>43</v>
      </c>
      <c r="I139" s="450">
        <v>22</v>
      </c>
      <c r="J139" s="451">
        <f t="shared" si="96"/>
        <v>44</v>
      </c>
      <c r="K139" s="452">
        <v>0</v>
      </c>
      <c r="L139" s="453">
        <v>0.08</v>
      </c>
      <c r="M139" s="454">
        <f t="shared" si="97"/>
        <v>0</v>
      </c>
      <c r="N139" s="454">
        <f t="shared" si="98"/>
        <v>0</v>
      </c>
      <c r="O139" s="455">
        <f t="shared" si="99"/>
        <v>0</v>
      </c>
      <c r="P139" s="455">
        <f t="shared" si="100"/>
        <v>0</v>
      </c>
      <c r="Q139" s="479" t="s">
        <v>43</v>
      </c>
      <c r="R139" s="456">
        <v>26</v>
      </c>
      <c r="S139" s="457">
        <f t="shared" si="101"/>
        <v>0</v>
      </c>
      <c r="T139" s="457">
        <f t="shared" si="102"/>
        <v>0</v>
      </c>
      <c r="U139" s="457">
        <f t="shared" si="103"/>
        <v>0</v>
      </c>
      <c r="V139" s="458">
        <f t="shared" si="103"/>
        <v>0</v>
      </c>
      <c r="W139" s="459">
        <v>22</v>
      </c>
      <c r="X139" s="444"/>
    </row>
    <row r="140" spans="1:25" ht="33.75" customHeight="1">
      <c r="A140" s="446" t="s">
        <v>570</v>
      </c>
      <c r="B140" s="478" t="s">
        <v>805</v>
      </c>
      <c r="C140" s="449" t="s">
        <v>806</v>
      </c>
      <c r="D140" s="449"/>
      <c r="E140" s="449"/>
      <c r="F140" s="449"/>
      <c r="G140" s="449"/>
      <c r="H140" s="479" t="s">
        <v>43</v>
      </c>
      <c r="I140" s="450">
        <v>1</v>
      </c>
      <c r="J140" s="451">
        <f t="shared" si="96"/>
        <v>2</v>
      </c>
      <c r="K140" s="452">
        <v>0</v>
      </c>
      <c r="L140" s="453">
        <v>0.08</v>
      </c>
      <c r="M140" s="454">
        <f t="shared" si="97"/>
        <v>0</v>
      </c>
      <c r="N140" s="454">
        <f t="shared" si="98"/>
        <v>0</v>
      </c>
      <c r="O140" s="455">
        <f t="shared" si="99"/>
        <v>0</v>
      </c>
      <c r="P140" s="455">
        <f t="shared" si="100"/>
        <v>0</v>
      </c>
      <c r="Q140" s="479" t="s">
        <v>43</v>
      </c>
      <c r="R140" s="456">
        <v>1</v>
      </c>
      <c r="S140" s="457">
        <f t="shared" si="101"/>
        <v>0</v>
      </c>
      <c r="T140" s="457">
        <f t="shared" si="102"/>
        <v>0</v>
      </c>
      <c r="U140" s="457">
        <f t="shared" si="103"/>
        <v>0</v>
      </c>
      <c r="V140" s="458">
        <f t="shared" si="103"/>
        <v>0</v>
      </c>
      <c r="W140" s="459">
        <v>1</v>
      </c>
      <c r="X140" s="444"/>
    </row>
    <row r="141" spans="1:25" ht="33.75" customHeight="1">
      <c r="A141" s="446" t="s">
        <v>570</v>
      </c>
      <c r="B141" s="478" t="s">
        <v>807</v>
      </c>
      <c r="C141" s="449" t="s">
        <v>808</v>
      </c>
      <c r="D141" s="449"/>
      <c r="E141" s="449"/>
      <c r="F141" s="449"/>
      <c r="G141" s="449"/>
      <c r="H141" s="479" t="s">
        <v>43</v>
      </c>
      <c r="I141" s="450">
        <v>1</v>
      </c>
      <c r="J141" s="451">
        <f t="shared" si="96"/>
        <v>2</v>
      </c>
      <c r="K141" s="452">
        <v>0</v>
      </c>
      <c r="L141" s="453">
        <v>0.08</v>
      </c>
      <c r="M141" s="454">
        <f t="shared" si="97"/>
        <v>0</v>
      </c>
      <c r="N141" s="454">
        <f t="shared" si="98"/>
        <v>0</v>
      </c>
      <c r="O141" s="455">
        <f t="shared" si="99"/>
        <v>0</v>
      </c>
      <c r="P141" s="455">
        <f t="shared" si="100"/>
        <v>0</v>
      </c>
      <c r="Q141" s="479" t="s">
        <v>43</v>
      </c>
      <c r="R141" s="456">
        <v>1</v>
      </c>
      <c r="S141" s="457">
        <f t="shared" si="101"/>
        <v>0</v>
      </c>
      <c r="T141" s="457">
        <f t="shared" si="102"/>
        <v>0</v>
      </c>
      <c r="U141" s="457">
        <f t="shared" si="103"/>
        <v>0</v>
      </c>
      <c r="V141" s="458">
        <f t="shared" si="103"/>
        <v>0</v>
      </c>
      <c r="W141" s="459">
        <v>1</v>
      </c>
      <c r="X141" s="444"/>
    </row>
    <row r="142" spans="1:25" ht="33.75" customHeight="1">
      <c r="A142" s="446" t="s">
        <v>570</v>
      </c>
      <c r="B142" s="478" t="s">
        <v>809</v>
      </c>
      <c r="C142" s="449" t="s">
        <v>810</v>
      </c>
      <c r="D142" s="449"/>
      <c r="E142" s="449"/>
      <c r="F142" s="449"/>
      <c r="G142" s="449"/>
      <c r="H142" s="479" t="s">
        <v>43</v>
      </c>
      <c r="I142" s="450">
        <v>1</v>
      </c>
      <c r="J142" s="451">
        <f t="shared" si="96"/>
        <v>2</v>
      </c>
      <c r="K142" s="452">
        <v>0</v>
      </c>
      <c r="L142" s="453">
        <v>0.08</v>
      </c>
      <c r="M142" s="454">
        <f t="shared" si="97"/>
        <v>0</v>
      </c>
      <c r="N142" s="454">
        <f t="shared" si="98"/>
        <v>0</v>
      </c>
      <c r="O142" s="455">
        <f t="shared" si="99"/>
        <v>0</v>
      </c>
      <c r="P142" s="455">
        <f t="shared" si="100"/>
        <v>0</v>
      </c>
      <c r="Q142" s="479" t="s">
        <v>43</v>
      </c>
      <c r="R142" s="456">
        <v>1</v>
      </c>
      <c r="S142" s="457">
        <f t="shared" si="101"/>
        <v>0</v>
      </c>
      <c r="T142" s="457">
        <f t="shared" si="102"/>
        <v>0</v>
      </c>
      <c r="U142" s="457">
        <f t="shared" si="103"/>
        <v>0</v>
      </c>
      <c r="V142" s="458">
        <f t="shared" si="103"/>
        <v>0</v>
      </c>
      <c r="W142" s="459">
        <v>1</v>
      </c>
      <c r="X142" s="444"/>
    </row>
    <row r="143" spans="1:25" s="445" customFormat="1" ht="30.75" customHeight="1">
      <c r="A143" s="446"/>
      <c r="B143" s="436" t="s">
        <v>811</v>
      </c>
      <c r="C143" s="437"/>
      <c r="D143" s="437"/>
      <c r="E143" s="437"/>
      <c r="F143" s="437"/>
      <c r="G143" s="437"/>
      <c r="H143" s="437"/>
      <c r="I143" s="439"/>
      <c r="J143" s="437"/>
      <c r="K143" s="437"/>
      <c r="L143" s="437"/>
      <c r="M143" s="437"/>
      <c r="N143" s="441" t="s">
        <v>535</v>
      </c>
      <c r="O143" s="440">
        <f>SUM(O144:O170)</f>
        <v>0</v>
      </c>
      <c r="P143" s="440">
        <f>SUM(P144:P170)</f>
        <v>0</v>
      </c>
      <c r="Q143" s="594"/>
      <c r="R143" s="442"/>
      <c r="S143" s="440">
        <f>SUM(S144:S170)</f>
        <v>0</v>
      </c>
      <c r="T143" s="440">
        <f>SUM(T144:T170)</f>
        <v>0</v>
      </c>
      <c r="U143" s="440">
        <f>SUM(U144:U170)</f>
        <v>0</v>
      </c>
      <c r="V143" s="440">
        <f>SUM(V144:V170)</f>
        <v>0</v>
      </c>
      <c r="W143" s="443"/>
      <c r="X143" s="444"/>
      <c r="Y143" s="410"/>
    </row>
    <row r="144" spans="1:25" ht="56.25" customHeight="1">
      <c r="A144" s="446" t="s">
        <v>570</v>
      </c>
      <c r="B144" s="447" t="s">
        <v>571</v>
      </c>
      <c r="C144" s="501" t="s">
        <v>812</v>
      </c>
      <c r="D144" s="448"/>
      <c r="E144" s="448"/>
      <c r="F144" s="448"/>
      <c r="G144" s="448"/>
      <c r="H144" s="447" t="s">
        <v>43</v>
      </c>
      <c r="I144" s="450">
        <v>10</v>
      </c>
      <c r="J144" s="451">
        <f t="shared" ref="J144:J170" si="104">I144*2</f>
        <v>20</v>
      </c>
      <c r="K144" s="452">
        <v>0</v>
      </c>
      <c r="L144" s="453">
        <v>0.08</v>
      </c>
      <c r="M144" s="454">
        <f t="shared" ref="M144:M170" si="105">K144*L144</f>
        <v>0</v>
      </c>
      <c r="N144" s="454">
        <f t="shared" ref="N144:N170" si="106">K144+M144</f>
        <v>0</v>
      </c>
      <c r="O144" s="455">
        <f t="shared" ref="O144:O170" si="107">J144*K144</f>
        <v>0</v>
      </c>
      <c r="P144" s="455">
        <f t="shared" ref="P144:P170" si="108">J144*N144</f>
        <v>0</v>
      </c>
      <c r="Q144" s="447" t="s">
        <v>43</v>
      </c>
      <c r="R144" s="456">
        <f>J144*0.6</f>
        <v>12</v>
      </c>
      <c r="S144" s="457">
        <f t="shared" ref="S144:S170" si="109">R144*K144</f>
        <v>0</v>
      </c>
      <c r="T144" s="457">
        <f t="shared" ref="T144:T170" si="110">R144*N144</f>
        <v>0</v>
      </c>
      <c r="U144" s="457">
        <f t="shared" ref="U144:U170" si="111">O144+S144</f>
        <v>0</v>
      </c>
      <c r="V144" s="458">
        <f t="shared" ref="V144:V170" si="112">P144+T144</f>
        <v>0</v>
      </c>
      <c r="W144" s="459">
        <v>5</v>
      </c>
      <c r="X144" s="444"/>
    </row>
    <row r="145" spans="1:24" ht="56.25" customHeight="1">
      <c r="A145" s="446" t="s">
        <v>570</v>
      </c>
      <c r="B145" s="447" t="s">
        <v>573</v>
      </c>
      <c r="C145" s="501" t="s">
        <v>813</v>
      </c>
      <c r="D145" s="448"/>
      <c r="E145" s="448"/>
      <c r="F145" s="448"/>
      <c r="G145" s="448"/>
      <c r="H145" s="447" t="s">
        <v>43</v>
      </c>
      <c r="I145" s="450">
        <v>10</v>
      </c>
      <c r="J145" s="451">
        <f t="shared" si="104"/>
        <v>20</v>
      </c>
      <c r="K145" s="452">
        <v>0</v>
      </c>
      <c r="L145" s="453">
        <v>0.08</v>
      </c>
      <c r="M145" s="454">
        <f t="shared" si="105"/>
        <v>0</v>
      </c>
      <c r="N145" s="454">
        <f t="shared" si="106"/>
        <v>0</v>
      </c>
      <c r="O145" s="455">
        <f t="shared" si="107"/>
        <v>0</v>
      </c>
      <c r="P145" s="455">
        <f t="shared" si="108"/>
        <v>0</v>
      </c>
      <c r="Q145" s="447" t="s">
        <v>43</v>
      </c>
      <c r="R145" s="456">
        <f>J145*0.6</f>
        <v>12</v>
      </c>
      <c r="S145" s="457">
        <f t="shared" si="109"/>
        <v>0</v>
      </c>
      <c r="T145" s="457">
        <f t="shared" si="110"/>
        <v>0</v>
      </c>
      <c r="U145" s="457">
        <f t="shared" si="111"/>
        <v>0</v>
      </c>
      <c r="V145" s="458">
        <f t="shared" si="112"/>
        <v>0</v>
      </c>
      <c r="W145" s="459">
        <v>5</v>
      </c>
      <c r="X145" s="444"/>
    </row>
    <row r="146" spans="1:24" ht="56.25" customHeight="1">
      <c r="A146" s="446" t="s">
        <v>570</v>
      </c>
      <c r="B146" s="447" t="s">
        <v>575</v>
      </c>
      <c r="C146" s="448" t="s">
        <v>814</v>
      </c>
      <c r="D146" s="448"/>
      <c r="E146" s="448"/>
      <c r="F146" s="448"/>
      <c r="G146" s="448"/>
      <c r="H146" s="447" t="s">
        <v>43</v>
      </c>
      <c r="I146" s="450">
        <v>5</v>
      </c>
      <c r="J146" s="451">
        <f t="shared" si="104"/>
        <v>10</v>
      </c>
      <c r="K146" s="452">
        <v>0</v>
      </c>
      <c r="L146" s="453">
        <v>0.08</v>
      </c>
      <c r="M146" s="454">
        <f t="shared" si="105"/>
        <v>0</v>
      </c>
      <c r="N146" s="454">
        <f t="shared" si="106"/>
        <v>0</v>
      </c>
      <c r="O146" s="455">
        <f t="shared" si="107"/>
        <v>0</v>
      </c>
      <c r="P146" s="455">
        <f t="shared" si="108"/>
        <v>0</v>
      </c>
      <c r="Q146" s="447" t="s">
        <v>43</v>
      </c>
      <c r="R146" s="456">
        <f>J146*0.6</f>
        <v>6</v>
      </c>
      <c r="S146" s="457">
        <f t="shared" si="109"/>
        <v>0</v>
      </c>
      <c r="T146" s="457">
        <f t="shared" si="110"/>
        <v>0</v>
      </c>
      <c r="U146" s="457">
        <f t="shared" si="111"/>
        <v>0</v>
      </c>
      <c r="V146" s="458">
        <f t="shared" si="112"/>
        <v>0</v>
      </c>
      <c r="W146" s="459" t="s">
        <v>815</v>
      </c>
      <c r="X146" s="444"/>
    </row>
    <row r="147" spans="1:24" ht="56.25" customHeight="1">
      <c r="A147" s="446" t="s">
        <v>570</v>
      </c>
      <c r="B147" s="447" t="s">
        <v>577</v>
      </c>
      <c r="C147" s="501" t="s">
        <v>816</v>
      </c>
      <c r="D147" s="448"/>
      <c r="E147" s="448"/>
      <c r="F147" s="448"/>
      <c r="G147" s="448"/>
      <c r="H147" s="447" t="s">
        <v>43</v>
      </c>
      <c r="I147" s="450">
        <v>2</v>
      </c>
      <c r="J147" s="451">
        <f t="shared" si="104"/>
        <v>4</v>
      </c>
      <c r="K147" s="452">
        <v>0</v>
      </c>
      <c r="L147" s="453">
        <v>0.08</v>
      </c>
      <c r="M147" s="454">
        <f t="shared" si="105"/>
        <v>0</v>
      </c>
      <c r="N147" s="454">
        <f t="shared" si="106"/>
        <v>0</v>
      </c>
      <c r="O147" s="455">
        <f t="shared" si="107"/>
        <v>0</v>
      </c>
      <c r="P147" s="455">
        <f t="shared" si="108"/>
        <v>0</v>
      </c>
      <c r="Q147" s="447" t="s">
        <v>43</v>
      </c>
      <c r="R147" s="456">
        <v>2</v>
      </c>
      <c r="S147" s="457">
        <f t="shared" si="109"/>
        <v>0</v>
      </c>
      <c r="T147" s="457">
        <f t="shared" si="110"/>
        <v>0</v>
      </c>
      <c r="U147" s="457">
        <f t="shared" si="111"/>
        <v>0</v>
      </c>
      <c r="V147" s="458">
        <f t="shared" si="112"/>
        <v>0</v>
      </c>
      <c r="W147" s="459">
        <v>2</v>
      </c>
      <c r="X147" s="444"/>
    </row>
    <row r="148" spans="1:24" ht="56.25" customHeight="1">
      <c r="A148" s="446" t="s">
        <v>570</v>
      </c>
      <c r="B148" s="447" t="s">
        <v>578</v>
      </c>
      <c r="C148" s="501" t="s">
        <v>817</v>
      </c>
      <c r="D148" s="448"/>
      <c r="E148" s="448"/>
      <c r="F148" s="448"/>
      <c r="G148" s="448"/>
      <c r="H148" s="447" t="s">
        <v>43</v>
      </c>
      <c r="I148" s="450">
        <v>2</v>
      </c>
      <c r="J148" s="451">
        <f t="shared" si="104"/>
        <v>4</v>
      </c>
      <c r="K148" s="452">
        <v>0</v>
      </c>
      <c r="L148" s="453">
        <v>0.08</v>
      </c>
      <c r="M148" s="454">
        <f t="shared" si="105"/>
        <v>0</v>
      </c>
      <c r="N148" s="454">
        <f t="shared" si="106"/>
        <v>0</v>
      </c>
      <c r="O148" s="455">
        <f t="shared" si="107"/>
        <v>0</v>
      </c>
      <c r="P148" s="455">
        <f t="shared" si="108"/>
        <v>0</v>
      </c>
      <c r="Q148" s="447" t="s">
        <v>43</v>
      </c>
      <c r="R148" s="456">
        <v>2</v>
      </c>
      <c r="S148" s="457">
        <f t="shared" si="109"/>
        <v>0</v>
      </c>
      <c r="T148" s="457">
        <f t="shared" si="110"/>
        <v>0</v>
      </c>
      <c r="U148" s="457">
        <f t="shared" si="111"/>
        <v>0</v>
      </c>
      <c r="V148" s="458">
        <f t="shared" si="112"/>
        <v>0</v>
      </c>
      <c r="W148" s="459">
        <v>2</v>
      </c>
      <c r="X148" s="444"/>
    </row>
    <row r="149" spans="1:24" ht="56.25" customHeight="1">
      <c r="A149" s="446" t="s">
        <v>570</v>
      </c>
      <c r="B149" s="447" t="s">
        <v>580</v>
      </c>
      <c r="C149" s="501" t="s">
        <v>818</v>
      </c>
      <c r="D149" s="448"/>
      <c r="E149" s="448"/>
      <c r="F149" s="448"/>
      <c r="G149" s="448"/>
      <c r="H149" s="447" t="s">
        <v>43</v>
      </c>
      <c r="I149" s="450">
        <v>2</v>
      </c>
      <c r="J149" s="451">
        <f t="shared" si="104"/>
        <v>4</v>
      </c>
      <c r="K149" s="452">
        <v>0</v>
      </c>
      <c r="L149" s="453">
        <v>0.08</v>
      </c>
      <c r="M149" s="454">
        <f t="shared" si="105"/>
        <v>0</v>
      </c>
      <c r="N149" s="454">
        <f t="shared" si="106"/>
        <v>0</v>
      </c>
      <c r="O149" s="455">
        <f t="shared" si="107"/>
        <v>0</v>
      </c>
      <c r="P149" s="455">
        <f t="shared" si="108"/>
        <v>0</v>
      </c>
      <c r="Q149" s="447" t="s">
        <v>43</v>
      </c>
      <c r="R149" s="456">
        <v>2</v>
      </c>
      <c r="S149" s="457">
        <f t="shared" si="109"/>
        <v>0</v>
      </c>
      <c r="T149" s="457">
        <f t="shared" si="110"/>
        <v>0</v>
      </c>
      <c r="U149" s="457">
        <f t="shared" si="111"/>
        <v>0</v>
      </c>
      <c r="V149" s="458">
        <f t="shared" si="112"/>
        <v>0</v>
      </c>
      <c r="W149" s="459">
        <v>2</v>
      </c>
      <c r="X149" s="444"/>
    </row>
    <row r="150" spans="1:24" ht="56.25" customHeight="1">
      <c r="A150" s="446" t="s">
        <v>570</v>
      </c>
      <c r="B150" s="447" t="s">
        <v>581</v>
      </c>
      <c r="C150" s="501" t="s">
        <v>819</v>
      </c>
      <c r="D150" s="448"/>
      <c r="E150" s="448"/>
      <c r="F150" s="448"/>
      <c r="G150" s="448"/>
      <c r="H150" s="447" t="s">
        <v>43</v>
      </c>
      <c r="I150" s="450">
        <v>2</v>
      </c>
      <c r="J150" s="451">
        <f t="shared" si="104"/>
        <v>4</v>
      </c>
      <c r="K150" s="452">
        <v>0</v>
      </c>
      <c r="L150" s="453">
        <v>0.08</v>
      </c>
      <c r="M150" s="454">
        <f t="shared" si="105"/>
        <v>0</v>
      </c>
      <c r="N150" s="454">
        <f t="shared" si="106"/>
        <v>0</v>
      </c>
      <c r="O150" s="455">
        <f t="shared" si="107"/>
        <v>0</v>
      </c>
      <c r="P150" s="455">
        <f t="shared" si="108"/>
        <v>0</v>
      </c>
      <c r="Q150" s="447" t="s">
        <v>43</v>
      </c>
      <c r="R150" s="456">
        <v>2</v>
      </c>
      <c r="S150" s="457">
        <f t="shared" si="109"/>
        <v>0</v>
      </c>
      <c r="T150" s="457">
        <f t="shared" si="110"/>
        <v>0</v>
      </c>
      <c r="U150" s="457">
        <f t="shared" si="111"/>
        <v>0</v>
      </c>
      <c r="V150" s="458">
        <f t="shared" si="112"/>
        <v>0</v>
      </c>
      <c r="W150" s="459">
        <v>2</v>
      </c>
      <c r="X150" s="444"/>
    </row>
    <row r="151" spans="1:24" ht="56.25" customHeight="1">
      <c r="A151" s="446" t="s">
        <v>570</v>
      </c>
      <c r="B151" s="447" t="s">
        <v>583</v>
      </c>
      <c r="C151" s="501" t="s">
        <v>820</v>
      </c>
      <c r="D151" s="448"/>
      <c r="E151" s="448"/>
      <c r="F151" s="448"/>
      <c r="G151" s="448"/>
      <c r="H151" s="447" t="s">
        <v>43</v>
      </c>
      <c r="I151" s="450">
        <v>2</v>
      </c>
      <c r="J151" s="451">
        <f t="shared" si="104"/>
        <v>4</v>
      </c>
      <c r="K151" s="452">
        <v>0</v>
      </c>
      <c r="L151" s="453">
        <v>0.08</v>
      </c>
      <c r="M151" s="454">
        <f t="shared" si="105"/>
        <v>0</v>
      </c>
      <c r="N151" s="454">
        <f t="shared" si="106"/>
        <v>0</v>
      </c>
      <c r="O151" s="455">
        <f t="shared" si="107"/>
        <v>0</v>
      </c>
      <c r="P151" s="455">
        <f t="shared" si="108"/>
        <v>0</v>
      </c>
      <c r="Q151" s="447" t="s">
        <v>43</v>
      </c>
      <c r="R151" s="456">
        <v>2</v>
      </c>
      <c r="S151" s="457">
        <f t="shared" si="109"/>
        <v>0</v>
      </c>
      <c r="T151" s="457">
        <f t="shared" si="110"/>
        <v>0</v>
      </c>
      <c r="U151" s="457">
        <f t="shared" si="111"/>
        <v>0</v>
      </c>
      <c r="V151" s="458">
        <f t="shared" si="112"/>
        <v>0</v>
      </c>
      <c r="W151" s="459">
        <v>2</v>
      </c>
      <c r="X151" s="444"/>
    </row>
    <row r="152" spans="1:24" ht="56.25" customHeight="1">
      <c r="A152" s="446" t="s">
        <v>570</v>
      </c>
      <c r="B152" s="447" t="s">
        <v>586</v>
      </c>
      <c r="C152" s="501" t="s">
        <v>821</v>
      </c>
      <c r="D152" s="448"/>
      <c r="E152" s="448"/>
      <c r="F152" s="448"/>
      <c r="G152" s="448"/>
      <c r="H152" s="447" t="s">
        <v>43</v>
      </c>
      <c r="I152" s="450">
        <v>10</v>
      </c>
      <c r="J152" s="451">
        <f t="shared" si="104"/>
        <v>20</v>
      </c>
      <c r="K152" s="452">
        <v>0</v>
      </c>
      <c r="L152" s="453">
        <v>0.08</v>
      </c>
      <c r="M152" s="454">
        <f t="shared" si="105"/>
        <v>0</v>
      </c>
      <c r="N152" s="454">
        <f t="shared" si="106"/>
        <v>0</v>
      </c>
      <c r="O152" s="455">
        <f t="shared" si="107"/>
        <v>0</v>
      </c>
      <c r="P152" s="455">
        <f t="shared" si="108"/>
        <v>0</v>
      </c>
      <c r="Q152" s="447" t="s">
        <v>43</v>
      </c>
      <c r="R152" s="456">
        <f>J152*0.6</f>
        <v>12</v>
      </c>
      <c r="S152" s="457">
        <f t="shared" si="109"/>
        <v>0</v>
      </c>
      <c r="T152" s="457">
        <f t="shared" si="110"/>
        <v>0</v>
      </c>
      <c r="U152" s="457">
        <f t="shared" si="111"/>
        <v>0</v>
      </c>
      <c r="V152" s="458">
        <f t="shared" si="112"/>
        <v>0</v>
      </c>
      <c r="W152" s="459">
        <v>3</v>
      </c>
      <c r="X152" s="444"/>
    </row>
    <row r="153" spans="1:24" ht="89.25" customHeight="1">
      <c r="A153" s="446" t="s">
        <v>570</v>
      </c>
      <c r="B153" s="447" t="s">
        <v>588</v>
      </c>
      <c r="C153" s="501" t="s">
        <v>822</v>
      </c>
      <c r="D153" s="448"/>
      <c r="E153" s="448"/>
      <c r="F153" s="448"/>
      <c r="G153" s="448"/>
      <c r="H153" s="447" t="s">
        <v>43</v>
      </c>
      <c r="I153" s="450">
        <v>10</v>
      </c>
      <c r="J153" s="451">
        <f t="shared" si="104"/>
        <v>20</v>
      </c>
      <c r="K153" s="452">
        <v>0</v>
      </c>
      <c r="L153" s="453">
        <v>0.08</v>
      </c>
      <c r="M153" s="454">
        <f t="shared" si="105"/>
        <v>0</v>
      </c>
      <c r="N153" s="454">
        <f t="shared" si="106"/>
        <v>0</v>
      </c>
      <c r="O153" s="455">
        <f t="shared" si="107"/>
        <v>0</v>
      </c>
      <c r="P153" s="455">
        <f t="shared" si="108"/>
        <v>0</v>
      </c>
      <c r="Q153" s="447" t="s">
        <v>43</v>
      </c>
      <c r="R153" s="456">
        <f>J153*0.6</f>
        <v>12</v>
      </c>
      <c r="S153" s="457">
        <f t="shared" si="109"/>
        <v>0</v>
      </c>
      <c r="T153" s="457">
        <f t="shared" si="110"/>
        <v>0</v>
      </c>
      <c r="U153" s="457">
        <f t="shared" si="111"/>
        <v>0</v>
      </c>
      <c r="V153" s="458">
        <f t="shared" si="112"/>
        <v>0</v>
      </c>
      <c r="W153" s="459">
        <v>2</v>
      </c>
      <c r="X153" s="444"/>
    </row>
    <row r="154" spans="1:24" ht="56.25" customHeight="1">
      <c r="A154" s="446" t="s">
        <v>570</v>
      </c>
      <c r="B154" s="447" t="s">
        <v>590</v>
      </c>
      <c r="C154" s="501" t="s">
        <v>823</v>
      </c>
      <c r="D154" s="448"/>
      <c r="E154" s="448"/>
      <c r="F154" s="448"/>
      <c r="G154" s="448"/>
      <c r="H154" s="447" t="s">
        <v>43</v>
      </c>
      <c r="I154" s="450">
        <v>30</v>
      </c>
      <c r="J154" s="451">
        <f t="shared" si="104"/>
        <v>60</v>
      </c>
      <c r="K154" s="452">
        <v>0</v>
      </c>
      <c r="L154" s="453">
        <v>0.08</v>
      </c>
      <c r="M154" s="454">
        <f t="shared" si="105"/>
        <v>0</v>
      </c>
      <c r="N154" s="454">
        <f t="shared" si="106"/>
        <v>0</v>
      </c>
      <c r="O154" s="455">
        <f t="shared" si="107"/>
        <v>0</v>
      </c>
      <c r="P154" s="455">
        <f t="shared" si="108"/>
        <v>0</v>
      </c>
      <c r="Q154" s="447" t="s">
        <v>43</v>
      </c>
      <c r="R154" s="456">
        <f>J154*0.6</f>
        <v>36</v>
      </c>
      <c r="S154" s="457">
        <f t="shared" si="109"/>
        <v>0</v>
      </c>
      <c r="T154" s="457">
        <f t="shared" si="110"/>
        <v>0</v>
      </c>
      <c r="U154" s="457">
        <f t="shared" si="111"/>
        <v>0</v>
      </c>
      <c r="V154" s="458">
        <f t="shared" si="112"/>
        <v>0</v>
      </c>
      <c r="W154" s="459">
        <v>5</v>
      </c>
      <c r="X154" s="444"/>
    </row>
    <row r="155" spans="1:24" ht="56.25" customHeight="1">
      <c r="A155" s="446" t="s">
        <v>570</v>
      </c>
      <c r="B155" s="447" t="s">
        <v>592</v>
      </c>
      <c r="C155" s="501" t="s">
        <v>824</v>
      </c>
      <c r="D155" s="448"/>
      <c r="E155" s="448"/>
      <c r="F155" s="448"/>
      <c r="G155" s="448"/>
      <c r="H155" s="447" t="s">
        <v>43</v>
      </c>
      <c r="I155" s="450">
        <v>50</v>
      </c>
      <c r="J155" s="451">
        <f t="shared" si="104"/>
        <v>100</v>
      </c>
      <c r="K155" s="452">
        <v>0</v>
      </c>
      <c r="L155" s="453">
        <v>0.08</v>
      </c>
      <c r="M155" s="454">
        <f t="shared" si="105"/>
        <v>0</v>
      </c>
      <c r="N155" s="454">
        <f t="shared" si="106"/>
        <v>0</v>
      </c>
      <c r="O155" s="455">
        <f t="shared" si="107"/>
        <v>0</v>
      </c>
      <c r="P155" s="455">
        <f t="shared" si="108"/>
        <v>0</v>
      </c>
      <c r="Q155" s="447" t="s">
        <v>43</v>
      </c>
      <c r="R155" s="456">
        <f>J155*0.6</f>
        <v>60</v>
      </c>
      <c r="S155" s="457">
        <f t="shared" si="109"/>
        <v>0</v>
      </c>
      <c r="T155" s="457">
        <f t="shared" si="110"/>
        <v>0</v>
      </c>
      <c r="U155" s="457">
        <f t="shared" si="111"/>
        <v>0</v>
      </c>
      <c r="V155" s="458">
        <f t="shared" si="112"/>
        <v>0</v>
      </c>
      <c r="W155" s="459">
        <v>10</v>
      </c>
      <c r="X155" s="444"/>
    </row>
    <row r="156" spans="1:24" ht="56.25" customHeight="1">
      <c r="A156" s="446" t="s">
        <v>570</v>
      </c>
      <c r="B156" s="447" t="s">
        <v>595</v>
      </c>
      <c r="C156" s="501" t="s">
        <v>825</v>
      </c>
      <c r="D156" s="448"/>
      <c r="E156" s="448"/>
      <c r="F156" s="448"/>
      <c r="G156" s="448"/>
      <c r="H156" s="447" t="s">
        <v>43</v>
      </c>
      <c r="I156" s="450">
        <v>20</v>
      </c>
      <c r="J156" s="451">
        <f t="shared" si="104"/>
        <v>40</v>
      </c>
      <c r="K156" s="452">
        <v>0</v>
      </c>
      <c r="L156" s="453">
        <v>0.08</v>
      </c>
      <c r="M156" s="454">
        <f t="shared" si="105"/>
        <v>0</v>
      </c>
      <c r="N156" s="454">
        <f t="shared" si="106"/>
        <v>0</v>
      </c>
      <c r="O156" s="455">
        <f t="shared" si="107"/>
        <v>0</v>
      </c>
      <c r="P156" s="455">
        <f t="shared" si="108"/>
        <v>0</v>
      </c>
      <c r="Q156" s="447" t="s">
        <v>43</v>
      </c>
      <c r="R156" s="456">
        <f>J156*0.6</f>
        <v>24</v>
      </c>
      <c r="S156" s="457">
        <f t="shared" si="109"/>
        <v>0</v>
      </c>
      <c r="T156" s="457">
        <f t="shared" si="110"/>
        <v>0</v>
      </c>
      <c r="U156" s="457">
        <f t="shared" si="111"/>
        <v>0</v>
      </c>
      <c r="V156" s="458">
        <f t="shared" si="112"/>
        <v>0</v>
      </c>
      <c r="W156" s="459" t="s">
        <v>815</v>
      </c>
      <c r="X156" s="444"/>
    </row>
    <row r="157" spans="1:24" ht="42.75" customHeight="1">
      <c r="A157" s="446" t="s">
        <v>570</v>
      </c>
      <c r="B157" s="447" t="s">
        <v>598</v>
      </c>
      <c r="C157" s="501" t="s">
        <v>826</v>
      </c>
      <c r="D157" s="448"/>
      <c r="E157" s="448"/>
      <c r="F157" s="448"/>
      <c r="G157" s="448"/>
      <c r="H157" s="447" t="s">
        <v>43</v>
      </c>
      <c r="I157" s="450">
        <v>2</v>
      </c>
      <c r="J157" s="451">
        <f t="shared" si="104"/>
        <v>4</v>
      </c>
      <c r="K157" s="452">
        <v>0</v>
      </c>
      <c r="L157" s="453">
        <v>0.08</v>
      </c>
      <c r="M157" s="454">
        <f t="shared" si="105"/>
        <v>0</v>
      </c>
      <c r="N157" s="454">
        <f t="shared" si="106"/>
        <v>0</v>
      </c>
      <c r="O157" s="455">
        <f t="shared" si="107"/>
        <v>0</v>
      </c>
      <c r="P157" s="455">
        <f t="shared" si="108"/>
        <v>0</v>
      </c>
      <c r="Q157" s="447" t="s">
        <v>43</v>
      </c>
      <c r="R157" s="456">
        <v>2</v>
      </c>
      <c r="S157" s="457">
        <f t="shared" si="109"/>
        <v>0</v>
      </c>
      <c r="T157" s="457">
        <f t="shared" si="110"/>
        <v>0</v>
      </c>
      <c r="U157" s="457">
        <f t="shared" si="111"/>
        <v>0</v>
      </c>
      <c r="V157" s="458">
        <f t="shared" si="112"/>
        <v>0</v>
      </c>
      <c r="W157" s="459">
        <v>2</v>
      </c>
      <c r="X157" s="444"/>
    </row>
    <row r="158" spans="1:24" ht="42.75" customHeight="1">
      <c r="A158" s="446" t="s">
        <v>570</v>
      </c>
      <c r="B158" s="447" t="s">
        <v>600</v>
      </c>
      <c r="C158" s="501" t="s">
        <v>827</v>
      </c>
      <c r="D158" s="448"/>
      <c r="E158" s="448"/>
      <c r="F158" s="448"/>
      <c r="G158" s="448"/>
      <c r="H158" s="447" t="s">
        <v>43</v>
      </c>
      <c r="I158" s="450">
        <v>2</v>
      </c>
      <c r="J158" s="451">
        <f t="shared" si="104"/>
        <v>4</v>
      </c>
      <c r="K158" s="452">
        <v>0</v>
      </c>
      <c r="L158" s="453">
        <v>0.08</v>
      </c>
      <c r="M158" s="454">
        <f t="shared" si="105"/>
        <v>0</v>
      </c>
      <c r="N158" s="454">
        <f t="shared" si="106"/>
        <v>0</v>
      </c>
      <c r="O158" s="455">
        <f t="shared" si="107"/>
        <v>0</v>
      </c>
      <c r="P158" s="455">
        <f t="shared" si="108"/>
        <v>0</v>
      </c>
      <c r="Q158" s="447" t="s">
        <v>43</v>
      </c>
      <c r="R158" s="456">
        <v>2</v>
      </c>
      <c r="S158" s="457">
        <f t="shared" si="109"/>
        <v>0</v>
      </c>
      <c r="T158" s="457">
        <f t="shared" si="110"/>
        <v>0</v>
      </c>
      <c r="U158" s="457">
        <f t="shared" si="111"/>
        <v>0</v>
      </c>
      <c r="V158" s="458">
        <f t="shared" si="112"/>
        <v>0</v>
      </c>
      <c r="W158" s="459">
        <v>2</v>
      </c>
      <c r="X158" s="444"/>
    </row>
    <row r="159" spans="1:24" ht="42.75" customHeight="1">
      <c r="A159" s="446" t="s">
        <v>570</v>
      </c>
      <c r="B159" s="447" t="s">
        <v>602</v>
      </c>
      <c r="C159" s="501" t="s">
        <v>828</v>
      </c>
      <c r="D159" s="448"/>
      <c r="E159" s="448"/>
      <c r="F159" s="448"/>
      <c r="G159" s="448"/>
      <c r="H159" s="447" t="s">
        <v>43</v>
      </c>
      <c r="I159" s="450">
        <v>2</v>
      </c>
      <c r="J159" s="451">
        <f t="shared" si="104"/>
        <v>4</v>
      </c>
      <c r="K159" s="452">
        <v>0</v>
      </c>
      <c r="L159" s="453">
        <v>0.08</v>
      </c>
      <c r="M159" s="454">
        <f t="shared" si="105"/>
        <v>0</v>
      </c>
      <c r="N159" s="454">
        <f t="shared" si="106"/>
        <v>0</v>
      </c>
      <c r="O159" s="455">
        <f t="shared" si="107"/>
        <v>0</v>
      </c>
      <c r="P159" s="455">
        <f t="shared" si="108"/>
        <v>0</v>
      </c>
      <c r="Q159" s="447" t="s">
        <v>43</v>
      </c>
      <c r="R159" s="456">
        <v>2</v>
      </c>
      <c r="S159" s="457">
        <f t="shared" si="109"/>
        <v>0</v>
      </c>
      <c r="T159" s="457">
        <f t="shared" si="110"/>
        <v>0</v>
      </c>
      <c r="U159" s="457">
        <f t="shared" si="111"/>
        <v>0</v>
      </c>
      <c r="V159" s="458">
        <f t="shared" si="112"/>
        <v>0</v>
      </c>
      <c r="W159" s="459">
        <v>2</v>
      </c>
      <c r="X159" s="444"/>
    </row>
    <row r="160" spans="1:24" ht="53.25" customHeight="1">
      <c r="A160" s="446" t="s">
        <v>570</v>
      </c>
      <c r="B160" s="447" t="s">
        <v>604</v>
      </c>
      <c r="C160" s="501" t="s">
        <v>829</v>
      </c>
      <c r="D160" s="448"/>
      <c r="E160" s="448"/>
      <c r="F160" s="448"/>
      <c r="G160" s="448"/>
      <c r="H160" s="447" t="s">
        <v>43</v>
      </c>
      <c r="I160" s="450">
        <v>10</v>
      </c>
      <c r="J160" s="451">
        <f t="shared" si="104"/>
        <v>20</v>
      </c>
      <c r="K160" s="452">
        <v>0</v>
      </c>
      <c r="L160" s="453">
        <v>0.08</v>
      </c>
      <c r="M160" s="454">
        <f t="shared" si="105"/>
        <v>0</v>
      </c>
      <c r="N160" s="454">
        <f t="shared" si="106"/>
        <v>0</v>
      </c>
      <c r="O160" s="455">
        <f t="shared" si="107"/>
        <v>0</v>
      </c>
      <c r="P160" s="455">
        <f t="shared" si="108"/>
        <v>0</v>
      </c>
      <c r="Q160" s="447" t="s">
        <v>43</v>
      </c>
      <c r="R160" s="456">
        <f t="shared" ref="R160:R168" si="113">J160*0.6</f>
        <v>12</v>
      </c>
      <c r="S160" s="457">
        <f t="shared" si="109"/>
        <v>0</v>
      </c>
      <c r="T160" s="457">
        <f t="shared" si="110"/>
        <v>0</v>
      </c>
      <c r="U160" s="457">
        <f t="shared" si="111"/>
        <v>0</v>
      </c>
      <c r="V160" s="458">
        <f t="shared" si="112"/>
        <v>0</v>
      </c>
      <c r="W160" s="459">
        <v>2</v>
      </c>
      <c r="X160" s="444"/>
    </row>
    <row r="161" spans="1:25" ht="61.5" customHeight="1">
      <c r="A161" s="446" t="s">
        <v>570</v>
      </c>
      <c r="B161" s="447" t="s">
        <v>605</v>
      </c>
      <c r="C161" s="501" t="s">
        <v>830</v>
      </c>
      <c r="D161" s="448"/>
      <c r="E161" s="448"/>
      <c r="F161" s="448"/>
      <c r="G161" s="448"/>
      <c r="H161" s="447" t="s">
        <v>43</v>
      </c>
      <c r="I161" s="450">
        <v>10</v>
      </c>
      <c r="J161" s="451">
        <f t="shared" si="104"/>
        <v>20</v>
      </c>
      <c r="K161" s="452">
        <v>0</v>
      </c>
      <c r="L161" s="453">
        <v>0.08</v>
      </c>
      <c r="M161" s="454">
        <f t="shared" si="105"/>
        <v>0</v>
      </c>
      <c r="N161" s="454">
        <f t="shared" si="106"/>
        <v>0</v>
      </c>
      <c r="O161" s="455">
        <f t="shared" si="107"/>
        <v>0</v>
      </c>
      <c r="P161" s="455">
        <f t="shared" si="108"/>
        <v>0</v>
      </c>
      <c r="Q161" s="447" t="s">
        <v>43</v>
      </c>
      <c r="R161" s="456">
        <f t="shared" si="113"/>
        <v>12</v>
      </c>
      <c r="S161" s="457">
        <f t="shared" si="109"/>
        <v>0</v>
      </c>
      <c r="T161" s="457">
        <f t="shared" si="110"/>
        <v>0</v>
      </c>
      <c r="U161" s="457">
        <f t="shared" si="111"/>
        <v>0</v>
      </c>
      <c r="V161" s="458">
        <f t="shared" si="112"/>
        <v>0</v>
      </c>
      <c r="W161" s="459">
        <v>2</v>
      </c>
      <c r="X161" s="444"/>
    </row>
    <row r="162" spans="1:25" ht="75" customHeight="1">
      <c r="A162" s="446" t="s">
        <v>570</v>
      </c>
      <c r="B162" s="447" t="s">
        <v>607</v>
      </c>
      <c r="C162" s="501" t="s">
        <v>831</v>
      </c>
      <c r="D162" s="448"/>
      <c r="E162" s="448"/>
      <c r="F162" s="448"/>
      <c r="G162" s="448"/>
      <c r="H162" s="447" t="s">
        <v>43</v>
      </c>
      <c r="I162" s="450">
        <v>10</v>
      </c>
      <c r="J162" s="451">
        <f t="shared" si="104"/>
        <v>20</v>
      </c>
      <c r="K162" s="452">
        <v>0</v>
      </c>
      <c r="L162" s="453">
        <v>0.08</v>
      </c>
      <c r="M162" s="454">
        <f t="shared" si="105"/>
        <v>0</v>
      </c>
      <c r="N162" s="454">
        <f t="shared" si="106"/>
        <v>0</v>
      </c>
      <c r="O162" s="455">
        <f t="shared" si="107"/>
        <v>0</v>
      </c>
      <c r="P162" s="455">
        <f t="shared" si="108"/>
        <v>0</v>
      </c>
      <c r="Q162" s="447" t="s">
        <v>43</v>
      </c>
      <c r="R162" s="456">
        <f t="shared" si="113"/>
        <v>12</v>
      </c>
      <c r="S162" s="457">
        <f t="shared" si="109"/>
        <v>0</v>
      </c>
      <c r="T162" s="457">
        <f t="shared" si="110"/>
        <v>0</v>
      </c>
      <c r="U162" s="457">
        <f t="shared" si="111"/>
        <v>0</v>
      </c>
      <c r="V162" s="458">
        <f t="shared" si="112"/>
        <v>0</v>
      </c>
      <c r="W162" s="459">
        <v>2</v>
      </c>
      <c r="X162" s="444"/>
    </row>
    <row r="163" spans="1:25" ht="67.5" customHeight="1">
      <c r="A163" s="446" t="s">
        <v>570</v>
      </c>
      <c r="B163" s="447" t="s">
        <v>608</v>
      </c>
      <c r="C163" s="501" t="s">
        <v>832</v>
      </c>
      <c r="D163" s="448"/>
      <c r="E163" s="448"/>
      <c r="F163" s="448"/>
      <c r="G163" s="448"/>
      <c r="H163" s="447" t="s">
        <v>43</v>
      </c>
      <c r="I163" s="450">
        <v>30</v>
      </c>
      <c r="J163" s="451">
        <f t="shared" si="104"/>
        <v>60</v>
      </c>
      <c r="K163" s="452">
        <v>0</v>
      </c>
      <c r="L163" s="453">
        <v>0.08</v>
      </c>
      <c r="M163" s="454">
        <f t="shared" si="105"/>
        <v>0</v>
      </c>
      <c r="N163" s="454">
        <f t="shared" si="106"/>
        <v>0</v>
      </c>
      <c r="O163" s="455">
        <f t="shared" si="107"/>
        <v>0</v>
      </c>
      <c r="P163" s="455">
        <f t="shared" si="108"/>
        <v>0</v>
      </c>
      <c r="Q163" s="447" t="s">
        <v>43</v>
      </c>
      <c r="R163" s="456">
        <f t="shared" si="113"/>
        <v>36</v>
      </c>
      <c r="S163" s="457">
        <f t="shared" si="109"/>
        <v>0</v>
      </c>
      <c r="T163" s="457">
        <f t="shared" si="110"/>
        <v>0</v>
      </c>
      <c r="U163" s="457">
        <f t="shared" si="111"/>
        <v>0</v>
      </c>
      <c r="V163" s="458">
        <f t="shared" si="112"/>
        <v>0</v>
      </c>
      <c r="W163" s="459">
        <v>5</v>
      </c>
      <c r="X163" s="444"/>
    </row>
    <row r="164" spans="1:25" ht="87.75" customHeight="1">
      <c r="A164" s="446" t="s">
        <v>570</v>
      </c>
      <c r="B164" s="447" t="s">
        <v>610</v>
      </c>
      <c r="C164" s="501" t="s">
        <v>833</v>
      </c>
      <c r="D164" s="448"/>
      <c r="E164" s="448"/>
      <c r="F164" s="448"/>
      <c r="G164" s="448"/>
      <c r="H164" s="447" t="s">
        <v>43</v>
      </c>
      <c r="I164" s="450">
        <v>10</v>
      </c>
      <c r="J164" s="451">
        <f t="shared" si="104"/>
        <v>20</v>
      </c>
      <c r="K164" s="452">
        <v>0</v>
      </c>
      <c r="L164" s="453">
        <v>0.08</v>
      </c>
      <c r="M164" s="454">
        <f t="shared" si="105"/>
        <v>0</v>
      </c>
      <c r="N164" s="454">
        <f t="shared" si="106"/>
        <v>0</v>
      </c>
      <c r="O164" s="455">
        <f t="shared" si="107"/>
        <v>0</v>
      </c>
      <c r="P164" s="455">
        <f t="shared" si="108"/>
        <v>0</v>
      </c>
      <c r="Q164" s="447" t="s">
        <v>43</v>
      </c>
      <c r="R164" s="456">
        <f t="shared" si="113"/>
        <v>12</v>
      </c>
      <c r="S164" s="457">
        <f t="shared" si="109"/>
        <v>0</v>
      </c>
      <c r="T164" s="457">
        <f t="shared" si="110"/>
        <v>0</v>
      </c>
      <c r="U164" s="457">
        <f t="shared" si="111"/>
        <v>0</v>
      </c>
      <c r="V164" s="458">
        <f t="shared" si="112"/>
        <v>0</v>
      </c>
      <c r="W164" s="459">
        <v>2</v>
      </c>
      <c r="X164" s="444"/>
    </row>
    <row r="165" spans="1:25" ht="33.75" customHeight="1">
      <c r="A165" s="446" t="s">
        <v>570</v>
      </c>
      <c r="B165" s="447" t="s">
        <v>612</v>
      </c>
      <c r="C165" s="502" t="s">
        <v>834</v>
      </c>
      <c r="D165" s="449"/>
      <c r="E165" s="449"/>
      <c r="F165" s="449"/>
      <c r="G165" s="449"/>
      <c r="H165" s="447" t="s">
        <v>43</v>
      </c>
      <c r="I165" s="450">
        <v>40</v>
      </c>
      <c r="J165" s="451">
        <f t="shared" si="104"/>
        <v>80</v>
      </c>
      <c r="K165" s="452">
        <v>0</v>
      </c>
      <c r="L165" s="453">
        <v>0.08</v>
      </c>
      <c r="M165" s="454">
        <f t="shared" si="105"/>
        <v>0</v>
      </c>
      <c r="N165" s="454">
        <f t="shared" si="106"/>
        <v>0</v>
      </c>
      <c r="O165" s="455">
        <f t="shared" si="107"/>
        <v>0</v>
      </c>
      <c r="P165" s="455">
        <f t="shared" si="108"/>
        <v>0</v>
      </c>
      <c r="Q165" s="447" t="s">
        <v>43</v>
      </c>
      <c r="R165" s="456">
        <f t="shared" si="113"/>
        <v>48</v>
      </c>
      <c r="S165" s="457">
        <f t="shared" si="109"/>
        <v>0</v>
      </c>
      <c r="T165" s="457">
        <f t="shared" si="110"/>
        <v>0</v>
      </c>
      <c r="U165" s="457">
        <f t="shared" si="111"/>
        <v>0</v>
      </c>
      <c r="V165" s="458">
        <f t="shared" si="112"/>
        <v>0</v>
      </c>
      <c r="W165" s="459">
        <v>10</v>
      </c>
      <c r="X165" s="444"/>
    </row>
    <row r="166" spans="1:25" ht="141.75" customHeight="1">
      <c r="A166" s="446" t="s">
        <v>570</v>
      </c>
      <c r="B166" s="447" t="s">
        <v>614</v>
      </c>
      <c r="C166" s="502" t="s">
        <v>835</v>
      </c>
      <c r="D166" s="449"/>
      <c r="E166" s="449"/>
      <c r="F166" s="449"/>
      <c r="G166" s="449"/>
      <c r="H166" s="447" t="s">
        <v>43</v>
      </c>
      <c r="I166" s="450">
        <v>20</v>
      </c>
      <c r="J166" s="451">
        <f t="shared" si="104"/>
        <v>40</v>
      </c>
      <c r="K166" s="452">
        <v>0</v>
      </c>
      <c r="L166" s="453">
        <v>0.08</v>
      </c>
      <c r="M166" s="454">
        <f t="shared" si="105"/>
        <v>0</v>
      </c>
      <c r="N166" s="454">
        <f t="shared" si="106"/>
        <v>0</v>
      </c>
      <c r="O166" s="455">
        <f t="shared" si="107"/>
        <v>0</v>
      </c>
      <c r="P166" s="455">
        <f t="shared" si="108"/>
        <v>0</v>
      </c>
      <c r="Q166" s="447" t="s">
        <v>43</v>
      </c>
      <c r="R166" s="456">
        <f t="shared" si="113"/>
        <v>24</v>
      </c>
      <c r="S166" s="457">
        <f t="shared" si="109"/>
        <v>0</v>
      </c>
      <c r="T166" s="457">
        <f t="shared" si="110"/>
        <v>0</v>
      </c>
      <c r="U166" s="457">
        <f t="shared" si="111"/>
        <v>0</v>
      </c>
      <c r="V166" s="458">
        <f t="shared" si="112"/>
        <v>0</v>
      </c>
      <c r="W166" s="459">
        <v>3</v>
      </c>
      <c r="X166" s="444"/>
    </row>
    <row r="167" spans="1:25" ht="169.5" customHeight="1">
      <c r="A167" s="446" t="s">
        <v>570</v>
      </c>
      <c r="B167" s="447" t="s">
        <v>836</v>
      </c>
      <c r="C167" s="502" t="s">
        <v>837</v>
      </c>
      <c r="D167" s="449"/>
      <c r="E167" s="449"/>
      <c r="F167" s="449"/>
      <c r="G167" s="449"/>
      <c r="H167" s="447" t="s">
        <v>43</v>
      </c>
      <c r="I167" s="450">
        <v>10</v>
      </c>
      <c r="J167" s="451">
        <f t="shared" si="104"/>
        <v>20</v>
      </c>
      <c r="K167" s="452">
        <v>0</v>
      </c>
      <c r="L167" s="453">
        <v>0.08</v>
      </c>
      <c r="M167" s="454">
        <f t="shared" si="105"/>
        <v>0</v>
      </c>
      <c r="N167" s="454">
        <f t="shared" si="106"/>
        <v>0</v>
      </c>
      <c r="O167" s="455">
        <f t="shared" si="107"/>
        <v>0</v>
      </c>
      <c r="P167" s="455">
        <f t="shared" si="108"/>
        <v>0</v>
      </c>
      <c r="Q167" s="447" t="s">
        <v>43</v>
      </c>
      <c r="R167" s="456">
        <f t="shared" si="113"/>
        <v>12</v>
      </c>
      <c r="S167" s="457">
        <f t="shared" si="109"/>
        <v>0</v>
      </c>
      <c r="T167" s="457">
        <f t="shared" si="110"/>
        <v>0</v>
      </c>
      <c r="U167" s="457">
        <f t="shared" si="111"/>
        <v>0</v>
      </c>
      <c r="V167" s="458">
        <f t="shared" si="112"/>
        <v>0</v>
      </c>
      <c r="W167" s="459">
        <v>1</v>
      </c>
      <c r="X167" s="444"/>
    </row>
    <row r="168" spans="1:25" ht="35.25" customHeight="1">
      <c r="A168" s="446" t="s">
        <v>570</v>
      </c>
      <c r="B168" s="447" t="s">
        <v>838</v>
      </c>
      <c r="C168" s="502" t="s">
        <v>839</v>
      </c>
      <c r="D168" s="449"/>
      <c r="E168" s="449"/>
      <c r="F168" s="449"/>
      <c r="G168" s="449"/>
      <c r="H168" s="447" t="s">
        <v>43</v>
      </c>
      <c r="I168" s="450">
        <v>5</v>
      </c>
      <c r="J168" s="451">
        <f t="shared" si="104"/>
        <v>10</v>
      </c>
      <c r="K168" s="452">
        <v>0</v>
      </c>
      <c r="L168" s="453">
        <v>0.08</v>
      </c>
      <c r="M168" s="454">
        <f t="shared" si="105"/>
        <v>0</v>
      </c>
      <c r="N168" s="454">
        <f t="shared" si="106"/>
        <v>0</v>
      </c>
      <c r="O168" s="455">
        <f t="shared" si="107"/>
        <v>0</v>
      </c>
      <c r="P168" s="455">
        <f t="shared" si="108"/>
        <v>0</v>
      </c>
      <c r="Q168" s="447" t="s">
        <v>43</v>
      </c>
      <c r="R168" s="456">
        <f t="shared" si="113"/>
        <v>6</v>
      </c>
      <c r="S168" s="457">
        <f t="shared" si="109"/>
        <v>0</v>
      </c>
      <c r="T168" s="457">
        <f t="shared" si="110"/>
        <v>0</v>
      </c>
      <c r="U168" s="457">
        <f t="shared" si="111"/>
        <v>0</v>
      </c>
      <c r="V168" s="458">
        <f t="shared" si="112"/>
        <v>0</v>
      </c>
      <c r="W168" s="459">
        <v>2</v>
      </c>
      <c r="X168" s="444"/>
    </row>
    <row r="169" spans="1:25" ht="33.75" customHeight="1">
      <c r="A169" s="446" t="s">
        <v>570</v>
      </c>
      <c r="B169" s="447" t="s">
        <v>840</v>
      </c>
      <c r="C169" s="449" t="s">
        <v>841</v>
      </c>
      <c r="D169" s="449"/>
      <c r="E169" s="449"/>
      <c r="F169" s="449"/>
      <c r="G169" s="449"/>
      <c r="H169" s="447" t="s">
        <v>43</v>
      </c>
      <c r="I169" s="450">
        <v>3</v>
      </c>
      <c r="J169" s="451">
        <f t="shared" si="104"/>
        <v>6</v>
      </c>
      <c r="K169" s="452">
        <v>0</v>
      </c>
      <c r="L169" s="453">
        <v>0.08</v>
      </c>
      <c r="M169" s="454">
        <f t="shared" si="105"/>
        <v>0</v>
      </c>
      <c r="N169" s="454">
        <f t="shared" si="106"/>
        <v>0</v>
      </c>
      <c r="O169" s="455">
        <f t="shared" si="107"/>
        <v>0</v>
      </c>
      <c r="P169" s="455">
        <f t="shared" si="108"/>
        <v>0</v>
      </c>
      <c r="Q169" s="447" t="s">
        <v>43</v>
      </c>
      <c r="R169" s="456">
        <v>3</v>
      </c>
      <c r="S169" s="457">
        <f t="shared" si="109"/>
        <v>0</v>
      </c>
      <c r="T169" s="457">
        <f t="shared" si="110"/>
        <v>0</v>
      </c>
      <c r="U169" s="457">
        <f t="shared" si="111"/>
        <v>0</v>
      </c>
      <c r="V169" s="458">
        <f t="shared" si="112"/>
        <v>0</v>
      </c>
      <c r="W169" s="459">
        <v>2</v>
      </c>
      <c r="X169" s="444"/>
    </row>
    <row r="170" spans="1:25" ht="58.5" customHeight="1">
      <c r="A170" s="446" t="s">
        <v>570</v>
      </c>
      <c r="B170" s="447" t="s">
        <v>842</v>
      </c>
      <c r="C170" s="460" t="s">
        <v>1842</v>
      </c>
      <c r="D170" s="448"/>
      <c r="E170" s="448"/>
      <c r="F170" s="448"/>
      <c r="G170" s="448"/>
      <c r="H170" s="447" t="s">
        <v>585</v>
      </c>
      <c r="I170" s="450">
        <v>1</v>
      </c>
      <c r="J170" s="451">
        <f t="shared" si="104"/>
        <v>2</v>
      </c>
      <c r="K170" s="452">
        <v>0</v>
      </c>
      <c r="L170" s="453">
        <v>0.23</v>
      </c>
      <c r="M170" s="454">
        <f t="shared" si="105"/>
        <v>0</v>
      </c>
      <c r="N170" s="454">
        <f t="shared" si="106"/>
        <v>0</v>
      </c>
      <c r="O170" s="455">
        <f t="shared" si="107"/>
        <v>0</v>
      </c>
      <c r="P170" s="455">
        <f t="shared" si="108"/>
        <v>0</v>
      </c>
      <c r="Q170" s="447" t="s">
        <v>585</v>
      </c>
      <c r="R170" s="456">
        <v>1</v>
      </c>
      <c r="S170" s="457">
        <f t="shared" si="109"/>
        <v>0</v>
      </c>
      <c r="T170" s="457">
        <f t="shared" si="110"/>
        <v>0</v>
      </c>
      <c r="U170" s="457">
        <f t="shared" si="111"/>
        <v>0</v>
      </c>
      <c r="V170" s="458">
        <f t="shared" si="112"/>
        <v>0</v>
      </c>
      <c r="W170" s="459"/>
      <c r="X170" s="444"/>
    </row>
    <row r="171" spans="1:25" s="445" customFormat="1" ht="30.75" customHeight="1">
      <c r="A171" s="446"/>
      <c r="B171" s="436" t="s">
        <v>843</v>
      </c>
      <c r="C171" s="437"/>
      <c r="D171" s="437"/>
      <c r="E171" s="437"/>
      <c r="F171" s="437"/>
      <c r="G171" s="437"/>
      <c r="H171" s="437"/>
      <c r="I171" s="439"/>
      <c r="J171" s="437"/>
      <c r="K171" s="437"/>
      <c r="L171" s="437"/>
      <c r="M171" s="437"/>
      <c r="N171" s="441" t="s">
        <v>535</v>
      </c>
      <c r="O171" s="440">
        <f>SUM(O172:O198)</f>
        <v>0</v>
      </c>
      <c r="P171" s="440">
        <f>SUM(P172:P198)</f>
        <v>0</v>
      </c>
      <c r="Q171" s="594"/>
      <c r="R171" s="442"/>
      <c r="S171" s="440">
        <f>SUM(S172:S198)</f>
        <v>0</v>
      </c>
      <c r="T171" s="440">
        <f>SUM(T172:T198)</f>
        <v>0</v>
      </c>
      <c r="U171" s="440">
        <f>SUM(U172:U198)</f>
        <v>0</v>
      </c>
      <c r="V171" s="440">
        <f>SUM(V172:V198)</f>
        <v>0</v>
      </c>
      <c r="W171" s="443"/>
      <c r="X171" s="444"/>
      <c r="Y171" s="410"/>
    </row>
    <row r="172" spans="1:25" ht="105" customHeight="1">
      <c r="A172" s="446" t="s">
        <v>570</v>
      </c>
      <c r="B172" s="447" t="s">
        <v>571</v>
      </c>
      <c r="C172" s="501" t="s">
        <v>844</v>
      </c>
      <c r="D172" s="448"/>
      <c r="E172" s="448"/>
      <c r="F172" s="448"/>
      <c r="G172" s="448"/>
      <c r="H172" s="447" t="s">
        <v>43</v>
      </c>
      <c r="I172" s="450">
        <v>100</v>
      </c>
      <c r="J172" s="451">
        <f t="shared" ref="J172:J198" si="114">I172*2</f>
        <v>200</v>
      </c>
      <c r="K172" s="452">
        <v>0</v>
      </c>
      <c r="L172" s="453">
        <v>0.08</v>
      </c>
      <c r="M172" s="454">
        <f t="shared" ref="M172:M198" si="115">K172*L172</f>
        <v>0</v>
      </c>
      <c r="N172" s="454">
        <f t="shared" ref="N172:N198" si="116">K172+M172</f>
        <v>0</v>
      </c>
      <c r="O172" s="455">
        <f t="shared" ref="O172:O198" si="117">J172*K172</f>
        <v>0</v>
      </c>
      <c r="P172" s="455">
        <f t="shared" ref="P172:P198" si="118">J172*N172</f>
        <v>0</v>
      </c>
      <c r="Q172" s="447" t="s">
        <v>43</v>
      </c>
      <c r="R172" s="456">
        <f t="shared" ref="R172:R178" si="119">J172*0.6</f>
        <v>120</v>
      </c>
      <c r="S172" s="457">
        <f t="shared" ref="S172:S198" si="120">R172*K172</f>
        <v>0</v>
      </c>
      <c r="T172" s="457">
        <f t="shared" ref="T172:T198" si="121">R172*N172</f>
        <v>0</v>
      </c>
      <c r="U172" s="457">
        <f t="shared" ref="U172:U198" si="122">O172+S172</f>
        <v>0</v>
      </c>
      <c r="V172" s="458">
        <f t="shared" ref="V172:V198" si="123">P172+T172</f>
        <v>0</v>
      </c>
      <c r="W172" s="459">
        <v>8</v>
      </c>
      <c r="X172" s="444"/>
    </row>
    <row r="173" spans="1:25" ht="114.75" customHeight="1">
      <c r="A173" s="446" t="s">
        <v>570</v>
      </c>
      <c r="B173" s="447" t="s">
        <v>573</v>
      </c>
      <c r="C173" s="501" t="s">
        <v>845</v>
      </c>
      <c r="D173" s="448"/>
      <c r="E173" s="448"/>
      <c r="F173" s="448"/>
      <c r="G173" s="448"/>
      <c r="H173" s="447" t="s">
        <v>43</v>
      </c>
      <c r="I173" s="450">
        <v>20</v>
      </c>
      <c r="J173" s="451">
        <f t="shared" si="114"/>
        <v>40</v>
      </c>
      <c r="K173" s="452">
        <v>0</v>
      </c>
      <c r="L173" s="453">
        <v>0.08</v>
      </c>
      <c r="M173" s="454">
        <f t="shared" si="115"/>
        <v>0</v>
      </c>
      <c r="N173" s="454">
        <f t="shared" si="116"/>
        <v>0</v>
      </c>
      <c r="O173" s="455">
        <f t="shared" si="117"/>
        <v>0</v>
      </c>
      <c r="P173" s="455">
        <f t="shared" si="118"/>
        <v>0</v>
      </c>
      <c r="Q173" s="447" t="s">
        <v>43</v>
      </c>
      <c r="R173" s="456">
        <f t="shared" si="119"/>
        <v>24</v>
      </c>
      <c r="S173" s="457">
        <f t="shared" si="120"/>
        <v>0</v>
      </c>
      <c r="T173" s="457">
        <f t="shared" si="121"/>
        <v>0</v>
      </c>
      <c r="U173" s="457">
        <f t="shared" si="122"/>
        <v>0</v>
      </c>
      <c r="V173" s="458">
        <f t="shared" si="123"/>
        <v>0</v>
      </c>
      <c r="W173" s="459">
        <v>1</v>
      </c>
      <c r="X173" s="444"/>
    </row>
    <row r="174" spans="1:25" ht="101.25" customHeight="1">
      <c r="A174" s="446" t="s">
        <v>570</v>
      </c>
      <c r="B174" s="447" t="s">
        <v>575</v>
      </c>
      <c r="C174" s="501" t="s">
        <v>846</v>
      </c>
      <c r="D174" s="448"/>
      <c r="E174" s="448"/>
      <c r="F174" s="448"/>
      <c r="G174" s="448"/>
      <c r="H174" s="447" t="s">
        <v>43</v>
      </c>
      <c r="I174" s="450">
        <v>20</v>
      </c>
      <c r="J174" s="451">
        <f t="shared" si="114"/>
        <v>40</v>
      </c>
      <c r="K174" s="452">
        <v>0</v>
      </c>
      <c r="L174" s="453">
        <v>0.08</v>
      </c>
      <c r="M174" s="454">
        <f t="shared" si="115"/>
        <v>0</v>
      </c>
      <c r="N174" s="454">
        <f t="shared" si="116"/>
        <v>0</v>
      </c>
      <c r="O174" s="455">
        <f t="shared" si="117"/>
        <v>0</v>
      </c>
      <c r="P174" s="455">
        <f t="shared" si="118"/>
        <v>0</v>
      </c>
      <c r="Q174" s="447" t="s">
        <v>43</v>
      </c>
      <c r="R174" s="456">
        <f t="shared" si="119"/>
        <v>24</v>
      </c>
      <c r="S174" s="457">
        <f t="shared" si="120"/>
        <v>0</v>
      </c>
      <c r="T174" s="457">
        <f t="shared" si="121"/>
        <v>0</v>
      </c>
      <c r="U174" s="457">
        <f t="shared" si="122"/>
        <v>0</v>
      </c>
      <c r="V174" s="458">
        <f t="shared" si="123"/>
        <v>0</v>
      </c>
      <c r="W174" s="459">
        <v>2</v>
      </c>
      <c r="X174" s="444"/>
    </row>
    <row r="175" spans="1:25" ht="109.5" customHeight="1">
      <c r="A175" s="446" t="s">
        <v>570</v>
      </c>
      <c r="B175" s="447" t="s">
        <v>577</v>
      </c>
      <c r="C175" s="501" t="s">
        <v>847</v>
      </c>
      <c r="D175" s="448"/>
      <c r="E175" s="448"/>
      <c r="F175" s="448"/>
      <c r="G175" s="448"/>
      <c r="H175" s="447" t="s">
        <v>43</v>
      </c>
      <c r="I175" s="450">
        <v>30</v>
      </c>
      <c r="J175" s="451">
        <f t="shared" si="114"/>
        <v>60</v>
      </c>
      <c r="K175" s="452">
        <v>0</v>
      </c>
      <c r="L175" s="453">
        <v>0.08</v>
      </c>
      <c r="M175" s="454">
        <f t="shared" si="115"/>
        <v>0</v>
      </c>
      <c r="N175" s="454">
        <f t="shared" si="116"/>
        <v>0</v>
      </c>
      <c r="O175" s="455">
        <f t="shared" si="117"/>
        <v>0</v>
      </c>
      <c r="P175" s="455">
        <f t="shared" si="118"/>
        <v>0</v>
      </c>
      <c r="Q175" s="447" t="s">
        <v>43</v>
      </c>
      <c r="R175" s="456">
        <f t="shared" si="119"/>
        <v>36</v>
      </c>
      <c r="S175" s="457">
        <f t="shared" si="120"/>
        <v>0</v>
      </c>
      <c r="T175" s="457">
        <f t="shared" si="121"/>
        <v>0</v>
      </c>
      <c r="U175" s="457">
        <f t="shared" si="122"/>
        <v>0</v>
      </c>
      <c r="V175" s="458">
        <f t="shared" si="123"/>
        <v>0</v>
      </c>
      <c r="W175" s="459">
        <v>2</v>
      </c>
      <c r="X175" s="444"/>
    </row>
    <row r="176" spans="1:25" ht="121.5" customHeight="1">
      <c r="A176" s="446" t="s">
        <v>570</v>
      </c>
      <c r="B176" s="447" t="s">
        <v>578</v>
      </c>
      <c r="C176" s="503" t="s">
        <v>848</v>
      </c>
      <c r="D176" s="448"/>
      <c r="E176" s="448"/>
      <c r="F176" s="448"/>
      <c r="G176" s="448"/>
      <c r="H176" s="447" t="s">
        <v>43</v>
      </c>
      <c r="I176" s="450">
        <v>30</v>
      </c>
      <c r="J176" s="451">
        <f t="shared" si="114"/>
        <v>60</v>
      </c>
      <c r="K176" s="452">
        <v>0</v>
      </c>
      <c r="L176" s="453">
        <v>0.08</v>
      </c>
      <c r="M176" s="454">
        <f t="shared" si="115"/>
        <v>0</v>
      </c>
      <c r="N176" s="454">
        <f t="shared" si="116"/>
        <v>0</v>
      </c>
      <c r="O176" s="455">
        <f t="shared" si="117"/>
        <v>0</v>
      </c>
      <c r="P176" s="455">
        <f t="shared" si="118"/>
        <v>0</v>
      </c>
      <c r="Q176" s="447" t="s">
        <v>43</v>
      </c>
      <c r="R176" s="456">
        <f t="shared" si="119"/>
        <v>36</v>
      </c>
      <c r="S176" s="457">
        <f t="shared" si="120"/>
        <v>0</v>
      </c>
      <c r="T176" s="457">
        <f t="shared" si="121"/>
        <v>0</v>
      </c>
      <c r="U176" s="457">
        <f t="shared" si="122"/>
        <v>0</v>
      </c>
      <c r="V176" s="458">
        <f t="shared" si="123"/>
        <v>0</v>
      </c>
      <c r="W176" s="459">
        <v>3</v>
      </c>
      <c r="X176" s="444"/>
    </row>
    <row r="177" spans="1:24" ht="56.25" customHeight="1">
      <c r="A177" s="446" t="s">
        <v>570</v>
      </c>
      <c r="B177" s="447" t="s">
        <v>580</v>
      </c>
      <c r="C177" s="501" t="s">
        <v>849</v>
      </c>
      <c r="D177" s="448"/>
      <c r="E177" s="448"/>
      <c r="F177" s="448"/>
      <c r="G177" s="448"/>
      <c r="H177" s="447" t="s">
        <v>43</v>
      </c>
      <c r="I177" s="450">
        <v>100</v>
      </c>
      <c r="J177" s="451">
        <f t="shared" si="114"/>
        <v>200</v>
      </c>
      <c r="K177" s="452">
        <v>0</v>
      </c>
      <c r="L177" s="453">
        <v>0.08</v>
      </c>
      <c r="M177" s="454">
        <f t="shared" si="115"/>
        <v>0</v>
      </c>
      <c r="N177" s="454">
        <f t="shared" si="116"/>
        <v>0</v>
      </c>
      <c r="O177" s="455">
        <f t="shared" si="117"/>
        <v>0</v>
      </c>
      <c r="P177" s="455">
        <f t="shared" si="118"/>
        <v>0</v>
      </c>
      <c r="Q177" s="447" t="s">
        <v>43</v>
      </c>
      <c r="R177" s="456">
        <f t="shared" si="119"/>
        <v>120</v>
      </c>
      <c r="S177" s="457">
        <f t="shared" si="120"/>
        <v>0</v>
      </c>
      <c r="T177" s="457">
        <f t="shared" si="121"/>
        <v>0</v>
      </c>
      <c r="U177" s="457">
        <f t="shared" si="122"/>
        <v>0</v>
      </c>
      <c r="V177" s="458">
        <f t="shared" si="123"/>
        <v>0</v>
      </c>
      <c r="W177" s="459" t="s">
        <v>594</v>
      </c>
      <c r="X177" s="444"/>
    </row>
    <row r="178" spans="1:24" ht="79.7" customHeight="1">
      <c r="A178" s="446" t="s">
        <v>570</v>
      </c>
      <c r="B178" s="447" t="s">
        <v>581</v>
      </c>
      <c r="C178" s="501" t="s">
        <v>850</v>
      </c>
      <c r="D178" s="448"/>
      <c r="E178" s="448"/>
      <c r="F178" s="448"/>
      <c r="G178" s="448"/>
      <c r="H178" s="447" t="s">
        <v>43</v>
      </c>
      <c r="I178" s="450">
        <v>5</v>
      </c>
      <c r="J178" s="451">
        <f t="shared" si="114"/>
        <v>10</v>
      </c>
      <c r="K178" s="452">
        <v>0</v>
      </c>
      <c r="L178" s="453">
        <v>0.08</v>
      </c>
      <c r="M178" s="454">
        <f t="shared" si="115"/>
        <v>0</v>
      </c>
      <c r="N178" s="454">
        <f t="shared" si="116"/>
        <v>0</v>
      </c>
      <c r="O178" s="455">
        <f t="shared" si="117"/>
        <v>0</v>
      </c>
      <c r="P178" s="455">
        <f t="shared" si="118"/>
        <v>0</v>
      </c>
      <c r="Q178" s="447" t="s">
        <v>43</v>
      </c>
      <c r="R178" s="456">
        <f t="shared" si="119"/>
        <v>6</v>
      </c>
      <c r="S178" s="457">
        <f t="shared" si="120"/>
        <v>0</v>
      </c>
      <c r="T178" s="457">
        <f t="shared" si="121"/>
        <v>0</v>
      </c>
      <c r="U178" s="457">
        <f t="shared" si="122"/>
        <v>0</v>
      </c>
      <c r="V178" s="458">
        <f t="shared" si="123"/>
        <v>0</v>
      </c>
      <c r="W178" s="459"/>
      <c r="X178" s="444"/>
    </row>
    <row r="179" spans="1:24" ht="56.25" customHeight="1">
      <c r="A179" s="446" t="s">
        <v>570</v>
      </c>
      <c r="B179" s="447" t="s">
        <v>583</v>
      </c>
      <c r="C179" s="501" t="s">
        <v>851</v>
      </c>
      <c r="D179" s="448"/>
      <c r="E179" s="448"/>
      <c r="F179" s="448"/>
      <c r="G179" s="448"/>
      <c r="H179" s="447" t="s">
        <v>43</v>
      </c>
      <c r="I179" s="450">
        <v>4</v>
      </c>
      <c r="J179" s="451">
        <f t="shared" si="114"/>
        <v>8</v>
      </c>
      <c r="K179" s="452">
        <v>0</v>
      </c>
      <c r="L179" s="453">
        <v>0.08</v>
      </c>
      <c r="M179" s="454">
        <f t="shared" si="115"/>
        <v>0</v>
      </c>
      <c r="N179" s="454">
        <f t="shared" si="116"/>
        <v>0</v>
      </c>
      <c r="O179" s="455">
        <f t="shared" si="117"/>
        <v>0</v>
      </c>
      <c r="P179" s="455">
        <f t="shared" si="118"/>
        <v>0</v>
      </c>
      <c r="Q179" s="447" t="s">
        <v>43</v>
      </c>
      <c r="R179" s="456">
        <v>4</v>
      </c>
      <c r="S179" s="457">
        <f t="shared" si="120"/>
        <v>0</v>
      </c>
      <c r="T179" s="457">
        <f t="shared" si="121"/>
        <v>0</v>
      </c>
      <c r="U179" s="457">
        <f t="shared" si="122"/>
        <v>0</v>
      </c>
      <c r="V179" s="458">
        <f t="shared" si="123"/>
        <v>0</v>
      </c>
      <c r="W179" s="459" t="s">
        <v>815</v>
      </c>
      <c r="X179" s="444"/>
    </row>
    <row r="180" spans="1:24" ht="60.95" customHeight="1">
      <c r="A180" s="446"/>
      <c r="B180" s="447" t="s">
        <v>586</v>
      </c>
      <c r="C180" s="501" t="s">
        <v>852</v>
      </c>
      <c r="D180" s="448"/>
      <c r="E180" s="448"/>
      <c r="F180" s="448"/>
      <c r="G180" s="448"/>
      <c r="H180" s="447" t="s">
        <v>43</v>
      </c>
      <c r="I180" s="450">
        <v>100</v>
      </c>
      <c r="J180" s="451">
        <f t="shared" si="114"/>
        <v>200</v>
      </c>
      <c r="K180" s="452">
        <v>0</v>
      </c>
      <c r="L180" s="453">
        <v>0.08</v>
      </c>
      <c r="M180" s="454">
        <f t="shared" si="115"/>
        <v>0</v>
      </c>
      <c r="N180" s="454">
        <f t="shared" si="116"/>
        <v>0</v>
      </c>
      <c r="O180" s="455">
        <f t="shared" si="117"/>
        <v>0</v>
      </c>
      <c r="P180" s="455">
        <f t="shared" si="118"/>
        <v>0</v>
      </c>
      <c r="Q180" s="447" t="s">
        <v>43</v>
      </c>
      <c r="R180" s="456">
        <f>J180*0.6</f>
        <v>120</v>
      </c>
      <c r="S180" s="457">
        <f t="shared" si="120"/>
        <v>0</v>
      </c>
      <c r="T180" s="457">
        <f t="shared" si="121"/>
        <v>0</v>
      </c>
      <c r="U180" s="457">
        <f t="shared" si="122"/>
        <v>0</v>
      </c>
      <c r="V180" s="458">
        <f t="shared" si="123"/>
        <v>0</v>
      </c>
      <c r="W180" s="459">
        <v>20</v>
      </c>
      <c r="X180" s="444"/>
    </row>
    <row r="181" spans="1:24" ht="75" customHeight="1">
      <c r="A181" s="446"/>
      <c r="B181" s="447" t="s">
        <v>588</v>
      </c>
      <c r="C181" s="504" t="s">
        <v>853</v>
      </c>
      <c r="D181" s="448"/>
      <c r="E181" s="448"/>
      <c r="F181" s="448"/>
      <c r="G181" s="448"/>
      <c r="H181" s="447" t="s">
        <v>43</v>
      </c>
      <c r="I181" s="450">
        <v>50</v>
      </c>
      <c r="J181" s="451">
        <f t="shared" si="114"/>
        <v>100</v>
      </c>
      <c r="K181" s="452">
        <v>0</v>
      </c>
      <c r="L181" s="453">
        <v>0.08</v>
      </c>
      <c r="M181" s="454">
        <f t="shared" si="115"/>
        <v>0</v>
      </c>
      <c r="N181" s="454">
        <f t="shared" si="116"/>
        <v>0</v>
      </c>
      <c r="O181" s="455">
        <f t="shared" si="117"/>
        <v>0</v>
      </c>
      <c r="P181" s="455">
        <f t="shared" si="118"/>
        <v>0</v>
      </c>
      <c r="Q181" s="447" t="s">
        <v>43</v>
      </c>
      <c r="R181" s="456">
        <f t="shared" ref="R181:R183" si="124">J181*0.6</f>
        <v>60</v>
      </c>
      <c r="S181" s="457">
        <f t="shared" si="120"/>
        <v>0</v>
      </c>
      <c r="T181" s="457">
        <f t="shared" si="121"/>
        <v>0</v>
      </c>
      <c r="U181" s="457">
        <f t="shared" si="122"/>
        <v>0</v>
      </c>
      <c r="V181" s="458">
        <f t="shared" si="123"/>
        <v>0</v>
      </c>
      <c r="W181" s="459">
        <v>10</v>
      </c>
      <c r="X181" s="444"/>
    </row>
    <row r="182" spans="1:24" ht="34.9" customHeight="1">
      <c r="A182" s="446"/>
      <c r="B182" s="447" t="s">
        <v>590</v>
      </c>
      <c r="C182" s="504" t="s">
        <v>854</v>
      </c>
      <c r="D182" s="448"/>
      <c r="E182" s="448"/>
      <c r="F182" s="448"/>
      <c r="G182" s="448"/>
      <c r="H182" s="447" t="s">
        <v>43</v>
      </c>
      <c r="I182" s="450">
        <v>10</v>
      </c>
      <c r="J182" s="451">
        <f t="shared" si="114"/>
        <v>20</v>
      </c>
      <c r="K182" s="452">
        <v>0</v>
      </c>
      <c r="L182" s="453">
        <v>0.08</v>
      </c>
      <c r="M182" s="454">
        <f t="shared" si="115"/>
        <v>0</v>
      </c>
      <c r="N182" s="454">
        <f t="shared" si="116"/>
        <v>0</v>
      </c>
      <c r="O182" s="455">
        <f t="shared" si="117"/>
        <v>0</v>
      </c>
      <c r="P182" s="455">
        <f t="shared" si="118"/>
        <v>0</v>
      </c>
      <c r="Q182" s="447" t="s">
        <v>43</v>
      </c>
      <c r="R182" s="456">
        <f>J182*0.6</f>
        <v>12</v>
      </c>
      <c r="S182" s="457">
        <f t="shared" si="120"/>
        <v>0</v>
      </c>
      <c r="T182" s="457">
        <f t="shared" si="121"/>
        <v>0</v>
      </c>
      <c r="U182" s="457">
        <f t="shared" si="122"/>
        <v>0</v>
      </c>
      <c r="V182" s="458">
        <f t="shared" si="123"/>
        <v>0</v>
      </c>
      <c r="W182" s="459">
        <v>2</v>
      </c>
      <c r="X182" s="444"/>
    </row>
    <row r="183" spans="1:24" ht="34.9" customHeight="1">
      <c r="A183" s="446"/>
      <c r="B183" s="447" t="s">
        <v>592</v>
      </c>
      <c r="C183" s="504" t="s">
        <v>855</v>
      </c>
      <c r="D183" s="448"/>
      <c r="E183" s="448"/>
      <c r="F183" s="448"/>
      <c r="G183" s="448"/>
      <c r="H183" s="447" t="s">
        <v>43</v>
      </c>
      <c r="I183" s="450">
        <v>10</v>
      </c>
      <c r="J183" s="451">
        <f t="shared" si="114"/>
        <v>20</v>
      </c>
      <c r="K183" s="452">
        <v>0</v>
      </c>
      <c r="L183" s="453">
        <v>0.08</v>
      </c>
      <c r="M183" s="454">
        <f t="shared" si="115"/>
        <v>0</v>
      </c>
      <c r="N183" s="454">
        <f t="shared" si="116"/>
        <v>0</v>
      </c>
      <c r="O183" s="455">
        <f t="shared" si="117"/>
        <v>0</v>
      </c>
      <c r="P183" s="455">
        <f t="shared" si="118"/>
        <v>0</v>
      </c>
      <c r="Q183" s="447" t="s">
        <v>43</v>
      </c>
      <c r="R183" s="456">
        <f t="shared" si="124"/>
        <v>12</v>
      </c>
      <c r="S183" s="457">
        <f t="shared" si="120"/>
        <v>0</v>
      </c>
      <c r="T183" s="457">
        <f t="shared" si="121"/>
        <v>0</v>
      </c>
      <c r="U183" s="457">
        <f t="shared" si="122"/>
        <v>0</v>
      </c>
      <c r="V183" s="458">
        <f t="shared" si="123"/>
        <v>0</v>
      </c>
      <c r="W183" s="459">
        <v>2</v>
      </c>
      <c r="X183" s="444"/>
    </row>
    <row r="184" spans="1:24" ht="42.75" customHeight="1">
      <c r="A184" s="446" t="s">
        <v>570</v>
      </c>
      <c r="B184" s="447" t="s">
        <v>595</v>
      </c>
      <c r="C184" s="501" t="s">
        <v>856</v>
      </c>
      <c r="D184" s="448"/>
      <c r="E184" s="448"/>
      <c r="F184" s="448"/>
      <c r="G184" s="448"/>
      <c r="H184" s="447" t="s">
        <v>43</v>
      </c>
      <c r="I184" s="450">
        <v>30</v>
      </c>
      <c r="J184" s="451">
        <f t="shared" si="114"/>
        <v>60</v>
      </c>
      <c r="K184" s="452">
        <v>0</v>
      </c>
      <c r="L184" s="453">
        <v>0.08</v>
      </c>
      <c r="M184" s="454">
        <f t="shared" si="115"/>
        <v>0</v>
      </c>
      <c r="N184" s="454">
        <f t="shared" si="116"/>
        <v>0</v>
      </c>
      <c r="O184" s="455">
        <f t="shared" si="117"/>
        <v>0</v>
      </c>
      <c r="P184" s="455">
        <f t="shared" si="118"/>
        <v>0</v>
      </c>
      <c r="Q184" s="447" t="s">
        <v>43</v>
      </c>
      <c r="R184" s="456">
        <f>J184*0.6</f>
        <v>36</v>
      </c>
      <c r="S184" s="457">
        <f t="shared" si="120"/>
        <v>0</v>
      </c>
      <c r="T184" s="457">
        <f t="shared" si="121"/>
        <v>0</v>
      </c>
      <c r="U184" s="457">
        <f t="shared" si="122"/>
        <v>0</v>
      </c>
      <c r="V184" s="458">
        <f t="shared" si="123"/>
        <v>0</v>
      </c>
      <c r="W184" s="459"/>
      <c r="X184" s="444"/>
    </row>
    <row r="185" spans="1:24" ht="56.25" customHeight="1">
      <c r="A185" s="446" t="s">
        <v>570</v>
      </c>
      <c r="B185" s="447" t="s">
        <v>598</v>
      </c>
      <c r="C185" s="501" t="s">
        <v>857</v>
      </c>
      <c r="D185" s="448"/>
      <c r="E185" s="448"/>
      <c r="F185" s="448"/>
      <c r="G185" s="448"/>
      <c r="H185" s="447" t="s">
        <v>43</v>
      </c>
      <c r="I185" s="450">
        <v>2</v>
      </c>
      <c r="J185" s="451">
        <f t="shared" si="114"/>
        <v>4</v>
      </c>
      <c r="K185" s="452">
        <v>0</v>
      </c>
      <c r="L185" s="453">
        <v>0.08</v>
      </c>
      <c r="M185" s="454">
        <f t="shared" si="115"/>
        <v>0</v>
      </c>
      <c r="N185" s="454">
        <f t="shared" si="116"/>
        <v>0</v>
      </c>
      <c r="O185" s="455">
        <f t="shared" si="117"/>
        <v>0</v>
      </c>
      <c r="P185" s="455">
        <f t="shared" si="118"/>
        <v>0</v>
      </c>
      <c r="Q185" s="447" t="s">
        <v>43</v>
      </c>
      <c r="R185" s="456">
        <v>2</v>
      </c>
      <c r="S185" s="457">
        <f t="shared" si="120"/>
        <v>0</v>
      </c>
      <c r="T185" s="457">
        <f t="shared" si="121"/>
        <v>0</v>
      </c>
      <c r="U185" s="457">
        <f t="shared" si="122"/>
        <v>0</v>
      </c>
      <c r="V185" s="458">
        <f t="shared" si="123"/>
        <v>0</v>
      </c>
      <c r="W185" s="459" t="s">
        <v>815</v>
      </c>
      <c r="X185" s="444"/>
    </row>
    <row r="186" spans="1:24">
      <c r="A186" s="446" t="s">
        <v>570</v>
      </c>
      <c r="B186" s="447" t="s">
        <v>600</v>
      </c>
      <c r="C186" s="501" t="s">
        <v>858</v>
      </c>
      <c r="D186" s="448"/>
      <c r="E186" s="448"/>
      <c r="F186" s="448"/>
      <c r="G186" s="448"/>
      <c r="H186" s="447" t="s">
        <v>43</v>
      </c>
      <c r="I186" s="450">
        <v>2</v>
      </c>
      <c r="J186" s="451">
        <f t="shared" si="114"/>
        <v>4</v>
      </c>
      <c r="K186" s="452">
        <v>0</v>
      </c>
      <c r="L186" s="453">
        <v>0.08</v>
      </c>
      <c r="M186" s="454">
        <f t="shared" si="115"/>
        <v>0</v>
      </c>
      <c r="N186" s="454">
        <f t="shared" si="116"/>
        <v>0</v>
      </c>
      <c r="O186" s="455">
        <f t="shared" si="117"/>
        <v>0</v>
      </c>
      <c r="P186" s="455">
        <f t="shared" si="118"/>
        <v>0</v>
      </c>
      <c r="Q186" s="447" t="s">
        <v>43</v>
      </c>
      <c r="R186" s="456">
        <v>2</v>
      </c>
      <c r="S186" s="457">
        <f t="shared" si="120"/>
        <v>0</v>
      </c>
      <c r="T186" s="457">
        <f t="shared" si="121"/>
        <v>0</v>
      </c>
      <c r="U186" s="457">
        <f t="shared" si="122"/>
        <v>0</v>
      </c>
      <c r="V186" s="458">
        <f t="shared" si="123"/>
        <v>0</v>
      </c>
      <c r="W186" s="459">
        <v>2</v>
      </c>
      <c r="X186" s="444"/>
    </row>
    <row r="187" spans="1:24">
      <c r="A187" s="446" t="s">
        <v>570</v>
      </c>
      <c r="B187" s="447" t="s">
        <v>602</v>
      </c>
      <c r="C187" s="501" t="s">
        <v>859</v>
      </c>
      <c r="D187" s="448"/>
      <c r="E187" s="448"/>
      <c r="F187" s="448"/>
      <c r="G187" s="448"/>
      <c r="H187" s="447" t="s">
        <v>43</v>
      </c>
      <c r="I187" s="450">
        <v>2</v>
      </c>
      <c r="J187" s="451">
        <f t="shared" si="114"/>
        <v>4</v>
      </c>
      <c r="K187" s="452">
        <v>0</v>
      </c>
      <c r="L187" s="453">
        <v>0.08</v>
      </c>
      <c r="M187" s="454">
        <f t="shared" si="115"/>
        <v>0</v>
      </c>
      <c r="N187" s="454">
        <f t="shared" si="116"/>
        <v>0</v>
      </c>
      <c r="O187" s="455">
        <f t="shared" si="117"/>
        <v>0</v>
      </c>
      <c r="P187" s="455">
        <f t="shared" si="118"/>
        <v>0</v>
      </c>
      <c r="Q187" s="447" t="s">
        <v>43</v>
      </c>
      <c r="R187" s="456">
        <v>2</v>
      </c>
      <c r="S187" s="457">
        <f t="shared" si="120"/>
        <v>0</v>
      </c>
      <c r="T187" s="457">
        <f t="shared" si="121"/>
        <v>0</v>
      </c>
      <c r="U187" s="457">
        <f t="shared" si="122"/>
        <v>0</v>
      </c>
      <c r="V187" s="458">
        <f t="shared" si="123"/>
        <v>0</v>
      </c>
      <c r="W187" s="459">
        <v>2</v>
      </c>
      <c r="X187" s="444"/>
    </row>
    <row r="188" spans="1:24">
      <c r="A188" s="446" t="s">
        <v>570</v>
      </c>
      <c r="B188" s="447" t="s">
        <v>604</v>
      </c>
      <c r="C188" s="501" t="s">
        <v>860</v>
      </c>
      <c r="D188" s="448"/>
      <c r="E188" s="448"/>
      <c r="F188" s="448"/>
      <c r="G188" s="448"/>
      <c r="H188" s="447" t="s">
        <v>43</v>
      </c>
      <c r="I188" s="450">
        <v>10</v>
      </c>
      <c r="J188" s="451">
        <f t="shared" si="114"/>
        <v>20</v>
      </c>
      <c r="K188" s="452">
        <v>0</v>
      </c>
      <c r="L188" s="453">
        <v>0.08</v>
      </c>
      <c r="M188" s="454">
        <f t="shared" si="115"/>
        <v>0</v>
      </c>
      <c r="N188" s="454">
        <f t="shared" si="116"/>
        <v>0</v>
      </c>
      <c r="O188" s="455">
        <f t="shared" si="117"/>
        <v>0</v>
      </c>
      <c r="P188" s="455">
        <f t="shared" si="118"/>
        <v>0</v>
      </c>
      <c r="Q188" s="447" t="s">
        <v>43</v>
      </c>
      <c r="R188" s="456">
        <f>J188*0.6</f>
        <v>12</v>
      </c>
      <c r="S188" s="457">
        <f t="shared" si="120"/>
        <v>0</v>
      </c>
      <c r="T188" s="457">
        <f t="shared" si="121"/>
        <v>0</v>
      </c>
      <c r="U188" s="457">
        <f t="shared" si="122"/>
        <v>0</v>
      </c>
      <c r="V188" s="458">
        <f t="shared" si="123"/>
        <v>0</v>
      </c>
      <c r="W188" s="459">
        <v>2</v>
      </c>
      <c r="X188" s="444"/>
    </row>
    <row r="189" spans="1:24" ht="67.5" customHeight="1">
      <c r="A189" s="446" t="s">
        <v>570</v>
      </c>
      <c r="B189" s="447" t="s">
        <v>605</v>
      </c>
      <c r="C189" s="501" t="s">
        <v>861</v>
      </c>
      <c r="D189" s="448"/>
      <c r="E189" s="448"/>
      <c r="F189" s="448"/>
      <c r="G189" s="448"/>
      <c r="H189" s="447" t="s">
        <v>43</v>
      </c>
      <c r="I189" s="450">
        <v>5</v>
      </c>
      <c r="J189" s="451">
        <f t="shared" si="114"/>
        <v>10</v>
      </c>
      <c r="K189" s="452">
        <v>0</v>
      </c>
      <c r="L189" s="453">
        <v>0.08</v>
      </c>
      <c r="M189" s="454">
        <f t="shared" si="115"/>
        <v>0</v>
      </c>
      <c r="N189" s="454">
        <f t="shared" si="116"/>
        <v>0</v>
      </c>
      <c r="O189" s="455">
        <f t="shared" si="117"/>
        <v>0</v>
      </c>
      <c r="P189" s="455">
        <f t="shared" si="118"/>
        <v>0</v>
      </c>
      <c r="Q189" s="447" t="s">
        <v>43</v>
      </c>
      <c r="R189" s="456">
        <f>J189*0.6</f>
        <v>6</v>
      </c>
      <c r="S189" s="457">
        <f t="shared" si="120"/>
        <v>0</v>
      </c>
      <c r="T189" s="457">
        <f t="shared" si="121"/>
        <v>0</v>
      </c>
      <c r="U189" s="457">
        <f t="shared" si="122"/>
        <v>0</v>
      </c>
      <c r="V189" s="458">
        <f t="shared" si="123"/>
        <v>0</v>
      </c>
      <c r="W189" s="459" t="s">
        <v>815</v>
      </c>
      <c r="X189" s="444"/>
    </row>
    <row r="190" spans="1:24" ht="29.25" customHeight="1">
      <c r="A190" s="446" t="s">
        <v>570</v>
      </c>
      <c r="B190" s="447" t="s">
        <v>607</v>
      </c>
      <c r="C190" s="502" t="s">
        <v>862</v>
      </c>
      <c r="D190" s="449"/>
      <c r="E190" s="449"/>
      <c r="F190" s="449"/>
      <c r="G190" s="449"/>
      <c r="H190" s="447" t="s">
        <v>43</v>
      </c>
      <c r="I190" s="450">
        <v>2</v>
      </c>
      <c r="J190" s="451">
        <f t="shared" si="114"/>
        <v>4</v>
      </c>
      <c r="K190" s="452">
        <v>0</v>
      </c>
      <c r="L190" s="453">
        <v>0.08</v>
      </c>
      <c r="M190" s="454">
        <f t="shared" si="115"/>
        <v>0</v>
      </c>
      <c r="N190" s="454">
        <f t="shared" si="116"/>
        <v>0</v>
      </c>
      <c r="O190" s="455">
        <f t="shared" si="117"/>
        <v>0</v>
      </c>
      <c r="P190" s="455">
        <f t="shared" si="118"/>
        <v>0</v>
      </c>
      <c r="Q190" s="447" t="s">
        <v>43</v>
      </c>
      <c r="R190" s="456">
        <v>2</v>
      </c>
      <c r="S190" s="457">
        <f t="shared" si="120"/>
        <v>0</v>
      </c>
      <c r="T190" s="457">
        <f t="shared" si="121"/>
        <v>0</v>
      </c>
      <c r="U190" s="457">
        <f t="shared" si="122"/>
        <v>0</v>
      </c>
      <c r="V190" s="458">
        <f t="shared" si="123"/>
        <v>0</v>
      </c>
      <c r="W190" s="459">
        <v>2</v>
      </c>
      <c r="X190" s="444"/>
    </row>
    <row r="191" spans="1:24">
      <c r="A191" s="446" t="s">
        <v>570</v>
      </c>
      <c r="B191" s="447" t="s">
        <v>608</v>
      </c>
      <c r="C191" s="502" t="s">
        <v>863</v>
      </c>
      <c r="D191" s="449"/>
      <c r="E191" s="449"/>
      <c r="F191" s="449"/>
      <c r="G191" s="449"/>
      <c r="H191" s="447" t="s">
        <v>43</v>
      </c>
      <c r="I191" s="450">
        <v>2</v>
      </c>
      <c r="J191" s="451">
        <f t="shared" si="114"/>
        <v>4</v>
      </c>
      <c r="K191" s="452">
        <v>0</v>
      </c>
      <c r="L191" s="453">
        <v>0.08</v>
      </c>
      <c r="M191" s="454">
        <f t="shared" si="115"/>
        <v>0</v>
      </c>
      <c r="N191" s="454">
        <f t="shared" si="116"/>
        <v>0</v>
      </c>
      <c r="O191" s="455">
        <f t="shared" si="117"/>
        <v>0</v>
      </c>
      <c r="P191" s="455">
        <f t="shared" si="118"/>
        <v>0</v>
      </c>
      <c r="Q191" s="447" t="s">
        <v>43</v>
      </c>
      <c r="R191" s="456">
        <v>2</v>
      </c>
      <c r="S191" s="457">
        <f t="shared" si="120"/>
        <v>0</v>
      </c>
      <c r="T191" s="457">
        <f t="shared" si="121"/>
        <v>0</v>
      </c>
      <c r="U191" s="457">
        <f t="shared" si="122"/>
        <v>0</v>
      </c>
      <c r="V191" s="458">
        <f t="shared" si="123"/>
        <v>0</v>
      </c>
      <c r="W191" s="459">
        <v>2</v>
      </c>
      <c r="X191" s="444"/>
    </row>
    <row r="192" spans="1:24">
      <c r="A192" s="446" t="s">
        <v>570</v>
      </c>
      <c r="B192" s="447" t="s">
        <v>610</v>
      </c>
      <c r="C192" s="502" t="s">
        <v>864</v>
      </c>
      <c r="D192" s="449"/>
      <c r="E192" s="449"/>
      <c r="F192" s="449"/>
      <c r="G192" s="449"/>
      <c r="H192" s="447" t="s">
        <v>43</v>
      </c>
      <c r="I192" s="450">
        <v>2</v>
      </c>
      <c r="J192" s="451">
        <f t="shared" si="114"/>
        <v>4</v>
      </c>
      <c r="K192" s="452">
        <v>0</v>
      </c>
      <c r="L192" s="453">
        <v>0.08</v>
      </c>
      <c r="M192" s="454">
        <f t="shared" si="115"/>
        <v>0</v>
      </c>
      <c r="N192" s="454">
        <f t="shared" si="116"/>
        <v>0</v>
      </c>
      <c r="O192" s="455">
        <f t="shared" si="117"/>
        <v>0</v>
      </c>
      <c r="P192" s="455">
        <f t="shared" si="118"/>
        <v>0</v>
      </c>
      <c r="Q192" s="447" t="s">
        <v>43</v>
      </c>
      <c r="R192" s="456">
        <v>2</v>
      </c>
      <c r="S192" s="457">
        <f t="shared" si="120"/>
        <v>0</v>
      </c>
      <c r="T192" s="457">
        <f t="shared" si="121"/>
        <v>0</v>
      </c>
      <c r="U192" s="457">
        <f t="shared" si="122"/>
        <v>0</v>
      </c>
      <c r="V192" s="458">
        <f t="shared" si="123"/>
        <v>0</v>
      </c>
      <c r="W192" s="459">
        <v>2</v>
      </c>
      <c r="X192" s="444"/>
    </row>
    <row r="193" spans="1:25" ht="33.75" customHeight="1">
      <c r="A193" s="446" t="s">
        <v>570</v>
      </c>
      <c r="B193" s="447" t="s">
        <v>612</v>
      </c>
      <c r="C193" s="502" t="s">
        <v>865</v>
      </c>
      <c r="D193" s="449"/>
      <c r="E193" s="449"/>
      <c r="F193" s="449"/>
      <c r="G193" s="449"/>
      <c r="H193" s="447" t="s">
        <v>43</v>
      </c>
      <c r="I193" s="450">
        <v>5</v>
      </c>
      <c r="J193" s="451">
        <f t="shared" si="114"/>
        <v>10</v>
      </c>
      <c r="K193" s="452">
        <v>0</v>
      </c>
      <c r="L193" s="453">
        <v>0.08</v>
      </c>
      <c r="M193" s="454">
        <f t="shared" si="115"/>
        <v>0</v>
      </c>
      <c r="N193" s="454">
        <f t="shared" si="116"/>
        <v>0</v>
      </c>
      <c r="O193" s="455">
        <f t="shared" si="117"/>
        <v>0</v>
      </c>
      <c r="P193" s="455">
        <f t="shared" si="118"/>
        <v>0</v>
      </c>
      <c r="Q193" s="447" t="s">
        <v>43</v>
      </c>
      <c r="R193" s="456">
        <f>J193*0.6</f>
        <v>6</v>
      </c>
      <c r="S193" s="457">
        <f t="shared" si="120"/>
        <v>0</v>
      </c>
      <c r="T193" s="457">
        <f t="shared" si="121"/>
        <v>0</v>
      </c>
      <c r="U193" s="457">
        <f t="shared" si="122"/>
        <v>0</v>
      </c>
      <c r="V193" s="458">
        <f t="shared" si="123"/>
        <v>0</v>
      </c>
      <c r="W193" s="459">
        <v>3</v>
      </c>
      <c r="X193" s="444"/>
    </row>
    <row r="194" spans="1:25" ht="33.75" customHeight="1">
      <c r="A194" s="446" t="s">
        <v>570</v>
      </c>
      <c r="B194" s="447" t="s">
        <v>614</v>
      </c>
      <c r="C194" s="502" t="s">
        <v>866</v>
      </c>
      <c r="D194" s="449"/>
      <c r="E194" s="449"/>
      <c r="F194" s="449"/>
      <c r="G194" s="449"/>
      <c r="H194" s="447" t="s">
        <v>43</v>
      </c>
      <c r="I194" s="450">
        <v>2</v>
      </c>
      <c r="J194" s="451">
        <f t="shared" si="114"/>
        <v>4</v>
      </c>
      <c r="K194" s="452">
        <v>0</v>
      </c>
      <c r="L194" s="453">
        <v>0.08</v>
      </c>
      <c r="M194" s="454">
        <f t="shared" si="115"/>
        <v>0</v>
      </c>
      <c r="N194" s="454">
        <f t="shared" si="116"/>
        <v>0</v>
      </c>
      <c r="O194" s="455">
        <f t="shared" si="117"/>
        <v>0</v>
      </c>
      <c r="P194" s="455">
        <f t="shared" si="118"/>
        <v>0</v>
      </c>
      <c r="Q194" s="447" t="s">
        <v>43</v>
      </c>
      <c r="R194" s="456">
        <v>2</v>
      </c>
      <c r="S194" s="457">
        <f t="shared" si="120"/>
        <v>0</v>
      </c>
      <c r="T194" s="457">
        <f t="shared" si="121"/>
        <v>0</v>
      </c>
      <c r="U194" s="457">
        <f t="shared" si="122"/>
        <v>0</v>
      </c>
      <c r="V194" s="458">
        <f t="shared" si="123"/>
        <v>0</v>
      </c>
      <c r="W194" s="459">
        <v>1</v>
      </c>
      <c r="X194" s="444"/>
    </row>
    <row r="195" spans="1:25" ht="44.25" customHeight="1">
      <c r="A195" s="446" t="s">
        <v>570</v>
      </c>
      <c r="B195" s="447" t="s">
        <v>836</v>
      </c>
      <c r="C195" s="502" t="s">
        <v>867</v>
      </c>
      <c r="D195" s="449"/>
      <c r="E195" s="449"/>
      <c r="F195" s="449"/>
      <c r="G195" s="449"/>
      <c r="H195" s="447" t="s">
        <v>43</v>
      </c>
      <c r="I195" s="450">
        <v>5</v>
      </c>
      <c r="J195" s="451">
        <f t="shared" si="114"/>
        <v>10</v>
      </c>
      <c r="K195" s="452">
        <v>0</v>
      </c>
      <c r="L195" s="453">
        <v>0.08</v>
      </c>
      <c r="M195" s="454">
        <f t="shared" si="115"/>
        <v>0</v>
      </c>
      <c r="N195" s="454">
        <f t="shared" si="116"/>
        <v>0</v>
      </c>
      <c r="O195" s="455">
        <f t="shared" si="117"/>
        <v>0</v>
      </c>
      <c r="P195" s="455">
        <f t="shared" si="118"/>
        <v>0</v>
      </c>
      <c r="Q195" s="447" t="s">
        <v>43</v>
      </c>
      <c r="R195" s="456">
        <f>J195*0.6</f>
        <v>6</v>
      </c>
      <c r="S195" s="457">
        <f t="shared" si="120"/>
        <v>0</v>
      </c>
      <c r="T195" s="457">
        <f t="shared" si="121"/>
        <v>0</v>
      </c>
      <c r="U195" s="457">
        <f t="shared" si="122"/>
        <v>0</v>
      </c>
      <c r="V195" s="458">
        <f t="shared" si="123"/>
        <v>0</v>
      </c>
      <c r="W195" s="459">
        <v>3</v>
      </c>
      <c r="X195" s="444"/>
    </row>
    <row r="196" spans="1:25">
      <c r="A196" s="446" t="s">
        <v>570</v>
      </c>
      <c r="B196" s="447" t="s">
        <v>838</v>
      </c>
      <c r="C196" s="502" t="s">
        <v>868</v>
      </c>
      <c r="D196" s="449"/>
      <c r="E196" s="449"/>
      <c r="F196" s="449"/>
      <c r="G196" s="449"/>
      <c r="H196" s="447" t="s">
        <v>43</v>
      </c>
      <c r="I196" s="450">
        <v>5</v>
      </c>
      <c r="J196" s="451">
        <f t="shared" si="114"/>
        <v>10</v>
      </c>
      <c r="K196" s="452">
        <v>0</v>
      </c>
      <c r="L196" s="453">
        <v>0.08</v>
      </c>
      <c r="M196" s="454">
        <f t="shared" si="115"/>
        <v>0</v>
      </c>
      <c r="N196" s="454">
        <f t="shared" si="116"/>
        <v>0</v>
      </c>
      <c r="O196" s="455">
        <f t="shared" si="117"/>
        <v>0</v>
      </c>
      <c r="P196" s="455">
        <f t="shared" si="118"/>
        <v>0</v>
      </c>
      <c r="Q196" s="447" t="s">
        <v>43</v>
      </c>
      <c r="R196" s="456">
        <f>J196*0.6</f>
        <v>6</v>
      </c>
      <c r="S196" s="457">
        <f t="shared" si="120"/>
        <v>0</v>
      </c>
      <c r="T196" s="457">
        <f t="shared" si="121"/>
        <v>0</v>
      </c>
      <c r="U196" s="457">
        <f t="shared" si="122"/>
        <v>0</v>
      </c>
      <c r="V196" s="458">
        <f t="shared" si="123"/>
        <v>0</v>
      </c>
      <c r="W196" s="459">
        <v>2</v>
      </c>
      <c r="X196" s="444"/>
    </row>
    <row r="197" spans="1:25" ht="33.75" customHeight="1">
      <c r="A197" s="446" t="s">
        <v>570</v>
      </c>
      <c r="B197" s="447" t="s">
        <v>840</v>
      </c>
      <c r="C197" s="502" t="s">
        <v>869</v>
      </c>
      <c r="D197" s="449"/>
      <c r="E197" s="449"/>
      <c r="F197" s="449"/>
      <c r="G197" s="449"/>
      <c r="H197" s="447" t="s">
        <v>43</v>
      </c>
      <c r="I197" s="450">
        <v>20</v>
      </c>
      <c r="J197" s="451">
        <f t="shared" si="114"/>
        <v>40</v>
      </c>
      <c r="K197" s="452">
        <v>0</v>
      </c>
      <c r="L197" s="453">
        <v>0.08</v>
      </c>
      <c r="M197" s="454">
        <f t="shared" si="115"/>
        <v>0</v>
      </c>
      <c r="N197" s="454">
        <f t="shared" si="116"/>
        <v>0</v>
      </c>
      <c r="O197" s="455">
        <f t="shared" si="117"/>
        <v>0</v>
      </c>
      <c r="P197" s="455">
        <f t="shared" si="118"/>
        <v>0</v>
      </c>
      <c r="Q197" s="447" t="s">
        <v>43</v>
      </c>
      <c r="R197" s="456">
        <f>J197*0.6</f>
        <v>24</v>
      </c>
      <c r="S197" s="457">
        <f t="shared" si="120"/>
        <v>0</v>
      </c>
      <c r="T197" s="457">
        <f t="shared" si="121"/>
        <v>0</v>
      </c>
      <c r="U197" s="457">
        <f t="shared" si="122"/>
        <v>0</v>
      </c>
      <c r="V197" s="458">
        <f t="shared" si="123"/>
        <v>0</v>
      </c>
      <c r="W197" s="459" t="s">
        <v>870</v>
      </c>
      <c r="X197" s="444"/>
    </row>
    <row r="198" spans="1:25" ht="58.5" customHeight="1">
      <c r="A198" s="446" t="s">
        <v>570</v>
      </c>
      <c r="B198" s="447" t="s">
        <v>842</v>
      </c>
      <c r="C198" s="460" t="s">
        <v>641</v>
      </c>
      <c r="D198" s="448"/>
      <c r="E198" s="448"/>
      <c r="F198" s="448"/>
      <c r="G198" s="448"/>
      <c r="H198" s="447" t="s">
        <v>585</v>
      </c>
      <c r="I198" s="450">
        <v>2</v>
      </c>
      <c r="J198" s="451">
        <f t="shared" si="114"/>
        <v>4</v>
      </c>
      <c r="K198" s="452">
        <v>0</v>
      </c>
      <c r="L198" s="453">
        <v>0.23</v>
      </c>
      <c r="M198" s="454">
        <f t="shared" si="115"/>
        <v>0</v>
      </c>
      <c r="N198" s="454">
        <f t="shared" si="116"/>
        <v>0</v>
      </c>
      <c r="O198" s="455">
        <f t="shared" si="117"/>
        <v>0</v>
      </c>
      <c r="P198" s="455">
        <f t="shared" si="118"/>
        <v>0</v>
      </c>
      <c r="Q198" s="447" t="s">
        <v>585</v>
      </c>
      <c r="R198" s="456">
        <v>2</v>
      </c>
      <c r="S198" s="457">
        <f t="shared" si="120"/>
        <v>0</v>
      </c>
      <c r="T198" s="457">
        <f t="shared" si="121"/>
        <v>0</v>
      </c>
      <c r="U198" s="457">
        <f t="shared" si="122"/>
        <v>0</v>
      </c>
      <c r="V198" s="458">
        <f t="shared" si="123"/>
        <v>0</v>
      </c>
      <c r="W198" s="459"/>
      <c r="X198" s="444"/>
    </row>
    <row r="199" spans="1:25" s="445" customFormat="1" ht="30.75" customHeight="1">
      <c r="A199" s="446"/>
      <c r="B199" s="436" t="s">
        <v>871</v>
      </c>
      <c r="C199" s="437"/>
      <c r="D199" s="437"/>
      <c r="E199" s="437"/>
      <c r="F199" s="437"/>
      <c r="G199" s="437"/>
      <c r="H199" s="437"/>
      <c r="I199" s="439"/>
      <c r="J199" s="437"/>
      <c r="K199" s="437"/>
      <c r="L199" s="437"/>
      <c r="M199" s="437"/>
      <c r="N199" s="441" t="s">
        <v>535</v>
      </c>
      <c r="O199" s="440">
        <f>SUM(O200:O230)</f>
        <v>0</v>
      </c>
      <c r="P199" s="440">
        <f>SUM(P200:P230)</f>
        <v>0</v>
      </c>
      <c r="Q199" s="594"/>
      <c r="R199" s="442"/>
      <c r="S199" s="440">
        <f>SUM(S200:S230)</f>
        <v>0</v>
      </c>
      <c r="T199" s="440">
        <f>SUM(T200:T230)</f>
        <v>0</v>
      </c>
      <c r="U199" s="440">
        <f>SUM(U200:U230)</f>
        <v>0</v>
      </c>
      <c r="V199" s="440">
        <f>SUM(V200:V230)</f>
        <v>0</v>
      </c>
      <c r="W199" s="443"/>
      <c r="X199" s="444"/>
      <c r="Y199" s="410"/>
    </row>
    <row r="200" spans="1:25" ht="43.5" customHeight="1">
      <c r="A200" s="446" t="s">
        <v>570</v>
      </c>
      <c r="B200" s="447" t="s">
        <v>571</v>
      </c>
      <c r="C200" s="501" t="s">
        <v>872</v>
      </c>
      <c r="D200" s="448"/>
      <c r="E200" s="448"/>
      <c r="F200" s="448"/>
      <c r="G200" s="448"/>
      <c r="H200" s="447" t="s">
        <v>43</v>
      </c>
      <c r="I200" s="450">
        <v>5</v>
      </c>
      <c r="J200" s="451">
        <f>I200*2</f>
        <v>10</v>
      </c>
      <c r="K200" s="452">
        <v>0</v>
      </c>
      <c r="L200" s="453">
        <v>0.08</v>
      </c>
      <c r="M200" s="454">
        <f>K200*L200</f>
        <v>0</v>
      </c>
      <c r="N200" s="454">
        <f>K200+M200</f>
        <v>0</v>
      </c>
      <c r="O200" s="455">
        <f>J200*K200</f>
        <v>0</v>
      </c>
      <c r="P200" s="455">
        <f>J200*N200</f>
        <v>0</v>
      </c>
      <c r="Q200" s="447" t="s">
        <v>43</v>
      </c>
      <c r="R200" s="456">
        <f>J200*0.6</f>
        <v>6</v>
      </c>
      <c r="S200" s="457">
        <f>R200*K200</f>
        <v>0</v>
      </c>
      <c r="T200" s="457">
        <f>R200*N200</f>
        <v>0</v>
      </c>
      <c r="U200" s="457">
        <f>O200+S200</f>
        <v>0</v>
      </c>
      <c r="V200" s="458">
        <f>P200+T200</f>
        <v>0</v>
      </c>
      <c r="W200" s="459"/>
      <c r="X200" s="444"/>
    </row>
    <row r="201" spans="1:25" ht="172.5" customHeight="1">
      <c r="A201" s="446" t="s">
        <v>570</v>
      </c>
      <c r="B201" s="447" t="s">
        <v>573</v>
      </c>
      <c r="C201" s="505" t="s">
        <v>873</v>
      </c>
      <c r="D201" s="465"/>
      <c r="E201" s="465"/>
      <c r="F201" s="465"/>
      <c r="G201" s="465"/>
      <c r="H201" s="466"/>
      <c r="I201" s="467"/>
      <c r="J201" s="468"/>
      <c r="K201" s="470"/>
      <c r="L201" s="471"/>
      <c r="M201" s="472"/>
      <c r="N201" s="472"/>
      <c r="O201" s="473"/>
      <c r="P201" s="473"/>
      <c r="Q201" s="473"/>
      <c r="R201" s="474"/>
      <c r="S201" s="475"/>
      <c r="T201" s="475"/>
      <c r="U201" s="475"/>
      <c r="V201" s="476"/>
      <c r="W201" s="477"/>
      <c r="X201" s="444"/>
    </row>
    <row r="202" spans="1:25" ht="48.75" customHeight="1">
      <c r="A202" s="446" t="s">
        <v>570</v>
      </c>
      <c r="B202" s="478" t="s">
        <v>643</v>
      </c>
      <c r="C202" s="449" t="s">
        <v>874</v>
      </c>
      <c r="D202" s="449"/>
      <c r="E202" s="449"/>
      <c r="F202" s="449"/>
      <c r="G202" s="449"/>
      <c r="H202" s="479" t="s">
        <v>43</v>
      </c>
      <c r="I202" s="450">
        <v>20</v>
      </c>
      <c r="J202" s="451">
        <f>I202*2</f>
        <v>40</v>
      </c>
      <c r="K202" s="452">
        <v>0</v>
      </c>
      <c r="L202" s="453">
        <v>0.08</v>
      </c>
      <c r="M202" s="454">
        <f>K202*L202</f>
        <v>0</v>
      </c>
      <c r="N202" s="454">
        <f>K202+M202</f>
        <v>0</v>
      </c>
      <c r="O202" s="455">
        <f>J202*K202</f>
        <v>0</v>
      </c>
      <c r="P202" s="455">
        <f>J202*N202</f>
        <v>0</v>
      </c>
      <c r="Q202" s="479" t="s">
        <v>43</v>
      </c>
      <c r="R202" s="456">
        <f>J202*0.6</f>
        <v>24</v>
      </c>
      <c r="S202" s="457">
        <f>R202*K202</f>
        <v>0</v>
      </c>
      <c r="T202" s="457">
        <f>R202*N202</f>
        <v>0</v>
      </c>
      <c r="U202" s="457">
        <f t="shared" ref="U202:V206" si="125">O202+S202</f>
        <v>0</v>
      </c>
      <c r="V202" s="458">
        <f t="shared" si="125"/>
        <v>0</v>
      </c>
      <c r="W202" s="459"/>
      <c r="X202" s="444"/>
    </row>
    <row r="203" spans="1:25" ht="48.75" customHeight="1">
      <c r="A203" s="446" t="s">
        <v>570</v>
      </c>
      <c r="B203" s="478" t="s">
        <v>645</v>
      </c>
      <c r="C203" s="449" t="s">
        <v>875</v>
      </c>
      <c r="D203" s="449"/>
      <c r="E203" s="449"/>
      <c r="F203" s="449"/>
      <c r="G203" s="449"/>
      <c r="H203" s="479" t="s">
        <v>43</v>
      </c>
      <c r="I203" s="450">
        <v>20</v>
      </c>
      <c r="J203" s="451">
        <f>I203*2</f>
        <v>40</v>
      </c>
      <c r="K203" s="452">
        <v>0</v>
      </c>
      <c r="L203" s="453">
        <v>0.08</v>
      </c>
      <c r="M203" s="454">
        <f>K203*L203</f>
        <v>0</v>
      </c>
      <c r="N203" s="454">
        <f>K203+M203</f>
        <v>0</v>
      </c>
      <c r="O203" s="455">
        <f>J203*K203</f>
        <v>0</v>
      </c>
      <c r="P203" s="455">
        <f>J203*N203</f>
        <v>0</v>
      </c>
      <c r="Q203" s="479" t="s">
        <v>43</v>
      </c>
      <c r="R203" s="456">
        <f>J203*0.6</f>
        <v>24</v>
      </c>
      <c r="S203" s="457">
        <f>R203*K203</f>
        <v>0</v>
      </c>
      <c r="T203" s="457">
        <f>R203*N203</f>
        <v>0</v>
      </c>
      <c r="U203" s="457">
        <f t="shared" si="125"/>
        <v>0</v>
      </c>
      <c r="V203" s="458">
        <f t="shared" si="125"/>
        <v>0</v>
      </c>
      <c r="W203" s="459"/>
      <c r="X203" s="444"/>
    </row>
    <row r="204" spans="1:25" ht="48.75" customHeight="1">
      <c r="A204" s="446" t="s">
        <v>570</v>
      </c>
      <c r="B204" s="478" t="s">
        <v>647</v>
      </c>
      <c r="C204" s="449" t="s">
        <v>876</v>
      </c>
      <c r="D204" s="449"/>
      <c r="E204" s="449"/>
      <c r="F204" s="449"/>
      <c r="G204" s="449"/>
      <c r="H204" s="479" t="s">
        <v>43</v>
      </c>
      <c r="I204" s="450">
        <v>20</v>
      </c>
      <c r="J204" s="451">
        <f>I204*2</f>
        <v>40</v>
      </c>
      <c r="K204" s="452">
        <v>0</v>
      </c>
      <c r="L204" s="453">
        <v>0.08</v>
      </c>
      <c r="M204" s="454">
        <f>K204*L204</f>
        <v>0</v>
      </c>
      <c r="N204" s="454">
        <f>K204+M204</f>
        <v>0</v>
      </c>
      <c r="O204" s="455">
        <f>J204*K204</f>
        <v>0</v>
      </c>
      <c r="P204" s="455">
        <f>J204*N204</f>
        <v>0</v>
      </c>
      <c r="Q204" s="479" t="s">
        <v>43</v>
      </c>
      <c r="R204" s="456">
        <f>J204*0.6</f>
        <v>24</v>
      </c>
      <c r="S204" s="457">
        <f>R204*K204</f>
        <v>0</v>
      </c>
      <c r="T204" s="457">
        <f>R204*N204</f>
        <v>0</v>
      </c>
      <c r="U204" s="457">
        <f t="shared" si="125"/>
        <v>0</v>
      </c>
      <c r="V204" s="458">
        <f t="shared" si="125"/>
        <v>0</v>
      </c>
      <c r="W204" s="459"/>
      <c r="X204" s="444"/>
    </row>
    <row r="205" spans="1:25" ht="42.75" customHeight="1">
      <c r="A205" s="446" t="s">
        <v>570</v>
      </c>
      <c r="B205" s="478" t="s">
        <v>649</v>
      </c>
      <c r="C205" s="449" t="s">
        <v>877</v>
      </c>
      <c r="D205" s="449"/>
      <c r="E205" s="449"/>
      <c r="F205" s="449"/>
      <c r="G205" s="449"/>
      <c r="H205" s="479" t="s">
        <v>43</v>
      </c>
      <c r="I205" s="450">
        <v>20</v>
      </c>
      <c r="J205" s="451">
        <f>I205*2</f>
        <v>40</v>
      </c>
      <c r="K205" s="452">
        <v>0</v>
      </c>
      <c r="L205" s="453">
        <v>0.08</v>
      </c>
      <c r="M205" s="454">
        <f>K205*L205</f>
        <v>0</v>
      </c>
      <c r="N205" s="454">
        <f>K205+M205</f>
        <v>0</v>
      </c>
      <c r="O205" s="455">
        <f>J205*K205</f>
        <v>0</v>
      </c>
      <c r="P205" s="455">
        <f>J205*N205</f>
        <v>0</v>
      </c>
      <c r="Q205" s="479" t="s">
        <v>43</v>
      </c>
      <c r="R205" s="456">
        <f>J205*0.6</f>
        <v>24</v>
      </c>
      <c r="S205" s="457">
        <f>R205*K205</f>
        <v>0</v>
      </c>
      <c r="T205" s="457">
        <f>R205*N205</f>
        <v>0</v>
      </c>
      <c r="U205" s="457">
        <f t="shared" si="125"/>
        <v>0</v>
      </c>
      <c r="V205" s="458">
        <f t="shared" si="125"/>
        <v>0</v>
      </c>
      <c r="W205" s="459"/>
      <c r="X205" s="444"/>
    </row>
    <row r="206" spans="1:25" ht="171.75" customHeight="1">
      <c r="A206" s="446" t="s">
        <v>570</v>
      </c>
      <c r="B206" s="447" t="s">
        <v>575</v>
      </c>
      <c r="C206" s="506" t="s">
        <v>878</v>
      </c>
      <c r="D206" s="448"/>
      <c r="E206" s="448"/>
      <c r="F206" s="448"/>
      <c r="G206" s="448"/>
      <c r="H206" s="447" t="s">
        <v>43</v>
      </c>
      <c r="I206" s="450">
        <v>40</v>
      </c>
      <c r="J206" s="451">
        <f>I206*2</f>
        <v>80</v>
      </c>
      <c r="K206" s="452">
        <v>0</v>
      </c>
      <c r="L206" s="453">
        <v>0.08</v>
      </c>
      <c r="M206" s="454">
        <f>K206*L206</f>
        <v>0</v>
      </c>
      <c r="N206" s="454">
        <f>K206+M206</f>
        <v>0</v>
      </c>
      <c r="O206" s="455">
        <f>J206*K206</f>
        <v>0</v>
      </c>
      <c r="P206" s="455">
        <f>J206*N206</f>
        <v>0</v>
      </c>
      <c r="Q206" s="447" t="s">
        <v>43</v>
      </c>
      <c r="R206" s="456">
        <f>J206*0.6</f>
        <v>48</v>
      </c>
      <c r="S206" s="457">
        <f>R206*K206</f>
        <v>0</v>
      </c>
      <c r="T206" s="457">
        <f>R206*N206</f>
        <v>0</v>
      </c>
      <c r="U206" s="457">
        <f t="shared" si="125"/>
        <v>0</v>
      </c>
      <c r="V206" s="458">
        <f t="shared" si="125"/>
        <v>0</v>
      </c>
      <c r="W206" s="459"/>
      <c r="X206" s="444"/>
    </row>
    <row r="207" spans="1:25" ht="148.5" customHeight="1">
      <c r="A207" s="446" t="s">
        <v>570</v>
      </c>
      <c r="B207" s="447" t="s">
        <v>577</v>
      </c>
      <c r="C207" s="499" t="s">
        <v>879</v>
      </c>
      <c r="D207" s="465"/>
      <c r="E207" s="465"/>
      <c r="F207" s="465"/>
      <c r="G207" s="465"/>
      <c r="H207" s="466"/>
      <c r="I207" s="467"/>
      <c r="J207" s="468"/>
      <c r="K207" s="470"/>
      <c r="L207" s="471"/>
      <c r="M207" s="472"/>
      <c r="N207" s="472"/>
      <c r="O207" s="473"/>
      <c r="P207" s="473"/>
      <c r="Q207" s="473"/>
      <c r="R207" s="474"/>
      <c r="S207" s="475"/>
      <c r="T207" s="475"/>
      <c r="U207" s="475"/>
      <c r="V207" s="476"/>
      <c r="W207" s="477"/>
      <c r="X207" s="444"/>
    </row>
    <row r="208" spans="1:25" ht="48.75" customHeight="1">
      <c r="A208" s="446" t="s">
        <v>570</v>
      </c>
      <c r="B208" s="478" t="s">
        <v>678</v>
      </c>
      <c r="C208" s="449" t="s">
        <v>880</v>
      </c>
      <c r="D208" s="449"/>
      <c r="E208" s="449"/>
      <c r="F208" s="449"/>
      <c r="G208" s="449"/>
      <c r="H208" s="479" t="s">
        <v>43</v>
      </c>
      <c r="I208" s="450">
        <v>5</v>
      </c>
      <c r="J208" s="451">
        <f>I208*2</f>
        <v>10</v>
      </c>
      <c r="K208" s="452">
        <v>0</v>
      </c>
      <c r="L208" s="453">
        <v>0.08</v>
      </c>
      <c r="M208" s="454">
        <f>K208*L208</f>
        <v>0</v>
      </c>
      <c r="N208" s="454">
        <f>K208+M208</f>
        <v>0</v>
      </c>
      <c r="O208" s="455">
        <f>J208*K208</f>
        <v>0</v>
      </c>
      <c r="P208" s="455">
        <f>J208*N208</f>
        <v>0</v>
      </c>
      <c r="Q208" s="479" t="s">
        <v>43</v>
      </c>
      <c r="R208" s="456">
        <f>J208*0.6</f>
        <v>6</v>
      </c>
      <c r="S208" s="457">
        <f>R208*K208</f>
        <v>0</v>
      </c>
      <c r="T208" s="457">
        <f>R208*N208</f>
        <v>0</v>
      </c>
      <c r="U208" s="457">
        <f t="shared" ref="U208:V210" si="126">O208+S208</f>
        <v>0</v>
      </c>
      <c r="V208" s="458">
        <f t="shared" si="126"/>
        <v>0</v>
      </c>
      <c r="W208" s="459"/>
      <c r="X208" s="444"/>
    </row>
    <row r="209" spans="1:24" ht="48.75" customHeight="1">
      <c r="A209" s="446" t="s">
        <v>570</v>
      </c>
      <c r="B209" s="478" t="s">
        <v>680</v>
      </c>
      <c r="C209" s="449" t="s">
        <v>881</v>
      </c>
      <c r="D209" s="449"/>
      <c r="E209" s="449"/>
      <c r="F209" s="449"/>
      <c r="G209" s="449"/>
      <c r="H209" s="479" t="s">
        <v>43</v>
      </c>
      <c r="I209" s="450">
        <v>5</v>
      </c>
      <c r="J209" s="451">
        <f>I209*2</f>
        <v>10</v>
      </c>
      <c r="K209" s="452">
        <v>0</v>
      </c>
      <c r="L209" s="453">
        <v>0.08</v>
      </c>
      <c r="M209" s="454">
        <f>K209*L209</f>
        <v>0</v>
      </c>
      <c r="N209" s="454">
        <f>K209+M209</f>
        <v>0</v>
      </c>
      <c r="O209" s="455">
        <f>J209*K209</f>
        <v>0</v>
      </c>
      <c r="P209" s="455">
        <f>J209*N209</f>
        <v>0</v>
      </c>
      <c r="Q209" s="479" t="s">
        <v>43</v>
      </c>
      <c r="R209" s="456">
        <f>J209*0.6</f>
        <v>6</v>
      </c>
      <c r="S209" s="457">
        <f>R209*K209</f>
        <v>0</v>
      </c>
      <c r="T209" s="457">
        <f>R209*N209</f>
        <v>0</v>
      </c>
      <c r="U209" s="457">
        <f t="shared" si="126"/>
        <v>0</v>
      </c>
      <c r="V209" s="458">
        <f t="shared" si="126"/>
        <v>0</v>
      </c>
      <c r="W209" s="459"/>
      <c r="X209" s="444"/>
    </row>
    <row r="210" spans="1:24" ht="48.75" customHeight="1">
      <c r="A210" s="446" t="s">
        <v>570</v>
      </c>
      <c r="B210" s="478" t="s">
        <v>682</v>
      </c>
      <c r="C210" s="449" t="s">
        <v>877</v>
      </c>
      <c r="D210" s="449"/>
      <c r="E210" s="449"/>
      <c r="F210" s="449"/>
      <c r="G210" s="449"/>
      <c r="H210" s="479" t="s">
        <v>43</v>
      </c>
      <c r="I210" s="450">
        <v>5</v>
      </c>
      <c r="J210" s="451">
        <f>I210*2</f>
        <v>10</v>
      </c>
      <c r="K210" s="452">
        <v>0</v>
      </c>
      <c r="L210" s="453">
        <v>0.08</v>
      </c>
      <c r="M210" s="454">
        <f>K210*L210</f>
        <v>0</v>
      </c>
      <c r="N210" s="454">
        <f>K210+M210</f>
        <v>0</v>
      </c>
      <c r="O210" s="455">
        <f>J210*K210</f>
        <v>0</v>
      </c>
      <c r="P210" s="455">
        <f>J210*N210</f>
        <v>0</v>
      </c>
      <c r="Q210" s="479" t="s">
        <v>43</v>
      </c>
      <c r="R210" s="456">
        <f>J210*0.6</f>
        <v>6</v>
      </c>
      <c r="S210" s="457">
        <f>R210*K210</f>
        <v>0</v>
      </c>
      <c r="T210" s="457">
        <f>R210*N210</f>
        <v>0</v>
      </c>
      <c r="U210" s="457">
        <f t="shared" si="126"/>
        <v>0</v>
      </c>
      <c r="V210" s="458">
        <f t="shared" si="126"/>
        <v>0</v>
      </c>
      <c r="W210" s="459"/>
      <c r="X210" s="444"/>
    </row>
    <row r="211" spans="1:24" ht="81" customHeight="1">
      <c r="A211" s="446" t="s">
        <v>570</v>
      </c>
      <c r="B211" s="447" t="s">
        <v>578</v>
      </c>
      <c r="C211" s="507" t="s">
        <v>882</v>
      </c>
      <c r="D211" s="465"/>
      <c r="E211" s="465"/>
      <c r="F211" s="465"/>
      <c r="G211" s="465"/>
      <c r="H211" s="466"/>
      <c r="I211" s="467"/>
      <c r="J211" s="468"/>
      <c r="K211" s="470"/>
      <c r="L211" s="471"/>
      <c r="M211" s="472"/>
      <c r="N211" s="472"/>
      <c r="O211" s="473"/>
      <c r="P211" s="473"/>
      <c r="Q211" s="473"/>
      <c r="R211" s="474"/>
      <c r="S211" s="475"/>
      <c r="T211" s="475"/>
      <c r="U211" s="475"/>
      <c r="V211" s="476"/>
      <c r="W211" s="477"/>
      <c r="X211" s="444"/>
    </row>
    <row r="212" spans="1:24" ht="48.75" customHeight="1">
      <c r="A212" s="446" t="s">
        <v>570</v>
      </c>
      <c r="B212" s="478" t="s">
        <v>694</v>
      </c>
      <c r="C212" s="449" t="s">
        <v>883</v>
      </c>
      <c r="D212" s="449"/>
      <c r="E212" s="449"/>
      <c r="F212" s="449"/>
      <c r="G212" s="449"/>
      <c r="H212" s="479" t="s">
        <v>43</v>
      </c>
      <c r="I212" s="450">
        <v>5</v>
      </c>
      <c r="J212" s="451">
        <f>I212*2</f>
        <v>10</v>
      </c>
      <c r="K212" s="452">
        <v>0</v>
      </c>
      <c r="L212" s="453">
        <v>0.08</v>
      </c>
      <c r="M212" s="454">
        <f>K212*L212</f>
        <v>0</v>
      </c>
      <c r="N212" s="454">
        <f>K212+M212</f>
        <v>0</v>
      </c>
      <c r="O212" s="455">
        <f>J212*K212</f>
        <v>0</v>
      </c>
      <c r="P212" s="455">
        <f>J212*N212</f>
        <v>0</v>
      </c>
      <c r="Q212" s="479" t="s">
        <v>43</v>
      </c>
      <c r="R212" s="456">
        <f>J212*0.6</f>
        <v>6</v>
      </c>
      <c r="S212" s="457">
        <f>R212*K212</f>
        <v>0</v>
      </c>
      <c r="T212" s="457">
        <f>R212*N212</f>
        <v>0</v>
      </c>
      <c r="U212" s="457">
        <f>O212+S212</f>
        <v>0</v>
      </c>
      <c r="V212" s="458">
        <f>P212+T212</f>
        <v>0</v>
      </c>
      <c r="W212" s="459"/>
      <c r="X212" s="444"/>
    </row>
    <row r="213" spans="1:24" ht="48.75" customHeight="1">
      <c r="A213" s="446" t="s">
        <v>570</v>
      </c>
      <c r="B213" s="478" t="s">
        <v>696</v>
      </c>
      <c r="C213" s="449" t="s">
        <v>884</v>
      </c>
      <c r="D213" s="449"/>
      <c r="E213" s="449"/>
      <c r="F213" s="449"/>
      <c r="G213" s="449"/>
      <c r="H213" s="479" t="s">
        <v>43</v>
      </c>
      <c r="I213" s="450">
        <v>5</v>
      </c>
      <c r="J213" s="451">
        <f>I213*2</f>
        <v>10</v>
      </c>
      <c r="K213" s="452">
        <v>0</v>
      </c>
      <c r="L213" s="453">
        <v>0.08</v>
      </c>
      <c r="M213" s="454">
        <f>K213*L213</f>
        <v>0</v>
      </c>
      <c r="N213" s="454">
        <f>K213+M213</f>
        <v>0</v>
      </c>
      <c r="O213" s="455">
        <f>J213*K213</f>
        <v>0</v>
      </c>
      <c r="P213" s="455">
        <f>J213*N213</f>
        <v>0</v>
      </c>
      <c r="Q213" s="479" t="s">
        <v>43</v>
      </c>
      <c r="R213" s="456">
        <f>J213*0.6</f>
        <v>6</v>
      </c>
      <c r="S213" s="457">
        <f>R213*K213</f>
        <v>0</v>
      </c>
      <c r="T213" s="457">
        <f>R213*N213</f>
        <v>0</v>
      </c>
      <c r="U213" s="457">
        <f>O213+S213</f>
        <v>0</v>
      </c>
      <c r="V213" s="458">
        <f>P213+T213</f>
        <v>0</v>
      </c>
      <c r="W213" s="459"/>
      <c r="X213" s="444"/>
    </row>
    <row r="214" spans="1:24" ht="96.75" customHeight="1">
      <c r="A214" s="446" t="s">
        <v>570</v>
      </c>
      <c r="B214" s="447" t="s">
        <v>580</v>
      </c>
      <c r="C214" s="507" t="s">
        <v>885</v>
      </c>
      <c r="D214" s="465"/>
      <c r="E214" s="465"/>
      <c r="F214" s="465"/>
      <c r="G214" s="465"/>
      <c r="H214" s="466"/>
      <c r="I214" s="467"/>
      <c r="J214" s="468"/>
      <c r="K214" s="470"/>
      <c r="L214" s="471"/>
      <c r="M214" s="472"/>
      <c r="N214" s="472"/>
      <c r="O214" s="473"/>
      <c r="P214" s="473"/>
      <c r="Q214" s="473"/>
      <c r="R214" s="474"/>
      <c r="S214" s="475"/>
      <c r="T214" s="475"/>
      <c r="U214" s="475"/>
      <c r="V214" s="476"/>
      <c r="W214" s="477"/>
      <c r="X214" s="444"/>
    </row>
    <row r="215" spans="1:24" ht="48.75" customHeight="1">
      <c r="A215" s="446" t="s">
        <v>570</v>
      </c>
      <c r="B215" s="478" t="s">
        <v>733</v>
      </c>
      <c r="C215" s="449" t="s">
        <v>883</v>
      </c>
      <c r="D215" s="449"/>
      <c r="E215" s="449"/>
      <c r="F215" s="449"/>
      <c r="G215" s="449"/>
      <c r="H215" s="479" t="s">
        <v>43</v>
      </c>
      <c r="I215" s="450">
        <v>5</v>
      </c>
      <c r="J215" s="451">
        <f>I215*2</f>
        <v>10</v>
      </c>
      <c r="K215" s="452">
        <v>0</v>
      </c>
      <c r="L215" s="453">
        <v>0.08</v>
      </c>
      <c r="M215" s="454">
        <f>K215*L215</f>
        <v>0</v>
      </c>
      <c r="N215" s="454">
        <f>K215+M215</f>
        <v>0</v>
      </c>
      <c r="O215" s="455">
        <f>J215*K215</f>
        <v>0</v>
      </c>
      <c r="P215" s="455">
        <f>J215*N215</f>
        <v>0</v>
      </c>
      <c r="Q215" s="479" t="s">
        <v>43</v>
      </c>
      <c r="R215" s="456">
        <f>J215*0.6</f>
        <v>6</v>
      </c>
      <c r="S215" s="457">
        <f>R215*K215</f>
        <v>0</v>
      </c>
      <c r="T215" s="457">
        <f>R215*N215</f>
        <v>0</v>
      </c>
      <c r="U215" s="457">
        <f>O215+S215</f>
        <v>0</v>
      </c>
      <c r="V215" s="458">
        <f>P215+T215</f>
        <v>0</v>
      </c>
      <c r="W215" s="459"/>
      <c r="X215" s="444"/>
    </row>
    <row r="216" spans="1:24" ht="48.75" customHeight="1">
      <c r="A216" s="446" t="s">
        <v>570</v>
      </c>
      <c r="B216" s="478" t="s">
        <v>735</v>
      </c>
      <c r="C216" s="449" t="s">
        <v>886</v>
      </c>
      <c r="D216" s="449"/>
      <c r="E216" s="449"/>
      <c r="F216" s="449"/>
      <c r="G216" s="449"/>
      <c r="H216" s="479" t="s">
        <v>43</v>
      </c>
      <c r="I216" s="450">
        <v>5</v>
      </c>
      <c r="J216" s="451">
        <f>I216*2</f>
        <v>10</v>
      </c>
      <c r="K216" s="452">
        <v>0</v>
      </c>
      <c r="L216" s="453">
        <v>0.08</v>
      </c>
      <c r="M216" s="454">
        <f>K216*L216</f>
        <v>0</v>
      </c>
      <c r="N216" s="454">
        <f>K216+M216</f>
        <v>0</v>
      </c>
      <c r="O216" s="455">
        <f>J216*K216</f>
        <v>0</v>
      </c>
      <c r="P216" s="455">
        <f>J216*N216</f>
        <v>0</v>
      </c>
      <c r="Q216" s="479" t="s">
        <v>43</v>
      </c>
      <c r="R216" s="456">
        <f>J216*0.6</f>
        <v>6</v>
      </c>
      <c r="S216" s="457">
        <f>R216*K216</f>
        <v>0</v>
      </c>
      <c r="T216" s="457">
        <f>R216*N216</f>
        <v>0</v>
      </c>
      <c r="U216" s="457">
        <f>O216+S216</f>
        <v>0</v>
      </c>
      <c r="V216" s="458">
        <f>P216+T216</f>
        <v>0</v>
      </c>
      <c r="W216" s="459"/>
      <c r="X216" s="444"/>
    </row>
    <row r="217" spans="1:24" ht="279" customHeight="1">
      <c r="A217" s="446" t="s">
        <v>570</v>
      </c>
      <c r="B217" s="447" t="s">
        <v>581</v>
      </c>
      <c r="C217" s="507" t="s">
        <v>887</v>
      </c>
      <c r="D217" s="465"/>
      <c r="E217" s="465"/>
      <c r="F217" s="465"/>
      <c r="G217" s="465"/>
      <c r="H217" s="466"/>
      <c r="I217" s="467"/>
      <c r="J217" s="468"/>
      <c r="K217" s="470"/>
      <c r="L217" s="471"/>
      <c r="M217" s="472"/>
      <c r="N217" s="472"/>
      <c r="O217" s="473"/>
      <c r="P217" s="473"/>
      <c r="Q217" s="473"/>
      <c r="R217" s="474"/>
      <c r="S217" s="475"/>
      <c r="T217" s="475"/>
      <c r="U217" s="475"/>
      <c r="V217" s="476"/>
      <c r="W217" s="477"/>
      <c r="X217" s="444"/>
    </row>
    <row r="218" spans="1:24" ht="37.5" customHeight="1">
      <c r="A218" s="446" t="s">
        <v>570</v>
      </c>
      <c r="B218" s="478" t="s">
        <v>760</v>
      </c>
      <c r="C218" s="449" t="s">
        <v>888</v>
      </c>
      <c r="D218" s="449"/>
      <c r="E218" s="449"/>
      <c r="F218" s="449"/>
      <c r="G218" s="449"/>
      <c r="H218" s="479" t="s">
        <v>43</v>
      </c>
      <c r="I218" s="450">
        <v>20</v>
      </c>
      <c r="J218" s="451">
        <f t="shared" ref="J218:J230" si="127">I218*2</f>
        <v>40</v>
      </c>
      <c r="K218" s="452">
        <v>0</v>
      </c>
      <c r="L218" s="453">
        <v>0.08</v>
      </c>
      <c r="M218" s="454">
        <f t="shared" ref="M218:M230" si="128">K218*L218</f>
        <v>0</v>
      </c>
      <c r="N218" s="454">
        <f t="shared" ref="N218:N229" si="129">K218+M218</f>
        <v>0</v>
      </c>
      <c r="O218" s="455">
        <f t="shared" ref="O218:O230" si="130">J218*K218</f>
        <v>0</v>
      </c>
      <c r="P218" s="455">
        <f t="shared" ref="P218:P230" si="131">J218*N218</f>
        <v>0</v>
      </c>
      <c r="Q218" s="479" t="s">
        <v>43</v>
      </c>
      <c r="R218" s="456">
        <f t="shared" ref="R218:R229" si="132">J218*0.6</f>
        <v>24</v>
      </c>
      <c r="S218" s="457">
        <f t="shared" ref="S218:S230" si="133">R218*K218</f>
        <v>0</v>
      </c>
      <c r="T218" s="457">
        <f t="shared" ref="T218:T230" si="134">R218*N218</f>
        <v>0</v>
      </c>
      <c r="U218" s="457">
        <f t="shared" ref="U218:U230" si="135">O218+S218</f>
        <v>0</v>
      </c>
      <c r="V218" s="458">
        <f t="shared" ref="V218:V230" si="136">P218+T218</f>
        <v>0</v>
      </c>
      <c r="W218" s="459"/>
      <c r="X218" s="444"/>
    </row>
    <row r="219" spans="1:24" ht="37.5" customHeight="1">
      <c r="A219" s="446" t="s">
        <v>570</v>
      </c>
      <c r="B219" s="478" t="s">
        <v>762</v>
      </c>
      <c r="C219" s="449" t="s">
        <v>889</v>
      </c>
      <c r="D219" s="449"/>
      <c r="E219" s="449"/>
      <c r="F219" s="449"/>
      <c r="G219" s="449"/>
      <c r="H219" s="479" t="s">
        <v>43</v>
      </c>
      <c r="I219" s="450">
        <v>20</v>
      </c>
      <c r="J219" s="451">
        <f t="shared" si="127"/>
        <v>40</v>
      </c>
      <c r="K219" s="452">
        <v>0</v>
      </c>
      <c r="L219" s="453">
        <v>0.08</v>
      </c>
      <c r="M219" s="454">
        <f t="shared" si="128"/>
        <v>0</v>
      </c>
      <c r="N219" s="454">
        <f t="shared" si="129"/>
        <v>0</v>
      </c>
      <c r="O219" s="455">
        <f t="shared" si="130"/>
        <v>0</v>
      </c>
      <c r="P219" s="455">
        <f t="shared" si="131"/>
        <v>0</v>
      </c>
      <c r="Q219" s="479" t="s">
        <v>43</v>
      </c>
      <c r="R219" s="456">
        <f t="shared" si="132"/>
        <v>24</v>
      </c>
      <c r="S219" s="457">
        <f t="shared" si="133"/>
        <v>0</v>
      </c>
      <c r="T219" s="457">
        <f t="shared" si="134"/>
        <v>0</v>
      </c>
      <c r="U219" s="457">
        <f t="shared" si="135"/>
        <v>0</v>
      </c>
      <c r="V219" s="458">
        <f t="shared" si="136"/>
        <v>0</v>
      </c>
      <c r="W219" s="459"/>
      <c r="X219" s="444"/>
    </row>
    <row r="220" spans="1:24" ht="37.5" customHeight="1">
      <c r="A220" s="446" t="s">
        <v>570</v>
      </c>
      <c r="B220" s="478" t="s">
        <v>764</v>
      </c>
      <c r="C220" s="449" t="s">
        <v>890</v>
      </c>
      <c r="D220" s="449"/>
      <c r="E220" s="449"/>
      <c r="F220" s="449"/>
      <c r="G220" s="449"/>
      <c r="H220" s="479" t="s">
        <v>43</v>
      </c>
      <c r="I220" s="450">
        <v>20</v>
      </c>
      <c r="J220" s="451">
        <f t="shared" si="127"/>
        <v>40</v>
      </c>
      <c r="K220" s="452">
        <v>0</v>
      </c>
      <c r="L220" s="453">
        <v>0.08</v>
      </c>
      <c r="M220" s="454">
        <f t="shared" si="128"/>
        <v>0</v>
      </c>
      <c r="N220" s="454">
        <f t="shared" si="129"/>
        <v>0</v>
      </c>
      <c r="O220" s="455">
        <f t="shared" si="130"/>
        <v>0</v>
      </c>
      <c r="P220" s="455">
        <f t="shared" si="131"/>
        <v>0</v>
      </c>
      <c r="Q220" s="479" t="s">
        <v>43</v>
      </c>
      <c r="R220" s="456">
        <f t="shared" si="132"/>
        <v>24</v>
      </c>
      <c r="S220" s="457">
        <f t="shared" si="133"/>
        <v>0</v>
      </c>
      <c r="T220" s="457">
        <f t="shared" si="134"/>
        <v>0</v>
      </c>
      <c r="U220" s="457">
        <f t="shared" si="135"/>
        <v>0</v>
      </c>
      <c r="V220" s="458">
        <f t="shared" si="136"/>
        <v>0</v>
      </c>
      <c r="W220" s="459"/>
      <c r="X220" s="444"/>
    </row>
    <row r="221" spans="1:24" ht="37.5" customHeight="1">
      <c r="A221" s="446" t="s">
        <v>570</v>
      </c>
      <c r="B221" s="478" t="s">
        <v>766</v>
      </c>
      <c r="C221" s="449" t="s">
        <v>891</v>
      </c>
      <c r="D221" s="449"/>
      <c r="E221" s="449"/>
      <c r="F221" s="449"/>
      <c r="G221" s="449"/>
      <c r="H221" s="479" t="s">
        <v>43</v>
      </c>
      <c r="I221" s="450">
        <v>20</v>
      </c>
      <c r="J221" s="451">
        <f t="shared" si="127"/>
        <v>40</v>
      </c>
      <c r="K221" s="452">
        <v>0</v>
      </c>
      <c r="L221" s="453">
        <v>0.08</v>
      </c>
      <c r="M221" s="454">
        <f t="shared" si="128"/>
        <v>0</v>
      </c>
      <c r="N221" s="454">
        <f t="shared" si="129"/>
        <v>0</v>
      </c>
      <c r="O221" s="455">
        <f t="shared" si="130"/>
        <v>0</v>
      </c>
      <c r="P221" s="455">
        <f t="shared" si="131"/>
        <v>0</v>
      </c>
      <c r="Q221" s="479" t="s">
        <v>43</v>
      </c>
      <c r="R221" s="456">
        <f t="shared" si="132"/>
        <v>24</v>
      </c>
      <c r="S221" s="457">
        <f t="shared" si="133"/>
        <v>0</v>
      </c>
      <c r="T221" s="457">
        <f t="shared" si="134"/>
        <v>0</v>
      </c>
      <c r="U221" s="457">
        <f t="shared" si="135"/>
        <v>0</v>
      </c>
      <c r="V221" s="458">
        <f t="shared" si="136"/>
        <v>0</v>
      </c>
      <c r="W221" s="459"/>
      <c r="X221" s="444"/>
    </row>
    <row r="222" spans="1:24" ht="37.5" customHeight="1">
      <c r="A222" s="446" t="s">
        <v>570</v>
      </c>
      <c r="B222" s="478" t="s">
        <v>768</v>
      </c>
      <c r="C222" s="449" t="s">
        <v>892</v>
      </c>
      <c r="D222" s="449"/>
      <c r="E222" s="449"/>
      <c r="F222" s="449"/>
      <c r="G222" s="449"/>
      <c r="H222" s="479" t="s">
        <v>43</v>
      </c>
      <c r="I222" s="450">
        <v>20</v>
      </c>
      <c r="J222" s="451">
        <f t="shared" si="127"/>
        <v>40</v>
      </c>
      <c r="K222" s="452">
        <v>0</v>
      </c>
      <c r="L222" s="453">
        <v>0.08</v>
      </c>
      <c r="M222" s="454">
        <f t="shared" si="128"/>
        <v>0</v>
      </c>
      <c r="N222" s="454">
        <f t="shared" si="129"/>
        <v>0</v>
      </c>
      <c r="O222" s="455">
        <f t="shared" si="130"/>
        <v>0</v>
      </c>
      <c r="P222" s="455">
        <f t="shared" si="131"/>
        <v>0</v>
      </c>
      <c r="Q222" s="479" t="s">
        <v>43</v>
      </c>
      <c r="R222" s="456">
        <f t="shared" si="132"/>
        <v>24</v>
      </c>
      <c r="S222" s="457">
        <f t="shared" si="133"/>
        <v>0</v>
      </c>
      <c r="T222" s="457">
        <f t="shared" si="134"/>
        <v>0</v>
      </c>
      <c r="U222" s="457">
        <f t="shared" si="135"/>
        <v>0</v>
      </c>
      <c r="V222" s="458">
        <f t="shared" si="136"/>
        <v>0</v>
      </c>
      <c r="W222" s="459"/>
      <c r="X222" s="444"/>
    </row>
    <row r="223" spans="1:24" ht="37.5" customHeight="1">
      <c r="A223" s="446" t="s">
        <v>570</v>
      </c>
      <c r="B223" s="478" t="s">
        <v>770</v>
      </c>
      <c r="C223" s="449" t="s">
        <v>893</v>
      </c>
      <c r="D223" s="449"/>
      <c r="E223" s="449"/>
      <c r="F223" s="449"/>
      <c r="G223" s="449"/>
      <c r="H223" s="479" t="s">
        <v>43</v>
      </c>
      <c r="I223" s="450">
        <v>20</v>
      </c>
      <c r="J223" s="451">
        <f t="shared" si="127"/>
        <v>40</v>
      </c>
      <c r="K223" s="452">
        <v>0</v>
      </c>
      <c r="L223" s="453">
        <v>0.08</v>
      </c>
      <c r="M223" s="454">
        <f t="shared" si="128"/>
        <v>0</v>
      </c>
      <c r="N223" s="454">
        <f t="shared" si="129"/>
        <v>0</v>
      </c>
      <c r="O223" s="455">
        <f t="shared" si="130"/>
        <v>0</v>
      </c>
      <c r="P223" s="455">
        <f t="shared" si="131"/>
        <v>0</v>
      </c>
      <c r="Q223" s="479" t="s">
        <v>43</v>
      </c>
      <c r="R223" s="456">
        <f t="shared" si="132"/>
        <v>24</v>
      </c>
      <c r="S223" s="457">
        <f t="shared" si="133"/>
        <v>0</v>
      </c>
      <c r="T223" s="457">
        <f t="shared" si="134"/>
        <v>0</v>
      </c>
      <c r="U223" s="457">
        <f t="shared" si="135"/>
        <v>0</v>
      </c>
      <c r="V223" s="458">
        <f t="shared" si="136"/>
        <v>0</v>
      </c>
      <c r="W223" s="459"/>
      <c r="X223" s="444"/>
    </row>
    <row r="224" spans="1:24" ht="37.5" customHeight="1">
      <c r="A224" s="446" t="s">
        <v>570</v>
      </c>
      <c r="B224" s="478" t="s">
        <v>894</v>
      </c>
      <c r="C224" s="449" t="s">
        <v>895</v>
      </c>
      <c r="D224" s="449"/>
      <c r="E224" s="449"/>
      <c r="F224" s="449"/>
      <c r="G224" s="449"/>
      <c r="H224" s="479" t="s">
        <v>43</v>
      </c>
      <c r="I224" s="450">
        <v>80</v>
      </c>
      <c r="J224" s="451">
        <f t="shared" si="127"/>
        <v>160</v>
      </c>
      <c r="K224" s="452">
        <v>0</v>
      </c>
      <c r="L224" s="453">
        <v>0.08</v>
      </c>
      <c r="M224" s="454">
        <f t="shared" si="128"/>
        <v>0</v>
      </c>
      <c r="N224" s="454">
        <f t="shared" si="129"/>
        <v>0</v>
      </c>
      <c r="O224" s="455">
        <f t="shared" si="130"/>
        <v>0</v>
      </c>
      <c r="P224" s="455">
        <f t="shared" si="131"/>
        <v>0</v>
      </c>
      <c r="Q224" s="479" t="s">
        <v>43</v>
      </c>
      <c r="R224" s="456">
        <f t="shared" si="132"/>
        <v>96</v>
      </c>
      <c r="S224" s="457">
        <f t="shared" si="133"/>
        <v>0</v>
      </c>
      <c r="T224" s="457">
        <f t="shared" si="134"/>
        <v>0</v>
      </c>
      <c r="U224" s="457">
        <f t="shared" si="135"/>
        <v>0</v>
      </c>
      <c r="V224" s="458">
        <f t="shared" si="136"/>
        <v>0</v>
      </c>
      <c r="W224" s="459"/>
      <c r="X224" s="444"/>
    </row>
    <row r="225" spans="1:25" ht="37.5" customHeight="1">
      <c r="A225" s="446" t="s">
        <v>570</v>
      </c>
      <c r="B225" s="480" t="s">
        <v>583</v>
      </c>
      <c r="C225" s="449" t="s">
        <v>896</v>
      </c>
      <c r="D225" s="449"/>
      <c r="E225" s="449"/>
      <c r="F225" s="449"/>
      <c r="G225" s="449"/>
      <c r="H225" s="479" t="s">
        <v>43</v>
      </c>
      <c r="I225" s="450">
        <v>20</v>
      </c>
      <c r="J225" s="451">
        <f t="shared" si="127"/>
        <v>40</v>
      </c>
      <c r="K225" s="452">
        <v>0</v>
      </c>
      <c r="L225" s="453">
        <v>0.08</v>
      </c>
      <c r="M225" s="454">
        <f t="shared" si="128"/>
        <v>0</v>
      </c>
      <c r="N225" s="454">
        <f t="shared" si="129"/>
        <v>0</v>
      </c>
      <c r="O225" s="455">
        <f t="shared" si="130"/>
        <v>0</v>
      </c>
      <c r="P225" s="455">
        <f t="shared" si="131"/>
        <v>0</v>
      </c>
      <c r="Q225" s="479" t="s">
        <v>43</v>
      </c>
      <c r="R225" s="456">
        <f t="shared" si="132"/>
        <v>24</v>
      </c>
      <c r="S225" s="457">
        <f t="shared" si="133"/>
        <v>0</v>
      </c>
      <c r="T225" s="457">
        <f t="shared" si="134"/>
        <v>0</v>
      </c>
      <c r="U225" s="457">
        <f t="shared" si="135"/>
        <v>0</v>
      </c>
      <c r="V225" s="458">
        <f t="shared" si="136"/>
        <v>0</v>
      </c>
      <c r="W225" s="459"/>
      <c r="X225" s="444"/>
    </row>
    <row r="226" spans="1:25" ht="99.75" customHeight="1">
      <c r="A226" s="446" t="s">
        <v>570</v>
      </c>
      <c r="B226" s="480" t="s">
        <v>586</v>
      </c>
      <c r="C226" s="449" t="s">
        <v>897</v>
      </c>
      <c r="D226" s="449"/>
      <c r="E226" s="449"/>
      <c r="F226" s="449"/>
      <c r="G226" s="449"/>
      <c r="H226" s="479" t="s">
        <v>43</v>
      </c>
      <c r="I226" s="450">
        <v>20</v>
      </c>
      <c r="J226" s="451">
        <f t="shared" si="127"/>
        <v>40</v>
      </c>
      <c r="K226" s="452">
        <v>0</v>
      </c>
      <c r="L226" s="453">
        <v>0.08</v>
      </c>
      <c r="M226" s="454">
        <f t="shared" si="128"/>
        <v>0</v>
      </c>
      <c r="N226" s="454">
        <f t="shared" si="129"/>
        <v>0</v>
      </c>
      <c r="O226" s="455">
        <f t="shared" si="130"/>
        <v>0</v>
      </c>
      <c r="P226" s="455">
        <f t="shared" si="131"/>
        <v>0</v>
      </c>
      <c r="Q226" s="479" t="s">
        <v>43</v>
      </c>
      <c r="R226" s="456">
        <f t="shared" si="132"/>
        <v>24</v>
      </c>
      <c r="S226" s="457">
        <f t="shared" si="133"/>
        <v>0</v>
      </c>
      <c r="T226" s="457">
        <f t="shared" si="134"/>
        <v>0</v>
      </c>
      <c r="U226" s="457">
        <f t="shared" si="135"/>
        <v>0</v>
      </c>
      <c r="V226" s="458">
        <f t="shared" si="136"/>
        <v>0</v>
      </c>
      <c r="W226" s="459"/>
      <c r="X226" s="444"/>
    </row>
    <row r="227" spans="1:25" ht="37.5" customHeight="1">
      <c r="A227" s="446" t="s">
        <v>570</v>
      </c>
      <c r="B227" s="480" t="s">
        <v>588</v>
      </c>
      <c r="C227" s="449" t="s">
        <v>898</v>
      </c>
      <c r="D227" s="449"/>
      <c r="E227" s="449"/>
      <c r="F227" s="449"/>
      <c r="G227" s="449"/>
      <c r="H227" s="479" t="s">
        <v>43</v>
      </c>
      <c r="I227" s="450">
        <v>5</v>
      </c>
      <c r="J227" s="451">
        <f t="shared" si="127"/>
        <v>10</v>
      </c>
      <c r="K227" s="452">
        <v>0</v>
      </c>
      <c r="L227" s="453">
        <v>0.08</v>
      </c>
      <c r="M227" s="454">
        <f t="shared" si="128"/>
        <v>0</v>
      </c>
      <c r="N227" s="454">
        <f t="shared" si="129"/>
        <v>0</v>
      </c>
      <c r="O227" s="455">
        <f t="shared" si="130"/>
        <v>0</v>
      </c>
      <c r="P227" s="455">
        <f t="shared" si="131"/>
        <v>0</v>
      </c>
      <c r="Q227" s="479" t="s">
        <v>43</v>
      </c>
      <c r="R227" s="456">
        <f t="shared" si="132"/>
        <v>6</v>
      </c>
      <c r="S227" s="457">
        <f t="shared" si="133"/>
        <v>0</v>
      </c>
      <c r="T227" s="457">
        <f t="shared" si="134"/>
        <v>0</v>
      </c>
      <c r="U227" s="457">
        <f t="shared" si="135"/>
        <v>0</v>
      </c>
      <c r="V227" s="458">
        <f t="shared" si="136"/>
        <v>0</v>
      </c>
      <c r="W227" s="459"/>
      <c r="X227" s="444"/>
    </row>
    <row r="228" spans="1:25" ht="37.5" customHeight="1">
      <c r="A228" s="446" t="s">
        <v>570</v>
      </c>
      <c r="B228" s="480" t="s">
        <v>590</v>
      </c>
      <c r="C228" s="449" t="s">
        <v>899</v>
      </c>
      <c r="D228" s="449"/>
      <c r="E228" s="449"/>
      <c r="F228" s="449"/>
      <c r="G228" s="449"/>
      <c r="H228" s="479" t="s">
        <v>43</v>
      </c>
      <c r="I228" s="450">
        <v>5</v>
      </c>
      <c r="J228" s="451">
        <f t="shared" si="127"/>
        <v>10</v>
      </c>
      <c r="K228" s="452">
        <v>0</v>
      </c>
      <c r="L228" s="453">
        <v>0.08</v>
      </c>
      <c r="M228" s="454">
        <f t="shared" si="128"/>
        <v>0</v>
      </c>
      <c r="N228" s="454">
        <f t="shared" si="129"/>
        <v>0</v>
      </c>
      <c r="O228" s="455">
        <f t="shared" si="130"/>
        <v>0</v>
      </c>
      <c r="P228" s="455">
        <f t="shared" si="131"/>
        <v>0</v>
      </c>
      <c r="Q228" s="479" t="s">
        <v>43</v>
      </c>
      <c r="R228" s="456">
        <f t="shared" si="132"/>
        <v>6</v>
      </c>
      <c r="S228" s="457">
        <f t="shared" si="133"/>
        <v>0</v>
      </c>
      <c r="T228" s="457">
        <f t="shared" si="134"/>
        <v>0</v>
      </c>
      <c r="U228" s="457">
        <f t="shared" si="135"/>
        <v>0</v>
      </c>
      <c r="V228" s="458">
        <f t="shared" si="136"/>
        <v>0</v>
      </c>
      <c r="W228" s="459"/>
      <c r="X228" s="444"/>
    </row>
    <row r="229" spans="1:25" ht="37.5" customHeight="1">
      <c r="A229" s="446" t="s">
        <v>570</v>
      </c>
      <c r="B229" s="480" t="s">
        <v>592</v>
      </c>
      <c r="C229" s="449" t="s">
        <v>900</v>
      </c>
      <c r="D229" s="449"/>
      <c r="E229" s="449"/>
      <c r="F229" s="449"/>
      <c r="G229" s="449"/>
      <c r="H229" s="479" t="s">
        <v>43</v>
      </c>
      <c r="I229" s="450">
        <v>5</v>
      </c>
      <c r="J229" s="451">
        <f t="shared" si="127"/>
        <v>10</v>
      </c>
      <c r="K229" s="452">
        <v>0</v>
      </c>
      <c r="L229" s="453">
        <v>0.08</v>
      </c>
      <c r="M229" s="454">
        <f t="shared" si="128"/>
        <v>0</v>
      </c>
      <c r="N229" s="454">
        <f t="shared" si="129"/>
        <v>0</v>
      </c>
      <c r="O229" s="455">
        <f t="shared" si="130"/>
        <v>0</v>
      </c>
      <c r="P229" s="455">
        <f t="shared" si="131"/>
        <v>0</v>
      </c>
      <c r="Q229" s="479" t="s">
        <v>43</v>
      </c>
      <c r="R229" s="456">
        <f t="shared" si="132"/>
        <v>6</v>
      </c>
      <c r="S229" s="457">
        <f t="shared" si="133"/>
        <v>0</v>
      </c>
      <c r="T229" s="457">
        <f t="shared" si="134"/>
        <v>0</v>
      </c>
      <c r="U229" s="457">
        <f t="shared" si="135"/>
        <v>0</v>
      </c>
      <c r="V229" s="458">
        <f t="shared" si="136"/>
        <v>0</v>
      </c>
      <c r="W229" s="459"/>
      <c r="X229" s="444"/>
    </row>
    <row r="230" spans="1:25" ht="58.5" customHeight="1">
      <c r="A230" s="446" t="s">
        <v>570</v>
      </c>
      <c r="B230" s="447" t="s">
        <v>595</v>
      </c>
      <c r="C230" s="460" t="s">
        <v>641</v>
      </c>
      <c r="D230" s="448"/>
      <c r="E230" s="448"/>
      <c r="F230" s="448"/>
      <c r="G230" s="448"/>
      <c r="H230" s="447" t="s">
        <v>585</v>
      </c>
      <c r="I230" s="450">
        <v>1</v>
      </c>
      <c r="J230" s="451">
        <f t="shared" si="127"/>
        <v>2</v>
      </c>
      <c r="K230" s="452">
        <v>0</v>
      </c>
      <c r="L230" s="453">
        <v>0.23</v>
      </c>
      <c r="M230" s="454">
        <f t="shared" si="128"/>
        <v>0</v>
      </c>
      <c r="N230" s="454">
        <f>K230+M230</f>
        <v>0</v>
      </c>
      <c r="O230" s="455">
        <f t="shared" si="130"/>
        <v>0</v>
      </c>
      <c r="P230" s="455">
        <f t="shared" si="131"/>
        <v>0</v>
      </c>
      <c r="Q230" s="447" t="s">
        <v>585</v>
      </c>
      <c r="R230" s="456">
        <v>1</v>
      </c>
      <c r="S230" s="457">
        <f t="shared" si="133"/>
        <v>0</v>
      </c>
      <c r="T230" s="457">
        <f t="shared" si="134"/>
        <v>0</v>
      </c>
      <c r="U230" s="457">
        <f t="shared" si="135"/>
        <v>0</v>
      </c>
      <c r="V230" s="458">
        <f t="shared" si="136"/>
        <v>0</v>
      </c>
      <c r="W230" s="459"/>
      <c r="X230" s="444"/>
    </row>
    <row r="231" spans="1:25" s="445" customFormat="1" ht="30.75" customHeight="1">
      <c r="A231" s="446"/>
      <c r="B231" s="436" t="s">
        <v>901</v>
      </c>
      <c r="C231" s="437"/>
      <c r="D231" s="437"/>
      <c r="E231" s="437"/>
      <c r="F231" s="437"/>
      <c r="G231" s="437"/>
      <c r="H231" s="437"/>
      <c r="I231" s="439"/>
      <c r="J231" s="437"/>
      <c r="K231" s="437"/>
      <c r="L231" s="437"/>
      <c r="M231" s="437"/>
      <c r="N231" s="441" t="s">
        <v>535</v>
      </c>
      <c r="O231" s="440">
        <f>SUM(O232:O241)</f>
        <v>0</v>
      </c>
      <c r="P231" s="440">
        <f>SUM(P232:P241)</f>
        <v>0</v>
      </c>
      <c r="Q231" s="594"/>
      <c r="R231" s="442"/>
      <c r="S231" s="440">
        <f>SUM(S232:S241)</f>
        <v>0</v>
      </c>
      <c r="T231" s="440">
        <f>SUM(T232:T241)</f>
        <v>0</v>
      </c>
      <c r="U231" s="440">
        <f>SUM(U232:U241)</f>
        <v>0</v>
      </c>
      <c r="V231" s="440">
        <f>SUM(V232:V241)</f>
        <v>0</v>
      </c>
      <c r="W231" s="443"/>
      <c r="X231" s="444"/>
      <c r="Y231" s="410"/>
    </row>
    <row r="232" spans="1:25" ht="177" customHeight="1">
      <c r="A232" s="446" t="s">
        <v>570</v>
      </c>
      <c r="B232" s="447" t="s">
        <v>571</v>
      </c>
      <c r="C232" s="508" t="s">
        <v>902</v>
      </c>
      <c r="D232" s="465"/>
      <c r="E232" s="465"/>
      <c r="F232" s="465"/>
      <c r="G232" s="465"/>
      <c r="H232" s="466"/>
      <c r="I232" s="467"/>
      <c r="J232" s="468"/>
      <c r="K232" s="470"/>
      <c r="L232" s="471"/>
      <c r="M232" s="472"/>
      <c r="N232" s="472"/>
      <c r="O232" s="473"/>
      <c r="P232" s="473"/>
      <c r="Q232" s="473"/>
      <c r="R232" s="474"/>
      <c r="S232" s="475"/>
      <c r="T232" s="475"/>
      <c r="U232" s="475"/>
      <c r="V232" s="476"/>
      <c r="W232" s="477"/>
      <c r="X232" s="444"/>
    </row>
    <row r="233" spans="1:25" ht="48.75" customHeight="1">
      <c r="A233" s="446" t="s">
        <v>570</v>
      </c>
      <c r="B233" s="478" t="s">
        <v>617</v>
      </c>
      <c r="C233" s="449" t="s">
        <v>903</v>
      </c>
      <c r="D233" s="449"/>
      <c r="E233" s="449"/>
      <c r="F233" s="449"/>
      <c r="G233" s="449"/>
      <c r="H233" s="479" t="s">
        <v>43</v>
      </c>
      <c r="I233" s="450">
        <v>10</v>
      </c>
      <c r="J233" s="451">
        <f t="shared" ref="J233:J238" si="137">I233*2</f>
        <v>20</v>
      </c>
      <c r="K233" s="452">
        <v>0</v>
      </c>
      <c r="L233" s="453">
        <v>0.08</v>
      </c>
      <c r="M233" s="454">
        <f t="shared" ref="M233:M238" si="138">K233*L233</f>
        <v>0</v>
      </c>
      <c r="N233" s="454">
        <f t="shared" ref="N233:N238" si="139">K233+M233</f>
        <v>0</v>
      </c>
      <c r="O233" s="455">
        <f t="shared" ref="O233:O238" si="140">J233*K233</f>
        <v>0</v>
      </c>
      <c r="P233" s="455">
        <f t="shared" ref="P233:P238" si="141">J233*N233</f>
        <v>0</v>
      </c>
      <c r="Q233" s="479" t="s">
        <v>43</v>
      </c>
      <c r="R233" s="456">
        <f t="shared" ref="R233:R238" si="142">J233*0.6</f>
        <v>12</v>
      </c>
      <c r="S233" s="457">
        <f t="shared" ref="S233:S238" si="143">R233*K233</f>
        <v>0</v>
      </c>
      <c r="T233" s="457">
        <f t="shared" ref="T233:T238" si="144">R233*N233</f>
        <v>0</v>
      </c>
      <c r="U233" s="457">
        <f t="shared" ref="U233:V238" si="145">O233+S233</f>
        <v>0</v>
      </c>
      <c r="V233" s="458">
        <f t="shared" si="145"/>
        <v>0</v>
      </c>
      <c r="W233" s="459"/>
      <c r="X233" s="444"/>
    </row>
    <row r="234" spans="1:25" ht="48.75" customHeight="1">
      <c r="A234" s="446" t="s">
        <v>570</v>
      </c>
      <c r="B234" s="478" t="s">
        <v>619</v>
      </c>
      <c r="C234" s="449" t="s">
        <v>904</v>
      </c>
      <c r="D234" s="449"/>
      <c r="E234" s="449"/>
      <c r="F234" s="449"/>
      <c r="G234" s="449"/>
      <c r="H234" s="479" t="s">
        <v>43</v>
      </c>
      <c r="I234" s="450">
        <v>10</v>
      </c>
      <c r="J234" s="451">
        <f t="shared" si="137"/>
        <v>20</v>
      </c>
      <c r="K234" s="452">
        <v>0</v>
      </c>
      <c r="L234" s="453">
        <v>0.08</v>
      </c>
      <c r="M234" s="454">
        <f t="shared" si="138"/>
        <v>0</v>
      </c>
      <c r="N234" s="454">
        <f t="shared" si="139"/>
        <v>0</v>
      </c>
      <c r="O234" s="455">
        <f t="shared" si="140"/>
        <v>0</v>
      </c>
      <c r="P234" s="455">
        <f t="shared" si="141"/>
        <v>0</v>
      </c>
      <c r="Q234" s="479" t="s">
        <v>43</v>
      </c>
      <c r="R234" s="456">
        <f t="shared" si="142"/>
        <v>12</v>
      </c>
      <c r="S234" s="457">
        <f t="shared" si="143"/>
        <v>0</v>
      </c>
      <c r="T234" s="457">
        <f t="shared" si="144"/>
        <v>0</v>
      </c>
      <c r="U234" s="457">
        <f t="shared" si="145"/>
        <v>0</v>
      </c>
      <c r="V234" s="458">
        <f t="shared" si="145"/>
        <v>0</v>
      </c>
      <c r="W234" s="459"/>
      <c r="X234" s="444"/>
    </row>
    <row r="235" spans="1:25" ht="48.75" customHeight="1">
      <c r="A235" s="446" t="s">
        <v>570</v>
      </c>
      <c r="B235" s="478" t="s">
        <v>621</v>
      </c>
      <c r="C235" s="449" t="s">
        <v>905</v>
      </c>
      <c r="D235" s="449"/>
      <c r="E235" s="449"/>
      <c r="F235" s="449"/>
      <c r="G235" s="449"/>
      <c r="H235" s="479" t="s">
        <v>43</v>
      </c>
      <c r="I235" s="450">
        <v>10</v>
      </c>
      <c r="J235" s="451">
        <f t="shared" si="137"/>
        <v>20</v>
      </c>
      <c r="K235" s="452">
        <v>0</v>
      </c>
      <c r="L235" s="453">
        <v>0.08</v>
      </c>
      <c r="M235" s="454">
        <f t="shared" si="138"/>
        <v>0</v>
      </c>
      <c r="N235" s="454">
        <f t="shared" si="139"/>
        <v>0</v>
      </c>
      <c r="O235" s="455">
        <f t="shared" si="140"/>
        <v>0</v>
      </c>
      <c r="P235" s="455">
        <f t="shared" si="141"/>
        <v>0</v>
      </c>
      <c r="Q235" s="479" t="s">
        <v>43</v>
      </c>
      <c r="R235" s="456">
        <f t="shared" si="142"/>
        <v>12</v>
      </c>
      <c r="S235" s="457">
        <f t="shared" si="143"/>
        <v>0</v>
      </c>
      <c r="T235" s="457">
        <f t="shared" si="144"/>
        <v>0</v>
      </c>
      <c r="U235" s="457">
        <f t="shared" si="145"/>
        <v>0</v>
      </c>
      <c r="V235" s="458">
        <f t="shared" si="145"/>
        <v>0</v>
      </c>
      <c r="W235" s="459">
        <v>2</v>
      </c>
      <c r="X235" s="444"/>
    </row>
    <row r="236" spans="1:25" ht="48.75" customHeight="1">
      <c r="A236" s="446" t="s">
        <v>570</v>
      </c>
      <c r="B236" s="478" t="s">
        <v>623</v>
      </c>
      <c r="C236" s="449" t="s">
        <v>906</v>
      </c>
      <c r="D236" s="449"/>
      <c r="E236" s="449"/>
      <c r="F236" s="449"/>
      <c r="G236" s="449"/>
      <c r="H236" s="479" t="s">
        <v>43</v>
      </c>
      <c r="I236" s="450">
        <v>10</v>
      </c>
      <c r="J236" s="451">
        <f t="shared" si="137"/>
        <v>20</v>
      </c>
      <c r="K236" s="452">
        <v>0</v>
      </c>
      <c r="L236" s="453">
        <v>0.08</v>
      </c>
      <c r="M236" s="454">
        <f t="shared" si="138"/>
        <v>0</v>
      </c>
      <c r="N236" s="454">
        <f t="shared" si="139"/>
        <v>0</v>
      </c>
      <c r="O236" s="455">
        <f t="shared" si="140"/>
        <v>0</v>
      </c>
      <c r="P236" s="455">
        <f t="shared" si="141"/>
        <v>0</v>
      </c>
      <c r="Q236" s="479" t="s">
        <v>43</v>
      </c>
      <c r="R236" s="456">
        <f t="shared" si="142"/>
        <v>12</v>
      </c>
      <c r="S236" s="457">
        <f t="shared" si="143"/>
        <v>0</v>
      </c>
      <c r="T236" s="457">
        <f t="shared" si="144"/>
        <v>0</v>
      </c>
      <c r="U236" s="457">
        <f t="shared" si="145"/>
        <v>0</v>
      </c>
      <c r="V236" s="458">
        <f t="shared" si="145"/>
        <v>0</v>
      </c>
      <c r="W236" s="459"/>
      <c r="X236" s="444"/>
    </row>
    <row r="237" spans="1:25" ht="48.75" customHeight="1">
      <c r="A237" s="446" t="s">
        <v>570</v>
      </c>
      <c r="B237" s="478" t="s">
        <v>632</v>
      </c>
      <c r="C237" s="449" t="s">
        <v>907</v>
      </c>
      <c r="D237" s="449"/>
      <c r="E237" s="449"/>
      <c r="F237" s="449"/>
      <c r="G237" s="449"/>
      <c r="H237" s="479" t="s">
        <v>43</v>
      </c>
      <c r="I237" s="450">
        <v>10</v>
      </c>
      <c r="J237" s="451">
        <f t="shared" si="137"/>
        <v>20</v>
      </c>
      <c r="K237" s="452">
        <v>0</v>
      </c>
      <c r="L237" s="453">
        <v>0.08</v>
      </c>
      <c r="M237" s="454">
        <f t="shared" si="138"/>
        <v>0</v>
      </c>
      <c r="N237" s="454">
        <f t="shared" si="139"/>
        <v>0</v>
      </c>
      <c r="O237" s="455">
        <f t="shared" si="140"/>
        <v>0</v>
      </c>
      <c r="P237" s="455">
        <f t="shared" si="141"/>
        <v>0</v>
      </c>
      <c r="Q237" s="479" t="s">
        <v>43</v>
      </c>
      <c r="R237" s="456">
        <f t="shared" si="142"/>
        <v>12</v>
      </c>
      <c r="S237" s="457">
        <f t="shared" si="143"/>
        <v>0</v>
      </c>
      <c r="T237" s="457">
        <f t="shared" si="144"/>
        <v>0</v>
      </c>
      <c r="U237" s="457">
        <f t="shared" si="145"/>
        <v>0</v>
      </c>
      <c r="V237" s="458">
        <f t="shared" si="145"/>
        <v>0</v>
      </c>
      <c r="W237" s="459">
        <v>2</v>
      </c>
      <c r="X237" s="444"/>
    </row>
    <row r="238" spans="1:25" ht="48.75" customHeight="1">
      <c r="A238" s="446" t="s">
        <v>570</v>
      </c>
      <c r="B238" s="478" t="s">
        <v>634</v>
      </c>
      <c r="C238" s="449" t="s">
        <v>908</v>
      </c>
      <c r="D238" s="449"/>
      <c r="E238" s="449"/>
      <c r="F238" s="449"/>
      <c r="G238" s="449"/>
      <c r="H238" s="479" t="s">
        <v>43</v>
      </c>
      <c r="I238" s="450">
        <v>10</v>
      </c>
      <c r="J238" s="451">
        <f t="shared" si="137"/>
        <v>20</v>
      </c>
      <c r="K238" s="452">
        <v>0</v>
      </c>
      <c r="L238" s="453">
        <v>0.08</v>
      </c>
      <c r="M238" s="454">
        <f t="shared" si="138"/>
        <v>0</v>
      </c>
      <c r="N238" s="454">
        <f t="shared" si="139"/>
        <v>0</v>
      </c>
      <c r="O238" s="455">
        <f t="shared" si="140"/>
        <v>0</v>
      </c>
      <c r="P238" s="455">
        <f t="shared" si="141"/>
        <v>0</v>
      </c>
      <c r="Q238" s="479" t="s">
        <v>43</v>
      </c>
      <c r="R238" s="456">
        <f t="shared" si="142"/>
        <v>12</v>
      </c>
      <c r="S238" s="457">
        <f t="shared" si="143"/>
        <v>0</v>
      </c>
      <c r="T238" s="457">
        <f t="shared" si="144"/>
        <v>0</v>
      </c>
      <c r="U238" s="457">
        <f t="shared" si="145"/>
        <v>0</v>
      </c>
      <c r="V238" s="458">
        <f t="shared" si="145"/>
        <v>0</v>
      </c>
      <c r="W238" s="459">
        <v>1</v>
      </c>
      <c r="X238" s="444"/>
    </row>
    <row r="239" spans="1:25" ht="62.25" customHeight="1">
      <c r="A239" s="446" t="s">
        <v>570</v>
      </c>
      <c r="B239" s="447" t="s">
        <v>573</v>
      </c>
      <c r="C239" s="509" t="s">
        <v>909</v>
      </c>
      <c r="D239" s="465"/>
      <c r="E239" s="465"/>
      <c r="F239" s="465"/>
      <c r="G239" s="465"/>
      <c r="H239" s="466"/>
      <c r="I239" s="467"/>
      <c r="J239" s="468"/>
      <c r="K239" s="469"/>
      <c r="L239" s="471"/>
      <c r="M239" s="472"/>
      <c r="N239" s="472"/>
      <c r="O239" s="473"/>
      <c r="P239" s="473"/>
      <c r="Q239" s="473"/>
      <c r="R239" s="474"/>
      <c r="S239" s="475"/>
      <c r="T239" s="475"/>
      <c r="U239" s="475"/>
      <c r="V239" s="476"/>
      <c r="W239" s="477"/>
      <c r="X239" s="444"/>
    </row>
    <row r="240" spans="1:25" ht="48.75" customHeight="1">
      <c r="A240" s="446" t="s">
        <v>570</v>
      </c>
      <c r="B240" s="478" t="s">
        <v>643</v>
      </c>
      <c r="C240" s="449" t="s">
        <v>910</v>
      </c>
      <c r="D240" s="449"/>
      <c r="E240" s="449"/>
      <c r="F240" s="449"/>
      <c r="G240" s="449"/>
      <c r="H240" s="479" t="s">
        <v>911</v>
      </c>
      <c r="I240" s="450">
        <v>5</v>
      </c>
      <c r="J240" s="451">
        <f>I240*2</f>
        <v>10</v>
      </c>
      <c r="K240" s="452">
        <v>0</v>
      </c>
      <c r="L240" s="453">
        <v>0.08</v>
      </c>
      <c r="M240" s="454">
        <f>K240*L240</f>
        <v>0</v>
      </c>
      <c r="N240" s="454">
        <f>K240+M240</f>
        <v>0</v>
      </c>
      <c r="O240" s="455">
        <f>J240*K240</f>
        <v>0</v>
      </c>
      <c r="P240" s="455">
        <f>J240*N240</f>
        <v>0</v>
      </c>
      <c r="Q240" s="479" t="s">
        <v>911</v>
      </c>
      <c r="R240" s="456">
        <f>J240*0.6</f>
        <v>6</v>
      </c>
      <c r="S240" s="457">
        <f>R240*K240</f>
        <v>0</v>
      </c>
      <c r="T240" s="457">
        <f>R240*N240</f>
        <v>0</v>
      </c>
      <c r="U240" s="457">
        <f>O240+S240</f>
        <v>0</v>
      </c>
      <c r="V240" s="458">
        <f>P240+T240</f>
        <v>0</v>
      </c>
      <c r="W240" s="459">
        <v>2</v>
      </c>
      <c r="X240" s="444"/>
    </row>
    <row r="241" spans="1:25" ht="48.75" customHeight="1">
      <c r="A241" s="446" t="s">
        <v>570</v>
      </c>
      <c r="B241" s="478" t="s">
        <v>645</v>
      </c>
      <c r="C241" s="449" t="s">
        <v>912</v>
      </c>
      <c r="D241" s="449"/>
      <c r="E241" s="449"/>
      <c r="F241" s="449"/>
      <c r="G241" s="449"/>
      <c r="H241" s="479" t="s">
        <v>911</v>
      </c>
      <c r="I241" s="450">
        <v>5</v>
      </c>
      <c r="J241" s="451">
        <f>I241*2</f>
        <v>10</v>
      </c>
      <c r="K241" s="452">
        <v>0</v>
      </c>
      <c r="L241" s="453">
        <v>0.08</v>
      </c>
      <c r="M241" s="454">
        <f>K241*L241</f>
        <v>0</v>
      </c>
      <c r="N241" s="454">
        <f>K241+M241</f>
        <v>0</v>
      </c>
      <c r="O241" s="455">
        <f>J241*K241</f>
        <v>0</v>
      </c>
      <c r="P241" s="455">
        <f>J241*N241</f>
        <v>0</v>
      </c>
      <c r="Q241" s="479" t="s">
        <v>911</v>
      </c>
      <c r="R241" s="456">
        <f>J241*0.6</f>
        <v>6</v>
      </c>
      <c r="S241" s="457">
        <f>R241*K241</f>
        <v>0</v>
      </c>
      <c r="T241" s="457">
        <f>R241*N241</f>
        <v>0</v>
      </c>
      <c r="U241" s="457">
        <f>O241+S241</f>
        <v>0</v>
      </c>
      <c r="V241" s="458">
        <f>P241+T241</f>
        <v>0</v>
      </c>
      <c r="W241" s="459">
        <v>2</v>
      </c>
      <c r="X241" s="444"/>
    </row>
    <row r="242" spans="1:25" s="445" customFormat="1" ht="30.75" customHeight="1">
      <c r="A242" s="446"/>
      <c r="B242" s="436" t="s">
        <v>913</v>
      </c>
      <c r="C242" s="437"/>
      <c r="D242" s="437"/>
      <c r="E242" s="437"/>
      <c r="F242" s="437"/>
      <c r="G242" s="437"/>
      <c r="H242" s="437"/>
      <c r="I242" s="439"/>
      <c r="J242" s="437"/>
      <c r="K242" s="437"/>
      <c r="L242" s="437"/>
      <c r="M242" s="437"/>
      <c r="N242" s="441" t="s">
        <v>535</v>
      </c>
      <c r="O242" s="440">
        <f>SUM(O243:O244)</f>
        <v>0</v>
      </c>
      <c r="P242" s="440">
        <f>SUM(P243:P244)</f>
        <v>0</v>
      </c>
      <c r="Q242" s="594"/>
      <c r="R242" s="442"/>
      <c r="S242" s="440">
        <f>SUM(S243:S244)</f>
        <v>0</v>
      </c>
      <c r="T242" s="440">
        <f>SUM(T243:T244)</f>
        <v>0</v>
      </c>
      <c r="U242" s="440">
        <f>SUM(U243:U244)</f>
        <v>0</v>
      </c>
      <c r="V242" s="440">
        <f>SUM(V243:V244)</f>
        <v>0</v>
      </c>
      <c r="W242" s="443"/>
      <c r="X242" s="444"/>
      <c r="Y242" s="410"/>
    </row>
    <row r="243" spans="1:25" ht="187.5" customHeight="1">
      <c r="A243" s="446" t="s">
        <v>570</v>
      </c>
      <c r="B243" s="447" t="s">
        <v>571</v>
      </c>
      <c r="C243" s="510" t="s">
        <v>1844</v>
      </c>
      <c r="D243" s="448"/>
      <c r="E243" s="448"/>
      <c r="F243" s="448"/>
      <c r="G243" s="448"/>
      <c r="H243" s="447" t="s">
        <v>914</v>
      </c>
      <c r="I243" s="450">
        <v>12</v>
      </c>
      <c r="J243" s="451">
        <f>I243*2</f>
        <v>24</v>
      </c>
      <c r="K243" s="452">
        <v>0</v>
      </c>
      <c r="L243" s="453">
        <v>0.23</v>
      </c>
      <c r="M243" s="454">
        <f>K243*L243</f>
        <v>0</v>
      </c>
      <c r="N243" s="454">
        <f>K243+M243</f>
        <v>0</v>
      </c>
      <c r="O243" s="455">
        <f>J243*K243</f>
        <v>0</v>
      </c>
      <c r="P243" s="455">
        <f>J243*N243</f>
        <v>0</v>
      </c>
      <c r="Q243" s="447" t="s">
        <v>914</v>
      </c>
      <c r="R243" s="456">
        <v>12</v>
      </c>
      <c r="S243" s="457">
        <f>R243*K243</f>
        <v>0</v>
      </c>
      <c r="T243" s="457">
        <f>R243*N243</f>
        <v>0</v>
      </c>
      <c r="U243" s="457">
        <f>O243+S243</f>
        <v>0</v>
      </c>
      <c r="V243" s="458">
        <f>P243+T243</f>
        <v>0</v>
      </c>
      <c r="W243" s="459"/>
      <c r="X243" s="444"/>
    </row>
    <row r="244" spans="1:25" ht="82.5" customHeight="1">
      <c r="A244" s="446" t="s">
        <v>570</v>
      </c>
      <c r="B244" s="447" t="s">
        <v>915</v>
      </c>
      <c r="C244" s="501" t="s">
        <v>916</v>
      </c>
      <c r="D244" s="448"/>
      <c r="E244" s="448"/>
      <c r="F244" s="448"/>
      <c r="G244" s="448"/>
      <c r="H244" s="447" t="s">
        <v>911</v>
      </c>
      <c r="I244" s="450">
        <v>10</v>
      </c>
      <c r="J244" s="451">
        <f>I244*2</f>
        <v>20</v>
      </c>
      <c r="K244" s="452">
        <v>0</v>
      </c>
      <c r="L244" s="453">
        <v>0.08</v>
      </c>
      <c r="M244" s="454">
        <f>K244*L244</f>
        <v>0</v>
      </c>
      <c r="N244" s="454">
        <f>K244+M244</f>
        <v>0</v>
      </c>
      <c r="O244" s="455">
        <f>J244*K244</f>
        <v>0</v>
      </c>
      <c r="P244" s="455">
        <f>J244*N244</f>
        <v>0</v>
      </c>
      <c r="Q244" s="447" t="s">
        <v>911</v>
      </c>
      <c r="R244" s="456">
        <f>J244*0.6</f>
        <v>12</v>
      </c>
      <c r="S244" s="457">
        <f>R244*K244</f>
        <v>0</v>
      </c>
      <c r="T244" s="457">
        <f>R244*N244</f>
        <v>0</v>
      </c>
      <c r="U244" s="457">
        <f>O244+S244</f>
        <v>0</v>
      </c>
      <c r="V244" s="458">
        <f>P244+T244</f>
        <v>0</v>
      </c>
      <c r="W244" s="459">
        <v>2</v>
      </c>
      <c r="X244" s="444"/>
    </row>
    <row r="245" spans="1:25" s="445" customFormat="1" ht="30.75" customHeight="1">
      <c r="A245" s="446"/>
      <c r="B245" s="436" t="s">
        <v>917</v>
      </c>
      <c r="C245" s="437"/>
      <c r="D245" s="437"/>
      <c r="E245" s="437"/>
      <c r="F245" s="437"/>
      <c r="G245" s="437"/>
      <c r="H245" s="437"/>
      <c r="I245" s="439"/>
      <c r="J245" s="437"/>
      <c r="K245" s="437"/>
      <c r="L245" s="437"/>
      <c r="M245" s="437"/>
      <c r="N245" s="441" t="s">
        <v>535</v>
      </c>
      <c r="O245" s="440">
        <f>SUM(O246:O248)</f>
        <v>0</v>
      </c>
      <c r="P245" s="440">
        <f>SUM(P246:P248)</f>
        <v>0</v>
      </c>
      <c r="Q245" s="594"/>
      <c r="R245" s="442"/>
      <c r="S245" s="440">
        <f>SUM(S246:S248)</f>
        <v>0</v>
      </c>
      <c r="T245" s="440">
        <f>SUM(T246:T248)</f>
        <v>0</v>
      </c>
      <c r="U245" s="440">
        <f>SUM(U246:U248)</f>
        <v>0</v>
      </c>
      <c r="V245" s="440">
        <f>SUM(V246:V248)</f>
        <v>0</v>
      </c>
      <c r="W245" s="443"/>
      <c r="X245" s="444"/>
      <c r="Y245" s="410"/>
    </row>
    <row r="246" spans="1:25" ht="116.25" customHeight="1">
      <c r="A246" s="446" t="s">
        <v>570</v>
      </c>
      <c r="B246" s="447" t="s">
        <v>571</v>
      </c>
      <c r="C246" s="509" t="s">
        <v>918</v>
      </c>
      <c r="D246" s="465"/>
      <c r="E246" s="465"/>
      <c r="F246" s="465"/>
      <c r="G246" s="465"/>
      <c r="H246" s="466"/>
      <c r="I246" s="467"/>
      <c r="J246" s="468"/>
      <c r="K246" s="470"/>
      <c r="L246" s="471"/>
      <c r="M246" s="472"/>
      <c r="N246" s="472"/>
      <c r="O246" s="473"/>
      <c r="P246" s="473"/>
      <c r="Q246" s="473"/>
      <c r="R246" s="474"/>
      <c r="S246" s="475"/>
      <c r="T246" s="475"/>
      <c r="U246" s="475"/>
      <c r="V246" s="476"/>
      <c r="W246" s="477"/>
      <c r="X246" s="444"/>
    </row>
    <row r="247" spans="1:25" ht="48.75" customHeight="1">
      <c r="A247" s="446" t="s">
        <v>570</v>
      </c>
      <c r="B247" s="478" t="s">
        <v>617</v>
      </c>
      <c r="C247" s="449" t="s">
        <v>919</v>
      </c>
      <c r="D247" s="449"/>
      <c r="E247" s="449"/>
      <c r="F247" s="449"/>
      <c r="G247" s="449"/>
      <c r="H247" s="479" t="s">
        <v>43</v>
      </c>
      <c r="I247" s="450">
        <v>50</v>
      </c>
      <c r="J247" s="451">
        <f>I247*2</f>
        <v>100</v>
      </c>
      <c r="K247" s="452">
        <v>0</v>
      </c>
      <c r="L247" s="453">
        <v>0.08</v>
      </c>
      <c r="M247" s="454">
        <f>K247*L247</f>
        <v>0</v>
      </c>
      <c r="N247" s="454">
        <f>K247+M247</f>
        <v>0</v>
      </c>
      <c r="O247" s="455">
        <f>J247*K247</f>
        <v>0</v>
      </c>
      <c r="P247" s="455">
        <f>J247*N247</f>
        <v>0</v>
      </c>
      <c r="Q247" s="479" t="s">
        <v>43</v>
      </c>
      <c r="R247" s="456">
        <f t="shared" ref="R247:R257" si="146">J247*0.6</f>
        <v>60</v>
      </c>
      <c r="S247" s="457">
        <f>R247*K247</f>
        <v>0</v>
      </c>
      <c r="T247" s="457">
        <f>R247*N247</f>
        <v>0</v>
      </c>
      <c r="U247" s="457">
        <f>O247+S247</f>
        <v>0</v>
      </c>
      <c r="V247" s="458">
        <f>P247+T247</f>
        <v>0</v>
      </c>
      <c r="W247" s="459">
        <v>6</v>
      </c>
      <c r="X247" s="444"/>
    </row>
    <row r="248" spans="1:25" ht="48.75" customHeight="1">
      <c r="A248" s="446" t="s">
        <v>570</v>
      </c>
      <c r="B248" s="478" t="s">
        <v>619</v>
      </c>
      <c r="C248" s="449" t="s">
        <v>920</v>
      </c>
      <c r="D248" s="449"/>
      <c r="E248" s="449"/>
      <c r="F248" s="449"/>
      <c r="G248" s="449"/>
      <c r="H248" s="479" t="s">
        <v>43</v>
      </c>
      <c r="I248" s="450">
        <v>20</v>
      </c>
      <c r="J248" s="451">
        <f>I248*2</f>
        <v>40</v>
      </c>
      <c r="K248" s="452">
        <v>0</v>
      </c>
      <c r="L248" s="453">
        <v>0.08</v>
      </c>
      <c r="M248" s="454">
        <f>K248*L248</f>
        <v>0</v>
      </c>
      <c r="N248" s="454">
        <f>K248+M248</f>
        <v>0</v>
      </c>
      <c r="O248" s="455">
        <f>J248*K248</f>
        <v>0</v>
      </c>
      <c r="P248" s="455">
        <f>J248*N248</f>
        <v>0</v>
      </c>
      <c r="Q248" s="479" t="s">
        <v>43</v>
      </c>
      <c r="R248" s="456">
        <f t="shared" si="146"/>
        <v>24</v>
      </c>
      <c r="S248" s="457">
        <f>R248*K248</f>
        <v>0</v>
      </c>
      <c r="T248" s="457">
        <f>R248*N248</f>
        <v>0</v>
      </c>
      <c r="U248" s="457">
        <f>O248+S248</f>
        <v>0</v>
      </c>
      <c r="V248" s="458">
        <f>P248+T248</f>
        <v>0</v>
      </c>
      <c r="W248" s="459">
        <v>2</v>
      </c>
      <c r="X248" s="444"/>
    </row>
    <row r="249" spans="1:25" s="445" customFormat="1" ht="30.75" customHeight="1">
      <c r="A249" s="446"/>
      <c r="B249" s="436" t="s">
        <v>921</v>
      </c>
      <c r="C249" s="437"/>
      <c r="D249" s="437"/>
      <c r="E249" s="437"/>
      <c r="F249" s="437"/>
      <c r="G249" s="437"/>
      <c r="H249" s="437"/>
      <c r="I249" s="439"/>
      <c r="J249" s="437"/>
      <c r="K249" s="437"/>
      <c r="L249" s="437"/>
      <c r="M249" s="437"/>
      <c r="N249" s="441" t="s">
        <v>535</v>
      </c>
      <c r="O249" s="440">
        <f>SUM(O250:O260)</f>
        <v>0</v>
      </c>
      <c r="P249" s="440">
        <f>SUM(P250:P260)</f>
        <v>0</v>
      </c>
      <c r="Q249" s="440"/>
      <c r="R249" s="456"/>
      <c r="S249" s="440">
        <f>SUM(S250:S260)</f>
        <v>0</v>
      </c>
      <c r="T249" s="440">
        <f>SUM(T250:T260)</f>
        <v>0</v>
      </c>
      <c r="U249" s="440">
        <f>SUM(U250:U260)</f>
        <v>0</v>
      </c>
      <c r="V249" s="440">
        <f>SUM(V250:V260)</f>
        <v>0</v>
      </c>
      <c r="W249" s="443"/>
      <c r="X249" s="444"/>
      <c r="Y249" s="410"/>
    </row>
    <row r="250" spans="1:25" ht="48.75" customHeight="1">
      <c r="A250" s="446" t="s">
        <v>570</v>
      </c>
      <c r="B250" s="480" t="s">
        <v>571</v>
      </c>
      <c r="C250" s="449" t="s">
        <v>922</v>
      </c>
      <c r="D250" s="449"/>
      <c r="E250" s="449"/>
      <c r="F250" s="449"/>
      <c r="G250" s="449"/>
      <c r="H250" s="479" t="s">
        <v>43</v>
      </c>
      <c r="I250" s="450">
        <v>3</v>
      </c>
      <c r="J250" s="451">
        <f t="shared" ref="J250:J260" si="147">I250*2</f>
        <v>6</v>
      </c>
      <c r="K250" s="452">
        <v>0</v>
      </c>
      <c r="L250" s="453">
        <v>0.08</v>
      </c>
      <c r="M250" s="454">
        <f t="shared" ref="M250:M260" si="148">K250*L250</f>
        <v>0</v>
      </c>
      <c r="N250" s="454">
        <f t="shared" ref="N250:N260" si="149">K250+M250</f>
        <v>0</v>
      </c>
      <c r="O250" s="455">
        <f t="shared" ref="O250:O260" si="150">J250*K250</f>
        <v>0</v>
      </c>
      <c r="P250" s="455">
        <f t="shared" ref="P250:P260" si="151">J250*N250</f>
        <v>0</v>
      </c>
      <c r="Q250" s="479" t="s">
        <v>43</v>
      </c>
      <c r="R250" s="456">
        <v>3</v>
      </c>
      <c r="S250" s="457">
        <f t="shared" ref="S250:S260" si="152">R250*K250</f>
        <v>0</v>
      </c>
      <c r="T250" s="457">
        <f t="shared" ref="T250:T260" si="153">R250*N250</f>
        <v>0</v>
      </c>
      <c r="U250" s="457">
        <f t="shared" ref="U250:U260" si="154">O250+S250</f>
        <v>0</v>
      </c>
      <c r="V250" s="458">
        <f t="shared" ref="V250:V260" si="155">P250+T250</f>
        <v>0</v>
      </c>
      <c r="W250" s="459"/>
      <c r="X250" s="444"/>
    </row>
    <row r="251" spans="1:25" ht="48.75" customHeight="1">
      <c r="A251" s="446" t="s">
        <v>570</v>
      </c>
      <c r="B251" s="480" t="s">
        <v>573</v>
      </c>
      <c r="C251" s="449" t="s">
        <v>923</v>
      </c>
      <c r="D251" s="449"/>
      <c r="E251" s="449"/>
      <c r="F251" s="449"/>
      <c r="G251" s="449"/>
      <c r="H251" s="479" t="s">
        <v>43</v>
      </c>
      <c r="I251" s="450">
        <v>2</v>
      </c>
      <c r="J251" s="451">
        <f t="shared" si="147"/>
        <v>4</v>
      </c>
      <c r="K251" s="452">
        <v>0</v>
      </c>
      <c r="L251" s="453">
        <v>0.08</v>
      </c>
      <c r="M251" s="454">
        <f t="shared" si="148"/>
        <v>0</v>
      </c>
      <c r="N251" s="454">
        <f t="shared" si="149"/>
        <v>0</v>
      </c>
      <c r="O251" s="455">
        <f t="shared" si="150"/>
        <v>0</v>
      </c>
      <c r="P251" s="455">
        <f t="shared" si="151"/>
        <v>0</v>
      </c>
      <c r="Q251" s="479" t="s">
        <v>43</v>
      </c>
      <c r="R251" s="456">
        <v>2</v>
      </c>
      <c r="S251" s="457">
        <f t="shared" si="152"/>
        <v>0</v>
      </c>
      <c r="T251" s="457">
        <f t="shared" si="153"/>
        <v>0</v>
      </c>
      <c r="U251" s="457">
        <f t="shared" si="154"/>
        <v>0</v>
      </c>
      <c r="V251" s="458">
        <f t="shared" si="155"/>
        <v>0</v>
      </c>
      <c r="W251" s="459"/>
      <c r="X251" s="444"/>
    </row>
    <row r="252" spans="1:25" ht="48.75" customHeight="1">
      <c r="A252" s="446" t="s">
        <v>570</v>
      </c>
      <c r="B252" s="480" t="s">
        <v>575</v>
      </c>
      <c r="C252" s="449" t="s">
        <v>924</v>
      </c>
      <c r="D252" s="449"/>
      <c r="E252" s="449"/>
      <c r="F252" s="449"/>
      <c r="G252" s="449"/>
      <c r="H252" s="479" t="s">
        <v>43</v>
      </c>
      <c r="I252" s="450">
        <v>3</v>
      </c>
      <c r="J252" s="451">
        <f t="shared" si="147"/>
        <v>6</v>
      </c>
      <c r="K252" s="452">
        <v>0</v>
      </c>
      <c r="L252" s="453">
        <v>0.08</v>
      </c>
      <c r="M252" s="454">
        <f t="shared" si="148"/>
        <v>0</v>
      </c>
      <c r="N252" s="454">
        <f t="shared" si="149"/>
        <v>0</v>
      </c>
      <c r="O252" s="455">
        <f t="shared" si="150"/>
        <v>0</v>
      </c>
      <c r="P252" s="455">
        <f t="shared" si="151"/>
        <v>0</v>
      </c>
      <c r="Q252" s="479" t="s">
        <v>43</v>
      </c>
      <c r="R252" s="456">
        <v>3</v>
      </c>
      <c r="S252" s="457">
        <f t="shared" si="152"/>
        <v>0</v>
      </c>
      <c r="T252" s="457">
        <f t="shared" si="153"/>
        <v>0</v>
      </c>
      <c r="U252" s="457">
        <f t="shared" si="154"/>
        <v>0</v>
      </c>
      <c r="V252" s="458">
        <f t="shared" si="155"/>
        <v>0</v>
      </c>
      <c r="W252" s="459"/>
      <c r="X252" s="444"/>
    </row>
    <row r="253" spans="1:25" ht="48.75" customHeight="1">
      <c r="A253" s="446" t="s">
        <v>570</v>
      </c>
      <c r="B253" s="480" t="s">
        <v>577</v>
      </c>
      <c r="C253" s="449" t="s">
        <v>925</v>
      </c>
      <c r="D253" s="449"/>
      <c r="E253" s="449"/>
      <c r="F253" s="449"/>
      <c r="G253" s="449"/>
      <c r="H253" s="479" t="s">
        <v>43</v>
      </c>
      <c r="I253" s="450">
        <v>3</v>
      </c>
      <c r="J253" s="451">
        <f t="shared" si="147"/>
        <v>6</v>
      </c>
      <c r="K253" s="452">
        <v>0</v>
      </c>
      <c r="L253" s="453">
        <v>0.08</v>
      </c>
      <c r="M253" s="454">
        <f t="shared" si="148"/>
        <v>0</v>
      </c>
      <c r="N253" s="454">
        <f t="shared" si="149"/>
        <v>0</v>
      </c>
      <c r="O253" s="455">
        <f t="shared" si="150"/>
        <v>0</v>
      </c>
      <c r="P253" s="455">
        <f t="shared" si="151"/>
        <v>0</v>
      </c>
      <c r="Q253" s="479" t="s">
        <v>43</v>
      </c>
      <c r="R253" s="456">
        <v>3</v>
      </c>
      <c r="S253" s="457">
        <f t="shared" si="152"/>
        <v>0</v>
      </c>
      <c r="T253" s="457">
        <f t="shared" si="153"/>
        <v>0</v>
      </c>
      <c r="U253" s="457">
        <f t="shared" si="154"/>
        <v>0</v>
      </c>
      <c r="V253" s="458">
        <f t="shared" si="155"/>
        <v>0</v>
      </c>
      <c r="W253" s="459"/>
      <c r="X253" s="444"/>
    </row>
    <row r="254" spans="1:25" ht="57.75" customHeight="1">
      <c r="A254" s="446" t="s">
        <v>570</v>
      </c>
      <c r="B254" s="480" t="s">
        <v>578</v>
      </c>
      <c r="C254" s="449" t="s">
        <v>926</v>
      </c>
      <c r="D254" s="449"/>
      <c r="E254" s="449"/>
      <c r="F254" s="449"/>
      <c r="G254" s="449"/>
      <c r="H254" s="479" t="s">
        <v>43</v>
      </c>
      <c r="I254" s="450">
        <v>3</v>
      </c>
      <c r="J254" s="451">
        <f t="shared" si="147"/>
        <v>6</v>
      </c>
      <c r="K254" s="452">
        <v>0</v>
      </c>
      <c r="L254" s="453">
        <v>0.08</v>
      </c>
      <c r="M254" s="454">
        <f t="shared" si="148"/>
        <v>0</v>
      </c>
      <c r="N254" s="454">
        <f t="shared" si="149"/>
        <v>0</v>
      </c>
      <c r="O254" s="455">
        <f t="shared" si="150"/>
        <v>0</v>
      </c>
      <c r="P254" s="455">
        <f t="shared" si="151"/>
        <v>0</v>
      </c>
      <c r="Q254" s="479" t="s">
        <v>43</v>
      </c>
      <c r="R254" s="456">
        <v>3</v>
      </c>
      <c r="S254" s="457">
        <f t="shared" si="152"/>
        <v>0</v>
      </c>
      <c r="T254" s="457">
        <f t="shared" si="153"/>
        <v>0</v>
      </c>
      <c r="U254" s="457">
        <f t="shared" si="154"/>
        <v>0</v>
      </c>
      <c r="V254" s="458">
        <f t="shared" si="155"/>
        <v>0</v>
      </c>
      <c r="W254" s="459"/>
      <c r="X254" s="444"/>
    </row>
    <row r="255" spans="1:25" ht="48.75" customHeight="1">
      <c r="A255" s="446" t="s">
        <v>570</v>
      </c>
      <c r="B255" s="480" t="s">
        <v>580</v>
      </c>
      <c r="C255" s="449" t="s">
        <v>927</v>
      </c>
      <c r="D255" s="449"/>
      <c r="E255" s="449"/>
      <c r="F255" s="449"/>
      <c r="G255" s="449"/>
      <c r="H255" s="479" t="s">
        <v>43</v>
      </c>
      <c r="I255" s="450">
        <v>3</v>
      </c>
      <c r="J255" s="451">
        <f t="shared" si="147"/>
        <v>6</v>
      </c>
      <c r="K255" s="452">
        <v>0</v>
      </c>
      <c r="L255" s="453">
        <v>0.08</v>
      </c>
      <c r="M255" s="454">
        <f t="shared" si="148"/>
        <v>0</v>
      </c>
      <c r="N255" s="454">
        <f t="shared" si="149"/>
        <v>0</v>
      </c>
      <c r="O255" s="455">
        <f t="shared" si="150"/>
        <v>0</v>
      </c>
      <c r="P255" s="455">
        <f t="shared" si="151"/>
        <v>0</v>
      </c>
      <c r="Q255" s="479" t="s">
        <v>43</v>
      </c>
      <c r="R255" s="456">
        <v>3</v>
      </c>
      <c r="S255" s="457">
        <f t="shared" si="152"/>
        <v>0</v>
      </c>
      <c r="T255" s="457">
        <f t="shared" si="153"/>
        <v>0</v>
      </c>
      <c r="U255" s="457">
        <f t="shared" si="154"/>
        <v>0</v>
      </c>
      <c r="V255" s="458">
        <f t="shared" si="155"/>
        <v>0</v>
      </c>
      <c r="W255" s="459"/>
      <c r="X255" s="444"/>
    </row>
    <row r="256" spans="1:25" ht="56.25" customHeight="1">
      <c r="A256" s="446" t="s">
        <v>570</v>
      </c>
      <c r="B256" s="480" t="s">
        <v>581</v>
      </c>
      <c r="C256" s="449" t="s">
        <v>928</v>
      </c>
      <c r="D256" s="449"/>
      <c r="E256" s="449"/>
      <c r="F256" s="449"/>
      <c r="G256" s="449"/>
      <c r="H256" s="479" t="s">
        <v>43</v>
      </c>
      <c r="I256" s="450">
        <v>5</v>
      </c>
      <c r="J256" s="451">
        <f t="shared" si="147"/>
        <v>10</v>
      </c>
      <c r="K256" s="452">
        <v>0</v>
      </c>
      <c r="L256" s="453">
        <v>0.08</v>
      </c>
      <c r="M256" s="454">
        <f t="shared" si="148"/>
        <v>0</v>
      </c>
      <c r="N256" s="454">
        <f t="shared" si="149"/>
        <v>0</v>
      </c>
      <c r="O256" s="455">
        <f t="shared" si="150"/>
        <v>0</v>
      </c>
      <c r="P256" s="455">
        <f t="shared" si="151"/>
        <v>0</v>
      </c>
      <c r="Q256" s="479" t="s">
        <v>43</v>
      </c>
      <c r="R256" s="456">
        <f t="shared" si="146"/>
        <v>6</v>
      </c>
      <c r="S256" s="457">
        <f t="shared" si="152"/>
        <v>0</v>
      </c>
      <c r="T256" s="457">
        <f t="shared" si="153"/>
        <v>0</v>
      </c>
      <c r="U256" s="457">
        <f t="shared" si="154"/>
        <v>0</v>
      </c>
      <c r="V256" s="458">
        <f t="shared" si="155"/>
        <v>0</v>
      </c>
      <c r="W256" s="459"/>
      <c r="X256" s="444"/>
    </row>
    <row r="257" spans="1:25" ht="48.75" customHeight="1">
      <c r="A257" s="446" t="s">
        <v>570</v>
      </c>
      <c r="B257" s="480" t="s">
        <v>583</v>
      </c>
      <c r="C257" s="449" t="s">
        <v>929</v>
      </c>
      <c r="D257" s="449"/>
      <c r="E257" s="449"/>
      <c r="F257" s="449"/>
      <c r="G257" s="449"/>
      <c r="H257" s="479" t="s">
        <v>43</v>
      </c>
      <c r="I257" s="450">
        <v>5</v>
      </c>
      <c r="J257" s="451">
        <f t="shared" si="147"/>
        <v>10</v>
      </c>
      <c r="K257" s="452">
        <v>0</v>
      </c>
      <c r="L257" s="453">
        <v>0.08</v>
      </c>
      <c r="M257" s="454">
        <f t="shared" si="148"/>
        <v>0</v>
      </c>
      <c r="N257" s="454">
        <f t="shared" si="149"/>
        <v>0</v>
      </c>
      <c r="O257" s="455">
        <f t="shared" si="150"/>
        <v>0</v>
      </c>
      <c r="P257" s="455">
        <f t="shared" si="151"/>
        <v>0</v>
      </c>
      <c r="Q257" s="479" t="s">
        <v>43</v>
      </c>
      <c r="R257" s="456">
        <f t="shared" si="146"/>
        <v>6</v>
      </c>
      <c r="S257" s="457">
        <f t="shared" si="152"/>
        <v>0</v>
      </c>
      <c r="T257" s="457">
        <f t="shared" si="153"/>
        <v>0</v>
      </c>
      <c r="U257" s="457">
        <f t="shared" si="154"/>
        <v>0</v>
      </c>
      <c r="V257" s="458">
        <f t="shared" si="155"/>
        <v>0</v>
      </c>
      <c r="W257" s="459"/>
      <c r="X257" s="444"/>
    </row>
    <row r="258" spans="1:25" ht="48.75" customHeight="1">
      <c r="A258" s="446" t="s">
        <v>570</v>
      </c>
      <c r="B258" s="480" t="s">
        <v>586</v>
      </c>
      <c r="C258" s="449" t="s">
        <v>930</v>
      </c>
      <c r="D258" s="449"/>
      <c r="E258" s="449"/>
      <c r="F258" s="449"/>
      <c r="G258" s="449"/>
      <c r="H258" s="479" t="s">
        <v>43</v>
      </c>
      <c r="I258" s="450">
        <v>3</v>
      </c>
      <c r="J258" s="451">
        <f t="shared" si="147"/>
        <v>6</v>
      </c>
      <c r="K258" s="452">
        <v>0</v>
      </c>
      <c r="L258" s="453">
        <v>0.08</v>
      </c>
      <c r="M258" s="454">
        <f t="shared" si="148"/>
        <v>0</v>
      </c>
      <c r="N258" s="454">
        <f t="shared" si="149"/>
        <v>0</v>
      </c>
      <c r="O258" s="455">
        <f t="shared" si="150"/>
        <v>0</v>
      </c>
      <c r="P258" s="455">
        <f t="shared" si="151"/>
        <v>0</v>
      </c>
      <c r="Q258" s="479" t="s">
        <v>43</v>
      </c>
      <c r="R258" s="456">
        <v>3</v>
      </c>
      <c r="S258" s="457">
        <f t="shared" si="152"/>
        <v>0</v>
      </c>
      <c r="T258" s="457">
        <f t="shared" si="153"/>
        <v>0</v>
      </c>
      <c r="U258" s="457">
        <f t="shared" si="154"/>
        <v>0</v>
      </c>
      <c r="V258" s="458">
        <f t="shared" si="155"/>
        <v>0</v>
      </c>
      <c r="W258" s="459"/>
      <c r="X258" s="444"/>
    </row>
    <row r="259" spans="1:25" ht="48.75" customHeight="1">
      <c r="A259" s="446" t="s">
        <v>570</v>
      </c>
      <c r="B259" s="480" t="s">
        <v>588</v>
      </c>
      <c r="C259" s="449" t="s">
        <v>931</v>
      </c>
      <c r="D259" s="449"/>
      <c r="E259" s="449"/>
      <c r="F259" s="449"/>
      <c r="G259" s="449"/>
      <c r="H259" s="479" t="s">
        <v>43</v>
      </c>
      <c r="I259" s="450">
        <v>2</v>
      </c>
      <c r="J259" s="451">
        <f t="shared" si="147"/>
        <v>4</v>
      </c>
      <c r="K259" s="452">
        <v>0</v>
      </c>
      <c r="L259" s="453">
        <v>0.08</v>
      </c>
      <c r="M259" s="454">
        <f t="shared" si="148"/>
        <v>0</v>
      </c>
      <c r="N259" s="454">
        <f t="shared" si="149"/>
        <v>0</v>
      </c>
      <c r="O259" s="455">
        <f t="shared" si="150"/>
        <v>0</v>
      </c>
      <c r="P259" s="455">
        <f t="shared" si="151"/>
        <v>0</v>
      </c>
      <c r="Q259" s="479" t="s">
        <v>43</v>
      </c>
      <c r="R259" s="456">
        <v>2</v>
      </c>
      <c r="S259" s="457">
        <f t="shared" si="152"/>
        <v>0</v>
      </c>
      <c r="T259" s="457">
        <f t="shared" si="153"/>
        <v>0</v>
      </c>
      <c r="U259" s="457">
        <f t="shared" si="154"/>
        <v>0</v>
      </c>
      <c r="V259" s="458">
        <f t="shared" si="155"/>
        <v>0</v>
      </c>
      <c r="W259" s="459"/>
      <c r="X259" s="444"/>
    </row>
    <row r="260" spans="1:25" ht="58.5" customHeight="1">
      <c r="A260" s="446" t="s">
        <v>570</v>
      </c>
      <c r="B260" s="480" t="s">
        <v>590</v>
      </c>
      <c r="C260" s="460" t="s">
        <v>641</v>
      </c>
      <c r="D260" s="448"/>
      <c r="E260" s="448"/>
      <c r="F260" s="448"/>
      <c r="G260" s="448"/>
      <c r="H260" s="447" t="s">
        <v>585</v>
      </c>
      <c r="I260" s="450">
        <v>3</v>
      </c>
      <c r="J260" s="451">
        <f t="shared" si="147"/>
        <v>6</v>
      </c>
      <c r="K260" s="452">
        <v>0</v>
      </c>
      <c r="L260" s="453">
        <v>0.23</v>
      </c>
      <c r="M260" s="454">
        <f t="shared" si="148"/>
        <v>0</v>
      </c>
      <c r="N260" s="454">
        <f t="shared" si="149"/>
        <v>0</v>
      </c>
      <c r="O260" s="455">
        <f t="shared" si="150"/>
        <v>0</v>
      </c>
      <c r="P260" s="455">
        <f t="shared" si="151"/>
        <v>0</v>
      </c>
      <c r="Q260" s="447" t="s">
        <v>585</v>
      </c>
      <c r="R260" s="456">
        <v>3</v>
      </c>
      <c r="S260" s="457">
        <f t="shared" si="152"/>
        <v>0</v>
      </c>
      <c r="T260" s="457">
        <f t="shared" si="153"/>
        <v>0</v>
      </c>
      <c r="U260" s="457">
        <f t="shared" si="154"/>
        <v>0</v>
      </c>
      <c r="V260" s="458">
        <f t="shared" si="155"/>
        <v>0</v>
      </c>
      <c r="W260" s="459"/>
      <c r="X260" s="444"/>
    </row>
    <row r="261" spans="1:25" s="445" customFormat="1" ht="30.75" customHeight="1">
      <c r="A261" s="446"/>
      <c r="B261" s="652" t="s">
        <v>932</v>
      </c>
      <c r="C261" s="652"/>
      <c r="D261" s="652"/>
      <c r="E261" s="437"/>
      <c r="F261" s="437"/>
      <c r="G261" s="437"/>
      <c r="H261" s="437"/>
      <c r="I261" s="439"/>
      <c r="J261" s="437"/>
      <c r="K261" s="437"/>
      <c r="L261" s="437"/>
      <c r="M261" s="437"/>
      <c r="N261" s="441" t="s">
        <v>535</v>
      </c>
      <c r="O261" s="440">
        <f>SUM(O262:O284)</f>
        <v>0</v>
      </c>
      <c r="P261" s="440">
        <f>SUM(P262:P284)</f>
        <v>0</v>
      </c>
      <c r="Q261" s="594"/>
      <c r="R261" s="442"/>
      <c r="S261" s="440">
        <f>SUM(S262:S284)</f>
        <v>0</v>
      </c>
      <c r="T261" s="440">
        <f>SUM(T262:T284)</f>
        <v>0</v>
      </c>
      <c r="U261" s="440">
        <f>SUM(U262:U284)</f>
        <v>0</v>
      </c>
      <c r="V261" s="440">
        <f>SUM(V262:V284)</f>
        <v>0</v>
      </c>
      <c r="W261" s="443"/>
      <c r="X261" s="444"/>
      <c r="Y261" s="410"/>
    </row>
    <row r="262" spans="1:25" ht="48.75" customHeight="1">
      <c r="A262" s="446" t="s">
        <v>570</v>
      </c>
      <c r="B262" s="480" t="s">
        <v>571</v>
      </c>
      <c r="C262" s="449" t="s">
        <v>933</v>
      </c>
      <c r="D262" s="449"/>
      <c r="E262" s="449"/>
      <c r="F262" s="449"/>
      <c r="G262" s="449"/>
      <c r="H262" s="479" t="s">
        <v>43</v>
      </c>
      <c r="I262" s="450">
        <v>3</v>
      </c>
      <c r="J262" s="451">
        <f t="shared" ref="J262:J284" si="156">I262*2</f>
        <v>6</v>
      </c>
      <c r="K262" s="452">
        <v>0</v>
      </c>
      <c r="L262" s="453">
        <v>0.08</v>
      </c>
      <c r="M262" s="454">
        <f t="shared" ref="M262:M284" si="157">K262*L262</f>
        <v>0</v>
      </c>
      <c r="N262" s="454">
        <f t="shared" ref="N262:N284" si="158">K262+M262</f>
        <v>0</v>
      </c>
      <c r="O262" s="455">
        <f t="shared" ref="O262:O284" si="159">J262*K262</f>
        <v>0</v>
      </c>
      <c r="P262" s="455">
        <f t="shared" ref="P262:P284" si="160">J262*N262</f>
        <v>0</v>
      </c>
      <c r="Q262" s="479" t="s">
        <v>43</v>
      </c>
      <c r="R262" s="456">
        <v>3</v>
      </c>
      <c r="S262" s="457">
        <f t="shared" ref="S262:S284" si="161">R262*K262</f>
        <v>0</v>
      </c>
      <c r="T262" s="457">
        <f t="shared" ref="T262:T284" si="162">R262*N262</f>
        <v>0</v>
      </c>
      <c r="U262" s="457">
        <f t="shared" ref="U262:U284" si="163">O262+S262</f>
        <v>0</v>
      </c>
      <c r="V262" s="458">
        <f t="shared" ref="V262:V284" si="164">P262+T262</f>
        <v>0</v>
      </c>
      <c r="W262" s="459"/>
      <c r="X262" s="444"/>
    </row>
    <row r="263" spans="1:25" ht="48.75" customHeight="1">
      <c r="A263" s="446" t="s">
        <v>570</v>
      </c>
      <c r="B263" s="480" t="s">
        <v>573</v>
      </c>
      <c r="C263" s="449" t="s">
        <v>922</v>
      </c>
      <c r="D263" s="449"/>
      <c r="E263" s="449"/>
      <c r="F263" s="449"/>
      <c r="G263" s="449"/>
      <c r="H263" s="479" t="s">
        <v>43</v>
      </c>
      <c r="I263" s="450">
        <v>3</v>
      </c>
      <c r="J263" s="451">
        <f t="shared" si="156"/>
        <v>6</v>
      </c>
      <c r="K263" s="452">
        <v>0</v>
      </c>
      <c r="L263" s="453">
        <v>0.08</v>
      </c>
      <c r="M263" s="454">
        <f t="shared" si="157"/>
        <v>0</v>
      </c>
      <c r="N263" s="454">
        <f t="shared" si="158"/>
        <v>0</v>
      </c>
      <c r="O263" s="455">
        <f t="shared" si="159"/>
        <v>0</v>
      </c>
      <c r="P263" s="455">
        <f t="shared" si="160"/>
        <v>0</v>
      </c>
      <c r="Q263" s="479" t="s">
        <v>43</v>
      </c>
      <c r="R263" s="456">
        <v>3</v>
      </c>
      <c r="S263" s="457">
        <f t="shared" si="161"/>
        <v>0</v>
      </c>
      <c r="T263" s="457">
        <f t="shared" si="162"/>
        <v>0</v>
      </c>
      <c r="U263" s="457">
        <f t="shared" si="163"/>
        <v>0</v>
      </c>
      <c r="V263" s="458">
        <f t="shared" si="164"/>
        <v>0</v>
      </c>
      <c r="W263" s="459"/>
      <c r="X263" s="444"/>
    </row>
    <row r="264" spans="1:25" ht="48.75" customHeight="1">
      <c r="A264" s="446" t="s">
        <v>570</v>
      </c>
      <c r="B264" s="480" t="s">
        <v>575</v>
      </c>
      <c r="C264" s="449" t="s">
        <v>923</v>
      </c>
      <c r="D264" s="449"/>
      <c r="E264" s="449"/>
      <c r="F264" s="449"/>
      <c r="G264" s="449"/>
      <c r="H264" s="479" t="s">
        <v>43</v>
      </c>
      <c r="I264" s="450">
        <v>2</v>
      </c>
      <c r="J264" s="451">
        <f t="shared" si="156"/>
        <v>4</v>
      </c>
      <c r="K264" s="452">
        <v>0</v>
      </c>
      <c r="L264" s="453">
        <v>0.08</v>
      </c>
      <c r="M264" s="454">
        <f t="shared" si="157"/>
        <v>0</v>
      </c>
      <c r="N264" s="454">
        <f t="shared" si="158"/>
        <v>0</v>
      </c>
      <c r="O264" s="455">
        <f t="shared" si="159"/>
        <v>0</v>
      </c>
      <c r="P264" s="455">
        <f t="shared" si="160"/>
        <v>0</v>
      </c>
      <c r="Q264" s="479" t="s">
        <v>43</v>
      </c>
      <c r="R264" s="456">
        <v>2</v>
      </c>
      <c r="S264" s="457">
        <f t="shared" si="161"/>
        <v>0</v>
      </c>
      <c r="T264" s="457">
        <f t="shared" si="162"/>
        <v>0</v>
      </c>
      <c r="U264" s="457">
        <f t="shared" si="163"/>
        <v>0</v>
      </c>
      <c r="V264" s="458">
        <f t="shared" si="164"/>
        <v>0</v>
      </c>
      <c r="W264" s="459"/>
      <c r="X264" s="444"/>
    </row>
    <row r="265" spans="1:25" ht="48.75" customHeight="1">
      <c r="A265" s="446" t="s">
        <v>570</v>
      </c>
      <c r="B265" s="480" t="s">
        <v>577</v>
      </c>
      <c r="C265" s="449" t="s">
        <v>925</v>
      </c>
      <c r="D265" s="449"/>
      <c r="E265" s="449"/>
      <c r="F265" s="449"/>
      <c r="G265" s="449"/>
      <c r="H265" s="479" t="s">
        <v>43</v>
      </c>
      <c r="I265" s="450">
        <v>3</v>
      </c>
      <c r="J265" s="451">
        <f t="shared" si="156"/>
        <v>6</v>
      </c>
      <c r="K265" s="452">
        <v>0</v>
      </c>
      <c r="L265" s="453">
        <v>0.08</v>
      </c>
      <c r="M265" s="454">
        <f t="shared" si="157"/>
        <v>0</v>
      </c>
      <c r="N265" s="454">
        <f t="shared" si="158"/>
        <v>0</v>
      </c>
      <c r="O265" s="455">
        <f t="shared" si="159"/>
        <v>0</v>
      </c>
      <c r="P265" s="455">
        <f t="shared" si="160"/>
        <v>0</v>
      </c>
      <c r="Q265" s="479" t="s">
        <v>43</v>
      </c>
      <c r="R265" s="456">
        <v>3</v>
      </c>
      <c r="S265" s="457">
        <f t="shared" si="161"/>
        <v>0</v>
      </c>
      <c r="T265" s="457">
        <f t="shared" si="162"/>
        <v>0</v>
      </c>
      <c r="U265" s="457">
        <f t="shared" si="163"/>
        <v>0</v>
      </c>
      <c r="V265" s="458">
        <f t="shared" si="164"/>
        <v>0</v>
      </c>
      <c r="W265" s="459"/>
      <c r="X265" s="444"/>
    </row>
    <row r="266" spans="1:25" ht="48.75" customHeight="1">
      <c r="A266" s="446" t="s">
        <v>570</v>
      </c>
      <c r="B266" s="480" t="s">
        <v>578</v>
      </c>
      <c r="C266" s="449" t="s">
        <v>934</v>
      </c>
      <c r="D266" s="449"/>
      <c r="E266" s="449"/>
      <c r="F266" s="449"/>
      <c r="G266" s="449"/>
      <c r="H266" s="479" t="s">
        <v>43</v>
      </c>
      <c r="I266" s="450">
        <v>3</v>
      </c>
      <c r="J266" s="451">
        <f t="shared" si="156"/>
        <v>6</v>
      </c>
      <c r="K266" s="452">
        <v>0</v>
      </c>
      <c r="L266" s="453">
        <v>0.08</v>
      </c>
      <c r="M266" s="454">
        <f t="shared" si="157"/>
        <v>0</v>
      </c>
      <c r="N266" s="454">
        <f t="shared" si="158"/>
        <v>0</v>
      </c>
      <c r="O266" s="455">
        <f t="shared" si="159"/>
        <v>0</v>
      </c>
      <c r="P266" s="455">
        <f t="shared" si="160"/>
        <v>0</v>
      </c>
      <c r="Q266" s="479" t="s">
        <v>43</v>
      </c>
      <c r="R266" s="456">
        <v>3</v>
      </c>
      <c r="S266" s="457">
        <f t="shared" si="161"/>
        <v>0</v>
      </c>
      <c r="T266" s="457">
        <f t="shared" si="162"/>
        <v>0</v>
      </c>
      <c r="U266" s="457">
        <f t="shared" si="163"/>
        <v>0</v>
      </c>
      <c r="V266" s="458">
        <f t="shared" si="164"/>
        <v>0</v>
      </c>
      <c r="W266" s="459"/>
      <c r="X266" s="444"/>
    </row>
    <row r="267" spans="1:25" ht="48.75" customHeight="1">
      <c r="A267" s="446" t="s">
        <v>570</v>
      </c>
      <c r="B267" s="480" t="s">
        <v>580</v>
      </c>
      <c r="C267" s="449" t="s">
        <v>927</v>
      </c>
      <c r="D267" s="449"/>
      <c r="E267" s="449"/>
      <c r="F267" s="449"/>
      <c r="G267" s="449"/>
      <c r="H267" s="479" t="s">
        <v>43</v>
      </c>
      <c r="I267" s="450">
        <v>3</v>
      </c>
      <c r="J267" s="451">
        <f t="shared" si="156"/>
        <v>6</v>
      </c>
      <c r="K267" s="452">
        <v>0</v>
      </c>
      <c r="L267" s="453">
        <v>0.08</v>
      </c>
      <c r="M267" s="454">
        <f t="shared" si="157"/>
        <v>0</v>
      </c>
      <c r="N267" s="454">
        <f t="shared" si="158"/>
        <v>0</v>
      </c>
      <c r="O267" s="455">
        <f t="shared" si="159"/>
        <v>0</v>
      </c>
      <c r="P267" s="455">
        <f t="shared" si="160"/>
        <v>0</v>
      </c>
      <c r="Q267" s="479" t="s">
        <v>43</v>
      </c>
      <c r="R267" s="456">
        <v>3</v>
      </c>
      <c r="S267" s="457">
        <f t="shared" si="161"/>
        <v>0</v>
      </c>
      <c r="T267" s="457">
        <f t="shared" si="162"/>
        <v>0</v>
      </c>
      <c r="U267" s="457">
        <f t="shared" si="163"/>
        <v>0</v>
      </c>
      <c r="V267" s="458">
        <f t="shared" si="164"/>
        <v>0</v>
      </c>
      <c r="W267" s="459"/>
      <c r="X267" s="444"/>
    </row>
    <row r="268" spans="1:25" ht="48.75" customHeight="1">
      <c r="A268" s="446" t="s">
        <v>570</v>
      </c>
      <c r="B268" s="480" t="s">
        <v>581</v>
      </c>
      <c r="C268" s="449" t="s">
        <v>935</v>
      </c>
      <c r="D268" s="449"/>
      <c r="E268" s="449"/>
      <c r="F268" s="449"/>
      <c r="G268" s="449"/>
      <c r="H268" s="479" t="s">
        <v>43</v>
      </c>
      <c r="I268" s="450">
        <v>2</v>
      </c>
      <c r="J268" s="451">
        <f t="shared" si="156"/>
        <v>4</v>
      </c>
      <c r="K268" s="452">
        <v>0</v>
      </c>
      <c r="L268" s="453">
        <v>0.08</v>
      </c>
      <c r="M268" s="454">
        <f t="shared" si="157"/>
        <v>0</v>
      </c>
      <c r="N268" s="454">
        <f t="shared" si="158"/>
        <v>0</v>
      </c>
      <c r="O268" s="455">
        <f t="shared" si="159"/>
        <v>0</v>
      </c>
      <c r="P268" s="455">
        <f t="shared" si="160"/>
        <v>0</v>
      </c>
      <c r="Q268" s="479" t="s">
        <v>43</v>
      </c>
      <c r="R268" s="456">
        <v>2</v>
      </c>
      <c r="S268" s="457">
        <f t="shared" si="161"/>
        <v>0</v>
      </c>
      <c r="T268" s="457">
        <f t="shared" si="162"/>
        <v>0</v>
      </c>
      <c r="U268" s="457">
        <f t="shared" si="163"/>
        <v>0</v>
      </c>
      <c r="V268" s="458">
        <f t="shared" si="164"/>
        <v>0</v>
      </c>
      <c r="W268" s="459"/>
      <c r="X268" s="444"/>
    </row>
    <row r="269" spans="1:25" ht="37.5" customHeight="1">
      <c r="A269" s="446" t="s">
        <v>570</v>
      </c>
      <c r="B269" s="480" t="s">
        <v>583</v>
      </c>
      <c r="C269" s="449" t="s">
        <v>936</v>
      </c>
      <c r="D269" s="449"/>
      <c r="E269" s="449"/>
      <c r="F269" s="449"/>
      <c r="G269" s="449"/>
      <c r="H269" s="479" t="s">
        <v>43</v>
      </c>
      <c r="I269" s="450">
        <v>3</v>
      </c>
      <c r="J269" s="451">
        <f t="shared" si="156"/>
        <v>6</v>
      </c>
      <c r="K269" s="452">
        <v>0</v>
      </c>
      <c r="L269" s="453">
        <v>0.08</v>
      </c>
      <c r="M269" s="454">
        <f t="shared" si="157"/>
        <v>0</v>
      </c>
      <c r="N269" s="454">
        <f t="shared" si="158"/>
        <v>0</v>
      </c>
      <c r="O269" s="455">
        <f t="shared" si="159"/>
        <v>0</v>
      </c>
      <c r="P269" s="455">
        <f t="shared" si="160"/>
        <v>0</v>
      </c>
      <c r="Q269" s="479" t="s">
        <v>43</v>
      </c>
      <c r="R269" s="456">
        <v>3</v>
      </c>
      <c r="S269" s="457">
        <f t="shared" si="161"/>
        <v>0</v>
      </c>
      <c r="T269" s="457">
        <f t="shared" si="162"/>
        <v>0</v>
      </c>
      <c r="U269" s="457">
        <f t="shared" si="163"/>
        <v>0</v>
      </c>
      <c r="V269" s="458">
        <f t="shared" si="164"/>
        <v>0</v>
      </c>
      <c r="W269" s="459"/>
      <c r="X269" s="444"/>
    </row>
    <row r="270" spans="1:25" ht="37.5" customHeight="1">
      <c r="A270" s="446" t="s">
        <v>570</v>
      </c>
      <c r="B270" s="480" t="s">
        <v>586</v>
      </c>
      <c r="C270" s="449" t="s">
        <v>937</v>
      </c>
      <c r="D270" s="449"/>
      <c r="E270" s="449"/>
      <c r="F270" s="449"/>
      <c r="G270" s="449"/>
      <c r="H270" s="479" t="s">
        <v>43</v>
      </c>
      <c r="I270" s="450">
        <v>3</v>
      </c>
      <c r="J270" s="451">
        <f t="shared" si="156"/>
        <v>6</v>
      </c>
      <c r="K270" s="452">
        <v>0</v>
      </c>
      <c r="L270" s="453">
        <v>0.08</v>
      </c>
      <c r="M270" s="454">
        <f t="shared" si="157"/>
        <v>0</v>
      </c>
      <c r="N270" s="454">
        <f t="shared" si="158"/>
        <v>0</v>
      </c>
      <c r="O270" s="455">
        <f t="shared" si="159"/>
        <v>0</v>
      </c>
      <c r="P270" s="455">
        <f t="shared" si="160"/>
        <v>0</v>
      </c>
      <c r="Q270" s="479" t="s">
        <v>43</v>
      </c>
      <c r="R270" s="456">
        <v>3</v>
      </c>
      <c r="S270" s="457">
        <f t="shared" si="161"/>
        <v>0</v>
      </c>
      <c r="T270" s="457">
        <f t="shared" si="162"/>
        <v>0</v>
      </c>
      <c r="U270" s="457">
        <f t="shared" si="163"/>
        <v>0</v>
      </c>
      <c r="V270" s="458">
        <f t="shared" si="164"/>
        <v>0</v>
      </c>
      <c r="W270" s="459"/>
      <c r="X270" s="444"/>
    </row>
    <row r="271" spans="1:25" ht="37.5" customHeight="1">
      <c r="A271" s="446" t="s">
        <v>570</v>
      </c>
      <c r="B271" s="480" t="s">
        <v>588</v>
      </c>
      <c r="C271" s="449" t="s">
        <v>938</v>
      </c>
      <c r="D271" s="449"/>
      <c r="E271" s="449"/>
      <c r="F271" s="449"/>
      <c r="G271" s="449"/>
      <c r="H271" s="479" t="s">
        <v>43</v>
      </c>
      <c r="I271" s="450">
        <v>2</v>
      </c>
      <c r="J271" s="451">
        <f t="shared" si="156"/>
        <v>4</v>
      </c>
      <c r="K271" s="452">
        <v>0</v>
      </c>
      <c r="L271" s="453">
        <v>0.08</v>
      </c>
      <c r="M271" s="454">
        <f t="shared" si="157"/>
        <v>0</v>
      </c>
      <c r="N271" s="454">
        <f t="shared" si="158"/>
        <v>0</v>
      </c>
      <c r="O271" s="455">
        <f t="shared" si="159"/>
        <v>0</v>
      </c>
      <c r="P271" s="455">
        <f t="shared" si="160"/>
        <v>0</v>
      </c>
      <c r="Q271" s="479" t="s">
        <v>43</v>
      </c>
      <c r="R271" s="456">
        <v>2</v>
      </c>
      <c r="S271" s="457">
        <f t="shared" si="161"/>
        <v>0</v>
      </c>
      <c r="T271" s="457">
        <f t="shared" si="162"/>
        <v>0</v>
      </c>
      <c r="U271" s="457">
        <f t="shared" si="163"/>
        <v>0</v>
      </c>
      <c r="V271" s="458">
        <f t="shared" si="164"/>
        <v>0</v>
      </c>
      <c r="W271" s="459"/>
      <c r="X271" s="444"/>
    </row>
    <row r="272" spans="1:25" ht="37.5" customHeight="1">
      <c r="A272" s="446" t="s">
        <v>570</v>
      </c>
      <c r="B272" s="480" t="s">
        <v>590</v>
      </c>
      <c r="C272" s="449" t="s">
        <v>939</v>
      </c>
      <c r="D272" s="449"/>
      <c r="E272" s="449"/>
      <c r="F272" s="449"/>
      <c r="G272" s="449"/>
      <c r="H272" s="479" t="s">
        <v>43</v>
      </c>
      <c r="I272" s="450">
        <v>2</v>
      </c>
      <c r="J272" s="451">
        <f t="shared" si="156"/>
        <v>4</v>
      </c>
      <c r="K272" s="452">
        <v>0</v>
      </c>
      <c r="L272" s="453">
        <v>0.08</v>
      </c>
      <c r="M272" s="454">
        <f t="shared" si="157"/>
        <v>0</v>
      </c>
      <c r="N272" s="454">
        <f t="shared" si="158"/>
        <v>0</v>
      </c>
      <c r="O272" s="455">
        <f t="shared" si="159"/>
        <v>0</v>
      </c>
      <c r="P272" s="455">
        <f t="shared" si="160"/>
        <v>0</v>
      </c>
      <c r="Q272" s="479" t="s">
        <v>43</v>
      </c>
      <c r="R272" s="456">
        <v>2</v>
      </c>
      <c r="S272" s="457">
        <f t="shared" si="161"/>
        <v>0</v>
      </c>
      <c r="T272" s="457">
        <f t="shared" si="162"/>
        <v>0</v>
      </c>
      <c r="U272" s="457">
        <f t="shared" si="163"/>
        <v>0</v>
      </c>
      <c r="V272" s="458">
        <f t="shared" si="164"/>
        <v>0</v>
      </c>
      <c r="W272" s="459"/>
      <c r="X272" s="444"/>
    </row>
    <row r="273" spans="1:25" ht="37.5" customHeight="1">
      <c r="A273" s="446" t="s">
        <v>570</v>
      </c>
      <c r="B273" s="480" t="s">
        <v>592</v>
      </c>
      <c r="C273" s="449" t="s">
        <v>940</v>
      </c>
      <c r="D273" s="449"/>
      <c r="E273" s="449"/>
      <c r="F273" s="449"/>
      <c r="G273" s="449"/>
      <c r="H273" s="479" t="s">
        <v>43</v>
      </c>
      <c r="I273" s="450">
        <v>2</v>
      </c>
      <c r="J273" s="451">
        <f t="shared" si="156"/>
        <v>4</v>
      </c>
      <c r="K273" s="452">
        <v>0</v>
      </c>
      <c r="L273" s="453">
        <v>0.08</v>
      </c>
      <c r="M273" s="454">
        <f t="shared" si="157"/>
        <v>0</v>
      </c>
      <c r="N273" s="454">
        <f t="shared" si="158"/>
        <v>0</v>
      </c>
      <c r="O273" s="455">
        <f t="shared" si="159"/>
        <v>0</v>
      </c>
      <c r="P273" s="455">
        <f t="shared" si="160"/>
        <v>0</v>
      </c>
      <c r="Q273" s="479" t="s">
        <v>43</v>
      </c>
      <c r="R273" s="456">
        <v>2</v>
      </c>
      <c r="S273" s="457">
        <f t="shared" si="161"/>
        <v>0</v>
      </c>
      <c r="T273" s="457">
        <f t="shared" si="162"/>
        <v>0</v>
      </c>
      <c r="U273" s="457">
        <f t="shared" si="163"/>
        <v>0</v>
      </c>
      <c r="V273" s="458">
        <f t="shared" si="164"/>
        <v>0</v>
      </c>
      <c r="W273" s="459"/>
      <c r="X273" s="444"/>
    </row>
    <row r="274" spans="1:25" ht="37.5" customHeight="1">
      <c r="A274" s="446" t="s">
        <v>570</v>
      </c>
      <c r="B274" s="480" t="s">
        <v>595</v>
      </c>
      <c r="C274" s="449" t="s">
        <v>941</v>
      </c>
      <c r="D274" s="449"/>
      <c r="E274" s="449"/>
      <c r="F274" s="449"/>
      <c r="G274" s="449"/>
      <c r="H274" s="479" t="s">
        <v>43</v>
      </c>
      <c r="I274" s="450">
        <v>3</v>
      </c>
      <c r="J274" s="451">
        <f t="shared" si="156"/>
        <v>6</v>
      </c>
      <c r="K274" s="452">
        <v>0</v>
      </c>
      <c r="L274" s="453">
        <v>0.08</v>
      </c>
      <c r="M274" s="454">
        <f t="shared" si="157"/>
        <v>0</v>
      </c>
      <c r="N274" s="454">
        <f t="shared" si="158"/>
        <v>0</v>
      </c>
      <c r="O274" s="455">
        <f t="shared" si="159"/>
        <v>0</v>
      </c>
      <c r="P274" s="455">
        <f t="shared" si="160"/>
        <v>0</v>
      </c>
      <c r="Q274" s="479" t="s">
        <v>43</v>
      </c>
      <c r="R274" s="456">
        <v>3</v>
      </c>
      <c r="S274" s="457">
        <f t="shared" si="161"/>
        <v>0</v>
      </c>
      <c r="T274" s="457">
        <f t="shared" si="162"/>
        <v>0</v>
      </c>
      <c r="U274" s="457">
        <f t="shared" si="163"/>
        <v>0</v>
      </c>
      <c r="V274" s="458">
        <f t="shared" si="164"/>
        <v>0</v>
      </c>
      <c r="W274" s="459"/>
      <c r="X274" s="444"/>
    </row>
    <row r="275" spans="1:25" ht="37.5" customHeight="1">
      <c r="A275" s="446" t="s">
        <v>570</v>
      </c>
      <c r="B275" s="480" t="s">
        <v>598</v>
      </c>
      <c r="C275" s="449" t="s">
        <v>942</v>
      </c>
      <c r="D275" s="449"/>
      <c r="E275" s="449"/>
      <c r="F275" s="449"/>
      <c r="G275" s="449"/>
      <c r="H275" s="479" t="s">
        <v>43</v>
      </c>
      <c r="I275" s="450">
        <v>2</v>
      </c>
      <c r="J275" s="451">
        <f t="shared" si="156"/>
        <v>4</v>
      </c>
      <c r="K275" s="452">
        <v>0</v>
      </c>
      <c r="L275" s="453">
        <v>0.08</v>
      </c>
      <c r="M275" s="454">
        <f t="shared" si="157"/>
        <v>0</v>
      </c>
      <c r="N275" s="454">
        <f t="shared" si="158"/>
        <v>0</v>
      </c>
      <c r="O275" s="455">
        <f t="shared" si="159"/>
        <v>0</v>
      </c>
      <c r="P275" s="455">
        <f t="shared" si="160"/>
        <v>0</v>
      </c>
      <c r="Q275" s="479" t="s">
        <v>43</v>
      </c>
      <c r="R275" s="456">
        <v>2</v>
      </c>
      <c r="S275" s="457">
        <f t="shared" si="161"/>
        <v>0</v>
      </c>
      <c r="T275" s="457">
        <f t="shared" si="162"/>
        <v>0</v>
      </c>
      <c r="U275" s="457">
        <f t="shared" si="163"/>
        <v>0</v>
      </c>
      <c r="V275" s="458">
        <f t="shared" si="164"/>
        <v>0</v>
      </c>
      <c r="W275" s="459"/>
      <c r="X275" s="444"/>
    </row>
    <row r="276" spans="1:25" ht="37.5" customHeight="1">
      <c r="A276" s="446" t="s">
        <v>570</v>
      </c>
      <c r="B276" s="480" t="s">
        <v>600</v>
      </c>
      <c r="C276" s="449" t="s">
        <v>943</v>
      </c>
      <c r="D276" s="449"/>
      <c r="E276" s="449"/>
      <c r="F276" s="449"/>
      <c r="G276" s="449"/>
      <c r="H276" s="479" t="s">
        <v>43</v>
      </c>
      <c r="I276" s="450">
        <v>3</v>
      </c>
      <c r="J276" s="451">
        <f t="shared" si="156"/>
        <v>6</v>
      </c>
      <c r="K276" s="452">
        <v>0</v>
      </c>
      <c r="L276" s="453">
        <v>0.08</v>
      </c>
      <c r="M276" s="454">
        <f t="shared" si="157"/>
        <v>0</v>
      </c>
      <c r="N276" s="454">
        <f t="shared" si="158"/>
        <v>0</v>
      </c>
      <c r="O276" s="455">
        <f t="shared" si="159"/>
        <v>0</v>
      </c>
      <c r="P276" s="455">
        <f t="shared" si="160"/>
        <v>0</v>
      </c>
      <c r="Q276" s="479" t="s">
        <v>43</v>
      </c>
      <c r="R276" s="456">
        <v>3</v>
      </c>
      <c r="S276" s="457">
        <f t="shared" si="161"/>
        <v>0</v>
      </c>
      <c r="T276" s="457">
        <f t="shared" si="162"/>
        <v>0</v>
      </c>
      <c r="U276" s="457">
        <f t="shared" si="163"/>
        <v>0</v>
      </c>
      <c r="V276" s="458">
        <f t="shared" si="164"/>
        <v>0</v>
      </c>
      <c r="W276" s="459"/>
      <c r="X276" s="444"/>
    </row>
    <row r="277" spans="1:25" ht="37.5" customHeight="1">
      <c r="A277" s="446" t="s">
        <v>570</v>
      </c>
      <c r="B277" s="480" t="s">
        <v>602</v>
      </c>
      <c r="C277" s="449" t="s">
        <v>944</v>
      </c>
      <c r="D277" s="449"/>
      <c r="E277" s="449"/>
      <c r="F277" s="449"/>
      <c r="G277" s="449"/>
      <c r="H277" s="479" t="s">
        <v>43</v>
      </c>
      <c r="I277" s="450">
        <v>3</v>
      </c>
      <c r="J277" s="451">
        <f t="shared" si="156"/>
        <v>6</v>
      </c>
      <c r="K277" s="452">
        <v>0</v>
      </c>
      <c r="L277" s="453">
        <v>0.08</v>
      </c>
      <c r="M277" s="454">
        <f t="shared" si="157"/>
        <v>0</v>
      </c>
      <c r="N277" s="454">
        <f t="shared" si="158"/>
        <v>0</v>
      </c>
      <c r="O277" s="455">
        <f t="shared" si="159"/>
        <v>0</v>
      </c>
      <c r="P277" s="455">
        <f t="shared" si="160"/>
        <v>0</v>
      </c>
      <c r="Q277" s="479" t="s">
        <v>43</v>
      </c>
      <c r="R277" s="456">
        <v>3</v>
      </c>
      <c r="S277" s="457">
        <f t="shared" si="161"/>
        <v>0</v>
      </c>
      <c r="T277" s="457">
        <f t="shared" si="162"/>
        <v>0</v>
      </c>
      <c r="U277" s="457">
        <f t="shared" si="163"/>
        <v>0</v>
      </c>
      <c r="V277" s="458">
        <f t="shared" si="164"/>
        <v>0</v>
      </c>
      <c r="W277" s="459"/>
      <c r="X277" s="444"/>
    </row>
    <row r="278" spans="1:25" ht="37.5" customHeight="1">
      <c r="A278" s="446" t="s">
        <v>570</v>
      </c>
      <c r="B278" s="480" t="s">
        <v>604</v>
      </c>
      <c r="C278" s="449" t="s">
        <v>945</v>
      </c>
      <c r="D278" s="449"/>
      <c r="E278" s="449"/>
      <c r="F278" s="449"/>
      <c r="G278" s="449"/>
      <c r="H278" s="479" t="s">
        <v>43</v>
      </c>
      <c r="I278" s="450">
        <v>2</v>
      </c>
      <c r="J278" s="451">
        <f t="shared" si="156"/>
        <v>4</v>
      </c>
      <c r="K278" s="452">
        <v>0</v>
      </c>
      <c r="L278" s="453">
        <v>0.08</v>
      </c>
      <c r="M278" s="454">
        <f t="shared" si="157"/>
        <v>0</v>
      </c>
      <c r="N278" s="454">
        <f t="shared" si="158"/>
        <v>0</v>
      </c>
      <c r="O278" s="455">
        <f t="shared" si="159"/>
        <v>0</v>
      </c>
      <c r="P278" s="455">
        <f t="shared" si="160"/>
        <v>0</v>
      </c>
      <c r="Q278" s="479" t="s">
        <v>43</v>
      </c>
      <c r="R278" s="456">
        <v>2</v>
      </c>
      <c r="S278" s="457">
        <f t="shared" si="161"/>
        <v>0</v>
      </c>
      <c r="T278" s="457">
        <f t="shared" si="162"/>
        <v>0</v>
      </c>
      <c r="U278" s="457">
        <f t="shared" si="163"/>
        <v>0</v>
      </c>
      <c r="V278" s="458">
        <f t="shared" si="164"/>
        <v>0</v>
      </c>
      <c r="W278" s="459"/>
      <c r="X278" s="444"/>
    </row>
    <row r="279" spans="1:25" ht="37.5" customHeight="1">
      <c r="A279" s="446" t="s">
        <v>570</v>
      </c>
      <c r="B279" s="480" t="s">
        <v>605</v>
      </c>
      <c r="C279" s="449" t="s">
        <v>946</v>
      </c>
      <c r="D279" s="449"/>
      <c r="E279" s="449"/>
      <c r="F279" s="449"/>
      <c r="G279" s="449"/>
      <c r="H279" s="479" t="s">
        <v>43</v>
      </c>
      <c r="I279" s="450">
        <v>3</v>
      </c>
      <c r="J279" s="451">
        <f t="shared" si="156"/>
        <v>6</v>
      </c>
      <c r="K279" s="452">
        <v>0</v>
      </c>
      <c r="L279" s="453">
        <v>0.08</v>
      </c>
      <c r="M279" s="454">
        <f t="shared" si="157"/>
        <v>0</v>
      </c>
      <c r="N279" s="454">
        <f t="shared" si="158"/>
        <v>0</v>
      </c>
      <c r="O279" s="455">
        <f t="shared" si="159"/>
        <v>0</v>
      </c>
      <c r="P279" s="455">
        <f t="shared" si="160"/>
        <v>0</v>
      </c>
      <c r="Q279" s="479" t="s">
        <v>43</v>
      </c>
      <c r="R279" s="456">
        <v>3</v>
      </c>
      <c r="S279" s="457">
        <f t="shared" si="161"/>
        <v>0</v>
      </c>
      <c r="T279" s="457">
        <f t="shared" si="162"/>
        <v>0</v>
      </c>
      <c r="U279" s="457">
        <f t="shared" si="163"/>
        <v>0</v>
      </c>
      <c r="V279" s="458">
        <f t="shared" si="164"/>
        <v>0</v>
      </c>
      <c r="W279" s="459"/>
      <c r="X279" s="444"/>
    </row>
    <row r="280" spans="1:25" ht="37.5" customHeight="1">
      <c r="A280" s="446" t="s">
        <v>570</v>
      </c>
      <c r="B280" s="480" t="s">
        <v>607</v>
      </c>
      <c r="C280" s="449" t="s">
        <v>947</v>
      </c>
      <c r="D280" s="449"/>
      <c r="E280" s="449"/>
      <c r="F280" s="449"/>
      <c r="G280" s="449"/>
      <c r="H280" s="479" t="s">
        <v>43</v>
      </c>
      <c r="I280" s="450">
        <v>3</v>
      </c>
      <c r="J280" s="451">
        <f t="shared" si="156"/>
        <v>6</v>
      </c>
      <c r="K280" s="452">
        <v>0</v>
      </c>
      <c r="L280" s="453">
        <v>0.08</v>
      </c>
      <c r="M280" s="454">
        <f t="shared" si="157"/>
        <v>0</v>
      </c>
      <c r="N280" s="454">
        <f t="shared" si="158"/>
        <v>0</v>
      </c>
      <c r="O280" s="455">
        <f t="shared" si="159"/>
        <v>0</v>
      </c>
      <c r="P280" s="455">
        <f t="shared" si="160"/>
        <v>0</v>
      </c>
      <c r="Q280" s="479" t="s">
        <v>43</v>
      </c>
      <c r="R280" s="456">
        <v>3</v>
      </c>
      <c r="S280" s="457">
        <f t="shared" si="161"/>
        <v>0</v>
      </c>
      <c r="T280" s="457">
        <f t="shared" si="162"/>
        <v>0</v>
      </c>
      <c r="U280" s="457">
        <f t="shared" si="163"/>
        <v>0</v>
      </c>
      <c r="V280" s="458">
        <f t="shared" si="164"/>
        <v>0</v>
      </c>
      <c r="W280" s="459"/>
      <c r="X280" s="444"/>
    </row>
    <row r="281" spans="1:25" ht="45.95" customHeight="1">
      <c r="A281" s="446" t="s">
        <v>570</v>
      </c>
      <c r="B281" s="480" t="s">
        <v>608</v>
      </c>
      <c r="C281" s="449" t="s">
        <v>930</v>
      </c>
      <c r="D281" s="449"/>
      <c r="E281" s="449"/>
      <c r="F281" s="449"/>
      <c r="G281" s="449"/>
      <c r="H281" s="479" t="s">
        <v>43</v>
      </c>
      <c r="I281" s="450">
        <v>6</v>
      </c>
      <c r="J281" s="451">
        <f t="shared" si="156"/>
        <v>12</v>
      </c>
      <c r="K281" s="452">
        <v>0</v>
      </c>
      <c r="L281" s="453">
        <v>0.08</v>
      </c>
      <c r="M281" s="454">
        <f t="shared" si="157"/>
        <v>0</v>
      </c>
      <c r="N281" s="454">
        <f t="shared" si="158"/>
        <v>0</v>
      </c>
      <c r="O281" s="455">
        <f t="shared" si="159"/>
        <v>0</v>
      </c>
      <c r="P281" s="455">
        <f t="shared" si="160"/>
        <v>0</v>
      </c>
      <c r="Q281" s="479" t="s">
        <v>43</v>
      </c>
      <c r="R281" s="456">
        <v>6</v>
      </c>
      <c r="S281" s="457">
        <f t="shared" si="161"/>
        <v>0</v>
      </c>
      <c r="T281" s="457">
        <f t="shared" si="162"/>
        <v>0</v>
      </c>
      <c r="U281" s="457">
        <f t="shared" si="163"/>
        <v>0</v>
      </c>
      <c r="V281" s="458">
        <f t="shared" si="164"/>
        <v>0</v>
      </c>
      <c r="W281" s="459"/>
      <c r="X281" s="444"/>
    </row>
    <row r="282" spans="1:25" ht="37.5" customHeight="1">
      <c r="A282" s="446" t="s">
        <v>570</v>
      </c>
      <c r="B282" s="480" t="s">
        <v>610</v>
      </c>
      <c r="C282" s="449" t="s">
        <v>948</v>
      </c>
      <c r="D282" s="449"/>
      <c r="E282" s="449"/>
      <c r="F282" s="449"/>
      <c r="G282" s="449"/>
      <c r="H282" s="479" t="s">
        <v>43</v>
      </c>
      <c r="I282" s="450">
        <v>3</v>
      </c>
      <c r="J282" s="451">
        <f t="shared" si="156"/>
        <v>6</v>
      </c>
      <c r="K282" s="452">
        <v>0</v>
      </c>
      <c r="L282" s="453">
        <v>0.08</v>
      </c>
      <c r="M282" s="454">
        <f t="shared" si="157"/>
        <v>0</v>
      </c>
      <c r="N282" s="454">
        <f t="shared" si="158"/>
        <v>0</v>
      </c>
      <c r="O282" s="455">
        <f t="shared" si="159"/>
        <v>0</v>
      </c>
      <c r="P282" s="455">
        <f t="shared" si="160"/>
        <v>0</v>
      </c>
      <c r="Q282" s="479" t="s">
        <v>43</v>
      </c>
      <c r="R282" s="456">
        <v>3</v>
      </c>
      <c r="S282" s="457">
        <f t="shared" si="161"/>
        <v>0</v>
      </c>
      <c r="T282" s="457">
        <f t="shared" si="162"/>
        <v>0</v>
      </c>
      <c r="U282" s="457">
        <f t="shared" si="163"/>
        <v>0</v>
      </c>
      <c r="V282" s="458">
        <f t="shared" si="164"/>
        <v>0</v>
      </c>
      <c r="W282" s="459"/>
      <c r="X282" s="444"/>
    </row>
    <row r="283" spans="1:25" ht="37.5" customHeight="1">
      <c r="A283" s="446" t="s">
        <v>570</v>
      </c>
      <c r="B283" s="480" t="s">
        <v>612</v>
      </c>
      <c r="C283" s="449" t="s">
        <v>949</v>
      </c>
      <c r="D283" s="449"/>
      <c r="E283" s="449"/>
      <c r="F283" s="449"/>
      <c r="G283" s="449"/>
      <c r="H283" s="479" t="s">
        <v>43</v>
      </c>
      <c r="I283" s="450">
        <v>2</v>
      </c>
      <c r="J283" s="451">
        <f t="shared" si="156"/>
        <v>4</v>
      </c>
      <c r="K283" s="452">
        <v>0</v>
      </c>
      <c r="L283" s="453">
        <v>0.08</v>
      </c>
      <c r="M283" s="454">
        <f t="shared" si="157"/>
        <v>0</v>
      </c>
      <c r="N283" s="454">
        <f t="shared" si="158"/>
        <v>0</v>
      </c>
      <c r="O283" s="455">
        <f t="shared" si="159"/>
        <v>0</v>
      </c>
      <c r="P283" s="455">
        <f t="shared" si="160"/>
        <v>0</v>
      </c>
      <c r="Q283" s="479" t="s">
        <v>43</v>
      </c>
      <c r="R283" s="456">
        <v>2</v>
      </c>
      <c r="S283" s="457">
        <f t="shared" si="161"/>
        <v>0</v>
      </c>
      <c r="T283" s="457">
        <f t="shared" si="162"/>
        <v>0</v>
      </c>
      <c r="U283" s="457">
        <f t="shared" si="163"/>
        <v>0</v>
      </c>
      <c r="V283" s="458">
        <f t="shared" si="164"/>
        <v>0</v>
      </c>
      <c r="W283" s="459"/>
      <c r="X283" s="444"/>
    </row>
    <row r="284" spans="1:25" ht="41.25" customHeight="1">
      <c r="A284" s="446" t="s">
        <v>570</v>
      </c>
      <c r="B284" s="480" t="s">
        <v>614</v>
      </c>
      <c r="C284" s="460" t="s">
        <v>641</v>
      </c>
      <c r="D284" s="448"/>
      <c r="E284" s="448"/>
      <c r="F284" s="448"/>
      <c r="G284" s="448"/>
      <c r="H284" s="447" t="s">
        <v>585</v>
      </c>
      <c r="I284" s="450">
        <v>3</v>
      </c>
      <c r="J284" s="451">
        <f t="shared" si="156"/>
        <v>6</v>
      </c>
      <c r="K284" s="452">
        <v>0</v>
      </c>
      <c r="L284" s="453">
        <v>0.23</v>
      </c>
      <c r="M284" s="454">
        <f t="shared" si="157"/>
        <v>0</v>
      </c>
      <c r="N284" s="454">
        <f t="shared" si="158"/>
        <v>0</v>
      </c>
      <c r="O284" s="455">
        <f t="shared" si="159"/>
        <v>0</v>
      </c>
      <c r="P284" s="455">
        <f t="shared" si="160"/>
        <v>0</v>
      </c>
      <c r="Q284" s="447" t="s">
        <v>585</v>
      </c>
      <c r="R284" s="456">
        <v>3</v>
      </c>
      <c r="S284" s="457">
        <f t="shared" si="161"/>
        <v>0</v>
      </c>
      <c r="T284" s="457">
        <f t="shared" si="162"/>
        <v>0</v>
      </c>
      <c r="U284" s="457">
        <f t="shared" si="163"/>
        <v>0</v>
      </c>
      <c r="V284" s="458">
        <f t="shared" si="164"/>
        <v>0</v>
      </c>
      <c r="W284" s="459"/>
      <c r="X284" s="444"/>
    </row>
    <row r="285" spans="1:25" s="445" customFormat="1" ht="30.75" customHeight="1">
      <c r="A285" s="446"/>
      <c r="B285" s="652" t="s">
        <v>950</v>
      </c>
      <c r="C285" s="652"/>
      <c r="D285" s="652"/>
      <c r="E285" s="437"/>
      <c r="F285" s="437"/>
      <c r="G285" s="437"/>
      <c r="H285" s="437"/>
      <c r="I285" s="439"/>
      <c r="J285" s="437"/>
      <c r="K285" s="437"/>
      <c r="L285" s="437"/>
      <c r="M285" s="437"/>
      <c r="N285" s="441" t="s">
        <v>535</v>
      </c>
      <c r="O285" s="440">
        <f>SUM(O286:O307)</f>
        <v>0</v>
      </c>
      <c r="P285" s="440">
        <f>SUM(P286:P307)</f>
        <v>0</v>
      </c>
      <c r="Q285" s="594"/>
      <c r="R285" s="442"/>
      <c r="S285" s="440">
        <f>SUM(S286:S307)</f>
        <v>0</v>
      </c>
      <c r="T285" s="440">
        <f>SUM(T286:T307)</f>
        <v>0</v>
      </c>
      <c r="U285" s="440">
        <f>SUM(U286:U307)</f>
        <v>0</v>
      </c>
      <c r="V285" s="440">
        <f>SUM(V286:V307)</f>
        <v>0</v>
      </c>
      <c r="W285" s="443"/>
      <c r="X285" s="444"/>
      <c r="Y285" s="410"/>
    </row>
    <row r="286" spans="1:25" ht="58.5" customHeight="1">
      <c r="A286" s="446" t="s">
        <v>570</v>
      </c>
      <c r="B286" s="480" t="s">
        <v>571</v>
      </c>
      <c r="C286" s="449" t="s">
        <v>951</v>
      </c>
      <c r="D286" s="449"/>
      <c r="E286" s="449"/>
      <c r="F286" s="449"/>
      <c r="G286" s="449"/>
      <c r="H286" s="479" t="s">
        <v>43</v>
      </c>
      <c r="I286" s="450">
        <v>3</v>
      </c>
      <c r="J286" s="451">
        <f t="shared" ref="J286:J307" si="165">I286*2</f>
        <v>6</v>
      </c>
      <c r="K286" s="452">
        <v>0</v>
      </c>
      <c r="L286" s="453">
        <v>0.08</v>
      </c>
      <c r="M286" s="454">
        <f t="shared" ref="M286:M307" si="166">K286*L286</f>
        <v>0</v>
      </c>
      <c r="N286" s="454">
        <f t="shared" ref="N286:N307" si="167">K286+M286</f>
        <v>0</v>
      </c>
      <c r="O286" s="455">
        <f t="shared" ref="O286:O307" si="168">J286*K286</f>
        <v>0</v>
      </c>
      <c r="P286" s="455">
        <f t="shared" ref="P286:P307" si="169">J286*N286</f>
        <v>0</v>
      </c>
      <c r="Q286" s="479" t="s">
        <v>43</v>
      </c>
      <c r="R286" s="456">
        <v>3</v>
      </c>
      <c r="S286" s="457">
        <f t="shared" ref="S286:S307" si="170">R286*K286</f>
        <v>0</v>
      </c>
      <c r="T286" s="457">
        <f t="shared" ref="T286:T307" si="171">R286*N286</f>
        <v>0</v>
      </c>
      <c r="U286" s="457">
        <f t="shared" ref="U286:U307" si="172">O286+S286</f>
        <v>0</v>
      </c>
      <c r="V286" s="458">
        <f t="shared" ref="V286:V307" si="173">P286+T286</f>
        <v>0</v>
      </c>
      <c r="W286" s="459"/>
      <c r="X286" s="444"/>
    </row>
    <row r="287" spans="1:25" ht="48.75" customHeight="1">
      <c r="A287" s="446" t="s">
        <v>570</v>
      </c>
      <c r="B287" s="480" t="s">
        <v>573</v>
      </c>
      <c r="C287" s="449" t="s">
        <v>925</v>
      </c>
      <c r="D287" s="449"/>
      <c r="E287" s="449"/>
      <c r="F287" s="449"/>
      <c r="G287" s="449"/>
      <c r="H287" s="479" t="s">
        <v>43</v>
      </c>
      <c r="I287" s="450">
        <v>3</v>
      </c>
      <c r="J287" s="451">
        <f t="shared" si="165"/>
        <v>6</v>
      </c>
      <c r="K287" s="452">
        <v>0</v>
      </c>
      <c r="L287" s="453">
        <v>0.08</v>
      </c>
      <c r="M287" s="454">
        <f t="shared" si="166"/>
        <v>0</v>
      </c>
      <c r="N287" s="454">
        <f t="shared" si="167"/>
        <v>0</v>
      </c>
      <c r="O287" s="455">
        <f t="shared" si="168"/>
        <v>0</v>
      </c>
      <c r="P287" s="455">
        <f t="shared" si="169"/>
        <v>0</v>
      </c>
      <c r="Q287" s="479" t="s">
        <v>43</v>
      </c>
      <c r="R287" s="456">
        <v>3</v>
      </c>
      <c r="S287" s="457">
        <f t="shared" si="170"/>
        <v>0</v>
      </c>
      <c r="T287" s="457">
        <f t="shared" si="171"/>
        <v>0</v>
      </c>
      <c r="U287" s="457">
        <f t="shared" si="172"/>
        <v>0</v>
      </c>
      <c r="V287" s="458">
        <f t="shared" si="173"/>
        <v>0</v>
      </c>
      <c r="W287" s="459"/>
      <c r="X287" s="444"/>
    </row>
    <row r="288" spans="1:25" ht="48.75" customHeight="1">
      <c r="A288" s="446" t="s">
        <v>570</v>
      </c>
      <c r="B288" s="480" t="s">
        <v>575</v>
      </c>
      <c r="C288" s="449" t="s">
        <v>952</v>
      </c>
      <c r="D288" s="449"/>
      <c r="E288" s="449"/>
      <c r="F288" s="449"/>
      <c r="G288" s="449"/>
      <c r="H288" s="479" t="s">
        <v>43</v>
      </c>
      <c r="I288" s="450">
        <v>3</v>
      </c>
      <c r="J288" s="451">
        <f t="shared" si="165"/>
        <v>6</v>
      </c>
      <c r="K288" s="452">
        <v>0</v>
      </c>
      <c r="L288" s="453">
        <v>0.08</v>
      </c>
      <c r="M288" s="454">
        <f t="shared" si="166"/>
        <v>0</v>
      </c>
      <c r="N288" s="454">
        <f t="shared" si="167"/>
        <v>0</v>
      </c>
      <c r="O288" s="455">
        <f t="shared" si="168"/>
        <v>0</v>
      </c>
      <c r="P288" s="455">
        <f t="shared" si="169"/>
        <v>0</v>
      </c>
      <c r="Q288" s="479" t="s">
        <v>43</v>
      </c>
      <c r="R288" s="456">
        <v>3</v>
      </c>
      <c r="S288" s="457">
        <f t="shared" si="170"/>
        <v>0</v>
      </c>
      <c r="T288" s="457">
        <f t="shared" si="171"/>
        <v>0</v>
      </c>
      <c r="U288" s="457">
        <f t="shared" si="172"/>
        <v>0</v>
      </c>
      <c r="V288" s="458">
        <f t="shared" si="173"/>
        <v>0</v>
      </c>
      <c r="W288" s="459"/>
      <c r="X288" s="444"/>
    </row>
    <row r="289" spans="1:24" ht="48.75" customHeight="1">
      <c r="A289" s="446" t="s">
        <v>570</v>
      </c>
      <c r="B289" s="480" t="s">
        <v>577</v>
      </c>
      <c r="C289" s="449" t="s">
        <v>934</v>
      </c>
      <c r="D289" s="449"/>
      <c r="E289" s="449"/>
      <c r="F289" s="449"/>
      <c r="G289" s="449"/>
      <c r="H289" s="479" t="s">
        <v>43</v>
      </c>
      <c r="I289" s="450">
        <v>3</v>
      </c>
      <c r="J289" s="451">
        <f t="shared" si="165"/>
        <v>6</v>
      </c>
      <c r="K289" s="452">
        <v>0</v>
      </c>
      <c r="L289" s="453">
        <v>0.08</v>
      </c>
      <c r="M289" s="454">
        <f t="shared" si="166"/>
        <v>0</v>
      </c>
      <c r="N289" s="454">
        <f t="shared" si="167"/>
        <v>0</v>
      </c>
      <c r="O289" s="455">
        <f t="shared" si="168"/>
        <v>0</v>
      </c>
      <c r="P289" s="455">
        <f t="shared" si="169"/>
        <v>0</v>
      </c>
      <c r="Q289" s="479" t="s">
        <v>43</v>
      </c>
      <c r="R289" s="456">
        <v>3</v>
      </c>
      <c r="S289" s="457">
        <f t="shared" si="170"/>
        <v>0</v>
      </c>
      <c r="T289" s="457">
        <f t="shared" si="171"/>
        <v>0</v>
      </c>
      <c r="U289" s="457">
        <f t="shared" si="172"/>
        <v>0</v>
      </c>
      <c r="V289" s="458">
        <f t="shared" si="173"/>
        <v>0</v>
      </c>
      <c r="W289" s="459"/>
      <c r="X289" s="444"/>
    </row>
    <row r="290" spans="1:24" ht="48.75" customHeight="1">
      <c r="A290" s="446" t="s">
        <v>570</v>
      </c>
      <c r="B290" s="480" t="s">
        <v>578</v>
      </c>
      <c r="C290" s="449" t="s">
        <v>933</v>
      </c>
      <c r="D290" s="449"/>
      <c r="E290" s="449"/>
      <c r="F290" s="449"/>
      <c r="G290" s="449"/>
      <c r="H290" s="479" t="s">
        <v>43</v>
      </c>
      <c r="I290" s="450">
        <v>3</v>
      </c>
      <c r="J290" s="451">
        <f t="shared" si="165"/>
        <v>6</v>
      </c>
      <c r="K290" s="452">
        <v>0</v>
      </c>
      <c r="L290" s="453">
        <v>0.08</v>
      </c>
      <c r="M290" s="454">
        <f t="shared" si="166"/>
        <v>0</v>
      </c>
      <c r="N290" s="454">
        <f t="shared" si="167"/>
        <v>0</v>
      </c>
      <c r="O290" s="455">
        <f t="shared" si="168"/>
        <v>0</v>
      </c>
      <c r="P290" s="455">
        <f t="shared" si="169"/>
        <v>0</v>
      </c>
      <c r="Q290" s="479" t="s">
        <v>43</v>
      </c>
      <c r="R290" s="456">
        <v>3</v>
      </c>
      <c r="S290" s="457">
        <f t="shared" si="170"/>
        <v>0</v>
      </c>
      <c r="T290" s="457">
        <f t="shared" si="171"/>
        <v>0</v>
      </c>
      <c r="U290" s="457">
        <f t="shared" si="172"/>
        <v>0</v>
      </c>
      <c r="V290" s="458">
        <f t="shared" si="173"/>
        <v>0</v>
      </c>
      <c r="W290" s="459"/>
      <c r="X290" s="444"/>
    </row>
    <row r="291" spans="1:24" ht="48.75" customHeight="1">
      <c r="A291" s="446" t="s">
        <v>570</v>
      </c>
      <c r="B291" s="480" t="s">
        <v>580</v>
      </c>
      <c r="C291" s="449" t="s">
        <v>927</v>
      </c>
      <c r="D291" s="449"/>
      <c r="E291" s="449"/>
      <c r="F291" s="449"/>
      <c r="G291" s="449"/>
      <c r="H291" s="479" t="s">
        <v>43</v>
      </c>
      <c r="I291" s="450">
        <v>3</v>
      </c>
      <c r="J291" s="451">
        <f t="shared" si="165"/>
        <v>6</v>
      </c>
      <c r="K291" s="452">
        <v>0</v>
      </c>
      <c r="L291" s="453">
        <v>0.08</v>
      </c>
      <c r="M291" s="454">
        <f t="shared" si="166"/>
        <v>0</v>
      </c>
      <c r="N291" s="454">
        <f t="shared" si="167"/>
        <v>0</v>
      </c>
      <c r="O291" s="455">
        <f t="shared" si="168"/>
        <v>0</v>
      </c>
      <c r="P291" s="455">
        <f t="shared" si="169"/>
        <v>0</v>
      </c>
      <c r="Q291" s="479" t="s">
        <v>43</v>
      </c>
      <c r="R291" s="456">
        <v>3</v>
      </c>
      <c r="S291" s="457">
        <f t="shared" si="170"/>
        <v>0</v>
      </c>
      <c r="T291" s="457">
        <f t="shared" si="171"/>
        <v>0</v>
      </c>
      <c r="U291" s="457">
        <f t="shared" si="172"/>
        <v>0</v>
      </c>
      <c r="V291" s="458">
        <f t="shared" si="173"/>
        <v>0</v>
      </c>
      <c r="W291" s="459"/>
      <c r="X291" s="444"/>
    </row>
    <row r="292" spans="1:24" ht="48.75" customHeight="1">
      <c r="A292" s="446" t="s">
        <v>570</v>
      </c>
      <c r="B292" s="480" t="s">
        <v>581</v>
      </c>
      <c r="C292" s="449" t="s">
        <v>935</v>
      </c>
      <c r="D292" s="449"/>
      <c r="E292" s="449"/>
      <c r="F292" s="449"/>
      <c r="G292" s="449"/>
      <c r="H292" s="479" t="s">
        <v>43</v>
      </c>
      <c r="I292" s="450">
        <v>2</v>
      </c>
      <c r="J292" s="451">
        <f t="shared" si="165"/>
        <v>4</v>
      </c>
      <c r="K292" s="452">
        <v>0</v>
      </c>
      <c r="L292" s="453">
        <v>0.08</v>
      </c>
      <c r="M292" s="454">
        <f t="shared" si="166"/>
        <v>0</v>
      </c>
      <c r="N292" s="454">
        <f t="shared" si="167"/>
        <v>0</v>
      </c>
      <c r="O292" s="455">
        <f t="shared" si="168"/>
        <v>0</v>
      </c>
      <c r="P292" s="455">
        <f t="shared" si="169"/>
        <v>0</v>
      </c>
      <c r="Q292" s="479" t="s">
        <v>43</v>
      </c>
      <c r="R292" s="456">
        <v>2</v>
      </c>
      <c r="S292" s="457">
        <f t="shared" si="170"/>
        <v>0</v>
      </c>
      <c r="T292" s="457">
        <f t="shared" si="171"/>
        <v>0</v>
      </c>
      <c r="U292" s="457">
        <f t="shared" si="172"/>
        <v>0</v>
      </c>
      <c r="V292" s="458">
        <f t="shared" si="173"/>
        <v>0</v>
      </c>
      <c r="W292" s="459"/>
      <c r="X292" s="444"/>
    </row>
    <row r="293" spans="1:24" ht="37.5" customHeight="1">
      <c r="A293" s="446" t="s">
        <v>570</v>
      </c>
      <c r="B293" s="480" t="s">
        <v>583</v>
      </c>
      <c r="C293" s="449" t="s">
        <v>936</v>
      </c>
      <c r="D293" s="449"/>
      <c r="E293" s="449"/>
      <c r="F293" s="449"/>
      <c r="G293" s="449"/>
      <c r="H293" s="479" t="s">
        <v>43</v>
      </c>
      <c r="I293" s="450">
        <v>3</v>
      </c>
      <c r="J293" s="451">
        <f t="shared" si="165"/>
        <v>6</v>
      </c>
      <c r="K293" s="452">
        <v>0</v>
      </c>
      <c r="L293" s="453">
        <v>0.08</v>
      </c>
      <c r="M293" s="454">
        <f t="shared" si="166"/>
        <v>0</v>
      </c>
      <c r="N293" s="454">
        <f t="shared" si="167"/>
        <v>0</v>
      </c>
      <c r="O293" s="455">
        <f t="shared" si="168"/>
        <v>0</v>
      </c>
      <c r="P293" s="455">
        <f t="shared" si="169"/>
        <v>0</v>
      </c>
      <c r="Q293" s="479" t="s">
        <v>43</v>
      </c>
      <c r="R293" s="456">
        <v>3</v>
      </c>
      <c r="S293" s="457">
        <f t="shared" si="170"/>
        <v>0</v>
      </c>
      <c r="T293" s="457">
        <f t="shared" si="171"/>
        <v>0</v>
      </c>
      <c r="U293" s="457">
        <f t="shared" si="172"/>
        <v>0</v>
      </c>
      <c r="V293" s="458">
        <f t="shared" si="173"/>
        <v>0</v>
      </c>
      <c r="W293" s="459"/>
      <c r="X293" s="444"/>
    </row>
    <row r="294" spans="1:24" ht="37.5" customHeight="1">
      <c r="A294" s="446" t="s">
        <v>570</v>
      </c>
      <c r="B294" s="480" t="s">
        <v>586</v>
      </c>
      <c r="C294" s="449" t="s">
        <v>937</v>
      </c>
      <c r="D294" s="449"/>
      <c r="E294" s="449"/>
      <c r="F294" s="449"/>
      <c r="G294" s="449"/>
      <c r="H294" s="479" t="s">
        <v>43</v>
      </c>
      <c r="I294" s="450">
        <v>3</v>
      </c>
      <c r="J294" s="451">
        <f t="shared" si="165"/>
        <v>6</v>
      </c>
      <c r="K294" s="452">
        <v>0</v>
      </c>
      <c r="L294" s="453">
        <v>0.08</v>
      </c>
      <c r="M294" s="454">
        <f t="shared" si="166"/>
        <v>0</v>
      </c>
      <c r="N294" s="454">
        <f t="shared" si="167"/>
        <v>0</v>
      </c>
      <c r="O294" s="455">
        <f t="shared" si="168"/>
        <v>0</v>
      </c>
      <c r="P294" s="455">
        <f t="shared" si="169"/>
        <v>0</v>
      </c>
      <c r="Q294" s="479" t="s">
        <v>43</v>
      </c>
      <c r="R294" s="456">
        <v>3</v>
      </c>
      <c r="S294" s="457">
        <f t="shared" si="170"/>
        <v>0</v>
      </c>
      <c r="T294" s="457">
        <f t="shared" si="171"/>
        <v>0</v>
      </c>
      <c r="U294" s="457">
        <f t="shared" si="172"/>
        <v>0</v>
      </c>
      <c r="V294" s="458">
        <f t="shared" si="173"/>
        <v>0</v>
      </c>
      <c r="W294" s="459"/>
      <c r="X294" s="444"/>
    </row>
    <row r="295" spans="1:24" ht="37.5" customHeight="1">
      <c r="A295" s="446" t="s">
        <v>570</v>
      </c>
      <c r="B295" s="480" t="s">
        <v>588</v>
      </c>
      <c r="C295" s="449" t="s">
        <v>944</v>
      </c>
      <c r="D295" s="449"/>
      <c r="E295" s="449"/>
      <c r="F295" s="449"/>
      <c r="G295" s="449"/>
      <c r="H295" s="479" t="s">
        <v>43</v>
      </c>
      <c r="I295" s="450">
        <v>3</v>
      </c>
      <c r="J295" s="451">
        <f t="shared" si="165"/>
        <v>6</v>
      </c>
      <c r="K295" s="452">
        <v>0</v>
      </c>
      <c r="L295" s="453">
        <v>0.08</v>
      </c>
      <c r="M295" s="454">
        <f t="shared" si="166"/>
        <v>0</v>
      </c>
      <c r="N295" s="454">
        <f t="shared" si="167"/>
        <v>0</v>
      </c>
      <c r="O295" s="455">
        <f t="shared" si="168"/>
        <v>0</v>
      </c>
      <c r="P295" s="455">
        <f t="shared" si="169"/>
        <v>0</v>
      </c>
      <c r="Q295" s="479" t="s">
        <v>43</v>
      </c>
      <c r="R295" s="456">
        <v>3</v>
      </c>
      <c r="S295" s="457">
        <f t="shared" si="170"/>
        <v>0</v>
      </c>
      <c r="T295" s="457">
        <f t="shared" si="171"/>
        <v>0</v>
      </c>
      <c r="U295" s="457">
        <f t="shared" si="172"/>
        <v>0</v>
      </c>
      <c r="V295" s="458">
        <f t="shared" si="173"/>
        <v>0</v>
      </c>
      <c r="W295" s="459"/>
      <c r="X295" s="444"/>
    </row>
    <row r="296" spans="1:24" ht="37.5" customHeight="1">
      <c r="A296" s="446" t="s">
        <v>570</v>
      </c>
      <c r="B296" s="480" t="s">
        <v>590</v>
      </c>
      <c r="C296" s="449" t="s">
        <v>945</v>
      </c>
      <c r="D296" s="449"/>
      <c r="E296" s="449"/>
      <c r="F296" s="449"/>
      <c r="G296" s="449"/>
      <c r="H296" s="479" t="s">
        <v>43</v>
      </c>
      <c r="I296" s="450">
        <v>2</v>
      </c>
      <c r="J296" s="451">
        <f t="shared" si="165"/>
        <v>4</v>
      </c>
      <c r="K296" s="452">
        <v>0</v>
      </c>
      <c r="L296" s="453">
        <v>0.08</v>
      </c>
      <c r="M296" s="454">
        <f t="shared" si="166"/>
        <v>0</v>
      </c>
      <c r="N296" s="454">
        <f t="shared" si="167"/>
        <v>0</v>
      </c>
      <c r="O296" s="455">
        <f t="shared" si="168"/>
        <v>0</v>
      </c>
      <c r="P296" s="455">
        <f t="shared" si="169"/>
        <v>0</v>
      </c>
      <c r="Q296" s="479" t="s">
        <v>43</v>
      </c>
      <c r="R296" s="456">
        <v>2</v>
      </c>
      <c r="S296" s="457">
        <f t="shared" si="170"/>
        <v>0</v>
      </c>
      <c r="T296" s="457">
        <f t="shared" si="171"/>
        <v>0</v>
      </c>
      <c r="U296" s="457">
        <f t="shared" si="172"/>
        <v>0</v>
      </c>
      <c r="V296" s="458">
        <f t="shared" si="173"/>
        <v>0</v>
      </c>
      <c r="W296" s="459"/>
      <c r="X296" s="444"/>
    </row>
    <row r="297" spans="1:24" ht="37.5" customHeight="1">
      <c r="A297" s="446" t="s">
        <v>570</v>
      </c>
      <c r="B297" s="480" t="s">
        <v>592</v>
      </c>
      <c r="C297" s="449" t="s">
        <v>946</v>
      </c>
      <c r="D297" s="449"/>
      <c r="E297" s="449"/>
      <c r="F297" s="449"/>
      <c r="G297" s="449"/>
      <c r="H297" s="479" t="s">
        <v>43</v>
      </c>
      <c r="I297" s="450">
        <v>3</v>
      </c>
      <c r="J297" s="451">
        <f t="shared" si="165"/>
        <v>6</v>
      </c>
      <c r="K297" s="452">
        <v>0</v>
      </c>
      <c r="L297" s="453">
        <v>0.08</v>
      </c>
      <c r="M297" s="454">
        <f t="shared" si="166"/>
        <v>0</v>
      </c>
      <c r="N297" s="454">
        <f t="shared" si="167"/>
        <v>0</v>
      </c>
      <c r="O297" s="455">
        <f t="shared" si="168"/>
        <v>0</v>
      </c>
      <c r="P297" s="455">
        <f t="shared" si="169"/>
        <v>0</v>
      </c>
      <c r="Q297" s="479" t="s">
        <v>43</v>
      </c>
      <c r="R297" s="456">
        <v>3</v>
      </c>
      <c r="S297" s="457">
        <f t="shared" si="170"/>
        <v>0</v>
      </c>
      <c r="T297" s="457">
        <f t="shared" si="171"/>
        <v>0</v>
      </c>
      <c r="U297" s="457">
        <f t="shared" si="172"/>
        <v>0</v>
      </c>
      <c r="V297" s="458">
        <f t="shared" si="173"/>
        <v>0</v>
      </c>
      <c r="W297" s="459"/>
      <c r="X297" s="444"/>
    </row>
    <row r="298" spans="1:24" ht="37.5" customHeight="1">
      <c r="A298" s="446" t="s">
        <v>570</v>
      </c>
      <c r="B298" s="480" t="s">
        <v>595</v>
      </c>
      <c r="C298" s="449" t="s">
        <v>947</v>
      </c>
      <c r="D298" s="449"/>
      <c r="E298" s="449"/>
      <c r="F298" s="449"/>
      <c r="G298" s="449"/>
      <c r="H298" s="479" t="s">
        <v>43</v>
      </c>
      <c r="I298" s="450">
        <v>3</v>
      </c>
      <c r="J298" s="451">
        <f t="shared" si="165"/>
        <v>6</v>
      </c>
      <c r="K298" s="452">
        <v>0</v>
      </c>
      <c r="L298" s="453">
        <v>0.08</v>
      </c>
      <c r="M298" s="454">
        <f t="shared" si="166"/>
        <v>0</v>
      </c>
      <c r="N298" s="454">
        <f t="shared" si="167"/>
        <v>0</v>
      </c>
      <c r="O298" s="455">
        <f t="shared" si="168"/>
        <v>0</v>
      </c>
      <c r="P298" s="455">
        <f t="shared" si="169"/>
        <v>0</v>
      </c>
      <c r="Q298" s="479" t="s">
        <v>43</v>
      </c>
      <c r="R298" s="456">
        <v>3</v>
      </c>
      <c r="S298" s="457">
        <f t="shared" si="170"/>
        <v>0</v>
      </c>
      <c r="T298" s="457">
        <f t="shared" si="171"/>
        <v>0</v>
      </c>
      <c r="U298" s="457">
        <f t="shared" si="172"/>
        <v>0</v>
      </c>
      <c r="V298" s="458">
        <f t="shared" si="173"/>
        <v>0</v>
      </c>
      <c r="W298" s="459"/>
      <c r="X298" s="444"/>
    </row>
    <row r="299" spans="1:24" ht="37.5" customHeight="1">
      <c r="A299" s="446" t="s">
        <v>570</v>
      </c>
      <c r="B299" s="480" t="s">
        <v>598</v>
      </c>
      <c r="C299" s="449" t="s">
        <v>953</v>
      </c>
      <c r="D299" s="449"/>
      <c r="E299" s="449"/>
      <c r="F299" s="449"/>
      <c r="G299" s="449"/>
      <c r="H299" s="479" t="s">
        <v>43</v>
      </c>
      <c r="I299" s="450">
        <v>2</v>
      </c>
      <c r="J299" s="451">
        <f t="shared" si="165"/>
        <v>4</v>
      </c>
      <c r="K299" s="452">
        <v>0</v>
      </c>
      <c r="L299" s="453">
        <v>0.08</v>
      </c>
      <c r="M299" s="454">
        <f t="shared" si="166"/>
        <v>0</v>
      </c>
      <c r="N299" s="454">
        <f t="shared" si="167"/>
        <v>0</v>
      </c>
      <c r="O299" s="455">
        <f t="shared" si="168"/>
        <v>0</v>
      </c>
      <c r="P299" s="455">
        <f t="shared" si="169"/>
        <v>0</v>
      </c>
      <c r="Q299" s="479" t="s">
        <v>43</v>
      </c>
      <c r="R299" s="456">
        <v>2</v>
      </c>
      <c r="S299" s="457">
        <f t="shared" si="170"/>
        <v>0</v>
      </c>
      <c r="T299" s="457">
        <f t="shared" si="171"/>
        <v>0</v>
      </c>
      <c r="U299" s="457">
        <f t="shared" si="172"/>
        <v>0</v>
      </c>
      <c r="V299" s="458">
        <f t="shared" si="173"/>
        <v>0</v>
      </c>
      <c r="W299" s="459"/>
      <c r="X299" s="444"/>
    </row>
    <row r="300" spans="1:24" ht="37.5" customHeight="1">
      <c r="A300" s="446" t="s">
        <v>570</v>
      </c>
      <c r="B300" s="480" t="s">
        <v>600</v>
      </c>
      <c r="C300" s="502" t="s">
        <v>948</v>
      </c>
      <c r="D300" s="449"/>
      <c r="E300" s="449"/>
      <c r="F300" s="449"/>
      <c r="G300" s="449"/>
      <c r="H300" s="479" t="s">
        <v>43</v>
      </c>
      <c r="I300" s="450">
        <v>3</v>
      </c>
      <c r="J300" s="451">
        <f t="shared" si="165"/>
        <v>6</v>
      </c>
      <c r="K300" s="452">
        <v>0</v>
      </c>
      <c r="L300" s="453">
        <v>0.08</v>
      </c>
      <c r="M300" s="454">
        <f t="shared" si="166"/>
        <v>0</v>
      </c>
      <c r="N300" s="454">
        <f t="shared" si="167"/>
        <v>0</v>
      </c>
      <c r="O300" s="455">
        <f t="shared" si="168"/>
        <v>0</v>
      </c>
      <c r="P300" s="455">
        <f t="shared" si="169"/>
        <v>0</v>
      </c>
      <c r="Q300" s="479" t="s">
        <v>43</v>
      </c>
      <c r="R300" s="456">
        <v>3</v>
      </c>
      <c r="S300" s="457">
        <f t="shared" si="170"/>
        <v>0</v>
      </c>
      <c r="T300" s="457">
        <f t="shared" si="171"/>
        <v>0</v>
      </c>
      <c r="U300" s="457">
        <f t="shared" si="172"/>
        <v>0</v>
      </c>
      <c r="V300" s="458">
        <f t="shared" si="173"/>
        <v>0</v>
      </c>
      <c r="W300" s="459"/>
      <c r="X300" s="444"/>
    </row>
    <row r="301" spans="1:24" ht="37.5" customHeight="1">
      <c r="A301" s="446" t="s">
        <v>570</v>
      </c>
      <c r="B301" s="480" t="s">
        <v>602</v>
      </c>
      <c r="C301" s="449" t="s">
        <v>941</v>
      </c>
      <c r="D301" s="449"/>
      <c r="E301" s="449"/>
      <c r="F301" s="449"/>
      <c r="G301" s="449"/>
      <c r="H301" s="479" t="s">
        <v>43</v>
      </c>
      <c r="I301" s="450">
        <v>3</v>
      </c>
      <c r="J301" s="451">
        <f t="shared" si="165"/>
        <v>6</v>
      </c>
      <c r="K301" s="452">
        <v>0</v>
      </c>
      <c r="L301" s="453">
        <v>0.08</v>
      </c>
      <c r="M301" s="454">
        <f t="shared" si="166"/>
        <v>0</v>
      </c>
      <c r="N301" s="454">
        <f t="shared" si="167"/>
        <v>0</v>
      </c>
      <c r="O301" s="455">
        <f t="shared" si="168"/>
        <v>0</v>
      </c>
      <c r="P301" s="455">
        <f t="shared" si="169"/>
        <v>0</v>
      </c>
      <c r="Q301" s="479" t="s">
        <v>43</v>
      </c>
      <c r="R301" s="456">
        <v>3</v>
      </c>
      <c r="S301" s="457">
        <f t="shared" si="170"/>
        <v>0</v>
      </c>
      <c r="T301" s="457">
        <f t="shared" si="171"/>
        <v>0</v>
      </c>
      <c r="U301" s="457">
        <f t="shared" si="172"/>
        <v>0</v>
      </c>
      <c r="V301" s="458">
        <f t="shared" si="173"/>
        <v>0</v>
      </c>
      <c r="W301" s="459"/>
      <c r="X301" s="444"/>
    </row>
    <row r="302" spans="1:24" ht="43.5" customHeight="1">
      <c r="A302" s="446" t="s">
        <v>570</v>
      </c>
      <c r="B302" s="480" t="s">
        <v>604</v>
      </c>
      <c r="C302" s="449" t="s">
        <v>954</v>
      </c>
      <c r="D302" s="449"/>
      <c r="E302" s="449"/>
      <c r="F302" s="449"/>
      <c r="G302" s="449"/>
      <c r="H302" s="479" t="s">
        <v>43</v>
      </c>
      <c r="I302" s="450">
        <v>2</v>
      </c>
      <c r="J302" s="451">
        <f t="shared" si="165"/>
        <v>4</v>
      </c>
      <c r="K302" s="452">
        <v>0</v>
      </c>
      <c r="L302" s="453">
        <v>0.08</v>
      </c>
      <c r="M302" s="454">
        <f t="shared" si="166"/>
        <v>0</v>
      </c>
      <c r="N302" s="454">
        <f t="shared" si="167"/>
        <v>0</v>
      </c>
      <c r="O302" s="455">
        <f t="shared" si="168"/>
        <v>0</v>
      </c>
      <c r="P302" s="455">
        <f t="shared" si="169"/>
        <v>0</v>
      </c>
      <c r="Q302" s="479" t="s">
        <v>43</v>
      </c>
      <c r="R302" s="456">
        <v>2</v>
      </c>
      <c r="S302" s="457">
        <f t="shared" si="170"/>
        <v>0</v>
      </c>
      <c r="T302" s="457">
        <f t="shared" si="171"/>
        <v>0</v>
      </c>
      <c r="U302" s="457">
        <f t="shared" si="172"/>
        <v>0</v>
      </c>
      <c r="V302" s="458">
        <f t="shared" si="173"/>
        <v>0</v>
      </c>
      <c r="W302" s="459"/>
      <c r="X302" s="444"/>
    </row>
    <row r="303" spans="1:24" ht="68.25" customHeight="1">
      <c r="A303" s="446" t="s">
        <v>570</v>
      </c>
      <c r="B303" s="480" t="s">
        <v>605</v>
      </c>
      <c r="C303" s="449" t="s">
        <v>928</v>
      </c>
      <c r="D303" s="449"/>
      <c r="E303" s="449"/>
      <c r="F303" s="449"/>
      <c r="G303" s="449"/>
      <c r="H303" s="479" t="s">
        <v>43</v>
      </c>
      <c r="I303" s="450">
        <v>5</v>
      </c>
      <c r="J303" s="451">
        <f t="shared" si="165"/>
        <v>10</v>
      </c>
      <c r="K303" s="452">
        <v>0</v>
      </c>
      <c r="L303" s="453">
        <v>0.08</v>
      </c>
      <c r="M303" s="454">
        <f t="shared" si="166"/>
        <v>0</v>
      </c>
      <c r="N303" s="454">
        <f t="shared" si="167"/>
        <v>0</v>
      </c>
      <c r="O303" s="455">
        <f t="shared" si="168"/>
        <v>0</v>
      </c>
      <c r="P303" s="455">
        <f t="shared" si="169"/>
        <v>0</v>
      </c>
      <c r="Q303" s="479" t="s">
        <v>43</v>
      </c>
      <c r="R303" s="456">
        <v>6</v>
      </c>
      <c r="S303" s="457">
        <f t="shared" si="170"/>
        <v>0</v>
      </c>
      <c r="T303" s="457">
        <f t="shared" si="171"/>
        <v>0</v>
      </c>
      <c r="U303" s="457">
        <f t="shared" si="172"/>
        <v>0</v>
      </c>
      <c r="V303" s="458">
        <f t="shared" si="173"/>
        <v>0</v>
      </c>
      <c r="W303" s="459"/>
      <c r="X303" s="444"/>
    </row>
    <row r="304" spans="1:24" ht="51" customHeight="1">
      <c r="A304" s="446" t="s">
        <v>570</v>
      </c>
      <c r="B304" s="480" t="s">
        <v>607</v>
      </c>
      <c r="C304" s="449" t="s">
        <v>929</v>
      </c>
      <c r="D304" s="449"/>
      <c r="E304" s="449"/>
      <c r="F304" s="449"/>
      <c r="G304" s="449"/>
      <c r="H304" s="479" t="s">
        <v>43</v>
      </c>
      <c r="I304" s="450">
        <v>5</v>
      </c>
      <c r="J304" s="451">
        <f t="shared" si="165"/>
        <v>10</v>
      </c>
      <c r="K304" s="452">
        <v>0</v>
      </c>
      <c r="L304" s="453">
        <v>0.08</v>
      </c>
      <c r="M304" s="454">
        <f t="shared" si="166"/>
        <v>0</v>
      </c>
      <c r="N304" s="454">
        <f t="shared" si="167"/>
        <v>0</v>
      </c>
      <c r="O304" s="455">
        <f t="shared" si="168"/>
        <v>0</v>
      </c>
      <c r="P304" s="455">
        <f t="shared" si="169"/>
        <v>0</v>
      </c>
      <c r="Q304" s="479" t="s">
        <v>43</v>
      </c>
      <c r="R304" s="456">
        <v>6</v>
      </c>
      <c r="S304" s="457">
        <f t="shared" si="170"/>
        <v>0</v>
      </c>
      <c r="T304" s="457">
        <f t="shared" si="171"/>
        <v>0</v>
      </c>
      <c r="U304" s="457">
        <f t="shared" si="172"/>
        <v>0</v>
      </c>
      <c r="V304" s="458">
        <f t="shared" si="173"/>
        <v>0</v>
      </c>
      <c r="W304" s="459"/>
      <c r="X304" s="444"/>
    </row>
    <row r="305" spans="1:25" ht="51" customHeight="1">
      <c r="A305" s="446" t="s">
        <v>570</v>
      </c>
      <c r="B305" s="480" t="s">
        <v>608</v>
      </c>
      <c r="C305" s="449" t="s">
        <v>930</v>
      </c>
      <c r="D305" s="449"/>
      <c r="E305" s="449"/>
      <c r="F305" s="449"/>
      <c r="G305" s="449"/>
      <c r="H305" s="479" t="s">
        <v>43</v>
      </c>
      <c r="I305" s="450">
        <v>3</v>
      </c>
      <c r="J305" s="451">
        <f t="shared" si="165"/>
        <v>6</v>
      </c>
      <c r="K305" s="452">
        <v>0</v>
      </c>
      <c r="L305" s="453">
        <v>0.08</v>
      </c>
      <c r="M305" s="454">
        <f t="shared" si="166"/>
        <v>0</v>
      </c>
      <c r="N305" s="454">
        <f t="shared" si="167"/>
        <v>0</v>
      </c>
      <c r="O305" s="455">
        <f t="shared" si="168"/>
        <v>0</v>
      </c>
      <c r="P305" s="455">
        <f t="shared" si="169"/>
        <v>0</v>
      </c>
      <c r="Q305" s="479" t="s">
        <v>43</v>
      </c>
      <c r="R305" s="456">
        <v>3</v>
      </c>
      <c r="S305" s="457">
        <f t="shared" si="170"/>
        <v>0</v>
      </c>
      <c r="T305" s="457">
        <f t="shared" si="171"/>
        <v>0</v>
      </c>
      <c r="U305" s="457">
        <f t="shared" si="172"/>
        <v>0</v>
      </c>
      <c r="V305" s="458">
        <f t="shared" si="173"/>
        <v>0</v>
      </c>
      <c r="W305" s="459"/>
      <c r="X305" s="444"/>
    </row>
    <row r="306" spans="1:25" ht="42.75" customHeight="1">
      <c r="A306" s="446" t="s">
        <v>570</v>
      </c>
      <c r="B306" s="480" t="s">
        <v>610</v>
      </c>
      <c r="C306" s="449" t="s">
        <v>949</v>
      </c>
      <c r="D306" s="449"/>
      <c r="E306" s="449"/>
      <c r="F306" s="449"/>
      <c r="G306" s="449"/>
      <c r="H306" s="479" t="s">
        <v>43</v>
      </c>
      <c r="I306" s="450">
        <v>2</v>
      </c>
      <c r="J306" s="451">
        <f t="shared" si="165"/>
        <v>4</v>
      </c>
      <c r="K306" s="452">
        <v>0</v>
      </c>
      <c r="L306" s="453">
        <v>0.08</v>
      </c>
      <c r="M306" s="454">
        <f t="shared" si="166"/>
        <v>0</v>
      </c>
      <c r="N306" s="454">
        <f t="shared" si="167"/>
        <v>0</v>
      </c>
      <c r="O306" s="455">
        <f t="shared" si="168"/>
        <v>0</v>
      </c>
      <c r="P306" s="455">
        <f t="shared" si="169"/>
        <v>0</v>
      </c>
      <c r="Q306" s="479" t="s">
        <v>43</v>
      </c>
      <c r="R306" s="456">
        <v>2</v>
      </c>
      <c r="S306" s="457">
        <f t="shared" si="170"/>
        <v>0</v>
      </c>
      <c r="T306" s="457">
        <f t="shared" si="171"/>
        <v>0</v>
      </c>
      <c r="U306" s="457">
        <f t="shared" si="172"/>
        <v>0</v>
      </c>
      <c r="V306" s="458">
        <f t="shared" si="173"/>
        <v>0</v>
      </c>
      <c r="W306" s="459"/>
      <c r="X306" s="444"/>
    </row>
    <row r="307" spans="1:25" ht="41.25" customHeight="1">
      <c r="A307" s="446" t="s">
        <v>570</v>
      </c>
      <c r="B307" s="480" t="s">
        <v>612</v>
      </c>
      <c r="C307" s="460" t="s">
        <v>641</v>
      </c>
      <c r="D307" s="448"/>
      <c r="E307" s="448"/>
      <c r="F307" s="448"/>
      <c r="G307" s="448"/>
      <c r="H307" s="447" t="s">
        <v>585</v>
      </c>
      <c r="I307" s="450">
        <v>3</v>
      </c>
      <c r="J307" s="451">
        <f t="shared" si="165"/>
        <v>6</v>
      </c>
      <c r="K307" s="452">
        <v>0</v>
      </c>
      <c r="L307" s="453">
        <v>0.23</v>
      </c>
      <c r="M307" s="454">
        <f t="shared" si="166"/>
        <v>0</v>
      </c>
      <c r="N307" s="454">
        <f t="shared" si="167"/>
        <v>0</v>
      </c>
      <c r="O307" s="455">
        <f t="shared" si="168"/>
        <v>0</v>
      </c>
      <c r="P307" s="455">
        <f t="shared" si="169"/>
        <v>0</v>
      </c>
      <c r="Q307" s="447" t="s">
        <v>585</v>
      </c>
      <c r="R307" s="456">
        <v>3</v>
      </c>
      <c r="S307" s="457">
        <f t="shared" si="170"/>
        <v>0</v>
      </c>
      <c r="T307" s="457">
        <f t="shared" si="171"/>
        <v>0</v>
      </c>
      <c r="U307" s="457">
        <f t="shared" si="172"/>
        <v>0</v>
      </c>
      <c r="V307" s="458">
        <f t="shared" si="173"/>
        <v>0</v>
      </c>
      <c r="W307" s="459"/>
      <c r="X307" s="444"/>
    </row>
    <row r="308" spans="1:25" s="445" customFormat="1" ht="30.75" customHeight="1">
      <c r="A308" s="446"/>
      <c r="B308" s="652" t="s">
        <v>955</v>
      </c>
      <c r="C308" s="652"/>
      <c r="D308" s="652"/>
      <c r="E308" s="437"/>
      <c r="F308" s="437"/>
      <c r="G308" s="437"/>
      <c r="H308" s="437"/>
      <c r="I308" s="439"/>
      <c r="J308" s="437"/>
      <c r="K308" s="437"/>
      <c r="L308" s="437"/>
      <c r="M308" s="437"/>
      <c r="N308" s="441" t="s">
        <v>535</v>
      </c>
      <c r="O308" s="440">
        <f>SUM(O309:O323)</f>
        <v>0</v>
      </c>
      <c r="P308" s="440">
        <f>SUM(P309:P323)</f>
        <v>0</v>
      </c>
      <c r="Q308" s="594"/>
      <c r="R308" s="442"/>
      <c r="S308" s="440">
        <f>SUM(S309:S323)</f>
        <v>0</v>
      </c>
      <c r="T308" s="440">
        <f>SUM(T309:T323)</f>
        <v>0</v>
      </c>
      <c r="U308" s="440">
        <f>SUM(U309:U323)</f>
        <v>0</v>
      </c>
      <c r="V308" s="440">
        <f>SUM(V309:V323)</f>
        <v>0</v>
      </c>
      <c r="W308" s="443"/>
      <c r="X308" s="444"/>
      <c r="Y308" s="410"/>
    </row>
    <row r="309" spans="1:25" ht="48.75" customHeight="1">
      <c r="A309" s="446" t="s">
        <v>570</v>
      </c>
      <c r="B309" s="480" t="s">
        <v>571</v>
      </c>
      <c r="C309" s="449" t="s">
        <v>933</v>
      </c>
      <c r="D309" s="449"/>
      <c r="E309" s="449"/>
      <c r="F309" s="449"/>
      <c r="G309" s="449"/>
      <c r="H309" s="479" t="s">
        <v>43</v>
      </c>
      <c r="I309" s="450">
        <v>3</v>
      </c>
      <c r="J309" s="451">
        <f t="shared" ref="J309:J323" si="174">I309*2</f>
        <v>6</v>
      </c>
      <c r="K309" s="452">
        <v>0</v>
      </c>
      <c r="L309" s="453">
        <v>0.08</v>
      </c>
      <c r="M309" s="454">
        <f t="shared" ref="M309:M323" si="175">K309*L309</f>
        <v>0</v>
      </c>
      <c r="N309" s="454">
        <f t="shared" ref="N309:N323" si="176">K309+M309</f>
        <v>0</v>
      </c>
      <c r="O309" s="455">
        <f t="shared" ref="O309:O323" si="177">J309*K309</f>
        <v>0</v>
      </c>
      <c r="P309" s="455">
        <f t="shared" ref="P309:P323" si="178">J309*N309</f>
        <v>0</v>
      </c>
      <c r="Q309" s="479" t="s">
        <v>43</v>
      </c>
      <c r="R309" s="456">
        <v>3</v>
      </c>
      <c r="S309" s="457">
        <f t="shared" ref="S309:S323" si="179">R309*K309</f>
        <v>0</v>
      </c>
      <c r="T309" s="457">
        <f t="shared" ref="T309:T323" si="180">R309*N309</f>
        <v>0</v>
      </c>
      <c r="U309" s="457">
        <f t="shared" ref="U309:U323" si="181">O309+S309</f>
        <v>0</v>
      </c>
      <c r="V309" s="458">
        <f t="shared" ref="V309:V323" si="182">P309+T309</f>
        <v>0</v>
      </c>
      <c r="W309" s="459"/>
      <c r="X309" s="444"/>
    </row>
    <row r="310" spans="1:25" ht="48.75" customHeight="1">
      <c r="A310" s="446" t="s">
        <v>570</v>
      </c>
      <c r="B310" s="480" t="s">
        <v>573</v>
      </c>
      <c r="C310" s="449" t="s">
        <v>922</v>
      </c>
      <c r="D310" s="449"/>
      <c r="E310" s="449"/>
      <c r="F310" s="449"/>
      <c r="G310" s="449"/>
      <c r="H310" s="479" t="s">
        <v>43</v>
      </c>
      <c r="I310" s="450">
        <v>3</v>
      </c>
      <c r="J310" s="451">
        <f t="shared" si="174"/>
        <v>6</v>
      </c>
      <c r="K310" s="452">
        <v>0</v>
      </c>
      <c r="L310" s="453">
        <v>0.08</v>
      </c>
      <c r="M310" s="454">
        <f t="shared" si="175"/>
        <v>0</v>
      </c>
      <c r="N310" s="454">
        <f t="shared" si="176"/>
        <v>0</v>
      </c>
      <c r="O310" s="455">
        <f t="shared" si="177"/>
        <v>0</v>
      </c>
      <c r="P310" s="455">
        <f t="shared" si="178"/>
        <v>0</v>
      </c>
      <c r="Q310" s="479" t="s">
        <v>43</v>
      </c>
      <c r="R310" s="456">
        <v>3</v>
      </c>
      <c r="S310" s="457">
        <f t="shared" si="179"/>
        <v>0</v>
      </c>
      <c r="T310" s="457">
        <f t="shared" si="180"/>
        <v>0</v>
      </c>
      <c r="U310" s="457">
        <f t="shared" si="181"/>
        <v>0</v>
      </c>
      <c r="V310" s="458">
        <f t="shared" si="182"/>
        <v>0</v>
      </c>
      <c r="W310" s="459"/>
      <c r="X310" s="444"/>
    </row>
    <row r="311" spans="1:25" ht="48.75" customHeight="1">
      <c r="A311" s="446" t="s">
        <v>570</v>
      </c>
      <c r="B311" s="480" t="s">
        <v>575</v>
      </c>
      <c r="C311" s="449" t="s">
        <v>923</v>
      </c>
      <c r="D311" s="449"/>
      <c r="E311" s="449"/>
      <c r="F311" s="449"/>
      <c r="G311" s="449"/>
      <c r="H311" s="479" t="s">
        <v>43</v>
      </c>
      <c r="I311" s="450">
        <v>2</v>
      </c>
      <c r="J311" s="451">
        <f t="shared" si="174"/>
        <v>4</v>
      </c>
      <c r="K311" s="452">
        <v>0</v>
      </c>
      <c r="L311" s="453">
        <v>0.08</v>
      </c>
      <c r="M311" s="454">
        <f t="shared" si="175"/>
        <v>0</v>
      </c>
      <c r="N311" s="454">
        <f t="shared" si="176"/>
        <v>0</v>
      </c>
      <c r="O311" s="455">
        <f t="shared" si="177"/>
        <v>0</v>
      </c>
      <c r="P311" s="455">
        <f t="shared" si="178"/>
        <v>0</v>
      </c>
      <c r="Q311" s="479" t="s">
        <v>43</v>
      </c>
      <c r="R311" s="456">
        <v>2</v>
      </c>
      <c r="S311" s="457">
        <f t="shared" si="179"/>
        <v>0</v>
      </c>
      <c r="T311" s="457">
        <f t="shared" si="180"/>
        <v>0</v>
      </c>
      <c r="U311" s="457">
        <f t="shared" si="181"/>
        <v>0</v>
      </c>
      <c r="V311" s="458">
        <f t="shared" si="182"/>
        <v>0</v>
      </c>
      <c r="W311" s="459"/>
      <c r="X311" s="444"/>
    </row>
    <row r="312" spans="1:25" ht="48.75" customHeight="1">
      <c r="A312" s="446" t="s">
        <v>570</v>
      </c>
      <c r="B312" s="480" t="s">
        <v>577</v>
      </c>
      <c r="C312" s="449" t="s">
        <v>925</v>
      </c>
      <c r="D312" s="449"/>
      <c r="E312" s="449"/>
      <c r="F312" s="449"/>
      <c r="G312" s="449"/>
      <c r="H312" s="479" t="s">
        <v>43</v>
      </c>
      <c r="I312" s="450">
        <v>3</v>
      </c>
      <c r="J312" s="451">
        <f t="shared" si="174"/>
        <v>6</v>
      </c>
      <c r="K312" s="452">
        <v>0</v>
      </c>
      <c r="L312" s="453">
        <v>0.08</v>
      </c>
      <c r="M312" s="454">
        <f t="shared" si="175"/>
        <v>0</v>
      </c>
      <c r="N312" s="454">
        <f t="shared" si="176"/>
        <v>0</v>
      </c>
      <c r="O312" s="455">
        <f t="shared" si="177"/>
        <v>0</v>
      </c>
      <c r="P312" s="455">
        <f t="shared" si="178"/>
        <v>0</v>
      </c>
      <c r="Q312" s="479" t="s">
        <v>43</v>
      </c>
      <c r="R312" s="456">
        <v>3</v>
      </c>
      <c r="S312" s="457">
        <f t="shared" si="179"/>
        <v>0</v>
      </c>
      <c r="T312" s="457">
        <f t="shared" si="180"/>
        <v>0</v>
      </c>
      <c r="U312" s="457">
        <f t="shared" si="181"/>
        <v>0</v>
      </c>
      <c r="V312" s="458">
        <f t="shared" si="182"/>
        <v>0</v>
      </c>
      <c r="W312" s="459"/>
      <c r="X312" s="444"/>
    </row>
    <row r="313" spans="1:25" ht="48.75" customHeight="1">
      <c r="A313" s="446" t="s">
        <v>570</v>
      </c>
      <c r="B313" s="480" t="s">
        <v>578</v>
      </c>
      <c r="C313" s="449" t="s">
        <v>934</v>
      </c>
      <c r="D313" s="449"/>
      <c r="E313" s="449"/>
      <c r="F313" s="449"/>
      <c r="G313" s="449"/>
      <c r="H313" s="479" t="s">
        <v>43</v>
      </c>
      <c r="I313" s="450">
        <v>3</v>
      </c>
      <c r="J313" s="451">
        <f t="shared" si="174"/>
        <v>6</v>
      </c>
      <c r="K313" s="452">
        <v>0</v>
      </c>
      <c r="L313" s="453">
        <v>0.08</v>
      </c>
      <c r="M313" s="454">
        <f t="shared" si="175"/>
        <v>0</v>
      </c>
      <c r="N313" s="454">
        <f t="shared" si="176"/>
        <v>0</v>
      </c>
      <c r="O313" s="455">
        <f t="shared" si="177"/>
        <v>0</v>
      </c>
      <c r="P313" s="455">
        <f t="shared" si="178"/>
        <v>0</v>
      </c>
      <c r="Q313" s="479" t="s">
        <v>43</v>
      </c>
      <c r="R313" s="456">
        <v>3</v>
      </c>
      <c r="S313" s="457">
        <f t="shared" si="179"/>
        <v>0</v>
      </c>
      <c r="T313" s="457">
        <f t="shared" si="180"/>
        <v>0</v>
      </c>
      <c r="U313" s="457">
        <f t="shared" si="181"/>
        <v>0</v>
      </c>
      <c r="V313" s="458">
        <f t="shared" si="182"/>
        <v>0</v>
      </c>
      <c r="W313" s="459"/>
      <c r="X313" s="444"/>
    </row>
    <row r="314" spans="1:25" ht="48.75" customHeight="1">
      <c r="A314" s="446" t="s">
        <v>570</v>
      </c>
      <c r="B314" s="480" t="s">
        <v>580</v>
      </c>
      <c r="C314" s="449" t="s">
        <v>927</v>
      </c>
      <c r="D314" s="449"/>
      <c r="E314" s="449"/>
      <c r="F314" s="449"/>
      <c r="G314" s="449"/>
      <c r="H314" s="479" t="s">
        <v>43</v>
      </c>
      <c r="I314" s="450">
        <v>3</v>
      </c>
      <c r="J314" s="451">
        <f t="shared" si="174"/>
        <v>6</v>
      </c>
      <c r="K314" s="452">
        <v>0</v>
      </c>
      <c r="L314" s="453">
        <v>0.08</v>
      </c>
      <c r="M314" s="454">
        <f t="shared" si="175"/>
        <v>0</v>
      </c>
      <c r="N314" s="454">
        <f t="shared" si="176"/>
        <v>0</v>
      </c>
      <c r="O314" s="455">
        <f t="shared" si="177"/>
        <v>0</v>
      </c>
      <c r="P314" s="455">
        <f t="shared" si="178"/>
        <v>0</v>
      </c>
      <c r="Q314" s="479" t="s">
        <v>43</v>
      </c>
      <c r="R314" s="456">
        <v>3</v>
      </c>
      <c r="S314" s="457">
        <f t="shared" si="179"/>
        <v>0</v>
      </c>
      <c r="T314" s="457">
        <f t="shared" si="180"/>
        <v>0</v>
      </c>
      <c r="U314" s="457">
        <f t="shared" si="181"/>
        <v>0</v>
      </c>
      <c r="V314" s="458">
        <f t="shared" si="182"/>
        <v>0</v>
      </c>
      <c r="W314" s="459"/>
      <c r="X314" s="444"/>
    </row>
    <row r="315" spans="1:25" ht="48.75" customHeight="1">
      <c r="A315" s="446" t="s">
        <v>570</v>
      </c>
      <c r="B315" s="480" t="s">
        <v>581</v>
      </c>
      <c r="C315" s="449" t="s">
        <v>956</v>
      </c>
      <c r="D315" s="449"/>
      <c r="E315" s="449"/>
      <c r="F315" s="449"/>
      <c r="G315" s="449"/>
      <c r="H315" s="479" t="s">
        <v>43</v>
      </c>
      <c r="I315" s="450">
        <v>3</v>
      </c>
      <c r="J315" s="451">
        <f t="shared" si="174"/>
        <v>6</v>
      </c>
      <c r="K315" s="452">
        <v>0</v>
      </c>
      <c r="L315" s="453">
        <v>0.08</v>
      </c>
      <c r="M315" s="454">
        <f t="shared" si="175"/>
        <v>0</v>
      </c>
      <c r="N315" s="454">
        <f t="shared" si="176"/>
        <v>0</v>
      </c>
      <c r="O315" s="455">
        <f t="shared" si="177"/>
        <v>0</v>
      </c>
      <c r="P315" s="455">
        <f t="shared" si="178"/>
        <v>0</v>
      </c>
      <c r="Q315" s="479" t="s">
        <v>43</v>
      </c>
      <c r="R315" s="456">
        <v>3</v>
      </c>
      <c r="S315" s="457">
        <f t="shared" si="179"/>
        <v>0</v>
      </c>
      <c r="T315" s="457">
        <f t="shared" si="180"/>
        <v>0</v>
      </c>
      <c r="U315" s="457">
        <f t="shared" si="181"/>
        <v>0</v>
      </c>
      <c r="V315" s="458">
        <f t="shared" si="182"/>
        <v>0</v>
      </c>
      <c r="W315" s="459"/>
      <c r="X315" s="444"/>
    </row>
    <row r="316" spans="1:25" ht="48.75" customHeight="1">
      <c r="A316" s="446" t="s">
        <v>570</v>
      </c>
      <c r="B316" s="480" t="s">
        <v>583</v>
      </c>
      <c r="C316" s="449" t="s">
        <v>957</v>
      </c>
      <c r="D316" s="449"/>
      <c r="E316" s="449"/>
      <c r="F316" s="449"/>
      <c r="G316" s="449"/>
      <c r="H316" s="479" t="s">
        <v>43</v>
      </c>
      <c r="I316" s="450">
        <v>3</v>
      </c>
      <c r="J316" s="451">
        <f t="shared" si="174"/>
        <v>6</v>
      </c>
      <c r="K316" s="452">
        <v>0</v>
      </c>
      <c r="L316" s="453">
        <v>0.08</v>
      </c>
      <c r="M316" s="454">
        <f t="shared" si="175"/>
        <v>0</v>
      </c>
      <c r="N316" s="454">
        <f t="shared" si="176"/>
        <v>0</v>
      </c>
      <c r="O316" s="455">
        <f t="shared" si="177"/>
        <v>0</v>
      </c>
      <c r="P316" s="455">
        <f t="shared" si="178"/>
        <v>0</v>
      </c>
      <c r="Q316" s="479" t="s">
        <v>43</v>
      </c>
      <c r="R316" s="456">
        <v>3</v>
      </c>
      <c r="S316" s="457">
        <f t="shared" si="179"/>
        <v>0</v>
      </c>
      <c r="T316" s="457">
        <f t="shared" si="180"/>
        <v>0</v>
      </c>
      <c r="U316" s="457">
        <f t="shared" si="181"/>
        <v>0</v>
      </c>
      <c r="V316" s="458">
        <f t="shared" si="182"/>
        <v>0</v>
      </c>
      <c r="W316" s="459"/>
      <c r="X316" s="444"/>
    </row>
    <row r="317" spans="1:25" ht="48.75" customHeight="1">
      <c r="A317" s="446" t="s">
        <v>570</v>
      </c>
      <c r="B317" s="480" t="s">
        <v>586</v>
      </c>
      <c r="C317" s="449" t="s">
        <v>947</v>
      </c>
      <c r="D317" s="449"/>
      <c r="E317" s="449"/>
      <c r="F317" s="449"/>
      <c r="G317" s="449"/>
      <c r="H317" s="479" t="s">
        <v>43</v>
      </c>
      <c r="I317" s="450">
        <v>3</v>
      </c>
      <c r="J317" s="451">
        <f t="shared" si="174"/>
        <v>6</v>
      </c>
      <c r="K317" s="452">
        <v>0</v>
      </c>
      <c r="L317" s="453">
        <v>0.08</v>
      </c>
      <c r="M317" s="454">
        <f t="shared" si="175"/>
        <v>0</v>
      </c>
      <c r="N317" s="454">
        <f t="shared" si="176"/>
        <v>0</v>
      </c>
      <c r="O317" s="455">
        <f t="shared" si="177"/>
        <v>0</v>
      </c>
      <c r="P317" s="455">
        <f t="shared" si="178"/>
        <v>0</v>
      </c>
      <c r="Q317" s="479" t="s">
        <v>43</v>
      </c>
      <c r="R317" s="456">
        <v>3</v>
      </c>
      <c r="S317" s="457">
        <f t="shared" si="179"/>
        <v>0</v>
      </c>
      <c r="T317" s="457">
        <f t="shared" si="180"/>
        <v>0</v>
      </c>
      <c r="U317" s="457">
        <f t="shared" si="181"/>
        <v>0</v>
      </c>
      <c r="V317" s="458">
        <f t="shared" si="182"/>
        <v>0</v>
      </c>
      <c r="W317" s="459"/>
      <c r="X317" s="444"/>
    </row>
    <row r="318" spans="1:25" ht="48.75" customHeight="1">
      <c r="A318" s="446" t="s">
        <v>570</v>
      </c>
      <c r="B318" s="480" t="s">
        <v>588</v>
      </c>
      <c r="C318" s="449" t="s">
        <v>958</v>
      </c>
      <c r="D318" s="449"/>
      <c r="E318" s="449"/>
      <c r="F318" s="449"/>
      <c r="G318" s="449"/>
      <c r="H318" s="479" t="s">
        <v>43</v>
      </c>
      <c r="I318" s="450">
        <v>3</v>
      </c>
      <c r="J318" s="451">
        <f t="shared" si="174"/>
        <v>6</v>
      </c>
      <c r="K318" s="452">
        <v>0</v>
      </c>
      <c r="L318" s="453">
        <v>0.08</v>
      </c>
      <c r="M318" s="454">
        <f t="shared" si="175"/>
        <v>0</v>
      </c>
      <c r="N318" s="454">
        <f t="shared" si="176"/>
        <v>0</v>
      </c>
      <c r="O318" s="455">
        <f t="shared" si="177"/>
        <v>0</v>
      </c>
      <c r="P318" s="455">
        <f t="shared" si="178"/>
        <v>0</v>
      </c>
      <c r="Q318" s="479" t="s">
        <v>43</v>
      </c>
      <c r="R318" s="456">
        <v>3</v>
      </c>
      <c r="S318" s="457">
        <f t="shared" si="179"/>
        <v>0</v>
      </c>
      <c r="T318" s="457">
        <f t="shared" si="180"/>
        <v>0</v>
      </c>
      <c r="U318" s="457">
        <f t="shared" si="181"/>
        <v>0</v>
      </c>
      <c r="V318" s="458">
        <f t="shared" si="182"/>
        <v>0</v>
      </c>
      <c r="W318" s="459"/>
      <c r="X318" s="444"/>
    </row>
    <row r="319" spans="1:25" ht="37.5" customHeight="1">
      <c r="A319" s="446" t="s">
        <v>570</v>
      </c>
      <c r="B319" s="480" t="s">
        <v>590</v>
      </c>
      <c r="C319" s="449" t="s">
        <v>959</v>
      </c>
      <c r="D319" s="449"/>
      <c r="E319" s="449"/>
      <c r="F319" s="449"/>
      <c r="G319" s="449"/>
      <c r="H319" s="479" t="s">
        <v>43</v>
      </c>
      <c r="I319" s="450">
        <v>3</v>
      </c>
      <c r="J319" s="451">
        <f t="shared" si="174"/>
        <v>6</v>
      </c>
      <c r="K319" s="452">
        <v>0</v>
      </c>
      <c r="L319" s="453">
        <v>0.08</v>
      </c>
      <c r="M319" s="454">
        <f t="shared" si="175"/>
        <v>0</v>
      </c>
      <c r="N319" s="454">
        <f t="shared" si="176"/>
        <v>0</v>
      </c>
      <c r="O319" s="455">
        <f t="shared" si="177"/>
        <v>0</v>
      </c>
      <c r="P319" s="455">
        <f t="shared" si="178"/>
        <v>0</v>
      </c>
      <c r="Q319" s="479" t="s">
        <v>43</v>
      </c>
      <c r="R319" s="456">
        <v>3</v>
      </c>
      <c r="S319" s="457">
        <f t="shared" si="179"/>
        <v>0</v>
      </c>
      <c r="T319" s="457">
        <f t="shared" si="180"/>
        <v>0</v>
      </c>
      <c r="U319" s="457">
        <f t="shared" si="181"/>
        <v>0</v>
      </c>
      <c r="V319" s="458">
        <f t="shared" si="182"/>
        <v>0</v>
      </c>
      <c r="W319" s="459"/>
      <c r="X319" s="444"/>
    </row>
    <row r="320" spans="1:25" ht="37.5" customHeight="1">
      <c r="A320" s="446" t="s">
        <v>570</v>
      </c>
      <c r="B320" s="480" t="s">
        <v>592</v>
      </c>
      <c r="C320" s="449" t="s">
        <v>960</v>
      </c>
      <c r="D320" s="449"/>
      <c r="E320" s="449"/>
      <c r="F320" s="449"/>
      <c r="G320" s="449"/>
      <c r="H320" s="479" t="s">
        <v>43</v>
      </c>
      <c r="I320" s="450">
        <v>2</v>
      </c>
      <c r="J320" s="451">
        <f t="shared" si="174"/>
        <v>4</v>
      </c>
      <c r="K320" s="452">
        <v>0</v>
      </c>
      <c r="L320" s="453">
        <v>0.08</v>
      </c>
      <c r="M320" s="454">
        <f t="shared" si="175"/>
        <v>0</v>
      </c>
      <c r="N320" s="454">
        <f t="shared" si="176"/>
        <v>0</v>
      </c>
      <c r="O320" s="455">
        <f t="shared" si="177"/>
        <v>0</v>
      </c>
      <c r="P320" s="455">
        <f t="shared" si="178"/>
        <v>0</v>
      </c>
      <c r="Q320" s="479" t="s">
        <v>43</v>
      </c>
      <c r="R320" s="456">
        <v>2</v>
      </c>
      <c r="S320" s="457">
        <f t="shared" si="179"/>
        <v>0</v>
      </c>
      <c r="T320" s="457">
        <f t="shared" si="180"/>
        <v>0</v>
      </c>
      <c r="U320" s="457">
        <f t="shared" si="181"/>
        <v>0</v>
      </c>
      <c r="V320" s="458">
        <f t="shared" si="182"/>
        <v>0</v>
      </c>
      <c r="W320" s="459"/>
      <c r="X320" s="444"/>
    </row>
    <row r="321" spans="1:25" ht="45.95" customHeight="1">
      <c r="A321" s="446" t="s">
        <v>570</v>
      </c>
      <c r="B321" s="480" t="s">
        <v>595</v>
      </c>
      <c r="C321" s="449" t="s">
        <v>930</v>
      </c>
      <c r="D321" s="449"/>
      <c r="E321" s="449"/>
      <c r="F321" s="449"/>
      <c r="G321" s="449"/>
      <c r="H321" s="479" t="s">
        <v>43</v>
      </c>
      <c r="I321" s="450">
        <v>6</v>
      </c>
      <c r="J321" s="451">
        <f t="shared" si="174"/>
        <v>12</v>
      </c>
      <c r="K321" s="452">
        <v>0</v>
      </c>
      <c r="L321" s="453">
        <v>0.08</v>
      </c>
      <c r="M321" s="454">
        <f t="shared" si="175"/>
        <v>0</v>
      </c>
      <c r="N321" s="454">
        <f t="shared" si="176"/>
        <v>0</v>
      </c>
      <c r="O321" s="455">
        <f t="shared" si="177"/>
        <v>0</v>
      </c>
      <c r="P321" s="455">
        <f t="shared" si="178"/>
        <v>0</v>
      </c>
      <c r="Q321" s="479" t="s">
        <v>43</v>
      </c>
      <c r="R321" s="456">
        <v>7</v>
      </c>
      <c r="S321" s="457">
        <f t="shared" si="179"/>
        <v>0</v>
      </c>
      <c r="T321" s="457">
        <f t="shared" si="180"/>
        <v>0</v>
      </c>
      <c r="U321" s="457">
        <f t="shared" si="181"/>
        <v>0</v>
      </c>
      <c r="V321" s="458">
        <f t="shared" si="182"/>
        <v>0</v>
      </c>
      <c r="W321" s="459"/>
      <c r="X321" s="444"/>
    </row>
    <row r="322" spans="1:25" ht="37.5" customHeight="1">
      <c r="A322" s="446" t="s">
        <v>570</v>
      </c>
      <c r="B322" s="480" t="s">
        <v>598</v>
      </c>
      <c r="C322" s="449" t="s">
        <v>949</v>
      </c>
      <c r="D322" s="449"/>
      <c r="E322" s="449"/>
      <c r="F322" s="449"/>
      <c r="G322" s="449"/>
      <c r="H322" s="479" t="s">
        <v>43</v>
      </c>
      <c r="I322" s="450">
        <v>2</v>
      </c>
      <c r="J322" s="451">
        <f t="shared" si="174"/>
        <v>4</v>
      </c>
      <c r="K322" s="452">
        <v>0</v>
      </c>
      <c r="L322" s="453">
        <v>0.08</v>
      </c>
      <c r="M322" s="454">
        <f t="shared" si="175"/>
        <v>0</v>
      </c>
      <c r="N322" s="454">
        <f t="shared" si="176"/>
        <v>0</v>
      </c>
      <c r="O322" s="455">
        <f t="shared" si="177"/>
        <v>0</v>
      </c>
      <c r="P322" s="455">
        <f t="shared" si="178"/>
        <v>0</v>
      </c>
      <c r="Q322" s="479" t="s">
        <v>43</v>
      </c>
      <c r="R322" s="456">
        <v>2</v>
      </c>
      <c r="S322" s="457">
        <f t="shared" si="179"/>
        <v>0</v>
      </c>
      <c r="T322" s="457">
        <f t="shared" si="180"/>
        <v>0</v>
      </c>
      <c r="U322" s="457">
        <f t="shared" si="181"/>
        <v>0</v>
      </c>
      <c r="V322" s="458">
        <f t="shared" si="182"/>
        <v>0</v>
      </c>
      <c r="W322" s="459"/>
      <c r="X322" s="444"/>
    </row>
    <row r="323" spans="1:25" ht="41.25" customHeight="1">
      <c r="A323" s="446" t="s">
        <v>570</v>
      </c>
      <c r="B323" s="480" t="s">
        <v>600</v>
      </c>
      <c r="C323" s="460" t="s">
        <v>641</v>
      </c>
      <c r="D323" s="448"/>
      <c r="E323" s="448"/>
      <c r="F323" s="448"/>
      <c r="G323" s="448"/>
      <c r="H323" s="447" t="s">
        <v>585</v>
      </c>
      <c r="I323" s="450">
        <v>3</v>
      </c>
      <c r="J323" s="451">
        <f t="shared" si="174"/>
        <v>6</v>
      </c>
      <c r="K323" s="452">
        <v>0</v>
      </c>
      <c r="L323" s="453">
        <v>0.23</v>
      </c>
      <c r="M323" s="454">
        <f t="shared" si="175"/>
        <v>0</v>
      </c>
      <c r="N323" s="454">
        <f t="shared" si="176"/>
        <v>0</v>
      </c>
      <c r="O323" s="455">
        <f t="shared" si="177"/>
        <v>0</v>
      </c>
      <c r="P323" s="455">
        <f t="shared" si="178"/>
        <v>0</v>
      </c>
      <c r="Q323" s="447" t="s">
        <v>585</v>
      </c>
      <c r="R323" s="456">
        <v>3</v>
      </c>
      <c r="S323" s="457">
        <f t="shared" si="179"/>
        <v>0</v>
      </c>
      <c r="T323" s="457">
        <f t="shared" si="180"/>
        <v>0</v>
      </c>
      <c r="U323" s="457">
        <f t="shared" si="181"/>
        <v>0</v>
      </c>
      <c r="V323" s="458">
        <f t="shared" si="182"/>
        <v>0</v>
      </c>
      <c r="W323" s="459"/>
      <c r="X323" s="444"/>
    </row>
    <row r="324" spans="1:25" s="445" customFormat="1" ht="30.75" customHeight="1">
      <c r="A324" s="446"/>
      <c r="B324" s="652" t="s">
        <v>961</v>
      </c>
      <c r="C324" s="652"/>
      <c r="D324" s="652"/>
      <c r="E324" s="437"/>
      <c r="F324" s="437"/>
      <c r="G324" s="437"/>
      <c r="H324" s="437"/>
      <c r="I324" s="439"/>
      <c r="J324" s="437"/>
      <c r="K324" s="437"/>
      <c r="L324" s="437"/>
      <c r="M324" s="437"/>
      <c r="N324" s="441" t="s">
        <v>535</v>
      </c>
      <c r="O324" s="440">
        <f>SUM(O325:O347)</f>
        <v>0</v>
      </c>
      <c r="P324" s="440">
        <f>SUM(P325:P347)</f>
        <v>0</v>
      </c>
      <c r="Q324" s="594"/>
      <c r="R324" s="442"/>
      <c r="S324" s="440">
        <f>SUM(S325:S347)</f>
        <v>0</v>
      </c>
      <c r="T324" s="440">
        <f>SUM(T325:T347)</f>
        <v>0</v>
      </c>
      <c r="U324" s="440">
        <f>SUM(U325:U347)</f>
        <v>0</v>
      </c>
      <c r="V324" s="440">
        <f>SUM(V325:V347)</f>
        <v>0</v>
      </c>
      <c r="W324" s="443"/>
      <c r="X324" s="444"/>
      <c r="Y324" s="410"/>
    </row>
    <row r="325" spans="1:25" ht="48.75" customHeight="1">
      <c r="A325" s="446" t="s">
        <v>570</v>
      </c>
      <c r="B325" s="480" t="s">
        <v>571</v>
      </c>
      <c r="C325" s="449" t="s">
        <v>962</v>
      </c>
      <c r="D325" s="449"/>
      <c r="E325" s="449"/>
      <c r="F325" s="449"/>
      <c r="G325" s="449"/>
      <c r="H325" s="479" t="s">
        <v>43</v>
      </c>
      <c r="I325" s="450">
        <v>3</v>
      </c>
      <c r="J325" s="451">
        <f t="shared" ref="J325:J347" si="183">I325*2</f>
        <v>6</v>
      </c>
      <c r="K325" s="452">
        <v>0</v>
      </c>
      <c r="L325" s="453">
        <v>0.08</v>
      </c>
      <c r="M325" s="454">
        <f t="shared" ref="M325:M347" si="184">K325*L325</f>
        <v>0</v>
      </c>
      <c r="N325" s="454">
        <f t="shared" ref="N325:N347" si="185">K325+M325</f>
        <v>0</v>
      </c>
      <c r="O325" s="455">
        <f t="shared" ref="O325:O347" si="186">J325*K325</f>
        <v>0</v>
      </c>
      <c r="P325" s="455">
        <f t="shared" ref="P325:P347" si="187">J325*N325</f>
        <v>0</v>
      </c>
      <c r="Q325" s="479" t="s">
        <v>43</v>
      </c>
      <c r="R325" s="456">
        <v>3</v>
      </c>
      <c r="S325" s="457">
        <f t="shared" ref="S325:S347" si="188">R325*K325</f>
        <v>0</v>
      </c>
      <c r="T325" s="457">
        <f t="shared" ref="T325:T347" si="189">R325*N325</f>
        <v>0</v>
      </c>
      <c r="U325" s="457">
        <f t="shared" ref="U325:U347" si="190">O325+S325</f>
        <v>0</v>
      </c>
      <c r="V325" s="458">
        <f t="shared" ref="V325:V347" si="191">P325+T325</f>
        <v>0</v>
      </c>
      <c r="W325" s="459"/>
      <c r="X325" s="444"/>
    </row>
    <row r="326" spans="1:25" ht="48.75" customHeight="1">
      <c r="A326" s="446" t="s">
        <v>570</v>
      </c>
      <c r="B326" s="480" t="s">
        <v>573</v>
      </c>
      <c r="C326" s="449" t="s">
        <v>963</v>
      </c>
      <c r="D326" s="449"/>
      <c r="E326" s="449"/>
      <c r="F326" s="449"/>
      <c r="G326" s="449"/>
      <c r="H326" s="479" t="s">
        <v>43</v>
      </c>
      <c r="I326" s="450">
        <v>2</v>
      </c>
      <c r="J326" s="451">
        <f t="shared" si="183"/>
        <v>4</v>
      </c>
      <c r="K326" s="452">
        <v>0</v>
      </c>
      <c r="L326" s="453">
        <v>0.08</v>
      </c>
      <c r="M326" s="454">
        <f t="shared" si="184"/>
        <v>0</v>
      </c>
      <c r="N326" s="454">
        <f t="shared" si="185"/>
        <v>0</v>
      </c>
      <c r="O326" s="455">
        <f t="shared" si="186"/>
        <v>0</v>
      </c>
      <c r="P326" s="455">
        <f t="shared" si="187"/>
        <v>0</v>
      </c>
      <c r="Q326" s="479" t="s">
        <v>43</v>
      </c>
      <c r="R326" s="456">
        <v>2</v>
      </c>
      <c r="S326" s="457">
        <f t="shared" si="188"/>
        <v>0</v>
      </c>
      <c r="T326" s="457">
        <f t="shared" si="189"/>
        <v>0</v>
      </c>
      <c r="U326" s="457">
        <f t="shared" si="190"/>
        <v>0</v>
      </c>
      <c r="V326" s="458">
        <f t="shared" si="191"/>
        <v>0</v>
      </c>
      <c r="W326" s="459"/>
      <c r="X326" s="444"/>
    </row>
    <row r="327" spans="1:25" ht="48.75" customHeight="1">
      <c r="A327" s="446" t="s">
        <v>570</v>
      </c>
      <c r="B327" s="480" t="s">
        <v>575</v>
      </c>
      <c r="C327" s="449" t="s">
        <v>964</v>
      </c>
      <c r="D327" s="449"/>
      <c r="E327" s="449"/>
      <c r="F327" s="449"/>
      <c r="G327" s="449"/>
      <c r="H327" s="479" t="s">
        <v>43</v>
      </c>
      <c r="I327" s="450">
        <v>2</v>
      </c>
      <c r="J327" s="451">
        <f t="shared" si="183"/>
        <v>4</v>
      </c>
      <c r="K327" s="452">
        <v>0</v>
      </c>
      <c r="L327" s="453">
        <v>0.08</v>
      </c>
      <c r="M327" s="454">
        <f t="shared" si="184"/>
        <v>0</v>
      </c>
      <c r="N327" s="454">
        <f t="shared" si="185"/>
        <v>0</v>
      </c>
      <c r="O327" s="455">
        <f t="shared" si="186"/>
        <v>0</v>
      </c>
      <c r="P327" s="455">
        <f t="shared" si="187"/>
        <v>0</v>
      </c>
      <c r="Q327" s="479" t="s">
        <v>43</v>
      </c>
      <c r="R327" s="456">
        <v>2</v>
      </c>
      <c r="S327" s="457">
        <f t="shared" si="188"/>
        <v>0</v>
      </c>
      <c r="T327" s="457">
        <f t="shared" si="189"/>
        <v>0</v>
      </c>
      <c r="U327" s="457">
        <f t="shared" si="190"/>
        <v>0</v>
      </c>
      <c r="V327" s="458">
        <f t="shared" si="191"/>
        <v>0</v>
      </c>
      <c r="W327" s="459"/>
      <c r="X327" s="444"/>
    </row>
    <row r="328" spans="1:25" ht="48.75" customHeight="1">
      <c r="A328" s="446" t="s">
        <v>570</v>
      </c>
      <c r="B328" s="480" t="s">
        <v>577</v>
      </c>
      <c r="C328" s="449" t="s">
        <v>965</v>
      </c>
      <c r="D328" s="449"/>
      <c r="E328" s="449"/>
      <c r="F328" s="449"/>
      <c r="G328" s="449"/>
      <c r="H328" s="479" t="s">
        <v>43</v>
      </c>
      <c r="I328" s="450">
        <v>2</v>
      </c>
      <c r="J328" s="451">
        <f t="shared" si="183"/>
        <v>4</v>
      </c>
      <c r="K328" s="452">
        <v>0</v>
      </c>
      <c r="L328" s="453">
        <v>0.08</v>
      </c>
      <c r="M328" s="454">
        <f t="shared" si="184"/>
        <v>0</v>
      </c>
      <c r="N328" s="454">
        <f t="shared" si="185"/>
        <v>0</v>
      </c>
      <c r="O328" s="455">
        <f t="shared" si="186"/>
        <v>0</v>
      </c>
      <c r="P328" s="455">
        <f t="shared" si="187"/>
        <v>0</v>
      </c>
      <c r="Q328" s="479" t="s">
        <v>43</v>
      </c>
      <c r="R328" s="456">
        <v>2</v>
      </c>
      <c r="S328" s="457">
        <f t="shared" si="188"/>
        <v>0</v>
      </c>
      <c r="T328" s="457">
        <f t="shared" si="189"/>
        <v>0</v>
      </c>
      <c r="U328" s="457">
        <f t="shared" si="190"/>
        <v>0</v>
      </c>
      <c r="V328" s="458">
        <f t="shared" si="191"/>
        <v>0</v>
      </c>
      <c r="W328" s="459"/>
      <c r="X328" s="444"/>
    </row>
    <row r="329" spans="1:25" ht="48.75" customHeight="1">
      <c r="A329" s="446" t="s">
        <v>570</v>
      </c>
      <c r="B329" s="480" t="s">
        <v>578</v>
      </c>
      <c r="C329" s="449" t="s">
        <v>966</v>
      </c>
      <c r="D329" s="449"/>
      <c r="E329" s="449"/>
      <c r="F329" s="449"/>
      <c r="G329" s="449"/>
      <c r="H329" s="479" t="s">
        <v>43</v>
      </c>
      <c r="I329" s="450">
        <v>2</v>
      </c>
      <c r="J329" s="451">
        <f t="shared" si="183"/>
        <v>4</v>
      </c>
      <c r="K329" s="452">
        <v>0</v>
      </c>
      <c r="L329" s="453">
        <v>0.08</v>
      </c>
      <c r="M329" s="454">
        <f t="shared" si="184"/>
        <v>0</v>
      </c>
      <c r="N329" s="454">
        <f t="shared" si="185"/>
        <v>0</v>
      </c>
      <c r="O329" s="455">
        <f t="shared" si="186"/>
        <v>0</v>
      </c>
      <c r="P329" s="455">
        <f t="shared" si="187"/>
        <v>0</v>
      </c>
      <c r="Q329" s="479" t="s">
        <v>43</v>
      </c>
      <c r="R329" s="456">
        <v>2</v>
      </c>
      <c r="S329" s="457">
        <f t="shared" si="188"/>
        <v>0</v>
      </c>
      <c r="T329" s="457">
        <f t="shared" si="189"/>
        <v>0</v>
      </c>
      <c r="U329" s="457">
        <f t="shared" si="190"/>
        <v>0</v>
      </c>
      <c r="V329" s="458">
        <f t="shared" si="191"/>
        <v>0</v>
      </c>
      <c r="W329" s="459"/>
      <c r="X329" s="444"/>
    </row>
    <row r="330" spans="1:25" ht="48.75" customHeight="1">
      <c r="A330" s="446" t="s">
        <v>570</v>
      </c>
      <c r="B330" s="480" t="s">
        <v>580</v>
      </c>
      <c r="C330" s="449" t="s">
        <v>967</v>
      </c>
      <c r="D330" s="449"/>
      <c r="E330" s="449"/>
      <c r="F330" s="449"/>
      <c r="G330" s="449"/>
      <c r="H330" s="479" t="s">
        <v>43</v>
      </c>
      <c r="I330" s="450">
        <v>2</v>
      </c>
      <c r="J330" s="451">
        <f t="shared" si="183"/>
        <v>4</v>
      </c>
      <c r="K330" s="452">
        <v>0</v>
      </c>
      <c r="L330" s="453">
        <v>0.08</v>
      </c>
      <c r="M330" s="454">
        <f t="shared" si="184"/>
        <v>0</v>
      </c>
      <c r="N330" s="454">
        <f t="shared" si="185"/>
        <v>0</v>
      </c>
      <c r="O330" s="455">
        <f t="shared" si="186"/>
        <v>0</v>
      </c>
      <c r="P330" s="455">
        <f t="shared" si="187"/>
        <v>0</v>
      </c>
      <c r="Q330" s="479" t="s">
        <v>43</v>
      </c>
      <c r="R330" s="456">
        <v>2</v>
      </c>
      <c r="S330" s="457">
        <f t="shared" si="188"/>
        <v>0</v>
      </c>
      <c r="T330" s="457">
        <f t="shared" si="189"/>
        <v>0</v>
      </c>
      <c r="U330" s="457">
        <f t="shared" si="190"/>
        <v>0</v>
      </c>
      <c r="V330" s="458">
        <f t="shared" si="191"/>
        <v>0</v>
      </c>
      <c r="W330" s="459"/>
      <c r="X330" s="444"/>
    </row>
    <row r="331" spans="1:25" ht="48.75" customHeight="1">
      <c r="A331" s="446" t="s">
        <v>570</v>
      </c>
      <c r="B331" s="480" t="s">
        <v>581</v>
      </c>
      <c r="C331" s="449" t="s">
        <v>968</v>
      </c>
      <c r="D331" s="449"/>
      <c r="E331" s="449"/>
      <c r="F331" s="449"/>
      <c r="G331" s="449"/>
      <c r="H331" s="479" t="s">
        <v>43</v>
      </c>
      <c r="I331" s="450">
        <v>1</v>
      </c>
      <c r="J331" s="451">
        <f t="shared" si="183"/>
        <v>2</v>
      </c>
      <c r="K331" s="452">
        <v>0</v>
      </c>
      <c r="L331" s="453">
        <v>0.08</v>
      </c>
      <c r="M331" s="454">
        <f t="shared" si="184"/>
        <v>0</v>
      </c>
      <c r="N331" s="454">
        <f t="shared" si="185"/>
        <v>0</v>
      </c>
      <c r="O331" s="455">
        <f t="shared" si="186"/>
        <v>0</v>
      </c>
      <c r="P331" s="455">
        <f t="shared" si="187"/>
        <v>0</v>
      </c>
      <c r="Q331" s="479" t="s">
        <v>43</v>
      </c>
      <c r="R331" s="456">
        <v>1</v>
      </c>
      <c r="S331" s="457">
        <f t="shared" si="188"/>
        <v>0</v>
      </c>
      <c r="T331" s="457">
        <f t="shared" si="189"/>
        <v>0</v>
      </c>
      <c r="U331" s="457">
        <f t="shared" si="190"/>
        <v>0</v>
      </c>
      <c r="V331" s="458">
        <f t="shared" si="191"/>
        <v>0</v>
      </c>
      <c r="W331" s="459"/>
      <c r="X331" s="444"/>
    </row>
    <row r="332" spans="1:25" ht="48.75" customHeight="1">
      <c r="A332" s="446" t="s">
        <v>570</v>
      </c>
      <c r="B332" s="480" t="s">
        <v>583</v>
      </c>
      <c r="C332" s="449" t="s">
        <v>969</v>
      </c>
      <c r="D332" s="449"/>
      <c r="E332" s="449"/>
      <c r="F332" s="449"/>
      <c r="G332" s="449"/>
      <c r="H332" s="479" t="s">
        <v>43</v>
      </c>
      <c r="I332" s="450">
        <v>1</v>
      </c>
      <c r="J332" s="451">
        <f t="shared" si="183"/>
        <v>2</v>
      </c>
      <c r="K332" s="452">
        <v>0</v>
      </c>
      <c r="L332" s="453">
        <v>0.08</v>
      </c>
      <c r="M332" s="454">
        <f t="shared" si="184"/>
        <v>0</v>
      </c>
      <c r="N332" s="454">
        <f t="shared" si="185"/>
        <v>0</v>
      </c>
      <c r="O332" s="455">
        <f t="shared" si="186"/>
        <v>0</v>
      </c>
      <c r="P332" s="455">
        <f t="shared" si="187"/>
        <v>0</v>
      </c>
      <c r="Q332" s="479" t="s">
        <v>43</v>
      </c>
      <c r="R332" s="456">
        <v>1</v>
      </c>
      <c r="S332" s="457">
        <f t="shared" si="188"/>
        <v>0</v>
      </c>
      <c r="T332" s="457">
        <f t="shared" si="189"/>
        <v>0</v>
      </c>
      <c r="U332" s="457">
        <f t="shared" si="190"/>
        <v>0</v>
      </c>
      <c r="V332" s="458">
        <f t="shared" si="191"/>
        <v>0</v>
      </c>
      <c r="W332" s="459"/>
      <c r="X332" s="444"/>
    </row>
    <row r="333" spans="1:25" ht="48.75" customHeight="1">
      <c r="A333" s="446" t="s">
        <v>570</v>
      </c>
      <c r="B333" s="480" t="s">
        <v>586</v>
      </c>
      <c r="C333" s="449" t="s">
        <v>970</v>
      </c>
      <c r="D333" s="449"/>
      <c r="E333" s="449"/>
      <c r="F333" s="449"/>
      <c r="G333" s="449"/>
      <c r="H333" s="479" t="s">
        <v>43</v>
      </c>
      <c r="I333" s="450">
        <v>1</v>
      </c>
      <c r="J333" s="451">
        <f t="shared" si="183"/>
        <v>2</v>
      </c>
      <c r="K333" s="452">
        <v>0</v>
      </c>
      <c r="L333" s="453">
        <v>0.08</v>
      </c>
      <c r="M333" s="454">
        <f t="shared" si="184"/>
        <v>0</v>
      </c>
      <c r="N333" s="454">
        <f t="shared" si="185"/>
        <v>0</v>
      </c>
      <c r="O333" s="455">
        <f t="shared" si="186"/>
        <v>0</v>
      </c>
      <c r="P333" s="455">
        <f t="shared" si="187"/>
        <v>0</v>
      </c>
      <c r="Q333" s="479" t="s">
        <v>43</v>
      </c>
      <c r="R333" s="456">
        <v>1</v>
      </c>
      <c r="S333" s="457">
        <f t="shared" si="188"/>
        <v>0</v>
      </c>
      <c r="T333" s="457">
        <f t="shared" si="189"/>
        <v>0</v>
      </c>
      <c r="U333" s="457">
        <f t="shared" si="190"/>
        <v>0</v>
      </c>
      <c r="V333" s="458">
        <f t="shared" si="191"/>
        <v>0</v>
      </c>
      <c r="W333" s="459"/>
      <c r="X333" s="444"/>
    </row>
    <row r="334" spans="1:25" ht="41.25" customHeight="1">
      <c r="A334" s="446" t="s">
        <v>570</v>
      </c>
      <c r="B334" s="480" t="s">
        <v>588</v>
      </c>
      <c r="C334" s="449" t="s">
        <v>971</v>
      </c>
      <c r="D334" s="449"/>
      <c r="E334" s="449"/>
      <c r="F334" s="449"/>
      <c r="G334" s="449"/>
      <c r="H334" s="479" t="s">
        <v>43</v>
      </c>
      <c r="I334" s="450">
        <v>1</v>
      </c>
      <c r="J334" s="451">
        <f t="shared" si="183"/>
        <v>2</v>
      </c>
      <c r="K334" s="452">
        <v>0</v>
      </c>
      <c r="L334" s="453">
        <v>0.08</v>
      </c>
      <c r="M334" s="454">
        <f t="shared" si="184"/>
        <v>0</v>
      </c>
      <c r="N334" s="454">
        <f t="shared" si="185"/>
        <v>0</v>
      </c>
      <c r="O334" s="455">
        <f t="shared" si="186"/>
        <v>0</v>
      </c>
      <c r="P334" s="455">
        <f t="shared" si="187"/>
        <v>0</v>
      </c>
      <c r="Q334" s="479" t="s">
        <v>43</v>
      </c>
      <c r="R334" s="456">
        <v>1</v>
      </c>
      <c r="S334" s="457">
        <f t="shared" si="188"/>
        <v>0</v>
      </c>
      <c r="T334" s="457">
        <f t="shared" si="189"/>
        <v>0</v>
      </c>
      <c r="U334" s="457">
        <f t="shared" si="190"/>
        <v>0</v>
      </c>
      <c r="V334" s="458">
        <f t="shared" si="191"/>
        <v>0</v>
      </c>
      <c r="W334" s="459"/>
      <c r="X334" s="444"/>
    </row>
    <row r="335" spans="1:25" ht="41.25" customHeight="1">
      <c r="A335" s="446" t="s">
        <v>570</v>
      </c>
      <c r="B335" s="480" t="s">
        <v>590</v>
      </c>
      <c r="C335" s="449" t="s">
        <v>953</v>
      </c>
      <c r="D335" s="449"/>
      <c r="E335" s="449"/>
      <c r="F335" s="449"/>
      <c r="G335" s="449"/>
      <c r="H335" s="479" t="s">
        <v>43</v>
      </c>
      <c r="I335" s="450">
        <v>2</v>
      </c>
      <c r="J335" s="451">
        <f t="shared" si="183"/>
        <v>4</v>
      </c>
      <c r="K335" s="452">
        <v>0</v>
      </c>
      <c r="L335" s="453">
        <v>0.08</v>
      </c>
      <c r="M335" s="454">
        <f t="shared" si="184"/>
        <v>0</v>
      </c>
      <c r="N335" s="454">
        <f t="shared" si="185"/>
        <v>0</v>
      </c>
      <c r="O335" s="455">
        <f t="shared" si="186"/>
        <v>0</v>
      </c>
      <c r="P335" s="455">
        <f t="shared" si="187"/>
        <v>0</v>
      </c>
      <c r="Q335" s="479" t="s">
        <v>43</v>
      </c>
      <c r="R335" s="456">
        <v>2</v>
      </c>
      <c r="S335" s="457">
        <f t="shared" si="188"/>
        <v>0</v>
      </c>
      <c r="T335" s="457">
        <f t="shared" si="189"/>
        <v>0</v>
      </c>
      <c r="U335" s="457">
        <f t="shared" si="190"/>
        <v>0</v>
      </c>
      <c r="V335" s="458">
        <f t="shared" si="191"/>
        <v>0</v>
      </c>
      <c r="W335" s="459"/>
      <c r="X335" s="444"/>
    </row>
    <row r="336" spans="1:25" ht="41.25" customHeight="1">
      <c r="A336" s="446" t="s">
        <v>570</v>
      </c>
      <c r="B336" s="480" t="s">
        <v>592</v>
      </c>
      <c r="C336" s="449" t="s">
        <v>956</v>
      </c>
      <c r="D336" s="449"/>
      <c r="E336" s="449"/>
      <c r="F336" s="449"/>
      <c r="G336" s="449"/>
      <c r="H336" s="479" t="s">
        <v>43</v>
      </c>
      <c r="I336" s="450">
        <v>3</v>
      </c>
      <c r="J336" s="451">
        <f t="shared" si="183"/>
        <v>6</v>
      </c>
      <c r="K336" s="452">
        <v>0</v>
      </c>
      <c r="L336" s="453">
        <v>0.08</v>
      </c>
      <c r="M336" s="454">
        <f t="shared" si="184"/>
        <v>0</v>
      </c>
      <c r="N336" s="454">
        <f t="shared" si="185"/>
        <v>0</v>
      </c>
      <c r="O336" s="455">
        <f t="shared" si="186"/>
        <v>0</v>
      </c>
      <c r="P336" s="455">
        <f t="shared" si="187"/>
        <v>0</v>
      </c>
      <c r="Q336" s="479" t="s">
        <v>43</v>
      </c>
      <c r="R336" s="456">
        <v>3</v>
      </c>
      <c r="S336" s="457">
        <f t="shared" si="188"/>
        <v>0</v>
      </c>
      <c r="T336" s="457">
        <f t="shared" si="189"/>
        <v>0</v>
      </c>
      <c r="U336" s="457">
        <f t="shared" si="190"/>
        <v>0</v>
      </c>
      <c r="V336" s="458">
        <f t="shared" si="191"/>
        <v>0</v>
      </c>
      <c r="W336" s="459"/>
      <c r="X336" s="444"/>
    </row>
    <row r="337" spans="1:25" ht="41.25" customHeight="1">
      <c r="A337" s="446" t="s">
        <v>570</v>
      </c>
      <c r="B337" s="480" t="s">
        <v>595</v>
      </c>
      <c r="C337" s="449" t="s">
        <v>972</v>
      </c>
      <c r="D337" s="449"/>
      <c r="E337" s="449"/>
      <c r="F337" s="449"/>
      <c r="G337" s="449"/>
      <c r="H337" s="479" t="s">
        <v>43</v>
      </c>
      <c r="I337" s="450">
        <v>3</v>
      </c>
      <c r="J337" s="451">
        <f t="shared" si="183"/>
        <v>6</v>
      </c>
      <c r="K337" s="452">
        <v>0</v>
      </c>
      <c r="L337" s="453">
        <v>0.08</v>
      </c>
      <c r="M337" s="454">
        <f t="shared" si="184"/>
        <v>0</v>
      </c>
      <c r="N337" s="454">
        <f t="shared" si="185"/>
        <v>0</v>
      </c>
      <c r="O337" s="455">
        <f t="shared" si="186"/>
        <v>0</v>
      </c>
      <c r="P337" s="455">
        <f t="shared" si="187"/>
        <v>0</v>
      </c>
      <c r="Q337" s="479" t="s">
        <v>43</v>
      </c>
      <c r="R337" s="456">
        <v>3</v>
      </c>
      <c r="S337" s="457">
        <f t="shared" si="188"/>
        <v>0</v>
      </c>
      <c r="T337" s="457">
        <f t="shared" si="189"/>
        <v>0</v>
      </c>
      <c r="U337" s="457">
        <f t="shared" si="190"/>
        <v>0</v>
      </c>
      <c r="V337" s="458">
        <f t="shared" si="191"/>
        <v>0</v>
      </c>
      <c r="W337" s="459"/>
      <c r="X337" s="444"/>
    </row>
    <row r="338" spans="1:25" ht="41.25" customHeight="1">
      <c r="A338" s="446" t="s">
        <v>570</v>
      </c>
      <c r="B338" s="480" t="s">
        <v>598</v>
      </c>
      <c r="C338" s="449" t="s">
        <v>959</v>
      </c>
      <c r="D338" s="449"/>
      <c r="E338" s="449"/>
      <c r="F338" s="449"/>
      <c r="G338" s="449"/>
      <c r="H338" s="479" t="s">
        <v>43</v>
      </c>
      <c r="I338" s="450">
        <v>3</v>
      </c>
      <c r="J338" s="451">
        <f t="shared" si="183"/>
        <v>6</v>
      </c>
      <c r="K338" s="452">
        <v>0</v>
      </c>
      <c r="L338" s="453">
        <v>0.08</v>
      </c>
      <c r="M338" s="454">
        <f t="shared" si="184"/>
        <v>0</v>
      </c>
      <c r="N338" s="454">
        <f t="shared" si="185"/>
        <v>0</v>
      </c>
      <c r="O338" s="455">
        <f t="shared" si="186"/>
        <v>0</v>
      </c>
      <c r="P338" s="455">
        <f t="shared" si="187"/>
        <v>0</v>
      </c>
      <c r="Q338" s="479" t="s">
        <v>43</v>
      </c>
      <c r="R338" s="456">
        <v>3</v>
      </c>
      <c r="S338" s="457">
        <f t="shared" si="188"/>
        <v>0</v>
      </c>
      <c r="T338" s="457">
        <f t="shared" si="189"/>
        <v>0</v>
      </c>
      <c r="U338" s="457">
        <f t="shared" si="190"/>
        <v>0</v>
      </c>
      <c r="V338" s="458">
        <f t="shared" si="191"/>
        <v>0</v>
      </c>
      <c r="W338" s="459"/>
      <c r="X338" s="444"/>
    </row>
    <row r="339" spans="1:25" ht="41.25" customHeight="1">
      <c r="A339" s="446" t="s">
        <v>570</v>
      </c>
      <c r="B339" s="480" t="s">
        <v>600</v>
      </c>
      <c r="C339" s="449" t="s">
        <v>960</v>
      </c>
      <c r="D339" s="449"/>
      <c r="E339" s="449"/>
      <c r="F339" s="449"/>
      <c r="G339" s="449"/>
      <c r="H339" s="479" t="s">
        <v>43</v>
      </c>
      <c r="I339" s="450">
        <v>1</v>
      </c>
      <c r="J339" s="451">
        <f t="shared" si="183"/>
        <v>2</v>
      </c>
      <c r="K339" s="452">
        <v>0</v>
      </c>
      <c r="L339" s="453">
        <v>0.08</v>
      </c>
      <c r="M339" s="454">
        <f t="shared" si="184"/>
        <v>0</v>
      </c>
      <c r="N339" s="454">
        <f t="shared" si="185"/>
        <v>0</v>
      </c>
      <c r="O339" s="455">
        <f t="shared" si="186"/>
        <v>0</v>
      </c>
      <c r="P339" s="455">
        <f t="shared" si="187"/>
        <v>0</v>
      </c>
      <c r="Q339" s="479" t="s">
        <v>43</v>
      </c>
      <c r="R339" s="456">
        <v>1</v>
      </c>
      <c r="S339" s="457">
        <f t="shared" si="188"/>
        <v>0</v>
      </c>
      <c r="T339" s="457">
        <f t="shared" si="189"/>
        <v>0</v>
      </c>
      <c r="U339" s="457">
        <f t="shared" si="190"/>
        <v>0</v>
      </c>
      <c r="V339" s="458">
        <f t="shared" si="191"/>
        <v>0</v>
      </c>
      <c r="W339" s="459"/>
      <c r="X339" s="444"/>
    </row>
    <row r="340" spans="1:25" ht="37.5" customHeight="1">
      <c r="A340" s="446" t="s">
        <v>570</v>
      </c>
      <c r="B340" s="480" t="s">
        <v>602</v>
      </c>
      <c r="C340" s="449" t="s">
        <v>958</v>
      </c>
      <c r="D340" s="449"/>
      <c r="E340" s="449"/>
      <c r="F340" s="449"/>
      <c r="G340" s="449"/>
      <c r="H340" s="479" t="s">
        <v>43</v>
      </c>
      <c r="I340" s="450">
        <v>3</v>
      </c>
      <c r="J340" s="451">
        <f t="shared" si="183"/>
        <v>6</v>
      </c>
      <c r="K340" s="452">
        <v>0</v>
      </c>
      <c r="L340" s="453">
        <v>0.08</v>
      </c>
      <c r="M340" s="454">
        <f t="shared" si="184"/>
        <v>0</v>
      </c>
      <c r="N340" s="454">
        <f t="shared" si="185"/>
        <v>0</v>
      </c>
      <c r="O340" s="455">
        <f t="shared" si="186"/>
        <v>0</v>
      </c>
      <c r="P340" s="455">
        <f t="shared" si="187"/>
        <v>0</v>
      </c>
      <c r="Q340" s="479" t="s">
        <v>43</v>
      </c>
      <c r="R340" s="456">
        <v>3</v>
      </c>
      <c r="S340" s="457">
        <f t="shared" si="188"/>
        <v>0</v>
      </c>
      <c r="T340" s="457">
        <f t="shared" si="189"/>
        <v>0</v>
      </c>
      <c r="U340" s="457">
        <f t="shared" si="190"/>
        <v>0</v>
      </c>
      <c r="V340" s="458">
        <f t="shared" si="191"/>
        <v>0</v>
      </c>
      <c r="W340" s="459"/>
      <c r="X340" s="444"/>
    </row>
    <row r="341" spans="1:25" ht="37.5" customHeight="1">
      <c r="A341" s="446" t="s">
        <v>570</v>
      </c>
      <c r="B341" s="480" t="s">
        <v>604</v>
      </c>
      <c r="C341" s="449" t="s">
        <v>934</v>
      </c>
      <c r="D341" s="449"/>
      <c r="E341" s="449"/>
      <c r="F341" s="449"/>
      <c r="G341" s="449"/>
      <c r="H341" s="479" t="s">
        <v>43</v>
      </c>
      <c r="I341" s="450">
        <v>3</v>
      </c>
      <c r="J341" s="451">
        <f t="shared" si="183"/>
        <v>6</v>
      </c>
      <c r="K341" s="452">
        <v>0</v>
      </c>
      <c r="L341" s="453">
        <v>0.08</v>
      </c>
      <c r="M341" s="454">
        <f t="shared" si="184"/>
        <v>0</v>
      </c>
      <c r="N341" s="454">
        <f t="shared" si="185"/>
        <v>0</v>
      </c>
      <c r="O341" s="455">
        <f t="shared" si="186"/>
        <v>0</v>
      </c>
      <c r="P341" s="455">
        <f t="shared" si="187"/>
        <v>0</v>
      </c>
      <c r="Q341" s="479" t="s">
        <v>43</v>
      </c>
      <c r="R341" s="456">
        <v>3</v>
      </c>
      <c r="S341" s="457">
        <f t="shared" si="188"/>
        <v>0</v>
      </c>
      <c r="T341" s="457">
        <f t="shared" si="189"/>
        <v>0</v>
      </c>
      <c r="U341" s="457">
        <f t="shared" si="190"/>
        <v>0</v>
      </c>
      <c r="V341" s="458">
        <f t="shared" si="191"/>
        <v>0</v>
      </c>
      <c r="W341" s="459"/>
      <c r="X341" s="444"/>
    </row>
    <row r="342" spans="1:25" ht="37.5" customHeight="1">
      <c r="A342" s="446" t="s">
        <v>570</v>
      </c>
      <c r="B342" s="480" t="s">
        <v>605</v>
      </c>
      <c r="C342" s="449" t="s">
        <v>957</v>
      </c>
      <c r="D342" s="449"/>
      <c r="E342" s="449"/>
      <c r="F342" s="449"/>
      <c r="G342" s="449"/>
      <c r="H342" s="479" t="s">
        <v>43</v>
      </c>
      <c r="I342" s="450">
        <v>3</v>
      </c>
      <c r="J342" s="451">
        <f t="shared" si="183"/>
        <v>6</v>
      </c>
      <c r="K342" s="452">
        <v>0</v>
      </c>
      <c r="L342" s="453">
        <v>0.08</v>
      </c>
      <c r="M342" s="454">
        <f t="shared" si="184"/>
        <v>0</v>
      </c>
      <c r="N342" s="454">
        <f t="shared" si="185"/>
        <v>0</v>
      </c>
      <c r="O342" s="455">
        <f t="shared" si="186"/>
        <v>0</v>
      </c>
      <c r="P342" s="455">
        <f t="shared" si="187"/>
        <v>0</v>
      </c>
      <c r="Q342" s="479" t="s">
        <v>43</v>
      </c>
      <c r="R342" s="456">
        <v>3</v>
      </c>
      <c r="S342" s="457">
        <f t="shared" si="188"/>
        <v>0</v>
      </c>
      <c r="T342" s="457">
        <f t="shared" si="189"/>
        <v>0</v>
      </c>
      <c r="U342" s="457">
        <f t="shared" si="190"/>
        <v>0</v>
      </c>
      <c r="V342" s="458">
        <f t="shared" si="191"/>
        <v>0</v>
      </c>
      <c r="W342" s="459"/>
      <c r="X342" s="444"/>
    </row>
    <row r="343" spans="1:25" ht="37.5" customHeight="1">
      <c r="A343" s="446" t="s">
        <v>570</v>
      </c>
      <c r="B343" s="480" t="s">
        <v>607</v>
      </c>
      <c r="C343" s="449" t="s">
        <v>973</v>
      </c>
      <c r="D343" s="449"/>
      <c r="E343" s="449"/>
      <c r="F343" s="449"/>
      <c r="G343" s="449"/>
      <c r="H343" s="479" t="s">
        <v>43</v>
      </c>
      <c r="I343" s="450">
        <v>2</v>
      </c>
      <c r="J343" s="451">
        <f t="shared" si="183"/>
        <v>4</v>
      </c>
      <c r="K343" s="452">
        <v>0</v>
      </c>
      <c r="L343" s="453">
        <v>0.08</v>
      </c>
      <c r="M343" s="454">
        <f t="shared" si="184"/>
        <v>0</v>
      </c>
      <c r="N343" s="454">
        <f t="shared" si="185"/>
        <v>0</v>
      </c>
      <c r="O343" s="455">
        <f t="shared" si="186"/>
        <v>0</v>
      </c>
      <c r="P343" s="455">
        <f t="shared" si="187"/>
        <v>0</v>
      </c>
      <c r="Q343" s="479" t="s">
        <v>43</v>
      </c>
      <c r="R343" s="456">
        <v>2</v>
      </c>
      <c r="S343" s="457">
        <f t="shared" si="188"/>
        <v>0</v>
      </c>
      <c r="T343" s="457">
        <f t="shared" si="189"/>
        <v>0</v>
      </c>
      <c r="U343" s="457">
        <f t="shared" si="190"/>
        <v>0</v>
      </c>
      <c r="V343" s="458">
        <f t="shared" si="191"/>
        <v>0</v>
      </c>
      <c r="W343" s="459"/>
      <c r="X343" s="444"/>
    </row>
    <row r="344" spans="1:25" ht="37.5" customHeight="1">
      <c r="A344" s="446" t="s">
        <v>570</v>
      </c>
      <c r="B344" s="480" t="s">
        <v>608</v>
      </c>
      <c r="C344" s="449" t="s">
        <v>927</v>
      </c>
      <c r="D344" s="449"/>
      <c r="E344" s="449"/>
      <c r="F344" s="449"/>
      <c r="G344" s="449"/>
      <c r="H344" s="479" t="s">
        <v>43</v>
      </c>
      <c r="I344" s="450">
        <v>3</v>
      </c>
      <c r="J344" s="451">
        <f t="shared" si="183"/>
        <v>6</v>
      </c>
      <c r="K344" s="452">
        <v>0</v>
      </c>
      <c r="L344" s="453">
        <v>0.08</v>
      </c>
      <c r="M344" s="454">
        <f t="shared" si="184"/>
        <v>0</v>
      </c>
      <c r="N344" s="454">
        <f t="shared" si="185"/>
        <v>0</v>
      </c>
      <c r="O344" s="455">
        <f t="shared" si="186"/>
        <v>0</v>
      </c>
      <c r="P344" s="455">
        <f t="shared" si="187"/>
        <v>0</v>
      </c>
      <c r="Q344" s="479" t="s">
        <v>43</v>
      </c>
      <c r="R344" s="456">
        <v>3</v>
      </c>
      <c r="S344" s="457">
        <f t="shared" si="188"/>
        <v>0</v>
      </c>
      <c r="T344" s="457">
        <f t="shared" si="189"/>
        <v>0</v>
      </c>
      <c r="U344" s="457">
        <f t="shared" si="190"/>
        <v>0</v>
      </c>
      <c r="V344" s="458">
        <f t="shared" si="191"/>
        <v>0</v>
      </c>
      <c r="W344" s="459"/>
      <c r="X344" s="444"/>
    </row>
    <row r="345" spans="1:25" ht="45.95" customHeight="1">
      <c r="A345" s="446"/>
      <c r="B345" s="480" t="s">
        <v>610</v>
      </c>
      <c r="C345" s="449" t="s">
        <v>930</v>
      </c>
      <c r="D345" s="449"/>
      <c r="E345" s="449"/>
      <c r="F345" s="449"/>
      <c r="G345" s="449"/>
      <c r="H345" s="479" t="s">
        <v>43</v>
      </c>
      <c r="I345" s="450">
        <v>11</v>
      </c>
      <c r="J345" s="451">
        <f t="shared" si="183"/>
        <v>22</v>
      </c>
      <c r="K345" s="452">
        <v>0</v>
      </c>
      <c r="L345" s="453">
        <v>0.08</v>
      </c>
      <c r="M345" s="454">
        <f t="shared" si="184"/>
        <v>0</v>
      </c>
      <c r="N345" s="454">
        <f t="shared" si="185"/>
        <v>0</v>
      </c>
      <c r="O345" s="455">
        <f t="shared" si="186"/>
        <v>0</v>
      </c>
      <c r="P345" s="455">
        <f t="shared" si="187"/>
        <v>0</v>
      </c>
      <c r="Q345" s="479" t="s">
        <v>43</v>
      </c>
      <c r="R345" s="456">
        <v>13</v>
      </c>
      <c r="S345" s="457">
        <f t="shared" si="188"/>
        <v>0</v>
      </c>
      <c r="T345" s="457">
        <f t="shared" si="189"/>
        <v>0</v>
      </c>
      <c r="U345" s="457">
        <f t="shared" si="190"/>
        <v>0</v>
      </c>
      <c r="V345" s="458">
        <f t="shared" si="191"/>
        <v>0</v>
      </c>
      <c r="W345" s="459"/>
      <c r="X345" s="444"/>
    </row>
    <row r="346" spans="1:25" ht="37.5" customHeight="1">
      <c r="A346" s="446" t="s">
        <v>570</v>
      </c>
      <c r="B346" s="480" t="s">
        <v>612</v>
      </c>
      <c r="C346" s="449" t="s">
        <v>949</v>
      </c>
      <c r="D346" s="449"/>
      <c r="E346" s="449"/>
      <c r="F346" s="449"/>
      <c r="G346" s="449"/>
      <c r="H346" s="479" t="s">
        <v>43</v>
      </c>
      <c r="I346" s="450">
        <v>2</v>
      </c>
      <c r="J346" s="451">
        <f t="shared" si="183"/>
        <v>4</v>
      </c>
      <c r="K346" s="452">
        <v>0</v>
      </c>
      <c r="L346" s="453">
        <v>0.08</v>
      </c>
      <c r="M346" s="454">
        <f t="shared" si="184"/>
        <v>0</v>
      </c>
      <c r="N346" s="454">
        <f t="shared" si="185"/>
        <v>0</v>
      </c>
      <c r="O346" s="455">
        <f t="shared" si="186"/>
        <v>0</v>
      </c>
      <c r="P346" s="455">
        <f t="shared" si="187"/>
        <v>0</v>
      </c>
      <c r="Q346" s="479" t="s">
        <v>43</v>
      </c>
      <c r="R346" s="456">
        <v>2</v>
      </c>
      <c r="S346" s="457">
        <f t="shared" si="188"/>
        <v>0</v>
      </c>
      <c r="T346" s="457">
        <f t="shared" si="189"/>
        <v>0</v>
      </c>
      <c r="U346" s="457">
        <f t="shared" si="190"/>
        <v>0</v>
      </c>
      <c r="V346" s="458">
        <f t="shared" si="191"/>
        <v>0</v>
      </c>
      <c r="W346" s="459"/>
      <c r="X346" s="444"/>
    </row>
    <row r="347" spans="1:25" ht="41.25" customHeight="1">
      <c r="A347" s="446" t="s">
        <v>570</v>
      </c>
      <c r="B347" s="480" t="s">
        <v>614</v>
      </c>
      <c r="C347" s="460" t="s">
        <v>641</v>
      </c>
      <c r="D347" s="448"/>
      <c r="E347" s="448"/>
      <c r="F347" s="448"/>
      <c r="G347" s="448"/>
      <c r="H347" s="447" t="s">
        <v>585</v>
      </c>
      <c r="I347" s="450">
        <v>3</v>
      </c>
      <c r="J347" s="451">
        <f t="shared" si="183"/>
        <v>6</v>
      </c>
      <c r="K347" s="452">
        <v>0</v>
      </c>
      <c r="L347" s="453">
        <v>0.23</v>
      </c>
      <c r="M347" s="454">
        <f t="shared" si="184"/>
        <v>0</v>
      </c>
      <c r="N347" s="454">
        <f t="shared" si="185"/>
        <v>0</v>
      </c>
      <c r="O347" s="455">
        <f t="shared" si="186"/>
        <v>0</v>
      </c>
      <c r="P347" s="455">
        <f t="shared" si="187"/>
        <v>0</v>
      </c>
      <c r="Q347" s="447" t="s">
        <v>585</v>
      </c>
      <c r="R347" s="456">
        <v>3</v>
      </c>
      <c r="S347" s="457">
        <f t="shared" si="188"/>
        <v>0</v>
      </c>
      <c r="T347" s="457">
        <f t="shared" si="189"/>
        <v>0</v>
      </c>
      <c r="U347" s="457">
        <f t="shared" si="190"/>
        <v>0</v>
      </c>
      <c r="V347" s="458">
        <f t="shared" si="191"/>
        <v>0</v>
      </c>
      <c r="W347" s="459"/>
      <c r="X347" s="444"/>
    </row>
    <row r="348" spans="1:25" s="445" customFormat="1" ht="30.75" customHeight="1">
      <c r="A348" s="446"/>
      <c r="B348" s="652" t="s">
        <v>974</v>
      </c>
      <c r="C348" s="652"/>
      <c r="D348" s="652"/>
      <c r="E348" s="437"/>
      <c r="F348" s="437"/>
      <c r="G348" s="437"/>
      <c r="H348" s="437"/>
      <c r="I348" s="439"/>
      <c r="J348" s="437"/>
      <c r="K348" s="437"/>
      <c r="L348" s="437"/>
      <c r="M348" s="437"/>
      <c r="N348" s="441" t="s">
        <v>535</v>
      </c>
      <c r="O348" s="440">
        <f>SUM(O349:O356)</f>
        <v>0</v>
      </c>
      <c r="P348" s="440">
        <f>SUM(P349:P356)</f>
        <v>0</v>
      </c>
      <c r="Q348" s="594"/>
      <c r="R348" s="442"/>
      <c r="S348" s="440">
        <f>SUM(S349:S356)</f>
        <v>0</v>
      </c>
      <c r="T348" s="440">
        <f>SUM(T349:T356)</f>
        <v>0</v>
      </c>
      <c r="U348" s="440">
        <f>SUM(U349:U356)</f>
        <v>0</v>
      </c>
      <c r="V348" s="440">
        <f>SUM(V349:V356)</f>
        <v>0</v>
      </c>
      <c r="W348" s="443"/>
      <c r="X348" s="444"/>
      <c r="Y348" s="410"/>
    </row>
    <row r="349" spans="1:25" ht="41.25" customHeight="1">
      <c r="A349" s="446" t="s">
        <v>570</v>
      </c>
      <c r="B349" s="480" t="s">
        <v>571</v>
      </c>
      <c r="C349" s="449" t="s">
        <v>975</v>
      </c>
      <c r="D349" s="449"/>
      <c r="E349" s="449"/>
      <c r="F349" s="449"/>
      <c r="G349" s="449"/>
      <c r="H349" s="479" t="s">
        <v>43</v>
      </c>
      <c r="I349" s="450">
        <v>1</v>
      </c>
      <c r="J349" s="451">
        <f t="shared" ref="J349:J356" si="192">I349*2</f>
        <v>2</v>
      </c>
      <c r="K349" s="452">
        <v>0</v>
      </c>
      <c r="L349" s="453">
        <v>0.08</v>
      </c>
      <c r="M349" s="454">
        <f t="shared" ref="M349:M356" si="193">K349*L349</f>
        <v>0</v>
      </c>
      <c r="N349" s="454">
        <f t="shared" ref="N349:N356" si="194">K349+M349</f>
        <v>0</v>
      </c>
      <c r="O349" s="455">
        <f t="shared" ref="O349:O356" si="195">J349*K349</f>
        <v>0</v>
      </c>
      <c r="P349" s="455">
        <f t="shared" ref="P349:P356" si="196">J349*N349</f>
        <v>0</v>
      </c>
      <c r="Q349" s="479" t="s">
        <v>43</v>
      </c>
      <c r="R349" s="456">
        <v>1</v>
      </c>
      <c r="S349" s="457">
        <f t="shared" ref="S349:S356" si="197">R349*K349</f>
        <v>0</v>
      </c>
      <c r="T349" s="457">
        <f t="shared" ref="T349:T356" si="198">R349*N349</f>
        <v>0</v>
      </c>
      <c r="U349" s="457">
        <f t="shared" ref="U349:V356" si="199">O349+S349</f>
        <v>0</v>
      </c>
      <c r="V349" s="458">
        <f t="shared" si="199"/>
        <v>0</v>
      </c>
      <c r="W349" s="459"/>
      <c r="X349" s="444"/>
    </row>
    <row r="350" spans="1:25" ht="41.25" customHeight="1">
      <c r="A350" s="446" t="s">
        <v>570</v>
      </c>
      <c r="B350" s="480" t="s">
        <v>573</v>
      </c>
      <c r="C350" s="449" t="s">
        <v>976</v>
      </c>
      <c r="D350" s="449"/>
      <c r="E350" s="449"/>
      <c r="F350" s="449"/>
      <c r="G350" s="449"/>
      <c r="H350" s="479" t="s">
        <v>43</v>
      </c>
      <c r="I350" s="450">
        <v>1</v>
      </c>
      <c r="J350" s="451">
        <f t="shared" si="192"/>
        <v>2</v>
      </c>
      <c r="K350" s="452">
        <v>0</v>
      </c>
      <c r="L350" s="453">
        <v>0.08</v>
      </c>
      <c r="M350" s="454">
        <f t="shared" si="193"/>
        <v>0</v>
      </c>
      <c r="N350" s="454">
        <f t="shared" si="194"/>
        <v>0</v>
      </c>
      <c r="O350" s="455">
        <f t="shared" si="195"/>
        <v>0</v>
      </c>
      <c r="P350" s="455">
        <f t="shared" si="196"/>
        <v>0</v>
      </c>
      <c r="Q350" s="479" t="s">
        <v>43</v>
      </c>
      <c r="R350" s="456">
        <v>1</v>
      </c>
      <c r="S350" s="457">
        <f t="shared" si="197"/>
        <v>0</v>
      </c>
      <c r="T350" s="457">
        <f t="shared" si="198"/>
        <v>0</v>
      </c>
      <c r="U350" s="457">
        <f t="shared" si="199"/>
        <v>0</v>
      </c>
      <c r="V350" s="458">
        <f t="shared" si="199"/>
        <v>0</v>
      </c>
      <c r="W350" s="459"/>
      <c r="X350" s="444"/>
    </row>
    <row r="351" spans="1:25" ht="45.75" customHeight="1">
      <c r="A351" s="446" t="s">
        <v>570</v>
      </c>
      <c r="B351" s="480" t="s">
        <v>575</v>
      </c>
      <c r="C351" s="449" t="s">
        <v>977</v>
      </c>
      <c r="D351" s="449"/>
      <c r="E351" s="449"/>
      <c r="F351" s="449"/>
      <c r="G351" s="449"/>
      <c r="H351" s="479" t="s">
        <v>43</v>
      </c>
      <c r="I351" s="450">
        <v>2</v>
      </c>
      <c r="J351" s="451">
        <f t="shared" si="192"/>
        <v>4</v>
      </c>
      <c r="K351" s="452">
        <v>0</v>
      </c>
      <c r="L351" s="453">
        <v>0.08</v>
      </c>
      <c r="M351" s="454">
        <f t="shared" si="193"/>
        <v>0</v>
      </c>
      <c r="N351" s="454">
        <f t="shared" si="194"/>
        <v>0</v>
      </c>
      <c r="O351" s="455">
        <f t="shared" si="195"/>
        <v>0</v>
      </c>
      <c r="P351" s="455">
        <f t="shared" si="196"/>
        <v>0</v>
      </c>
      <c r="Q351" s="479" t="s">
        <v>43</v>
      </c>
      <c r="R351" s="456">
        <v>2</v>
      </c>
      <c r="S351" s="457">
        <f t="shared" si="197"/>
        <v>0</v>
      </c>
      <c r="T351" s="457">
        <f t="shared" si="198"/>
        <v>0</v>
      </c>
      <c r="U351" s="457">
        <f t="shared" si="199"/>
        <v>0</v>
      </c>
      <c r="V351" s="458">
        <f t="shared" si="199"/>
        <v>0</v>
      </c>
      <c r="W351" s="459"/>
      <c r="X351" s="444"/>
    </row>
    <row r="352" spans="1:25" ht="39" customHeight="1">
      <c r="A352" s="446" t="s">
        <v>570</v>
      </c>
      <c r="B352" s="480" t="s">
        <v>577</v>
      </c>
      <c r="C352" s="449" t="s">
        <v>978</v>
      </c>
      <c r="D352" s="449"/>
      <c r="E352" s="449"/>
      <c r="F352" s="449"/>
      <c r="G352" s="449"/>
      <c r="H352" s="479" t="s">
        <v>43</v>
      </c>
      <c r="I352" s="450">
        <v>2</v>
      </c>
      <c r="J352" s="451">
        <f t="shared" si="192"/>
        <v>4</v>
      </c>
      <c r="K352" s="452">
        <v>0</v>
      </c>
      <c r="L352" s="453">
        <v>0.08</v>
      </c>
      <c r="M352" s="454">
        <f t="shared" si="193"/>
        <v>0</v>
      </c>
      <c r="N352" s="454">
        <f t="shared" si="194"/>
        <v>0</v>
      </c>
      <c r="O352" s="455">
        <f t="shared" si="195"/>
        <v>0</v>
      </c>
      <c r="P352" s="455">
        <f t="shared" si="196"/>
        <v>0</v>
      </c>
      <c r="Q352" s="479" t="s">
        <v>43</v>
      </c>
      <c r="R352" s="456">
        <v>2</v>
      </c>
      <c r="S352" s="457">
        <f t="shared" si="197"/>
        <v>0</v>
      </c>
      <c r="T352" s="457">
        <f t="shared" si="198"/>
        <v>0</v>
      </c>
      <c r="U352" s="457">
        <f t="shared" si="199"/>
        <v>0</v>
      </c>
      <c r="V352" s="458">
        <f t="shared" si="199"/>
        <v>0</v>
      </c>
      <c r="W352" s="459"/>
      <c r="X352" s="444"/>
    </row>
    <row r="353" spans="1:25" ht="43.5" customHeight="1">
      <c r="A353" s="446" t="s">
        <v>570</v>
      </c>
      <c r="B353" s="480" t="s">
        <v>578</v>
      </c>
      <c r="C353" s="449" t="s">
        <v>979</v>
      </c>
      <c r="D353" s="449"/>
      <c r="E353" s="449"/>
      <c r="F353" s="449"/>
      <c r="G353" s="449"/>
      <c r="H353" s="479" t="s">
        <v>43</v>
      </c>
      <c r="I353" s="450">
        <v>2</v>
      </c>
      <c r="J353" s="451">
        <f t="shared" si="192"/>
        <v>4</v>
      </c>
      <c r="K353" s="452">
        <v>0</v>
      </c>
      <c r="L353" s="453">
        <v>0.08</v>
      </c>
      <c r="M353" s="454">
        <f t="shared" si="193"/>
        <v>0</v>
      </c>
      <c r="N353" s="454">
        <f t="shared" si="194"/>
        <v>0</v>
      </c>
      <c r="O353" s="455">
        <f t="shared" si="195"/>
        <v>0</v>
      </c>
      <c r="P353" s="455">
        <f t="shared" si="196"/>
        <v>0</v>
      </c>
      <c r="Q353" s="479" t="s">
        <v>43</v>
      </c>
      <c r="R353" s="456">
        <v>2</v>
      </c>
      <c r="S353" s="457">
        <f t="shared" si="197"/>
        <v>0</v>
      </c>
      <c r="T353" s="457">
        <f t="shared" si="198"/>
        <v>0</v>
      </c>
      <c r="U353" s="457">
        <f t="shared" si="199"/>
        <v>0</v>
      </c>
      <c r="V353" s="458">
        <f t="shared" si="199"/>
        <v>0</v>
      </c>
      <c r="W353" s="459"/>
      <c r="X353" s="444"/>
    </row>
    <row r="354" spans="1:25" ht="48" customHeight="1">
      <c r="A354" s="446"/>
      <c r="B354" s="480" t="s">
        <v>580</v>
      </c>
      <c r="C354" s="449" t="s">
        <v>930</v>
      </c>
      <c r="D354" s="449"/>
      <c r="E354" s="449"/>
      <c r="F354" s="449"/>
      <c r="G354" s="449"/>
      <c r="H354" s="479" t="s">
        <v>43</v>
      </c>
      <c r="I354" s="450">
        <v>1</v>
      </c>
      <c r="J354" s="451">
        <f t="shared" si="192"/>
        <v>2</v>
      </c>
      <c r="K354" s="452">
        <v>0</v>
      </c>
      <c r="L354" s="453">
        <v>0.08</v>
      </c>
      <c r="M354" s="454">
        <f t="shared" si="193"/>
        <v>0</v>
      </c>
      <c r="N354" s="454">
        <f t="shared" si="194"/>
        <v>0</v>
      </c>
      <c r="O354" s="455">
        <f t="shared" si="195"/>
        <v>0</v>
      </c>
      <c r="P354" s="455">
        <f t="shared" si="196"/>
        <v>0</v>
      </c>
      <c r="Q354" s="479" t="s">
        <v>43</v>
      </c>
      <c r="R354" s="456">
        <v>1</v>
      </c>
      <c r="S354" s="457">
        <f t="shared" si="197"/>
        <v>0</v>
      </c>
      <c r="T354" s="457">
        <f t="shared" si="198"/>
        <v>0</v>
      </c>
      <c r="U354" s="457">
        <f t="shared" si="199"/>
        <v>0</v>
      </c>
      <c r="V354" s="458">
        <f t="shared" si="199"/>
        <v>0</v>
      </c>
      <c r="W354" s="459"/>
      <c r="X354" s="444"/>
    </row>
    <row r="355" spans="1:25" ht="32.25" customHeight="1">
      <c r="A355" s="446" t="s">
        <v>570</v>
      </c>
      <c r="B355" s="480" t="s">
        <v>581</v>
      </c>
      <c r="C355" s="449" t="s">
        <v>980</v>
      </c>
      <c r="D355" s="449"/>
      <c r="E355" s="449"/>
      <c r="F355" s="449"/>
      <c r="G355" s="449"/>
      <c r="H355" s="479" t="s">
        <v>43</v>
      </c>
      <c r="I355" s="450">
        <v>2</v>
      </c>
      <c r="J355" s="451">
        <f t="shared" si="192"/>
        <v>4</v>
      </c>
      <c r="K355" s="452">
        <v>0</v>
      </c>
      <c r="L355" s="453">
        <v>0.08</v>
      </c>
      <c r="M355" s="454">
        <f t="shared" si="193"/>
        <v>0</v>
      </c>
      <c r="N355" s="454">
        <f t="shared" si="194"/>
        <v>0</v>
      </c>
      <c r="O355" s="455">
        <f t="shared" si="195"/>
        <v>0</v>
      </c>
      <c r="P355" s="455">
        <f t="shared" si="196"/>
        <v>0</v>
      </c>
      <c r="Q355" s="479" t="s">
        <v>43</v>
      </c>
      <c r="R355" s="456">
        <v>2</v>
      </c>
      <c r="S355" s="457">
        <f t="shared" si="197"/>
        <v>0</v>
      </c>
      <c r="T355" s="457">
        <f t="shared" si="198"/>
        <v>0</v>
      </c>
      <c r="U355" s="457">
        <f t="shared" si="199"/>
        <v>0</v>
      </c>
      <c r="V355" s="458">
        <f t="shared" si="199"/>
        <v>0</v>
      </c>
      <c r="W355" s="459"/>
      <c r="X355" s="444"/>
    </row>
    <row r="356" spans="1:25" ht="41.25" customHeight="1">
      <c r="A356" s="446" t="s">
        <v>570</v>
      </c>
      <c r="B356" s="480" t="s">
        <v>583</v>
      </c>
      <c r="C356" s="460" t="s">
        <v>641</v>
      </c>
      <c r="D356" s="448"/>
      <c r="E356" s="448"/>
      <c r="F356" s="448"/>
      <c r="G356" s="448"/>
      <c r="H356" s="447" t="s">
        <v>585</v>
      </c>
      <c r="I356" s="450">
        <v>2</v>
      </c>
      <c r="J356" s="451">
        <f t="shared" si="192"/>
        <v>4</v>
      </c>
      <c r="K356" s="452">
        <v>0</v>
      </c>
      <c r="L356" s="453">
        <v>0.23</v>
      </c>
      <c r="M356" s="454">
        <f t="shared" si="193"/>
        <v>0</v>
      </c>
      <c r="N356" s="454">
        <f t="shared" si="194"/>
        <v>0</v>
      </c>
      <c r="O356" s="455">
        <f t="shared" si="195"/>
        <v>0</v>
      </c>
      <c r="P356" s="455">
        <f t="shared" si="196"/>
        <v>0</v>
      </c>
      <c r="Q356" s="447" t="s">
        <v>585</v>
      </c>
      <c r="R356" s="456">
        <v>2</v>
      </c>
      <c r="S356" s="457">
        <f t="shared" si="197"/>
        <v>0</v>
      </c>
      <c r="T356" s="457">
        <f t="shared" si="198"/>
        <v>0</v>
      </c>
      <c r="U356" s="457">
        <f t="shared" si="199"/>
        <v>0</v>
      </c>
      <c r="V356" s="458">
        <f t="shared" si="199"/>
        <v>0</v>
      </c>
      <c r="W356" s="459"/>
      <c r="X356" s="444"/>
    </row>
    <row r="357" spans="1:25" s="445" customFormat="1" ht="30.75" customHeight="1">
      <c r="A357" s="446"/>
      <c r="B357" s="652" t="s">
        <v>981</v>
      </c>
      <c r="C357" s="652"/>
      <c r="D357" s="652"/>
      <c r="E357" s="437"/>
      <c r="F357" s="437"/>
      <c r="G357" s="437"/>
      <c r="H357" s="437"/>
      <c r="I357" s="439"/>
      <c r="J357" s="437"/>
      <c r="K357" s="437"/>
      <c r="L357" s="437"/>
      <c r="M357" s="437"/>
      <c r="N357" s="441" t="s">
        <v>535</v>
      </c>
      <c r="O357" s="440">
        <f>SUM(O358:O365)</f>
        <v>0</v>
      </c>
      <c r="P357" s="440">
        <f>SUM(P358:P365)</f>
        <v>0</v>
      </c>
      <c r="Q357" s="594"/>
      <c r="R357" s="442"/>
      <c r="S357" s="440">
        <f>SUM(S358:S365)</f>
        <v>0</v>
      </c>
      <c r="T357" s="440">
        <f>SUM(T358:T365)</f>
        <v>0</v>
      </c>
      <c r="U357" s="440">
        <f>SUM(U358:U365)</f>
        <v>0</v>
      </c>
      <c r="V357" s="440">
        <f>SUM(V358:V365)</f>
        <v>0</v>
      </c>
      <c r="W357" s="443"/>
      <c r="X357" s="444"/>
      <c r="Y357" s="410"/>
    </row>
    <row r="358" spans="1:25">
      <c r="A358" s="446" t="s">
        <v>570</v>
      </c>
      <c r="B358" s="480" t="s">
        <v>571</v>
      </c>
      <c r="C358" s="449" t="s">
        <v>982</v>
      </c>
      <c r="D358" s="449"/>
      <c r="E358" s="449"/>
      <c r="F358" s="449"/>
      <c r="G358" s="449"/>
      <c r="H358" s="479" t="s">
        <v>43</v>
      </c>
      <c r="I358" s="450">
        <v>2</v>
      </c>
      <c r="J358" s="451">
        <f t="shared" ref="J358:J365" si="200">I358*2</f>
        <v>4</v>
      </c>
      <c r="K358" s="452">
        <v>0</v>
      </c>
      <c r="L358" s="453">
        <v>0.08</v>
      </c>
      <c r="M358" s="454">
        <f t="shared" ref="M358:M365" si="201">K358*L358</f>
        <v>0</v>
      </c>
      <c r="N358" s="454">
        <f t="shared" ref="N358:N365" si="202">K358+M358</f>
        <v>0</v>
      </c>
      <c r="O358" s="455">
        <f t="shared" ref="O358:O365" si="203">J358*K358</f>
        <v>0</v>
      </c>
      <c r="P358" s="455">
        <f t="shared" ref="P358:P365" si="204">J358*N358</f>
        <v>0</v>
      </c>
      <c r="Q358" s="479" t="s">
        <v>43</v>
      </c>
      <c r="R358" s="456">
        <v>2</v>
      </c>
      <c r="S358" s="457">
        <f t="shared" ref="S358:S365" si="205">R358*K358</f>
        <v>0</v>
      </c>
      <c r="T358" s="457">
        <f t="shared" ref="T358:T365" si="206">R358*N358</f>
        <v>0</v>
      </c>
      <c r="U358" s="457">
        <f t="shared" ref="U358:V365" si="207">O358+S358</f>
        <v>0</v>
      </c>
      <c r="V358" s="458">
        <f t="shared" si="207"/>
        <v>0</v>
      </c>
      <c r="W358" s="459"/>
      <c r="X358" s="444"/>
    </row>
    <row r="359" spans="1:25">
      <c r="A359" s="446" t="s">
        <v>570</v>
      </c>
      <c r="B359" s="480" t="s">
        <v>573</v>
      </c>
      <c r="C359" s="449" t="s">
        <v>983</v>
      </c>
      <c r="D359" s="449"/>
      <c r="E359" s="449"/>
      <c r="F359" s="449"/>
      <c r="G359" s="449"/>
      <c r="H359" s="479" t="s">
        <v>43</v>
      </c>
      <c r="I359" s="450">
        <v>1</v>
      </c>
      <c r="J359" s="451">
        <f t="shared" si="200"/>
        <v>2</v>
      </c>
      <c r="K359" s="452">
        <v>0</v>
      </c>
      <c r="L359" s="453">
        <v>0.08</v>
      </c>
      <c r="M359" s="454">
        <f t="shared" si="201"/>
        <v>0</v>
      </c>
      <c r="N359" s="454">
        <f t="shared" si="202"/>
        <v>0</v>
      </c>
      <c r="O359" s="455">
        <f t="shared" si="203"/>
        <v>0</v>
      </c>
      <c r="P359" s="455">
        <f t="shared" si="204"/>
        <v>0</v>
      </c>
      <c r="Q359" s="479" t="s">
        <v>43</v>
      </c>
      <c r="R359" s="456">
        <v>1</v>
      </c>
      <c r="S359" s="457">
        <f t="shared" si="205"/>
        <v>0</v>
      </c>
      <c r="T359" s="457">
        <f t="shared" si="206"/>
        <v>0</v>
      </c>
      <c r="U359" s="457">
        <f t="shared" si="207"/>
        <v>0</v>
      </c>
      <c r="V359" s="458">
        <f t="shared" si="207"/>
        <v>0</v>
      </c>
      <c r="W359" s="459"/>
      <c r="X359" s="444"/>
    </row>
    <row r="360" spans="1:25" ht="27.75" customHeight="1">
      <c r="A360" s="446" t="s">
        <v>570</v>
      </c>
      <c r="B360" s="480" t="s">
        <v>575</v>
      </c>
      <c r="C360" s="449" t="s">
        <v>984</v>
      </c>
      <c r="D360" s="449"/>
      <c r="E360" s="449"/>
      <c r="F360" s="449"/>
      <c r="G360" s="449"/>
      <c r="H360" s="479" t="s">
        <v>43</v>
      </c>
      <c r="I360" s="450">
        <v>2</v>
      </c>
      <c r="J360" s="451">
        <f t="shared" si="200"/>
        <v>4</v>
      </c>
      <c r="K360" s="452">
        <v>0</v>
      </c>
      <c r="L360" s="453">
        <v>0.08</v>
      </c>
      <c r="M360" s="454">
        <f t="shared" si="201"/>
        <v>0</v>
      </c>
      <c r="N360" s="454">
        <f t="shared" si="202"/>
        <v>0</v>
      </c>
      <c r="O360" s="455">
        <f t="shared" si="203"/>
        <v>0</v>
      </c>
      <c r="P360" s="455">
        <f t="shared" si="204"/>
        <v>0</v>
      </c>
      <c r="Q360" s="479" t="s">
        <v>43</v>
      </c>
      <c r="R360" s="456">
        <v>2</v>
      </c>
      <c r="S360" s="457">
        <f t="shared" si="205"/>
        <v>0</v>
      </c>
      <c r="T360" s="457">
        <f t="shared" si="206"/>
        <v>0</v>
      </c>
      <c r="U360" s="457">
        <f t="shared" si="207"/>
        <v>0</v>
      </c>
      <c r="V360" s="458">
        <f t="shared" si="207"/>
        <v>0</v>
      </c>
      <c r="W360" s="459"/>
      <c r="X360" s="444"/>
    </row>
    <row r="361" spans="1:25" ht="27.75" customHeight="1">
      <c r="A361" s="446" t="s">
        <v>570</v>
      </c>
      <c r="B361" s="480" t="s">
        <v>577</v>
      </c>
      <c r="C361" s="449" t="s">
        <v>985</v>
      </c>
      <c r="D361" s="449"/>
      <c r="E361" s="449"/>
      <c r="F361" s="449"/>
      <c r="G361" s="449"/>
      <c r="H361" s="479" t="s">
        <v>43</v>
      </c>
      <c r="I361" s="450">
        <v>2</v>
      </c>
      <c r="J361" s="451">
        <f t="shared" si="200"/>
        <v>4</v>
      </c>
      <c r="K361" s="452">
        <v>0</v>
      </c>
      <c r="L361" s="453">
        <v>0.08</v>
      </c>
      <c r="M361" s="454">
        <f t="shared" si="201"/>
        <v>0</v>
      </c>
      <c r="N361" s="454">
        <f t="shared" si="202"/>
        <v>0</v>
      </c>
      <c r="O361" s="455">
        <f t="shared" si="203"/>
        <v>0</v>
      </c>
      <c r="P361" s="455">
        <f t="shared" si="204"/>
        <v>0</v>
      </c>
      <c r="Q361" s="479" t="s">
        <v>43</v>
      </c>
      <c r="R361" s="456">
        <v>2</v>
      </c>
      <c r="S361" s="457">
        <f t="shared" si="205"/>
        <v>0</v>
      </c>
      <c r="T361" s="457">
        <f t="shared" si="206"/>
        <v>0</v>
      </c>
      <c r="U361" s="457">
        <f t="shared" si="207"/>
        <v>0</v>
      </c>
      <c r="V361" s="458">
        <f t="shared" si="207"/>
        <v>0</v>
      </c>
      <c r="W361" s="459"/>
      <c r="X361" s="444"/>
    </row>
    <row r="362" spans="1:25" ht="27.75" customHeight="1">
      <c r="A362" s="446" t="s">
        <v>570</v>
      </c>
      <c r="B362" s="480" t="s">
        <v>578</v>
      </c>
      <c r="C362" s="449" t="s">
        <v>986</v>
      </c>
      <c r="D362" s="449"/>
      <c r="E362" s="449"/>
      <c r="F362" s="449"/>
      <c r="G362" s="449"/>
      <c r="H362" s="479" t="s">
        <v>43</v>
      </c>
      <c r="I362" s="450">
        <v>2</v>
      </c>
      <c r="J362" s="451">
        <f t="shared" si="200"/>
        <v>4</v>
      </c>
      <c r="K362" s="452">
        <v>0</v>
      </c>
      <c r="L362" s="453">
        <v>0.08</v>
      </c>
      <c r="M362" s="454">
        <f t="shared" si="201"/>
        <v>0</v>
      </c>
      <c r="N362" s="454">
        <f t="shared" si="202"/>
        <v>0</v>
      </c>
      <c r="O362" s="455">
        <f t="shared" si="203"/>
        <v>0</v>
      </c>
      <c r="P362" s="455">
        <f t="shared" si="204"/>
        <v>0</v>
      </c>
      <c r="Q362" s="479" t="s">
        <v>43</v>
      </c>
      <c r="R362" s="456">
        <v>2</v>
      </c>
      <c r="S362" s="457">
        <f t="shared" si="205"/>
        <v>0</v>
      </c>
      <c r="T362" s="457">
        <f t="shared" si="206"/>
        <v>0</v>
      </c>
      <c r="U362" s="457">
        <f t="shared" si="207"/>
        <v>0</v>
      </c>
      <c r="V362" s="458">
        <f t="shared" si="207"/>
        <v>0</v>
      </c>
      <c r="W362" s="459"/>
      <c r="X362" s="444"/>
    </row>
    <row r="363" spans="1:25" ht="45.95" customHeight="1">
      <c r="A363" s="446" t="s">
        <v>570</v>
      </c>
      <c r="B363" s="480" t="s">
        <v>580</v>
      </c>
      <c r="C363" s="449" t="s">
        <v>930</v>
      </c>
      <c r="D363" s="449"/>
      <c r="E363" s="449"/>
      <c r="F363" s="449"/>
      <c r="G363" s="449"/>
      <c r="H363" s="479" t="s">
        <v>43</v>
      </c>
      <c r="I363" s="450">
        <v>2</v>
      </c>
      <c r="J363" s="451">
        <f t="shared" si="200"/>
        <v>4</v>
      </c>
      <c r="K363" s="452">
        <v>0</v>
      </c>
      <c r="L363" s="453">
        <v>0.08</v>
      </c>
      <c r="M363" s="454">
        <f t="shared" si="201"/>
        <v>0</v>
      </c>
      <c r="N363" s="454">
        <f t="shared" si="202"/>
        <v>0</v>
      </c>
      <c r="O363" s="455">
        <f t="shared" si="203"/>
        <v>0</v>
      </c>
      <c r="P363" s="455">
        <f t="shared" si="204"/>
        <v>0</v>
      </c>
      <c r="Q363" s="479" t="s">
        <v>43</v>
      </c>
      <c r="R363" s="456">
        <v>2</v>
      </c>
      <c r="S363" s="457">
        <f t="shared" si="205"/>
        <v>0</v>
      </c>
      <c r="T363" s="457">
        <f t="shared" si="206"/>
        <v>0</v>
      </c>
      <c r="U363" s="457">
        <f t="shared" si="207"/>
        <v>0</v>
      </c>
      <c r="V363" s="458">
        <f t="shared" si="207"/>
        <v>0</v>
      </c>
      <c r="W363" s="459"/>
      <c r="X363" s="444"/>
    </row>
    <row r="364" spans="1:25" ht="27.75" customHeight="1">
      <c r="A364" s="446" t="s">
        <v>570</v>
      </c>
      <c r="B364" s="480" t="s">
        <v>581</v>
      </c>
      <c r="C364" s="449" t="s">
        <v>987</v>
      </c>
      <c r="D364" s="449"/>
      <c r="E364" s="449"/>
      <c r="F364" s="449"/>
      <c r="G364" s="449"/>
      <c r="H364" s="479" t="s">
        <v>43</v>
      </c>
      <c r="I364" s="450">
        <v>2</v>
      </c>
      <c r="J364" s="451">
        <f t="shared" si="200"/>
        <v>4</v>
      </c>
      <c r="K364" s="452">
        <v>0</v>
      </c>
      <c r="L364" s="453">
        <v>0.08</v>
      </c>
      <c r="M364" s="454">
        <f t="shared" si="201"/>
        <v>0</v>
      </c>
      <c r="N364" s="454">
        <f t="shared" si="202"/>
        <v>0</v>
      </c>
      <c r="O364" s="455">
        <f t="shared" si="203"/>
        <v>0</v>
      </c>
      <c r="P364" s="455">
        <f t="shared" si="204"/>
        <v>0</v>
      </c>
      <c r="Q364" s="479" t="s">
        <v>43</v>
      </c>
      <c r="R364" s="456">
        <v>2</v>
      </c>
      <c r="S364" s="457">
        <f t="shared" si="205"/>
        <v>0</v>
      </c>
      <c r="T364" s="457">
        <f t="shared" si="206"/>
        <v>0</v>
      </c>
      <c r="U364" s="457">
        <f t="shared" si="207"/>
        <v>0</v>
      </c>
      <c r="V364" s="458">
        <f t="shared" si="207"/>
        <v>0</v>
      </c>
      <c r="W364" s="459"/>
      <c r="X364" s="444"/>
    </row>
    <row r="365" spans="1:25" ht="41.25" customHeight="1">
      <c r="A365" s="446" t="s">
        <v>570</v>
      </c>
      <c r="B365" s="480" t="s">
        <v>583</v>
      </c>
      <c r="C365" s="460" t="s">
        <v>641</v>
      </c>
      <c r="D365" s="448"/>
      <c r="E365" s="448"/>
      <c r="F365" s="448"/>
      <c r="G365" s="448"/>
      <c r="H365" s="447" t="s">
        <v>585</v>
      </c>
      <c r="I365" s="450">
        <v>2</v>
      </c>
      <c r="J365" s="451">
        <f t="shared" si="200"/>
        <v>4</v>
      </c>
      <c r="K365" s="452">
        <v>0</v>
      </c>
      <c r="L365" s="453">
        <v>0.23</v>
      </c>
      <c r="M365" s="454">
        <f t="shared" si="201"/>
        <v>0</v>
      </c>
      <c r="N365" s="454">
        <f t="shared" si="202"/>
        <v>0</v>
      </c>
      <c r="O365" s="455">
        <f t="shared" si="203"/>
        <v>0</v>
      </c>
      <c r="P365" s="455">
        <f t="shared" si="204"/>
        <v>0</v>
      </c>
      <c r="Q365" s="447" t="s">
        <v>585</v>
      </c>
      <c r="R365" s="456">
        <v>2</v>
      </c>
      <c r="S365" s="457">
        <f t="shared" si="205"/>
        <v>0</v>
      </c>
      <c r="T365" s="457">
        <f t="shared" si="206"/>
        <v>0</v>
      </c>
      <c r="U365" s="457">
        <f t="shared" si="207"/>
        <v>0</v>
      </c>
      <c r="V365" s="458">
        <f t="shared" si="207"/>
        <v>0</v>
      </c>
      <c r="W365" s="459"/>
      <c r="X365" s="444"/>
    </row>
    <row r="366" spans="1:25" s="445" customFormat="1" ht="30.75" customHeight="1">
      <c r="A366" s="446"/>
      <c r="B366" s="652" t="s">
        <v>988</v>
      </c>
      <c r="C366" s="652"/>
      <c r="D366" s="652"/>
      <c r="E366" s="652"/>
      <c r="F366" s="597"/>
      <c r="G366" s="597"/>
      <c r="H366" s="437"/>
      <c r="I366" s="439"/>
      <c r="J366" s="437"/>
      <c r="K366" s="437"/>
      <c r="L366" s="437"/>
      <c r="M366" s="437"/>
      <c r="N366" s="441" t="s">
        <v>535</v>
      </c>
      <c r="O366" s="440">
        <f>SUM(O367:O381)</f>
        <v>0</v>
      </c>
      <c r="P366" s="440">
        <f>SUM(P367:P381)</f>
        <v>0</v>
      </c>
      <c r="Q366" s="594"/>
      <c r="R366" s="442"/>
      <c r="S366" s="440">
        <f>SUM(S367:S381)</f>
        <v>0</v>
      </c>
      <c r="T366" s="440">
        <f>SUM(T367:T381)</f>
        <v>0</v>
      </c>
      <c r="U366" s="440">
        <f>SUM(U367:U381)</f>
        <v>0</v>
      </c>
      <c r="V366" s="440">
        <f>SUM(V367:V381)</f>
        <v>0</v>
      </c>
      <c r="W366" s="443"/>
      <c r="X366" s="444"/>
      <c r="Y366" s="410"/>
    </row>
    <row r="367" spans="1:25" ht="43.5" customHeight="1">
      <c r="A367" s="446" t="s">
        <v>570</v>
      </c>
      <c r="B367" s="447" t="s">
        <v>571</v>
      </c>
      <c r="C367" s="449" t="s">
        <v>989</v>
      </c>
      <c r="D367" s="449"/>
      <c r="E367" s="449"/>
      <c r="F367" s="449"/>
      <c r="G367" s="449"/>
      <c r="H367" s="479" t="s">
        <v>43</v>
      </c>
      <c r="I367" s="450">
        <v>2</v>
      </c>
      <c r="J367" s="451">
        <f t="shared" ref="J367:J375" si="208">I367*2</f>
        <v>4</v>
      </c>
      <c r="K367" s="452">
        <v>0</v>
      </c>
      <c r="L367" s="453">
        <v>0.08</v>
      </c>
      <c r="M367" s="454">
        <f t="shared" ref="M367:M375" si="209">K367*L367</f>
        <v>0</v>
      </c>
      <c r="N367" s="454">
        <f t="shared" ref="N367:N375" si="210">K367+M367</f>
        <v>0</v>
      </c>
      <c r="O367" s="455">
        <f t="shared" ref="O367:O375" si="211">J367*K367</f>
        <v>0</v>
      </c>
      <c r="P367" s="455">
        <f t="shared" ref="P367:P375" si="212">J367*N367</f>
        <v>0</v>
      </c>
      <c r="Q367" s="479" t="s">
        <v>43</v>
      </c>
      <c r="R367" s="456">
        <v>2</v>
      </c>
      <c r="S367" s="457">
        <f t="shared" ref="S367:S375" si="213">R367*K367</f>
        <v>0</v>
      </c>
      <c r="T367" s="457">
        <f t="shared" ref="T367:T375" si="214">R367*N367</f>
        <v>0</v>
      </c>
      <c r="U367" s="457">
        <f t="shared" ref="U367:U375" si="215">O367+S367</f>
        <v>0</v>
      </c>
      <c r="V367" s="458">
        <f t="shared" ref="V367:V375" si="216">P367+T367</f>
        <v>0</v>
      </c>
      <c r="W367" s="459"/>
      <c r="X367" s="444"/>
    </row>
    <row r="368" spans="1:25" ht="42.75" customHeight="1">
      <c r="A368" s="446" t="s">
        <v>570</v>
      </c>
      <c r="B368" s="447" t="s">
        <v>573</v>
      </c>
      <c r="C368" s="449" t="s">
        <v>990</v>
      </c>
      <c r="D368" s="449"/>
      <c r="E368" s="449"/>
      <c r="F368" s="449"/>
      <c r="G368" s="449"/>
      <c r="H368" s="479" t="s">
        <v>43</v>
      </c>
      <c r="I368" s="450">
        <v>2</v>
      </c>
      <c r="J368" s="451">
        <f t="shared" si="208"/>
        <v>4</v>
      </c>
      <c r="K368" s="452">
        <v>0</v>
      </c>
      <c r="L368" s="453">
        <v>0.08</v>
      </c>
      <c r="M368" s="454">
        <f t="shared" si="209"/>
        <v>0</v>
      </c>
      <c r="N368" s="454">
        <f t="shared" si="210"/>
        <v>0</v>
      </c>
      <c r="O368" s="455">
        <f t="shared" si="211"/>
        <v>0</v>
      </c>
      <c r="P368" s="455">
        <f t="shared" si="212"/>
        <v>0</v>
      </c>
      <c r="Q368" s="479" t="s">
        <v>43</v>
      </c>
      <c r="R368" s="456">
        <v>2</v>
      </c>
      <c r="S368" s="457">
        <f t="shared" si="213"/>
        <v>0</v>
      </c>
      <c r="T368" s="457">
        <f t="shared" si="214"/>
        <v>0</v>
      </c>
      <c r="U368" s="457">
        <f t="shared" si="215"/>
        <v>0</v>
      </c>
      <c r="V368" s="458">
        <f t="shared" si="216"/>
        <v>0</v>
      </c>
      <c r="W368" s="459"/>
      <c r="X368" s="444"/>
    </row>
    <row r="369" spans="1:25" ht="41.25" customHeight="1">
      <c r="A369" s="446" t="s">
        <v>570</v>
      </c>
      <c r="B369" s="447" t="s">
        <v>575</v>
      </c>
      <c r="C369" s="449" t="s">
        <v>991</v>
      </c>
      <c r="D369" s="449"/>
      <c r="E369" s="449"/>
      <c r="F369" s="449"/>
      <c r="G369" s="449"/>
      <c r="H369" s="479" t="s">
        <v>43</v>
      </c>
      <c r="I369" s="450">
        <v>2</v>
      </c>
      <c r="J369" s="451">
        <f t="shared" si="208"/>
        <v>4</v>
      </c>
      <c r="K369" s="452">
        <v>0</v>
      </c>
      <c r="L369" s="453">
        <v>0.08</v>
      </c>
      <c r="M369" s="454">
        <f t="shared" si="209"/>
        <v>0</v>
      </c>
      <c r="N369" s="454">
        <f t="shared" si="210"/>
        <v>0</v>
      </c>
      <c r="O369" s="455">
        <f t="shared" si="211"/>
        <v>0</v>
      </c>
      <c r="P369" s="455">
        <f t="shared" si="212"/>
        <v>0</v>
      </c>
      <c r="Q369" s="479" t="s">
        <v>43</v>
      </c>
      <c r="R369" s="456">
        <v>2</v>
      </c>
      <c r="S369" s="457">
        <f t="shared" si="213"/>
        <v>0</v>
      </c>
      <c r="T369" s="457">
        <f t="shared" si="214"/>
        <v>0</v>
      </c>
      <c r="U369" s="457">
        <f t="shared" si="215"/>
        <v>0</v>
      </c>
      <c r="V369" s="458">
        <f t="shared" si="216"/>
        <v>0</v>
      </c>
      <c r="W369" s="459"/>
      <c r="X369" s="444"/>
    </row>
    <row r="370" spans="1:25" ht="45.75" customHeight="1">
      <c r="A370" s="446" t="s">
        <v>570</v>
      </c>
      <c r="B370" s="447" t="s">
        <v>577</v>
      </c>
      <c r="C370" s="449" t="s">
        <v>992</v>
      </c>
      <c r="D370" s="449"/>
      <c r="E370" s="449"/>
      <c r="F370" s="449"/>
      <c r="G370" s="449"/>
      <c r="H370" s="479" t="s">
        <v>43</v>
      </c>
      <c r="I370" s="450">
        <v>3</v>
      </c>
      <c r="J370" s="451">
        <f t="shared" si="208"/>
        <v>6</v>
      </c>
      <c r="K370" s="452">
        <v>0</v>
      </c>
      <c r="L370" s="453">
        <v>0.08</v>
      </c>
      <c r="M370" s="454">
        <f t="shared" si="209"/>
        <v>0</v>
      </c>
      <c r="N370" s="454">
        <f t="shared" si="210"/>
        <v>0</v>
      </c>
      <c r="O370" s="455">
        <f t="shared" si="211"/>
        <v>0</v>
      </c>
      <c r="P370" s="455">
        <f t="shared" si="212"/>
        <v>0</v>
      </c>
      <c r="Q370" s="479" t="s">
        <v>43</v>
      </c>
      <c r="R370" s="456">
        <v>3</v>
      </c>
      <c r="S370" s="457">
        <f t="shared" si="213"/>
        <v>0</v>
      </c>
      <c r="T370" s="457">
        <f t="shared" si="214"/>
        <v>0</v>
      </c>
      <c r="U370" s="457">
        <f t="shared" si="215"/>
        <v>0</v>
      </c>
      <c r="V370" s="458">
        <f t="shared" si="216"/>
        <v>0</v>
      </c>
      <c r="W370" s="459"/>
      <c r="X370" s="444"/>
    </row>
    <row r="371" spans="1:25" ht="27.75" customHeight="1">
      <c r="A371" s="446" t="s">
        <v>570</v>
      </c>
      <c r="B371" s="447" t="s">
        <v>578</v>
      </c>
      <c r="C371" s="449" t="s">
        <v>993</v>
      </c>
      <c r="D371" s="449"/>
      <c r="E371" s="449"/>
      <c r="F371" s="449"/>
      <c r="G371" s="449"/>
      <c r="H371" s="479" t="s">
        <v>43</v>
      </c>
      <c r="I371" s="450">
        <v>3</v>
      </c>
      <c r="J371" s="451">
        <f t="shared" si="208"/>
        <v>6</v>
      </c>
      <c r="K371" s="452">
        <v>0</v>
      </c>
      <c r="L371" s="453">
        <v>0.08</v>
      </c>
      <c r="M371" s="454">
        <f t="shared" si="209"/>
        <v>0</v>
      </c>
      <c r="N371" s="454">
        <f t="shared" si="210"/>
        <v>0</v>
      </c>
      <c r="O371" s="455">
        <f t="shared" si="211"/>
        <v>0</v>
      </c>
      <c r="P371" s="455">
        <f t="shared" si="212"/>
        <v>0</v>
      </c>
      <c r="Q371" s="479" t="s">
        <v>43</v>
      </c>
      <c r="R371" s="456">
        <v>3</v>
      </c>
      <c r="S371" s="457">
        <f t="shared" si="213"/>
        <v>0</v>
      </c>
      <c r="T371" s="457">
        <f t="shared" si="214"/>
        <v>0</v>
      </c>
      <c r="U371" s="457">
        <f t="shared" si="215"/>
        <v>0</v>
      </c>
      <c r="V371" s="458">
        <f t="shared" si="216"/>
        <v>0</v>
      </c>
      <c r="W371" s="459"/>
      <c r="X371" s="444"/>
    </row>
    <row r="372" spans="1:25" ht="40.5" customHeight="1">
      <c r="A372" s="446" t="s">
        <v>570</v>
      </c>
      <c r="B372" s="447" t="s">
        <v>580</v>
      </c>
      <c r="C372" s="449" t="s">
        <v>994</v>
      </c>
      <c r="D372" s="449"/>
      <c r="E372" s="449"/>
      <c r="F372" s="449"/>
      <c r="G372" s="449"/>
      <c r="H372" s="479" t="s">
        <v>43</v>
      </c>
      <c r="I372" s="450">
        <v>3</v>
      </c>
      <c r="J372" s="451">
        <f t="shared" si="208"/>
        <v>6</v>
      </c>
      <c r="K372" s="452">
        <v>0</v>
      </c>
      <c r="L372" s="453">
        <v>0.08</v>
      </c>
      <c r="M372" s="454">
        <f t="shared" si="209"/>
        <v>0</v>
      </c>
      <c r="N372" s="454">
        <f t="shared" si="210"/>
        <v>0</v>
      </c>
      <c r="O372" s="455">
        <f t="shared" si="211"/>
        <v>0</v>
      </c>
      <c r="P372" s="455">
        <f t="shared" si="212"/>
        <v>0</v>
      </c>
      <c r="Q372" s="479" t="s">
        <v>43</v>
      </c>
      <c r="R372" s="456">
        <v>3</v>
      </c>
      <c r="S372" s="457">
        <f t="shared" si="213"/>
        <v>0</v>
      </c>
      <c r="T372" s="457">
        <f t="shared" si="214"/>
        <v>0</v>
      </c>
      <c r="U372" s="457">
        <f t="shared" si="215"/>
        <v>0</v>
      </c>
      <c r="V372" s="458">
        <f t="shared" si="216"/>
        <v>0</v>
      </c>
      <c r="W372" s="459"/>
      <c r="X372" s="444"/>
    </row>
    <row r="373" spans="1:25" ht="27.75" customHeight="1">
      <c r="A373" s="446" t="s">
        <v>570</v>
      </c>
      <c r="B373" s="447" t="s">
        <v>581</v>
      </c>
      <c r="C373" s="449" t="s">
        <v>995</v>
      </c>
      <c r="D373" s="449"/>
      <c r="E373" s="449"/>
      <c r="F373" s="449"/>
      <c r="G373" s="449"/>
      <c r="H373" s="479" t="s">
        <v>43</v>
      </c>
      <c r="I373" s="450">
        <v>3</v>
      </c>
      <c r="J373" s="451">
        <f t="shared" si="208"/>
        <v>6</v>
      </c>
      <c r="K373" s="452">
        <v>0</v>
      </c>
      <c r="L373" s="453">
        <v>0.08</v>
      </c>
      <c r="M373" s="454">
        <f t="shared" si="209"/>
        <v>0</v>
      </c>
      <c r="N373" s="454">
        <f t="shared" si="210"/>
        <v>0</v>
      </c>
      <c r="O373" s="455">
        <f t="shared" si="211"/>
        <v>0</v>
      </c>
      <c r="P373" s="455">
        <f t="shared" si="212"/>
        <v>0</v>
      </c>
      <c r="Q373" s="479" t="s">
        <v>43</v>
      </c>
      <c r="R373" s="456">
        <v>3</v>
      </c>
      <c r="S373" s="457">
        <f t="shared" si="213"/>
        <v>0</v>
      </c>
      <c r="T373" s="457">
        <f t="shared" si="214"/>
        <v>0</v>
      </c>
      <c r="U373" s="457">
        <f t="shared" si="215"/>
        <v>0</v>
      </c>
      <c r="V373" s="458">
        <f t="shared" si="216"/>
        <v>0</v>
      </c>
      <c r="W373" s="459"/>
      <c r="X373" s="444"/>
    </row>
    <row r="374" spans="1:25" ht="45" customHeight="1">
      <c r="A374" s="446" t="s">
        <v>570</v>
      </c>
      <c r="B374" s="447" t="s">
        <v>583</v>
      </c>
      <c r="C374" s="449" t="s">
        <v>996</v>
      </c>
      <c r="D374" s="449"/>
      <c r="E374" s="449"/>
      <c r="F374" s="449"/>
      <c r="G374" s="449"/>
      <c r="H374" s="479" t="s">
        <v>43</v>
      </c>
      <c r="I374" s="450">
        <v>3</v>
      </c>
      <c r="J374" s="451">
        <f t="shared" si="208"/>
        <v>6</v>
      </c>
      <c r="K374" s="452">
        <v>0</v>
      </c>
      <c r="L374" s="453">
        <v>0.08</v>
      </c>
      <c r="M374" s="454">
        <f t="shared" si="209"/>
        <v>0</v>
      </c>
      <c r="N374" s="454">
        <f t="shared" si="210"/>
        <v>0</v>
      </c>
      <c r="O374" s="455">
        <f t="shared" si="211"/>
        <v>0</v>
      </c>
      <c r="P374" s="455">
        <f t="shared" si="212"/>
        <v>0</v>
      </c>
      <c r="Q374" s="479" t="s">
        <v>43</v>
      </c>
      <c r="R374" s="456">
        <v>3</v>
      </c>
      <c r="S374" s="457">
        <f t="shared" si="213"/>
        <v>0</v>
      </c>
      <c r="T374" s="457">
        <f t="shared" si="214"/>
        <v>0</v>
      </c>
      <c r="U374" s="457">
        <f t="shared" si="215"/>
        <v>0</v>
      </c>
      <c r="V374" s="458">
        <f t="shared" si="216"/>
        <v>0</v>
      </c>
      <c r="W374" s="459"/>
      <c r="X374" s="444"/>
    </row>
    <row r="375" spans="1:25" ht="41.25" customHeight="1">
      <c r="A375" s="446" t="s">
        <v>570</v>
      </c>
      <c r="B375" s="447" t="s">
        <v>586</v>
      </c>
      <c r="C375" s="449" t="s">
        <v>997</v>
      </c>
      <c r="D375" s="449"/>
      <c r="E375" s="449"/>
      <c r="F375" s="449"/>
      <c r="G375" s="449"/>
      <c r="H375" s="479" t="s">
        <v>43</v>
      </c>
      <c r="I375" s="450">
        <v>2</v>
      </c>
      <c r="J375" s="451">
        <f t="shared" si="208"/>
        <v>4</v>
      </c>
      <c r="K375" s="452">
        <v>0</v>
      </c>
      <c r="L375" s="453">
        <v>0.08</v>
      </c>
      <c r="M375" s="454">
        <f t="shared" si="209"/>
        <v>0</v>
      </c>
      <c r="N375" s="454">
        <f t="shared" si="210"/>
        <v>0</v>
      </c>
      <c r="O375" s="455">
        <f t="shared" si="211"/>
        <v>0</v>
      </c>
      <c r="P375" s="455">
        <f t="shared" si="212"/>
        <v>0</v>
      </c>
      <c r="Q375" s="479" t="s">
        <v>43</v>
      </c>
      <c r="R375" s="456">
        <v>2</v>
      </c>
      <c r="S375" s="457">
        <f t="shared" si="213"/>
        <v>0</v>
      </c>
      <c r="T375" s="457">
        <f t="shared" si="214"/>
        <v>0</v>
      </c>
      <c r="U375" s="457">
        <f t="shared" si="215"/>
        <v>0</v>
      </c>
      <c r="V375" s="458">
        <f t="shared" si="216"/>
        <v>0</v>
      </c>
      <c r="W375" s="459"/>
      <c r="X375" s="444"/>
    </row>
    <row r="376" spans="1:25" ht="51" customHeight="1">
      <c r="A376" s="446" t="s">
        <v>570</v>
      </c>
      <c r="B376" s="447" t="s">
        <v>588</v>
      </c>
      <c r="C376" s="511" t="s">
        <v>998</v>
      </c>
      <c r="D376" s="465"/>
      <c r="E376" s="465"/>
      <c r="F376" s="465"/>
      <c r="G376" s="465"/>
      <c r="H376" s="466"/>
      <c r="I376" s="467"/>
      <c r="J376" s="468"/>
      <c r="K376" s="470"/>
      <c r="L376" s="471"/>
      <c r="M376" s="472"/>
      <c r="N376" s="472"/>
      <c r="O376" s="473"/>
      <c r="P376" s="473"/>
      <c r="Q376" s="473"/>
      <c r="R376" s="474"/>
      <c r="S376" s="475"/>
      <c r="T376" s="475"/>
      <c r="U376" s="475"/>
      <c r="V376" s="476"/>
      <c r="W376" s="477"/>
      <c r="X376" s="444"/>
    </row>
    <row r="377" spans="1:25" ht="30.75" customHeight="1">
      <c r="A377" s="446" t="s">
        <v>570</v>
      </c>
      <c r="B377" s="478" t="s">
        <v>797</v>
      </c>
      <c r="C377" s="449" t="s">
        <v>999</v>
      </c>
      <c r="D377" s="449"/>
      <c r="E377" s="449"/>
      <c r="F377" s="449"/>
      <c r="G377" s="449"/>
      <c r="H377" s="479" t="s">
        <v>43</v>
      </c>
      <c r="I377" s="450">
        <v>3</v>
      </c>
      <c r="J377" s="451">
        <f>I377*2</f>
        <v>6</v>
      </c>
      <c r="K377" s="452">
        <v>0</v>
      </c>
      <c r="L377" s="453">
        <v>0.08</v>
      </c>
      <c r="M377" s="454">
        <f>K377*L377</f>
        <v>0</v>
      </c>
      <c r="N377" s="454">
        <f>K377+M377</f>
        <v>0</v>
      </c>
      <c r="O377" s="455">
        <f>J377*K377</f>
        <v>0</v>
      </c>
      <c r="P377" s="455">
        <f>J377*N377</f>
        <v>0</v>
      </c>
      <c r="Q377" s="479" t="s">
        <v>43</v>
      </c>
      <c r="R377" s="456">
        <v>3</v>
      </c>
      <c r="S377" s="457">
        <f>R377*K377</f>
        <v>0</v>
      </c>
      <c r="T377" s="457">
        <f>R377*N377</f>
        <v>0</v>
      </c>
      <c r="U377" s="457">
        <f t="shared" ref="U377:V381" si="217">O377+S377</f>
        <v>0</v>
      </c>
      <c r="V377" s="458">
        <f t="shared" si="217"/>
        <v>0</v>
      </c>
      <c r="W377" s="459"/>
      <c r="X377" s="444"/>
    </row>
    <row r="378" spans="1:25" ht="44.25" customHeight="1">
      <c r="A378" s="446" t="s">
        <v>570</v>
      </c>
      <c r="B378" s="478" t="s">
        <v>799</v>
      </c>
      <c r="C378" s="449" t="s">
        <v>1000</v>
      </c>
      <c r="D378" s="449"/>
      <c r="E378" s="449"/>
      <c r="F378" s="449"/>
      <c r="G378" s="449"/>
      <c r="H378" s="479" t="s">
        <v>43</v>
      </c>
      <c r="I378" s="450">
        <v>3</v>
      </c>
      <c r="J378" s="451">
        <f>I378*2</f>
        <v>6</v>
      </c>
      <c r="K378" s="452">
        <v>0</v>
      </c>
      <c r="L378" s="453">
        <v>0.08</v>
      </c>
      <c r="M378" s="454">
        <f>K378*L378</f>
        <v>0</v>
      </c>
      <c r="N378" s="454">
        <f>K378+M378</f>
        <v>0</v>
      </c>
      <c r="O378" s="455">
        <f>J378*K378</f>
        <v>0</v>
      </c>
      <c r="P378" s="455">
        <f>J378*N378</f>
        <v>0</v>
      </c>
      <c r="Q378" s="479" t="s">
        <v>43</v>
      </c>
      <c r="R378" s="456">
        <v>3</v>
      </c>
      <c r="S378" s="457">
        <f>R378*K378</f>
        <v>0</v>
      </c>
      <c r="T378" s="457">
        <f>R378*N378</f>
        <v>0</v>
      </c>
      <c r="U378" s="457">
        <f t="shared" si="217"/>
        <v>0</v>
      </c>
      <c r="V378" s="458">
        <f t="shared" si="217"/>
        <v>0</v>
      </c>
      <c r="W378" s="459"/>
      <c r="X378" s="444"/>
    </row>
    <row r="379" spans="1:25" ht="45" customHeight="1">
      <c r="A379" s="446" t="s">
        <v>570</v>
      </c>
      <c r="B379" s="478" t="s">
        <v>801</v>
      </c>
      <c r="C379" s="449" t="s">
        <v>1001</v>
      </c>
      <c r="D379" s="449"/>
      <c r="E379" s="449"/>
      <c r="F379" s="449"/>
      <c r="G379" s="449"/>
      <c r="H379" s="479" t="s">
        <v>43</v>
      </c>
      <c r="I379" s="450">
        <v>3</v>
      </c>
      <c r="J379" s="451">
        <f>I379*2</f>
        <v>6</v>
      </c>
      <c r="K379" s="452">
        <v>0</v>
      </c>
      <c r="L379" s="453">
        <v>0.08</v>
      </c>
      <c r="M379" s="454">
        <f>K379*L379</f>
        <v>0</v>
      </c>
      <c r="N379" s="454">
        <f>K379+M379</f>
        <v>0</v>
      </c>
      <c r="O379" s="455">
        <f>J379*K379</f>
        <v>0</v>
      </c>
      <c r="P379" s="455">
        <f>J379*N379</f>
        <v>0</v>
      </c>
      <c r="Q379" s="479" t="s">
        <v>43</v>
      </c>
      <c r="R379" s="456">
        <v>3</v>
      </c>
      <c r="S379" s="457">
        <f>R379*K379</f>
        <v>0</v>
      </c>
      <c r="T379" s="457">
        <f>R379*N379</f>
        <v>0</v>
      </c>
      <c r="U379" s="457">
        <f t="shared" si="217"/>
        <v>0</v>
      </c>
      <c r="V379" s="458">
        <f t="shared" si="217"/>
        <v>0</v>
      </c>
      <c r="W379" s="459"/>
      <c r="X379" s="444"/>
    </row>
    <row r="380" spans="1:25" ht="27.75" customHeight="1">
      <c r="A380" s="446" t="s">
        <v>570</v>
      </c>
      <c r="B380" s="478" t="s">
        <v>803</v>
      </c>
      <c r="C380" s="449" t="s">
        <v>1002</v>
      </c>
      <c r="D380" s="449"/>
      <c r="E380" s="449"/>
      <c r="F380" s="449"/>
      <c r="G380" s="449"/>
      <c r="H380" s="479" t="s">
        <v>43</v>
      </c>
      <c r="I380" s="450">
        <v>3</v>
      </c>
      <c r="J380" s="451">
        <f>I380*2</f>
        <v>6</v>
      </c>
      <c r="K380" s="452">
        <v>0</v>
      </c>
      <c r="L380" s="453">
        <v>0.08</v>
      </c>
      <c r="M380" s="454">
        <f>K380*L380</f>
        <v>0</v>
      </c>
      <c r="N380" s="454">
        <f>K380+M380</f>
        <v>0</v>
      </c>
      <c r="O380" s="455">
        <f>J380*K380</f>
        <v>0</v>
      </c>
      <c r="P380" s="455">
        <f>J380*N380</f>
        <v>0</v>
      </c>
      <c r="Q380" s="479" t="s">
        <v>43</v>
      </c>
      <c r="R380" s="456">
        <v>3</v>
      </c>
      <c r="S380" s="457">
        <f>R380*K380</f>
        <v>0</v>
      </c>
      <c r="T380" s="457">
        <f>R380*N380</f>
        <v>0</v>
      </c>
      <c r="U380" s="457">
        <f t="shared" si="217"/>
        <v>0</v>
      </c>
      <c r="V380" s="458">
        <f t="shared" si="217"/>
        <v>0</v>
      </c>
      <c r="W380" s="459"/>
      <c r="X380" s="444"/>
    </row>
    <row r="381" spans="1:25" ht="41.25" customHeight="1">
      <c r="A381" s="446" t="s">
        <v>570</v>
      </c>
      <c r="B381" s="447" t="s">
        <v>590</v>
      </c>
      <c r="C381" s="460" t="s">
        <v>641</v>
      </c>
      <c r="D381" s="448"/>
      <c r="E381" s="448"/>
      <c r="F381" s="448"/>
      <c r="G381" s="448"/>
      <c r="H381" s="447" t="s">
        <v>585</v>
      </c>
      <c r="I381" s="450">
        <v>3</v>
      </c>
      <c r="J381" s="451">
        <f>I381*2</f>
        <v>6</v>
      </c>
      <c r="K381" s="452">
        <v>0</v>
      </c>
      <c r="L381" s="453">
        <v>0.23</v>
      </c>
      <c r="M381" s="454">
        <f>K381*L381</f>
        <v>0</v>
      </c>
      <c r="N381" s="454">
        <f>K381+M381</f>
        <v>0</v>
      </c>
      <c r="O381" s="455">
        <f>J381*K381</f>
        <v>0</v>
      </c>
      <c r="P381" s="455">
        <f>J381*N381</f>
        <v>0</v>
      </c>
      <c r="Q381" s="447" t="s">
        <v>585</v>
      </c>
      <c r="R381" s="456">
        <v>3</v>
      </c>
      <c r="S381" s="457">
        <f>R381*K381</f>
        <v>0</v>
      </c>
      <c r="T381" s="457">
        <f>R381*N381</f>
        <v>0</v>
      </c>
      <c r="U381" s="457">
        <f t="shared" si="217"/>
        <v>0</v>
      </c>
      <c r="V381" s="458">
        <f t="shared" si="217"/>
        <v>0</v>
      </c>
      <c r="W381" s="459"/>
      <c r="X381" s="444"/>
    </row>
    <row r="382" spans="1:25" s="445" customFormat="1" ht="30.75" customHeight="1">
      <c r="A382" s="446"/>
      <c r="B382" s="652" t="s">
        <v>1003</v>
      </c>
      <c r="C382" s="652"/>
      <c r="D382" s="652"/>
      <c r="E382" s="652"/>
      <c r="F382" s="597"/>
      <c r="G382" s="597"/>
      <c r="H382" s="437"/>
      <c r="I382" s="439"/>
      <c r="J382" s="437"/>
      <c r="K382" s="437"/>
      <c r="L382" s="437"/>
      <c r="M382" s="437"/>
      <c r="N382" s="441" t="s">
        <v>535</v>
      </c>
      <c r="O382" s="440">
        <f>SUM(O383:O395)</f>
        <v>0</v>
      </c>
      <c r="P382" s="440">
        <f>SUM(P383:P395)</f>
        <v>0</v>
      </c>
      <c r="Q382" s="594"/>
      <c r="R382" s="442"/>
      <c r="S382" s="440">
        <f>SUM(S383:S395)</f>
        <v>0</v>
      </c>
      <c r="T382" s="440">
        <f>SUM(T383:T395)</f>
        <v>0</v>
      </c>
      <c r="U382" s="440">
        <f>SUM(U383:U395)</f>
        <v>0</v>
      </c>
      <c r="V382" s="440">
        <f>SUM(V383:V395)</f>
        <v>0</v>
      </c>
      <c r="W382" s="443"/>
      <c r="X382" s="444"/>
      <c r="Y382" s="410"/>
    </row>
    <row r="383" spans="1:25" ht="42.75" customHeight="1">
      <c r="A383" s="446" t="s">
        <v>570</v>
      </c>
      <c r="B383" s="447" t="s">
        <v>571</v>
      </c>
      <c r="C383" s="449" t="s">
        <v>989</v>
      </c>
      <c r="D383" s="449"/>
      <c r="E383" s="449"/>
      <c r="F383" s="449"/>
      <c r="G383" s="449"/>
      <c r="H383" s="479" t="s">
        <v>43</v>
      </c>
      <c r="I383" s="450">
        <v>3</v>
      </c>
      <c r="J383" s="451">
        <f t="shared" ref="J383:J395" si="218">I383*2</f>
        <v>6</v>
      </c>
      <c r="K383" s="452">
        <v>0</v>
      </c>
      <c r="L383" s="453">
        <v>0.08</v>
      </c>
      <c r="M383" s="454">
        <f t="shared" ref="M383:M395" si="219">K383*L383</f>
        <v>0</v>
      </c>
      <c r="N383" s="454">
        <f t="shared" ref="N383:N395" si="220">K383+M383</f>
        <v>0</v>
      </c>
      <c r="O383" s="455">
        <f t="shared" ref="O383:O395" si="221">J383*K383</f>
        <v>0</v>
      </c>
      <c r="P383" s="455">
        <f t="shared" ref="P383:P395" si="222">J383*N383</f>
        <v>0</v>
      </c>
      <c r="Q383" s="479" t="s">
        <v>43</v>
      </c>
      <c r="R383" s="456">
        <v>3</v>
      </c>
      <c r="S383" s="457">
        <f t="shared" ref="S383:S395" si="223">R383*K383</f>
        <v>0</v>
      </c>
      <c r="T383" s="457">
        <f t="shared" ref="T383:T395" si="224">R383*N383</f>
        <v>0</v>
      </c>
      <c r="U383" s="457">
        <f t="shared" ref="U383:U395" si="225">O383+S383</f>
        <v>0</v>
      </c>
      <c r="V383" s="458">
        <f t="shared" ref="V383:V395" si="226">P383+T383</f>
        <v>0</v>
      </c>
      <c r="W383" s="459"/>
      <c r="X383" s="444"/>
    </row>
    <row r="384" spans="1:25" ht="40.5" customHeight="1">
      <c r="A384" s="446" t="s">
        <v>570</v>
      </c>
      <c r="B384" s="447" t="s">
        <v>573</v>
      </c>
      <c r="C384" s="449" t="s">
        <v>990</v>
      </c>
      <c r="D384" s="449"/>
      <c r="E384" s="449"/>
      <c r="F384" s="449"/>
      <c r="G384" s="449"/>
      <c r="H384" s="479" t="s">
        <v>43</v>
      </c>
      <c r="I384" s="450">
        <v>2</v>
      </c>
      <c r="J384" s="451">
        <f t="shared" si="218"/>
        <v>4</v>
      </c>
      <c r="K384" s="452">
        <v>0</v>
      </c>
      <c r="L384" s="453">
        <v>0.08</v>
      </c>
      <c r="M384" s="454">
        <f t="shared" si="219"/>
        <v>0</v>
      </c>
      <c r="N384" s="454">
        <f t="shared" si="220"/>
        <v>0</v>
      </c>
      <c r="O384" s="455">
        <f t="shared" si="221"/>
        <v>0</v>
      </c>
      <c r="P384" s="455">
        <f t="shared" si="222"/>
        <v>0</v>
      </c>
      <c r="Q384" s="479" t="s">
        <v>43</v>
      </c>
      <c r="R384" s="456">
        <v>2</v>
      </c>
      <c r="S384" s="457">
        <f t="shared" si="223"/>
        <v>0</v>
      </c>
      <c r="T384" s="457">
        <f t="shared" si="224"/>
        <v>0</v>
      </c>
      <c r="U384" s="457">
        <f t="shared" si="225"/>
        <v>0</v>
      </c>
      <c r="V384" s="458">
        <f t="shared" si="226"/>
        <v>0</v>
      </c>
      <c r="W384" s="459"/>
      <c r="X384" s="444"/>
    </row>
    <row r="385" spans="1:25" ht="41.25" customHeight="1">
      <c r="A385" s="446" t="s">
        <v>570</v>
      </c>
      <c r="B385" s="447" t="s">
        <v>575</v>
      </c>
      <c r="C385" s="449" t="s">
        <v>991</v>
      </c>
      <c r="D385" s="449"/>
      <c r="E385" s="449"/>
      <c r="F385" s="449"/>
      <c r="G385" s="449"/>
      <c r="H385" s="479" t="s">
        <v>43</v>
      </c>
      <c r="I385" s="450">
        <v>2</v>
      </c>
      <c r="J385" s="451">
        <f t="shared" si="218"/>
        <v>4</v>
      </c>
      <c r="K385" s="452">
        <v>0</v>
      </c>
      <c r="L385" s="453">
        <v>0.08</v>
      </c>
      <c r="M385" s="454">
        <f t="shared" si="219"/>
        <v>0</v>
      </c>
      <c r="N385" s="454">
        <f t="shared" si="220"/>
        <v>0</v>
      </c>
      <c r="O385" s="455">
        <f t="shared" si="221"/>
        <v>0</v>
      </c>
      <c r="P385" s="455">
        <f t="shared" si="222"/>
        <v>0</v>
      </c>
      <c r="Q385" s="479" t="s">
        <v>43</v>
      </c>
      <c r="R385" s="456">
        <v>2</v>
      </c>
      <c r="S385" s="457">
        <f t="shared" si="223"/>
        <v>0</v>
      </c>
      <c r="T385" s="457">
        <f t="shared" si="224"/>
        <v>0</v>
      </c>
      <c r="U385" s="457">
        <f t="shared" si="225"/>
        <v>0</v>
      </c>
      <c r="V385" s="458">
        <f t="shared" si="226"/>
        <v>0</v>
      </c>
      <c r="W385" s="459"/>
      <c r="X385" s="444"/>
    </row>
    <row r="386" spans="1:25" ht="64.5" customHeight="1">
      <c r="A386" s="446" t="s">
        <v>570</v>
      </c>
      <c r="B386" s="447" t="s">
        <v>577</v>
      </c>
      <c r="C386" s="449" t="s">
        <v>1004</v>
      </c>
      <c r="D386" s="449"/>
      <c r="E386" s="449"/>
      <c r="F386" s="449"/>
      <c r="G386" s="449"/>
      <c r="H386" s="479" t="s">
        <v>43</v>
      </c>
      <c r="I386" s="450">
        <v>3</v>
      </c>
      <c r="J386" s="451">
        <f t="shared" si="218"/>
        <v>6</v>
      </c>
      <c r="K386" s="452">
        <v>0</v>
      </c>
      <c r="L386" s="453">
        <v>0.08</v>
      </c>
      <c r="M386" s="454">
        <f t="shared" si="219"/>
        <v>0</v>
      </c>
      <c r="N386" s="454">
        <f t="shared" si="220"/>
        <v>0</v>
      </c>
      <c r="O386" s="455">
        <f t="shared" si="221"/>
        <v>0</v>
      </c>
      <c r="P386" s="455">
        <f t="shared" si="222"/>
        <v>0</v>
      </c>
      <c r="Q386" s="479" t="s">
        <v>43</v>
      </c>
      <c r="R386" s="456">
        <v>3</v>
      </c>
      <c r="S386" s="457">
        <f t="shared" si="223"/>
        <v>0</v>
      </c>
      <c r="T386" s="457">
        <f t="shared" si="224"/>
        <v>0</v>
      </c>
      <c r="U386" s="457">
        <f t="shared" si="225"/>
        <v>0</v>
      </c>
      <c r="V386" s="458">
        <f t="shared" si="226"/>
        <v>0</v>
      </c>
      <c r="W386" s="459"/>
      <c r="X386" s="444"/>
    </row>
    <row r="387" spans="1:25" ht="27.75" customHeight="1">
      <c r="A387" s="446" t="s">
        <v>570</v>
      </c>
      <c r="B387" s="447" t="s">
        <v>578</v>
      </c>
      <c r="C387" s="449" t="s">
        <v>993</v>
      </c>
      <c r="D387" s="449"/>
      <c r="E387" s="449"/>
      <c r="F387" s="449"/>
      <c r="G387" s="449"/>
      <c r="H387" s="479" t="s">
        <v>43</v>
      </c>
      <c r="I387" s="450">
        <v>3</v>
      </c>
      <c r="J387" s="451">
        <f t="shared" si="218"/>
        <v>6</v>
      </c>
      <c r="K387" s="452">
        <v>0</v>
      </c>
      <c r="L387" s="453">
        <v>0.08</v>
      </c>
      <c r="M387" s="454">
        <f t="shared" si="219"/>
        <v>0</v>
      </c>
      <c r="N387" s="454">
        <f t="shared" si="220"/>
        <v>0</v>
      </c>
      <c r="O387" s="455">
        <f t="shared" si="221"/>
        <v>0</v>
      </c>
      <c r="P387" s="455">
        <f t="shared" si="222"/>
        <v>0</v>
      </c>
      <c r="Q387" s="479" t="s">
        <v>43</v>
      </c>
      <c r="R387" s="456">
        <v>3</v>
      </c>
      <c r="S387" s="457">
        <f t="shared" si="223"/>
        <v>0</v>
      </c>
      <c r="T387" s="457">
        <f t="shared" si="224"/>
        <v>0</v>
      </c>
      <c r="U387" s="457">
        <f t="shared" si="225"/>
        <v>0</v>
      </c>
      <c r="V387" s="458">
        <f t="shared" si="226"/>
        <v>0</v>
      </c>
      <c r="W387" s="459"/>
      <c r="X387" s="444"/>
    </row>
    <row r="388" spans="1:25" ht="47.25" customHeight="1">
      <c r="A388" s="446" t="s">
        <v>570</v>
      </c>
      <c r="B388" s="447" t="s">
        <v>580</v>
      </c>
      <c r="C388" s="449" t="s">
        <v>1005</v>
      </c>
      <c r="D388" s="449"/>
      <c r="E388" s="449"/>
      <c r="F388" s="449"/>
      <c r="G388" s="449"/>
      <c r="H388" s="479" t="s">
        <v>43</v>
      </c>
      <c r="I388" s="450">
        <v>3</v>
      </c>
      <c r="J388" s="451">
        <f t="shared" si="218"/>
        <v>6</v>
      </c>
      <c r="K388" s="452">
        <v>0</v>
      </c>
      <c r="L388" s="453">
        <v>0.08</v>
      </c>
      <c r="M388" s="454">
        <f t="shared" si="219"/>
        <v>0</v>
      </c>
      <c r="N388" s="454">
        <f t="shared" si="220"/>
        <v>0</v>
      </c>
      <c r="O388" s="455">
        <f t="shared" si="221"/>
        <v>0</v>
      </c>
      <c r="P388" s="455">
        <f t="shared" si="222"/>
        <v>0</v>
      </c>
      <c r="Q388" s="479" t="s">
        <v>43</v>
      </c>
      <c r="R388" s="456">
        <v>3</v>
      </c>
      <c r="S388" s="457">
        <f t="shared" si="223"/>
        <v>0</v>
      </c>
      <c r="T388" s="457">
        <f t="shared" si="224"/>
        <v>0</v>
      </c>
      <c r="U388" s="457">
        <f t="shared" si="225"/>
        <v>0</v>
      </c>
      <c r="V388" s="458">
        <f t="shared" si="226"/>
        <v>0</v>
      </c>
      <c r="W388" s="459"/>
      <c r="X388" s="444"/>
    </row>
    <row r="389" spans="1:25" ht="27.75" customHeight="1">
      <c r="A389" s="446" t="s">
        <v>570</v>
      </c>
      <c r="B389" s="447" t="s">
        <v>581</v>
      </c>
      <c r="C389" s="449" t="s">
        <v>1006</v>
      </c>
      <c r="D389" s="449"/>
      <c r="E389" s="449"/>
      <c r="F389" s="449"/>
      <c r="G389" s="449"/>
      <c r="H389" s="479" t="s">
        <v>43</v>
      </c>
      <c r="I389" s="450">
        <v>3</v>
      </c>
      <c r="J389" s="451">
        <f t="shared" si="218"/>
        <v>6</v>
      </c>
      <c r="K389" s="452">
        <v>0</v>
      </c>
      <c r="L389" s="453">
        <v>0.08</v>
      </c>
      <c r="M389" s="454">
        <f t="shared" si="219"/>
        <v>0</v>
      </c>
      <c r="N389" s="454">
        <f t="shared" si="220"/>
        <v>0</v>
      </c>
      <c r="O389" s="455">
        <f t="shared" si="221"/>
        <v>0</v>
      </c>
      <c r="P389" s="455">
        <f t="shared" si="222"/>
        <v>0</v>
      </c>
      <c r="Q389" s="479" t="s">
        <v>43</v>
      </c>
      <c r="R389" s="456">
        <v>3</v>
      </c>
      <c r="S389" s="457">
        <f t="shared" si="223"/>
        <v>0</v>
      </c>
      <c r="T389" s="457">
        <f t="shared" si="224"/>
        <v>0</v>
      </c>
      <c r="U389" s="457">
        <f t="shared" si="225"/>
        <v>0</v>
      </c>
      <c r="V389" s="458">
        <f t="shared" si="226"/>
        <v>0</v>
      </c>
      <c r="W389" s="459"/>
      <c r="X389" s="444"/>
    </row>
    <row r="390" spans="1:25" ht="27.75" customHeight="1">
      <c r="A390" s="446" t="s">
        <v>570</v>
      </c>
      <c r="B390" s="447" t="s">
        <v>583</v>
      </c>
      <c r="C390" s="449" t="s">
        <v>1007</v>
      </c>
      <c r="D390" s="449"/>
      <c r="E390" s="449"/>
      <c r="F390" s="449"/>
      <c r="G390" s="449"/>
      <c r="H390" s="479" t="s">
        <v>43</v>
      </c>
      <c r="I390" s="450">
        <v>3</v>
      </c>
      <c r="J390" s="451">
        <f t="shared" si="218"/>
        <v>6</v>
      </c>
      <c r="K390" s="452">
        <v>0</v>
      </c>
      <c r="L390" s="453">
        <v>0.08</v>
      </c>
      <c r="M390" s="454">
        <f t="shared" si="219"/>
        <v>0</v>
      </c>
      <c r="N390" s="454">
        <f t="shared" si="220"/>
        <v>0</v>
      </c>
      <c r="O390" s="455">
        <f t="shared" si="221"/>
        <v>0</v>
      </c>
      <c r="P390" s="455">
        <f t="shared" si="222"/>
        <v>0</v>
      </c>
      <c r="Q390" s="479" t="s">
        <v>43</v>
      </c>
      <c r="R390" s="456">
        <v>3</v>
      </c>
      <c r="S390" s="457">
        <f t="shared" si="223"/>
        <v>0</v>
      </c>
      <c r="T390" s="457">
        <f t="shared" si="224"/>
        <v>0</v>
      </c>
      <c r="U390" s="457">
        <f t="shared" si="225"/>
        <v>0</v>
      </c>
      <c r="V390" s="458">
        <f t="shared" si="226"/>
        <v>0</v>
      </c>
      <c r="W390" s="459"/>
      <c r="X390" s="444"/>
    </row>
    <row r="391" spans="1:25" ht="27.75" customHeight="1">
      <c r="A391" s="446" t="s">
        <v>570</v>
      </c>
      <c r="B391" s="447" t="s">
        <v>586</v>
      </c>
      <c r="C391" s="449" t="s">
        <v>1008</v>
      </c>
      <c r="D391" s="449"/>
      <c r="E391" s="449"/>
      <c r="F391" s="449"/>
      <c r="G391" s="449"/>
      <c r="H391" s="479" t="s">
        <v>43</v>
      </c>
      <c r="I391" s="450">
        <v>3</v>
      </c>
      <c r="J391" s="451">
        <f t="shared" si="218"/>
        <v>6</v>
      </c>
      <c r="K391" s="452">
        <v>0</v>
      </c>
      <c r="L391" s="453">
        <v>0.08</v>
      </c>
      <c r="M391" s="454">
        <f t="shared" si="219"/>
        <v>0</v>
      </c>
      <c r="N391" s="454">
        <f t="shared" si="220"/>
        <v>0</v>
      </c>
      <c r="O391" s="455">
        <f t="shared" si="221"/>
        <v>0</v>
      </c>
      <c r="P391" s="455">
        <f t="shared" si="222"/>
        <v>0</v>
      </c>
      <c r="Q391" s="479" t="s">
        <v>43</v>
      </c>
      <c r="R391" s="456">
        <v>3</v>
      </c>
      <c r="S391" s="457">
        <f t="shared" si="223"/>
        <v>0</v>
      </c>
      <c r="T391" s="457">
        <f t="shared" si="224"/>
        <v>0</v>
      </c>
      <c r="U391" s="457">
        <f t="shared" si="225"/>
        <v>0</v>
      </c>
      <c r="V391" s="458">
        <f t="shared" si="226"/>
        <v>0</v>
      </c>
      <c r="W391" s="459"/>
      <c r="X391" s="444"/>
    </row>
    <row r="392" spans="1:25" ht="27.75" customHeight="1">
      <c r="A392" s="446" t="s">
        <v>570</v>
      </c>
      <c r="B392" s="447" t="s">
        <v>588</v>
      </c>
      <c r="C392" s="449" t="s">
        <v>1009</v>
      </c>
      <c r="D392" s="449"/>
      <c r="E392" s="449"/>
      <c r="F392" s="449"/>
      <c r="G392" s="449"/>
      <c r="H392" s="479" t="s">
        <v>43</v>
      </c>
      <c r="I392" s="450">
        <v>3</v>
      </c>
      <c r="J392" s="451">
        <f t="shared" si="218"/>
        <v>6</v>
      </c>
      <c r="K392" s="452">
        <v>0</v>
      </c>
      <c r="L392" s="453">
        <v>0.08</v>
      </c>
      <c r="M392" s="454">
        <f t="shared" si="219"/>
        <v>0</v>
      </c>
      <c r="N392" s="454">
        <f t="shared" si="220"/>
        <v>0</v>
      </c>
      <c r="O392" s="455">
        <f t="shared" si="221"/>
        <v>0</v>
      </c>
      <c r="P392" s="455">
        <f t="shared" si="222"/>
        <v>0</v>
      </c>
      <c r="Q392" s="479" t="s">
        <v>43</v>
      </c>
      <c r="R392" s="456">
        <v>3</v>
      </c>
      <c r="S392" s="457">
        <f t="shared" si="223"/>
        <v>0</v>
      </c>
      <c r="T392" s="457">
        <f t="shared" si="224"/>
        <v>0</v>
      </c>
      <c r="U392" s="457">
        <f t="shared" si="225"/>
        <v>0</v>
      </c>
      <c r="V392" s="458">
        <f t="shared" si="226"/>
        <v>0</v>
      </c>
      <c r="W392" s="459"/>
      <c r="X392" s="444"/>
    </row>
    <row r="393" spans="1:25" ht="27.75" customHeight="1">
      <c r="A393" s="446" t="s">
        <v>570</v>
      </c>
      <c r="B393" s="447" t="s">
        <v>590</v>
      </c>
      <c r="C393" s="449" t="s">
        <v>1010</v>
      </c>
      <c r="D393" s="449"/>
      <c r="E393" s="449"/>
      <c r="F393" s="449"/>
      <c r="G393" s="449"/>
      <c r="H393" s="479" t="s">
        <v>43</v>
      </c>
      <c r="I393" s="450">
        <v>3</v>
      </c>
      <c r="J393" s="451">
        <f t="shared" si="218"/>
        <v>6</v>
      </c>
      <c r="K393" s="452">
        <v>0</v>
      </c>
      <c r="L393" s="453">
        <v>0.08</v>
      </c>
      <c r="M393" s="454">
        <f t="shared" si="219"/>
        <v>0</v>
      </c>
      <c r="N393" s="454">
        <f t="shared" si="220"/>
        <v>0</v>
      </c>
      <c r="O393" s="455">
        <f t="shared" si="221"/>
        <v>0</v>
      </c>
      <c r="P393" s="455">
        <f t="shared" si="222"/>
        <v>0</v>
      </c>
      <c r="Q393" s="479" t="s">
        <v>43</v>
      </c>
      <c r="R393" s="456">
        <v>3</v>
      </c>
      <c r="S393" s="457">
        <f t="shared" si="223"/>
        <v>0</v>
      </c>
      <c r="T393" s="457">
        <f t="shared" si="224"/>
        <v>0</v>
      </c>
      <c r="U393" s="457">
        <f t="shared" si="225"/>
        <v>0</v>
      </c>
      <c r="V393" s="458">
        <f t="shared" si="226"/>
        <v>0</v>
      </c>
      <c r="W393" s="459"/>
      <c r="X393" s="444"/>
    </row>
    <row r="394" spans="1:25" ht="42.75" customHeight="1">
      <c r="A394" s="446" t="s">
        <v>570</v>
      </c>
      <c r="B394" s="447" t="s">
        <v>592</v>
      </c>
      <c r="C394" s="449" t="s">
        <v>1011</v>
      </c>
      <c r="D394" s="449"/>
      <c r="E394" s="449"/>
      <c r="F394" s="449"/>
      <c r="G394" s="449"/>
      <c r="H394" s="479" t="s">
        <v>43</v>
      </c>
      <c r="I394" s="450">
        <v>2</v>
      </c>
      <c r="J394" s="451">
        <f t="shared" si="218"/>
        <v>4</v>
      </c>
      <c r="K394" s="452">
        <v>0</v>
      </c>
      <c r="L394" s="453">
        <v>0.08</v>
      </c>
      <c r="M394" s="454">
        <f t="shared" si="219"/>
        <v>0</v>
      </c>
      <c r="N394" s="454">
        <f t="shared" si="220"/>
        <v>0</v>
      </c>
      <c r="O394" s="455">
        <f t="shared" si="221"/>
        <v>0</v>
      </c>
      <c r="P394" s="455">
        <f t="shared" si="222"/>
        <v>0</v>
      </c>
      <c r="Q394" s="479" t="s">
        <v>43</v>
      </c>
      <c r="R394" s="456">
        <v>2</v>
      </c>
      <c r="S394" s="457">
        <f t="shared" si="223"/>
        <v>0</v>
      </c>
      <c r="T394" s="457">
        <f t="shared" si="224"/>
        <v>0</v>
      </c>
      <c r="U394" s="457">
        <f t="shared" si="225"/>
        <v>0</v>
      </c>
      <c r="V394" s="458">
        <f t="shared" si="226"/>
        <v>0</v>
      </c>
      <c r="W394" s="459"/>
      <c r="X394" s="444"/>
    </row>
    <row r="395" spans="1:25" ht="41.25" customHeight="1">
      <c r="A395" s="446" t="s">
        <v>570</v>
      </c>
      <c r="B395" s="447" t="s">
        <v>595</v>
      </c>
      <c r="C395" s="460" t="s">
        <v>641</v>
      </c>
      <c r="D395" s="448"/>
      <c r="E395" s="448"/>
      <c r="F395" s="448"/>
      <c r="G395" s="448"/>
      <c r="H395" s="447" t="s">
        <v>585</v>
      </c>
      <c r="I395" s="450">
        <v>3</v>
      </c>
      <c r="J395" s="451">
        <f t="shared" si="218"/>
        <v>6</v>
      </c>
      <c r="K395" s="452">
        <v>0</v>
      </c>
      <c r="L395" s="453">
        <v>0.23</v>
      </c>
      <c r="M395" s="454">
        <f t="shared" si="219"/>
        <v>0</v>
      </c>
      <c r="N395" s="454">
        <f t="shared" si="220"/>
        <v>0</v>
      </c>
      <c r="O395" s="455">
        <f t="shared" si="221"/>
        <v>0</v>
      </c>
      <c r="P395" s="455">
        <f t="shared" si="222"/>
        <v>0</v>
      </c>
      <c r="Q395" s="447" t="s">
        <v>585</v>
      </c>
      <c r="R395" s="456">
        <v>3</v>
      </c>
      <c r="S395" s="457">
        <f t="shared" si="223"/>
        <v>0</v>
      </c>
      <c r="T395" s="457">
        <f t="shared" si="224"/>
        <v>0</v>
      </c>
      <c r="U395" s="457">
        <f t="shared" si="225"/>
        <v>0</v>
      </c>
      <c r="V395" s="458">
        <f t="shared" si="226"/>
        <v>0</v>
      </c>
      <c r="W395" s="459"/>
      <c r="X395" s="444"/>
    </row>
    <row r="396" spans="1:25" s="445" customFormat="1" ht="30.75" customHeight="1">
      <c r="A396" s="446"/>
      <c r="B396" s="652" t="s">
        <v>1012</v>
      </c>
      <c r="C396" s="652"/>
      <c r="D396" s="652"/>
      <c r="E396" s="652"/>
      <c r="F396" s="597"/>
      <c r="G396" s="597"/>
      <c r="H396" s="437"/>
      <c r="I396" s="439"/>
      <c r="J396" s="437"/>
      <c r="K396" s="437"/>
      <c r="L396" s="437"/>
      <c r="M396" s="437"/>
      <c r="N396" s="441" t="s">
        <v>535</v>
      </c>
      <c r="O396" s="440">
        <f>SUM(O397:O415)</f>
        <v>0</v>
      </c>
      <c r="P396" s="440">
        <f>SUM(P397:P415)</f>
        <v>0</v>
      </c>
      <c r="Q396" s="594"/>
      <c r="R396" s="442"/>
      <c r="S396" s="440">
        <f>SUM(S397:S415)</f>
        <v>0</v>
      </c>
      <c r="T396" s="440">
        <f>SUM(T397:T415)</f>
        <v>0</v>
      </c>
      <c r="U396" s="440">
        <f>SUM(U397:U415)</f>
        <v>0</v>
      </c>
      <c r="V396" s="440">
        <f>SUM(V397:V415)</f>
        <v>0</v>
      </c>
      <c r="W396" s="443"/>
      <c r="X396" s="444"/>
      <c r="Y396" s="410"/>
    </row>
    <row r="397" spans="1:25" ht="45" customHeight="1">
      <c r="A397" s="446" t="s">
        <v>570</v>
      </c>
      <c r="B397" s="447" t="s">
        <v>571</v>
      </c>
      <c r="C397" s="449" t="s">
        <v>992</v>
      </c>
      <c r="D397" s="449"/>
      <c r="E397" s="449"/>
      <c r="F397" s="449"/>
      <c r="G397" s="449"/>
      <c r="H397" s="479" t="s">
        <v>43</v>
      </c>
      <c r="I397" s="450">
        <v>3</v>
      </c>
      <c r="J397" s="451">
        <f t="shared" ref="J397:J409" si="227">I397*2</f>
        <v>6</v>
      </c>
      <c r="K397" s="452">
        <v>0</v>
      </c>
      <c r="L397" s="453">
        <v>0.08</v>
      </c>
      <c r="M397" s="454">
        <f t="shared" ref="M397:M409" si="228">K397*L397</f>
        <v>0</v>
      </c>
      <c r="N397" s="454">
        <f t="shared" ref="N397:N409" si="229">K397+M397</f>
        <v>0</v>
      </c>
      <c r="O397" s="455">
        <f t="shared" ref="O397:O409" si="230">J397*K397</f>
        <v>0</v>
      </c>
      <c r="P397" s="455">
        <f t="shared" ref="P397:P409" si="231">J397*N397</f>
        <v>0</v>
      </c>
      <c r="Q397" s="479" t="s">
        <v>43</v>
      </c>
      <c r="R397" s="456">
        <v>3</v>
      </c>
      <c r="S397" s="457">
        <f t="shared" ref="S397:S409" si="232">R397*K397</f>
        <v>0</v>
      </c>
      <c r="T397" s="457">
        <f t="shared" ref="T397:T409" si="233">R397*N397</f>
        <v>0</v>
      </c>
      <c r="U397" s="457">
        <f t="shared" ref="U397:U409" si="234">O397+S397</f>
        <v>0</v>
      </c>
      <c r="V397" s="458">
        <f t="shared" ref="V397:V409" si="235">P397+T397</f>
        <v>0</v>
      </c>
      <c r="W397" s="459"/>
      <c r="X397" s="444"/>
    </row>
    <row r="398" spans="1:25" ht="27.75" customHeight="1">
      <c r="A398" s="446" t="s">
        <v>570</v>
      </c>
      <c r="B398" s="447" t="s">
        <v>573</v>
      </c>
      <c r="C398" s="449" t="s">
        <v>1013</v>
      </c>
      <c r="D398" s="449"/>
      <c r="E398" s="449"/>
      <c r="F398" s="449"/>
      <c r="G398" s="449"/>
      <c r="H398" s="479" t="s">
        <v>43</v>
      </c>
      <c r="I398" s="450">
        <v>2</v>
      </c>
      <c r="J398" s="451">
        <f t="shared" si="227"/>
        <v>4</v>
      </c>
      <c r="K398" s="452">
        <v>0</v>
      </c>
      <c r="L398" s="453">
        <v>0.08</v>
      </c>
      <c r="M398" s="454">
        <f t="shared" si="228"/>
        <v>0</v>
      </c>
      <c r="N398" s="454">
        <f t="shared" si="229"/>
        <v>0</v>
      </c>
      <c r="O398" s="455">
        <f t="shared" si="230"/>
        <v>0</v>
      </c>
      <c r="P398" s="455">
        <f t="shared" si="231"/>
        <v>0</v>
      </c>
      <c r="Q398" s="479" t="s">
        <v>43</v>
      </c>
      <c r="R398" s="456">
        <v>2</v>
      </c>
      <c r="S398" s="457">
        <f t="shared" si="232"/>
        <v>0</v>
      </c>
      <c r="T398" s="457">
        <f t="shared" si="233"/>
        <v>0</v>
      </c>
      <c r="U398" s="457">
        <f t="shared" si="234"/>
        <v>0</v>
      </c>
      <c r="V398" s="458">
        <f t="shared" si="235"/>
        <v>0</v>
      </c>
      <c r="W398" s="459"/>
      <c r="X398" s="444"/>
    </row>
    <row r="399" spans="1:25" ht="43.5" customHeight="1">
      <c r="A399" s="446" t="s">
        <v>570</v>
      </c>
      <c r="B399" s="447" t="s">
        <v>575</v>
      </c>
      <c r="C399" s="449" t="s">
        <v>1014</v>
      </c>
      <c r="D399" s="449"/>
      <c r="E399" s="449"/>
      <c r="F399" s="449"/>
      <c r="G399" s="449"/>
      <c r="H399" s="479" t="s">
        <v>43</v>
      </c>
      <c r="I399" s="450">
        <v>3</v>
      </c>
      <c r="J399" s="451">
        <f t="shared" si="227"/>
        <v>6</v>
      </c>
      <c r="K399" s="452">
        <v>0</v>
      </c>
      <c r="L399" s="453">
        <v>0.08</v>
      </c>
      <c r="M399" s="454">
        <f t="shared" si="228"/>
        <v>0</v>
      </c>
      <c r="N399" s="454">
        <f t="shared" si="229"/>
        <v>0</v>
      </c>
      <c r="O399" s="455">
        <f t="shared" si="230"/>
        <v>0</v>
      </c>
      <c r="P399" s="455">
        <f t="shared" si="231"/>
        <v>0</v>
      </c>
      <c r="Q399" s="479" t="s">
        <v>43</v>
      </c>
      <c r="R399" s="456">
        <v>3</v>
      </c>
      <c r="S399" s="457">
        <f t="shared" si="232"/>
        <v>0</v>
      </c>
      <c r="T399" s="457">
        <f t="shared" si="233"/>
        <v>0</v>
      </c>
      <c r="U399" s="457">
        <f t="shared" si="234"/>
        <v>0</v>
      </c>
      <c r="V399" s="458">
        <f t="shared" si="235"/>
        <v>0</v>
      </c>
      <c r="W399" s="459"/>
      <c r="X399" s="444"/>
    </row>
    <row r="400" spans="1:25" ht="27.75" customHeight="1">
      <c r="A400" s="446" t="s">
        <v>570</v>
      </c>
      <c r="B400" s="447" t="s">
        <v>577</v>
      </c>
      <c r="C400" s="449" t="s">
        <v>995</v>
      </c>
      <c r="D400" s="449"/>
      <c r="E400" s="449"/>
      <c r="F400" s="449"/>
      <c r="G400" s="449"/>
      <c r="H400" s="479" t="s">
        <v>43</v>
      </c>
      <c r="I400" s="450">
        <v>3</v>
      </c>
      <c r="J400" s="451">
        <f t="shared" si="227"/>
        <v>6</v>
      </c>
      <c r="K400" s="452">
        <v>0</v>
      </c>
      <c r="L400" s="453">
        <v>0.08</v>
      </c>
      <c r="M400" s="454">
        <f t="shared" si="228"/>
        <v>0</v>
      </c>
      <c r="N400" s="454">
        <f t="shared" si="229"/>
        <v>0</v>
      </c>
      <c r="O400" s="455">
        <f t="shared" si="230"/>
        <v>0</v>
      </c>
      <c r="P400" s="455">
        <f t="shared" si="231"/>
        <v>0</v>
      </c>
      <c r="Q400" s="479" t="s">
        <v>43</v>
      </c>
      <c r="R400" s="456">
        <v>3</v>
      </c>
      <c r="S400" s="457">
        <f t="shared" si="232"/>
        <v>0</v>
      </c>
      <c r="T400" s="457">
        <f t="shared" si="233"/>
        <v>0</v>
      </c>
      <c r="U400" s="457">
        <f t="shared" si="234"/>
        <v>0</v>
      </c>
      <c r="V400" s="458">
        <f t="shared" si="235"/>
        <v>0</v>
      </c>
      <c r="W400" s="459"/>
      <c r="X400" s="444"/>
    </row>
    <row r="401" spans="1:25" ht="45.75" customHeight="1">
      <c r="A401" s="446" t="s">
        <v>570</v>
      </c>
      <c r="B401" s="447" t="s">
        <v>578</v>
      </c>
      <c r="C401" s="449" t="s">
        <v>1015</v>
      </c>
      <c r="D401" s="449"/>
      <c r="E401" s="449"/>
      <c r="F401" s="449"/>
      <c r="G401" s="449"/>
      <c r="H401" s="479" t="s">
        <v>43</v>
      </c>
      <c r="I401" s="450">
        <v>3</v>
      </c>
      <c r="J401" s="451">
        <f t="shared" si="227"/>
        <v>6</v>
      </c>
      <c r="K401" s="452">
        <v>0</v>
      </c>
      <c r="L401" s="453">
        <v>0.08</v>
      </c>
      <c r="M401" s="454">
        <f t="shared" si="228"/>
        <v>0</v>
      </c>
      <c r="N401" s="454">
        <f t="shared" si="229"/>
        <v>0</v>
      </c>
      <c r="O401" s="455">
        <f t="shared" si="230"/>
        <v>0</v>
      </c>
      <c r="P401" s="455">
        <f t="shared" si="231"/>
        <v>0</v>
      </c>
      <c r="Q401" s="479" t="s">
        <v>43</v>
      </c>
      <c r="R401" s="456">
        <v>3</v>
      </c>
      <c r="S401" s="457">
        <f t="shared" si="232"/>
        <v>0</v>
      </c>
      <c r="T401" s="457">
        <f t="shared" si="233"/>
        <v>0</v>
      </c>
      <c r="U401" s="457">
        <f t="shared" si="234"/>
        <v>0</v>
      </c>
      <c r="V401" s="458">
        <f t="shared" si="235"/>
        <v>0</v>
      </c>
      <c r="W401" s="459"/>
      <c r="X401" s="444"/>
    </row>
    <row r="402" spans="1:25" ht="45" customHeight="1">
      <c r="A402" s="446" t="s">
        <v>570</v>
      </c>
      <c r="B402" s="447" t="s">
        <v>580</v>
      </c>
      <c r="C402" s="449" t="s">
        <v>1016</v>
      </c>
      <c r="D402" s="449"/>
      <c r="E402" s="449"/>
      <c r="F402" s="449"/>
      <c r="G402" s="449"/>
      <c r="H402" s="479" t="s">
        <v>43</v>
      </c>
      <c r="I402" s="450">
        <v>3</v>
      </c>
      <c r="J402" s="451">
        <f t="shared" si="227"/>
        <v>6</v>
      </c>
      <c r="K402" s="452">
        <v>0</v>
      </c>
      <c r="L402" s="453">
        <v>0.08</v>
      </c>
      <c r="M402" s="454">
        <f t="shared" si="228"/>
        <v>0</v>
      </c>
      <c r="N402" s="454">
        <f t="shared" si="229"/>
        <v>0</v>
      </c>
      <c r="O402" s="455">
        <f t="shared" si="230"/>
        <v>0</v>
      </c>
      <c r="P402" s="455">
        <f t="shared" si="231"/>
        <v>0</v>
      </c>
      <c r="Q402" s="479" t="s">
        <v>43</v>
      </c>
      <c r="R402" s="456">
        <v>3</v>
      </c>
      <c r="S402" s="457">
        <f t="shared" si="232"/>
        <v>0</v>
      </c>
      <c r="T402" s="457">
        <f t="shared" si="233"/>
        <v>0</v>
      </c>
      <c r="U402" s="457">
        <f t="shared" si="234"/>
        <v>0</v>
      </c>
      <c r="V402" s="458">
        <f t="shared" si="235"/>
        <v>0</v>
      </c>
      <c r="W402" s="459"/>
      <c r="X402" s="444"/>
    </row>
    <row r="403" spans="1:25" ht="42.75" customHeight="1">
      <c r="A403" s="446" t="s">
        <v>570</v>
      </c>
      <c r="B403" s="447" t="s">
        <v>581</v>
      </c>
      <c r="C403" s="449" t="s">
        <v>996</v>
      </c>
      <c r="D403" s="449"/>
      <c r="E403" s="449"/>
      <c r="F403" s="449"/>
      <c r="G403" s="449"/>
      <c r="H403" s="479" t="s">
        <v>43</v>
      </c>
      <c r="I403" s="450">
        <v>3</v>
      </c>
      <c r="J403" s="451">
        <f t="shared" si="227"/>
        <v>6</v>
      </c>
      <c r="K403" s="452">
        <v>0</v>
      </c>
      <c r="L403" s="453">
        <v>0.08</v>
      </c>
      <c r="M403" s="454">
        <f t="shared" si="228"/>
        <v>0</v>
      </c>
      <c r="N403" s="454">
        <f t="shared" si="229"/>
        <v>0</v>
      </c>
      <c r="O403" s="455">
        <f t="shared" si="230"/>
        <v>0</v>
      </c>
      <c r="P403" s="455">
        <f t="shared" si="231"/>
        <v>0</v>
      </c>
      <c r="Q403" s="479" t="s">
        <v>43</v>
      </c>
      <c r="R403" s="456">
        <v>3</v>
      </c>
      <c r="S403" s="457">
        <f t="shared" si="232"/>
        <v>0</v>
      </c>
      <c r="T403" s="457">
        <f t="shared" si="233"/>
        <v>0</v>
      </c>
      <c r="U403" s="457">
        <f t="shared" si="234"/>
        <v>0</v>
      </c>
      <c r="V403" s="458">
        <f t="shared" si="235"/>
        <v>0</v>
      </c>
      <c r="W403" s="459"/>
      <c r="X403" s="444"/>
    </row>
    <row r="404" spans="1:25" ht="27.75" customHeight="1">
      <c r="A404" s="446" t="s">
        <v>570</v>
      </c>
      <c r="B404" s="447" t="s">
        <v>583</v>
      </c>
      <c r="C404" s="449" t="s">
        <v>1007</v>
      </c>
      <c r="D404" s="449"/>
      <c r="E404" s="449"/>
      <c r="F404" s="449"/>
      <c r="G404" s="449"/>
      <c r="H404" s="479" t="s">
        <v>43</v>
      </c>
      <c r="I404" s="450">
        <v>3</v>
      </c>
      <c r="J404" s="451">
        <f t="shared" si="227"/>
        <v>6</v>
      </c>
      <c r="K404" s="452">
        <v>0</v>
      </c>
      <c r="L404" s="453">
        <v>0.08</v>
      </c>
      <c r="M404" s="454">
        <f t="shared" si="228"/>
        <v>0</v>
      </c>
      <c r="N404" s="454">
        <f t="shared" si="229"/>
        <v>0</v>
      </c>
      <c r="O404" s="455">
        <f t="shared" si="230"/>
        <v>0</v>
      </c>
      <c r="P404" s="455">
        <f t="shared" si="231"/>
        <v>0</v>
      </c>
      <c r="Q404" s="479" t="s">
        <v>43</v>
      </c>
      <c r="R404" s="456">
        <v>3</v>
      </c>
      <c r="S404" s="457">
        <f t="shared" si="232"/>
        <v>0</v>
      </c>
      <c r="T404" s="457">
        <f t="shared" si="233"/>
        <v>0</v>
      </c>
      <c r="U404" s="457">
        <f t="shared" si="234"/>
        <v>0</v>
      </c>
      <c r="V404" s="458">
        <f t="shared" si="235"/>
        <v>0</v>
      </c>
      <c r="W404" s="459"/>
      <c r="X404" s="444"/>
    </row>
    <row r="405" spans="1:25" ht="27.75" customHeight="1">
      <c r="A405" s="446" t="s">
        <v>570</v>
      </c>
      <c r="B405" s="447" t="s">
        <v>586</v>
      </c>
      <c r="C405" s="449" t="s">
        <v>1008</v>
      </c>
      <c r="D405" s="449"/>
      <c r="E405" s="449"/>
      <c r="F405" s="449"/>
      <c r="G405" s="449"/>
      <c r="H405" s="479" t="s">
        <v>43</v>
      </c>
      <c r="I405" s="450">
        <v>3</v>
      </c>
      <c r="J405" s="451">
        <f t="shared" si="227"/>
        <v>6</v>
      </c>
      <c r="K405" s="452">
        <v>0</v>
      </c>
      <c r="L405" s="453">
        <v>0.08</v>
      </c>
      <c r="M405" s="454">
        <f t="shared" si="228"/>
        <v>0</v>
      </c>
      <c r="N405" s="454">
        <f t="shared" si="229"/>
        <v>0</v>
      </c>
      <c r="O405" s="455">
        <f t="shared" si="230"/>
        <v>0</v>
      </c>
      <c r="P405" s="455">
        <f t="shared" si="231"/>
        <v>0</v>
      </c>
      <c r="Q405" s="479" t="s">
        <v>43</v>
      </c>
      <c r="R405" s="456">
        <v>3</v>
      </c>
      <c r="S405" s="457">
        <f t="shared" si="232"/>
        <v>0</v>
      </c>
      <c r="T405" s="457">
        <f t="shared" si="233"/>
        <v>0</v>
      </c>
      <c r="U405" s="457">
        <f t="shared" si="234"/>
        <v>0</v>
      </c>
      <c r="V405" s="458">
        <f t="shared" si="235"/>
        <v>0</v>
      </c>
      <c r="W405" s="459"/>
      <c r="X405" s="444"/>
    </row>
    <row r="406" spans="1:25" ht="68.25" customHeight="1">
      <c r="A406" s="446" t="s">
        <v>570</v>
      </c>
      <c r="B406" s="447" t="s">
        <v>588</v>
      </c>
      <c r="C406" s="449" t="s">
        <v>1017</v>
      </c>
      <c r="D406" s="449"/>
      <c r="E406" s="449"/>
      <c r="F406" s="449"/>
      <c r="G406" s="449"/>
      <c r="H406" s="479" t="s">
        <v>43</v>
      </c>
      <c r="I406" s="450">
        <v>3</v>
      </c>
      <c r="J406" s="451">
        <f t="shared" si="227"/>
        <v>6</v>
      </c>
      <c r="K406" s="452">
        <v>0</v>
      </c>
      <c r="L406" s="453">
        <v>0.08</v>
      </c>
      <c r="M406" s="454">
        <f t="shared" si="228"/>
        <v>0</v>
      </c>
      <c r="N406" s="454">
        <f t="shared" si="229"/>
        <v>0</v>
      </c>
      <c r="O406" s="455">
        <f t="shared" si="230"/>
        <v>0</v>
      </c>
      <c r="P406" s="455">
        <f t="shared" si="231"/>
        <v>0</v>
      </c>
      <c r="Q406" s="479" t="s">
        <v>43</v>
      </c>
      <c r="R406" s="456">
        <v>3</v>
      </c>
      <c r="S406" s="457">
        <f t="shared" si="232"/>
        <v>0</v>
      </c>
      <c r="T406" s="457">
        <f t="shared" si="233"/>
        <v>0</v>
      </c>
      <c r="U406" s="457">
        <f t="shared" si="234"/>
        <v>0</v>
      </c>
      <c r="V406" s="458">
        <f t="shared" si="235"/>
        <v>0</v>
      </c>
      <c r="W406" s="459"/>
      <c r="X406" s="444"/>
    </row>
    <row r="407" spans="1:25" ht="27.75" customHeight="1">
      <c r="A407" s="446" t="s">
        <v>570</v>
      </c>
      <c r="B407" s="447" t="s">
        <v>590</v>
      </c>
      <c r="C407" s="449" t="s">
        <v>1009</v>
      </c>
      <c r="D407" s="449"/>
      <c r="E407" s="449"/>
      <c r="F407" s="449"/>
      <c r="G407" s="449"/>
      <c r="H407" s="479" t="s">
        <v>43</v>
      </c>
      <c r="I407" s="450">
        <v>3</v>
      </c>
      <c r="J407" s="451">
        <f t="shared" si="227"/>
        <v>6</v>
      </c>
      <c r="K407" s="452">
        <v>0</v>
      </c>
      <c r="L407" s="453">
        <v>0.08</v>
      </c>
      <c r="M407" s="454">
        <f t="shared" si="228"/>
        <v>0</v>
      </c>
      <c r="N407" s="454">
        <f t="shared" si="229"/>
        <v>0</v>
      </c>
      <c r="O407" s="455">
        <f t="shared" si="230"/>
        <v>0</v>
      </c>
      <c r="P407" s="455">
        <f t="shared" si="231"/>
        <v>0</v>
      </c>
      <c r="Q407" s="479" t="s">
        <v>43</v>
      </c>
      <c r="R407" s="456">
        <v>3</v>
      </c>
      <c r="S407" s="457">
        <f t="shared" si="232"/>
        <v>0</v>
      </c>
      <c r="T407" s="457">
        <f t="shared" si="233"/>
        <v>0</v>
      </c>
      <c r="U407" s="457">
        <f t="shared" si="234"/>
        <v>0</v>
      </c>
      <c r="V407" s="458">
        <f t="shared" si="235"/>
        <v>0</v>
      </c>
      <c r="W407" s="459"/>
      <c r="X407" s="444"/>
    </row>
    <row r="408" spans="1:25" ht="27.75" customHeight="1">
      <c r="A408" s="446" t="s">
        <v>570</v>
      </c>
      <c r="B408" s="447" t="s">
        <v>592</v>
      </c>
      <c r="C408" s="449" t="s">
        <v>1010</v>
      </c>
      <c r="D408" s="449"/>
      <c r="E408" s="449"/>
      <c r="F408" s="449"/>
      <c r="G408" s="449"/>
      <c r="H408" s="479" t="s">
        <v>43</v>
      </c>
      <c r="I408" s="450">
        <v>3</v>
      </c>
      <c r="J408" s="451">
        <f t="shared" si="227"/>
        <v>6</v>
      </c>
      <c r="K408" s="452">
        <v>0</v>
      </c>
      <c r="L408" s="453">
        <v>0.08</v>
      </c>
      <c r="M408" s="454">
        <f t="shared" si="228"/>
        <v>0</v>
      </c>
      <c r="N408" s="454">
        <f t="shared" si="229"/>
        <v>0</v>
      </c>
      <c r="O408" s="455">
        <f t="shared" si="230"/>
        <v>0</v>
      </c>
      <c r="P408" s="455">
        <f t="shared" si="231"/>
        <v>0</v>
      </c>
      <c r="Q408" s="479" t="s">
        <v>43</v>
      </c>
      <c r="R408" s="456">
        <v>3</v>
      </c>
      <c r="S408" s="457">
        <f t="shared" si="232"/>
        <v>0</v>
      </c>
      <c r="T408" s="457">
        <f t="shared" si="233"/>
        <v>0</v>
      </c>
      <c r="U408" s="457">
        <f t="shared" si="234"/>
        <v>0</v>
      </c>
      <c r="V408" s="458">
        <f t="shared" si="235"/>
        <v>0</v>
      </c>
      <c r="W408" s="459"/>
      <c r="X408" s="444"/>
    </row>
    <row r="409" spans="1:25" ht="50.25" customHeight="1">
      <c r="A409" s="446" t="s">
        <v>570</v>
      </c>
      <c r="B409" s="447" t="s">
        <v>595</v>
      </c>
      <c r="C409" s="449" t="s">
        <v>997</v>
      </c>
      <c r="D409" s="449"/>
      <c r="E409" s="449"/>
      <c r="F409" s="449"/>
      <c r="G409" s="449"/>
      <c r="H409" s="479" t="s">
        <v>43</v>
      </c>
      <c r="I409" s="450">
        <v>2</v>
      </c>
      <c r="J409" s="451">
        <f t="shared" si="227"/>
        <v>4</v>
      </c>
      <c r="K409" s="452">
        <v>0</v>
      </c>
      <c r="L409" s="453">
        <v>0.08</v>
      </c>
      <c r="M409" s="454">
        <f t="shared" si="228"/>
        <v>0</v>
      </c>
      <c r="N409" s="454">
        <f t="shared" si="229"/>
        <v>0</v>
      </c>
      <c r="O409" s="455">
        <f t="shared" si="230"/>
        <v>0</v>
      </c>
      <c r="P409" s="455">
        <f t="shared" si="231"/>
        <v>0</v>
      </c>
      <c r="Q409" s="479" t="s">
        <v>43</v>
      </c>
      <c r="R409" s="456">
        <v>2</v>
      </c>
      <c r="S409" s="457">
        <f t="shared" si="232"/>
        <v>0</v>
      </c>
      <c r="T409" s="457">
        <f t="shared" si="233"/>
        <v>0</v>
      </c>
      <c r="U409" s="457">
        <f t="shared" si="234"/>
        <v>0</v>
      </c>
      <c r="V409" s="458">
        <f t="shared" si="235"/>
        <v>0</v>
      </c>
      <c r="W409" s="459"/>
      <c r="X409" s="444"/>
    </row>
    <row r="410" spans="1:25" ht="51" customHeight="1">
      <c r="A410" s="446" t="s">
        <v>570</v>
      </c>
      <c r="B410" s="447" t="s">
        <v>598</v>
      </c>
      <c r="C410" s="511" t="s">
        <v>998</v>
      </c>
      <c r="D410" s="465"/>
      <c r="E410" s="465"/>
      <c r="F410" s="465"/>
      <c r="G410" s="465"/>
      <c r="H410" s="466"/>
      <c r="I410" s="467"/>
      <c r="J410" s="468"/>
      <c r="K410" s="470"/>
      <c r="L410" s="471"/>
      <c r="M410" s="472"/>
      <c r="N410" s="472"/>
      <c r="O410" s="473"/>
      <c r="P410" s="473"/>
      <c r="Q410" s="473"/>
      <c r="R410" s="474"/>
      <c r="S410" s="475"/>
      <c r="T410" s="475"/>
      <c r="U410" s="475"/>
      <c r="V410" s="476"/>
      <c r="W410" s="477"/>
      <c r="X410" s="444"/>
    </row>
    <row r="411" spans="1:25" ht="30.75" customHeight="1">
      <c r="A411" s="446" t="s">
        <v>570</v>
      </c>
      <c r="B411" s="478" t="s">
        <v>1018</v>
      </c>
      <c r="C411" s="449" t="s">
        <v>1019</v>
      </c>
      <c r="D411" s="449"/>
      <c r="E411" s="449"/>
      <c r="F411" s="449"/>
      <c r="G411" s="449"/>
      <c r="H411" s="479" t="s">
        <v>43</v>
      </c>
      <c r="I411" s="450">
        <v>1</v>
      </c>
      <c r="J411" s="451">
        <f>I411*2</f>
        <v>2</v>
      </c>
      <c r="K411" s="452">
        <v>0</v>
      </c>
      <c r="L411" s="453">
        <v>0.08</v>
      </c>
      <c r="M411" s="454">
        <f>K411*L411</f>
        <v>0</v>
      </c>
      <c r="N411" s="454">
        <f>K411+M411</f>
        <v>0</v>
      </c>
      <c r="O411" s="455">
        <f>J411*K411</f>
        <v>0</v>
      </c>
      <c r="P411" s="455">
        <f>J411*N411</f>
        <v>0</v>
      </c>
      <c r="Q411" s="479" t="s">
        <v>43</v>
      </c>
      <c r="R411" s="456">
        <v>1</v>
      </c>
      <c r="S411" s="457">
        <f>R411*K411</f>
        <v>0</v>
      </c>
      <c r="T411" s="457">
        <f>R411*N411</f>
        <v>0</v>
      </c>
      <c r="U411" s="457">
        <f t="shared" ref="U411:V415" si="236">O411+S411</f>
        <v>0</v>
      </c>
      <c r="V411" s="458">
        <f t="shared" si="236"/>
        <v>0</v>
      </c>
      <c r="W411" s="459"/>
      <c r="X411" s="444"/>
    </row>
    <row r="412" spans="1:25" ht="48.75" customHeight="1">
      <c r="A412" s="446" t="s">
        <v>570</v>
      </c>
      <c r="B412" s="478" t="s">
        <v>1020</v>
      </c>
      <c r="C412" s="449" t="s">
        <v>1000</v>
      </c>
      <c r="D412" s="449"/>
      <c r="E412" s="449"/>
      <c r="F412" s="449"/>
      <c r="G412" s="449"/>
      <c r="H412" s="479" t="s">
        <v>43</v>
      </c>
      <c r="I412" s="450">
        <v>1</v>
      </c>
      <c r="J412" s="451">
        <f>I412*2</f>
        <v>2</v>
      </c>
      <c r="K412" s="452">
        <v>0</v>
      </c>
      <c r="L412" s="453">
        <v>0.08</v>
      </c>
      <c r="M412" s="454">
        <f>K412*L412</f>
        <v>0</v>
      </c>
      <c r="N412" s="454">
        <f>K412+M412</f>
        <v>0</v>
      </c>
      <c r="O412" s="455">
        <f>J412*K412</f>
        <v>0</v>
      </c>
      <c r="P412" s="455">
        <f>J412*N412</f>
        <v>0</v>
      </c>
      <c r="Q412" s="479" t="s">
        <v>43</v>
      </c>
      <c r="R412" s="456">
        <v>1</v>
      </c>
      <c r="S412" s="457">
        <f>R412*K412</f>
        <v>0</v>
      </c>
      <c r="T412" s="457">
        <f>R412*N412</f>
        <v>0</v>
      </c>
      <c r="U412" s="457">
        <f t="shared" si="236"/>
        <v>0</v>
      </c>
      <c r="V412" s="458">
        <f t="shared" si="236"/>
        <v>0</v>
      </c>
      <c r="W412" s="459"/>
      <c r="X412" s="444"/>
    </row>
    <row r="413" spans="1:25" ht="42.75" customHeight="1">
      <c r="A413" s="446" t="s">
        <v>570</v>
      </c>
      <c r="B413" s="478" t="s">
        <v>1021</v>
      </c>
      <c r="C413" s="449" t="s">
        <v>1001</v>
      </c>
      <c r="D413" s="449"/>
      <c r="E413" s="449"/>
      <c r="F413" s="449"/>
      <c r="G413" s="449"/>
      <c r="H413" s="479" t="s">
        <v>43</v>
      </c>
      <c r="I413" s="450">
        <v>1</v>
      </c>
      <c r="J413" s="451">
        <f>I413*2</f>
        <v>2</v>
      </c>
      <c r="K413" s="452">
        <v>0</v>
      </c>
      <c r="L413" s="453">
        <v>0.08</v>
      </c>
      <c r="M413" s="454">
        <f>K413*L413</f>
        <v>0</v>
      </c>
      <c r="N413" s="454">
        <f>K413+M413</f>
        <v>0</v>
      </c>
      <c r="O413" s="455">
        <f>J413*K413</f>
        <v>0</v>
      </c>
      <c r="P413" s="455">
        <f>J413*N413</f>
        <v>0</v>
      </c>
      <c r="Q413" s="479" t="s">
        <v>43</v>
      </c>
      <c r="R413" s="456">
        <v>1</v>
      </c>
      <c r="S413" s="457">
        <f>R413*K413</f>
        <v>0</v>
      </c>
      <c r="T413" s="457">
        <f>R413*N413</f>
        <v>0</v>
      </c>
      <c r="U413" s="457">
        <f t="shared" si="236"/>
        <v>0</v>
      </c>
      <c r="V413" s="458">
        <f t="shared" si="236"/>
        <v>0</v>
      </c>
      <c r="W413" s="459"/>
      <c r="X413" s="444"/>
    </row>
    <row r="414" spans="1:25" ht="27.75" customHeight="1">
      <c r="A414" s="446" t="s">
        <v>570</v>
      </c>
      <c r="B414" s="478" t="s">
        <v>1022</v>
      </c>
      <c r="C414" s="449" t="s">
        <v>1002</v>
      </c>
      <c r="D414" s="449"/>
      <c r="E414" s="449"/>
      <c r="F414" s="449"/>
      <c r="G414" s="449"/>
      <c r="H414" s="479" t="s">
        <v>43</v>
      </c>
      <c r="I414" s="450">
        <v>1</v>
      </c>
      <c r="J414" s="451">
        <f>I414*2</f>
        <v>2</v>
      </c>
      <c r="K414" s="452">
        <v>0</v>
      </c>
      <c r="L414" s="453">
        <v>0.08</v>
      </c>
      <c r="M414" s="454">
        <f>K414*L414</f>
        <v>0</v>
      </c>
      <c r="N414" s="454">
        <f>K414+M414</f>
        <v>0</v>
      </c>
      <c r="O414" s="455">
        <f>J414*K414</f>
        <v>0</v>
      </c>
      <c r="P414" s="455">
        <f>J414*N414</f>
        <v>0</v>
      </c>
      <c r="Q414" s="479" t="s">
        <v>43</v>
      </c>
      <c r="R414" s="456">
        <v>1</v>
      </c>
      <c r="S414" s="457">
        <f>R414*K414</f>
        <v>0</v>
      </c>
      <c r="T414" s="457">
        <f>R414*N414</f>
        <v>0</v>
      </c>
      <c r="U414" s="457">
        <f t="shared" si="236"/>
        <v>0</v>
      </c>
      <c r="V414" s="458">
        <f t="shared" si="236"/>
        <v>0</v>
      </c>
      <c r="W414" s="459"/>
      <c r="X414" s="444"/>
    </row>
    <row r="415" spans="1:25" ht="41.25" customHeight="1">
      <c r="A415" s="446" t="s">
        <v>570</v>
      </c>
      <c r="B415" s="447" t="s">
        <v>600</v>
      </c>
      <c r="C415" s="460" t="s">
        <v>641</v>
      </c>
      <c r="D415" s="448"/>
      <c r="E415" s="448"/>
      <c r="F415" s="448"/>
      <c r="G415" s="448"/>
      <c r="H415" s="447" t="s">
        <v>585</v>
      </c>
      <c r="I415" s="450">
        <v>3</v>
      </c>
      <c r="J415" s="451">
        <f>I415*2</f>
        <v>6</v>
      </c>
      <c r="K415" s="452">
        <v>0</v>
      </c>
      <c r="L415" s="453">
        <v>0.23</v>
      </c>
      <c r="M415" s="454">
        <f>K415*L415</f>
        <v>0</v>
      </c>
      <c r="N415" s="454">
        <f>K415+M415</f>
        <v>0</v>
      </c>
      <c r="O415" s="455">
        <f>J415*K415</f>
        <v>0</v>
      </c>
      <c r="P415" s="455">
        <f>J415*N415</f>
        <v>0</v>
      </c>
      <c r="Q415" s="447" t="s">
        <v>585</v>
      </c>
      <c r="R415" s="456">
        <v>3</v>
      </c>
      <c r="S415" s="457">
        <f>R415*K415</f>
        <v>0</v>
      </c>
      <c r="T415" s="457">
        <f>R415*N415</f>
        <v>0</v>
      </c>
      <c r="U415" s="457">
        <f t="shared" si="236"/>
        <v>0</v>
      </c>
      <c r="V415" s="458">
        <f t="shared" si="236"/>
        <v>0</v>
      </c>
      <c r="W415" s="459"/>
      <c r="X415" s="444"/>
    </row>
    <row r="416" spans="1:25" s="445" customFormat="1" ht="30.75" customHeight="1">
      <c r="A416" s="446"/>
      <c r="B416" s="652" t="s">
        <v>1023</v>
      </c>
      <c r="C416" s="652"/>
      <c r="D416" s="652"/>
      <c r="E416" s="652"/>
      <c r="F416" s="597"/>
      <c r="G416" s="597"/>
      <c r="H416" s="437"/>
      <c r="I416" s="439"/>
      <c r="J416" s="437"/>
      <c r="K416" s="437"/>
      <c r="L416" s="437"/>
      <c r="M416" s="437"/>
      <c r="N416" s="441" t="s">
        <v>535</v>
      </c>
      <c r="O416" s="440">
        <f>SUM(O417:O423)</f>
        <v>0</v>
      </c>
      <c r="P416" s="440">
        <f>SUM(P417:P423)</f>
        <v>0</v>
      </c>
      <c r="Q416" s="594"/>
      <c r="R416" s="442"/>
      <c r="S416" s="440">
        <f>SUM(S417:S423)</f>
        <v>0</v>
      </c>
      <c r="T416" s="440">
        <f>SUM(T417:T423)</f>
        <v>0</v>
      </c>
      <c r="U416" s="440">
        <f>SUM(U417:U423)</f>
        <v>0</v>
      </c>
      <c r="V416" s="440">
        <f>SUM(V417:V423)</f>
        <v>0</v>
      </c>
      <c r="W416" s="443"/>
      <c r="X416" s="444"/>
      <c r="Y416" s="410"/>
    </row>
    <row r="417" spans="1:25" ht="42" customHeight="1">
      <c r="A417" s="446" t="s">
        <v>570</v>
      </c>
      <c r="B417" s="447" t="s">
        <v>571</v>
      </c>
      <c r="C417" s="449" t="s">
        <v>989</v>
      </c>
      <c r="D417" s="449"/>
      <c r="E417" s="449"/>
      <c r="F417" s="449"/>
      <c r="G417" s="449"/>
      <c r="H417" s="479" t="s">
        <v>43</v>
      </c>
      <c r="I417" s="450">
        <v>2</v>
      </c>
      <c r="J417" s="451">
        <f t="shared" ref="J417:J423" si="237">I417*2</f>
        <v>4</v>
      </c>
      <c r="K417" s="452">
        <v>0</v>
      </c>
      <c r="L417" s="453">
        <v>0.08</v>
      </c>
      <c r="M417" s="454">
        <f t="shared" ref="M417:M423" si="238">K417*L417</f>
        <v>0</v>
      </c>
      <c r="N417" s="454">
        <f t="shared" ref="N417:N423" si="239">K417+M417</f>
        <v>0</v>
      </c>
      <c r="O417" s="455">
        <f t="shared" ref="O417:O423" si="240">J417*K417</f>
        <v>0</v>
      </c>
      <c r="P417" s="455">
        <f t="shared" ref="P417:P423" si="241">J417*N417</f>
        <v>0</v>
      </c>
      <c r="Q417" s="479" t="s">
        <v>43</v>
      </c>
      <c r="R417" s="456">
        <v>2</v>
      </c>
      <c r="S417" s="457">
        <f t="shared" ref="S417:S423" si="242">R417*K417</f>
        <v>0</v>
      </c>
      <c r="T417" s="457">
        <f t="shared" ref="T417:T423" si="243">R417*N417</f>
        <v>0</v>
      </c>
      <c r="U417" s="457">
        <f t="shared" ref="U417:V423" si="244">O417+S417</f>
        <v>0</v>
      </c>
      <c r="V417" s="458">
        <f t="shared" si="244"/>
        <v>0</v>
      </c>
      <c r="W417" s="459"/>
      <c r="X417" s="444"/>
    </row>
    <row r="418" spans="1:25" ht="42" customHeight="1">
      <c r="A418" s="446" t="s">
        <v>570</v>
      </c>
      <c r="B418" s="447" t="s">
        <v>573</v>
      </c>
      <c r="C418" s="449" t="s">
        <v>990</v>
      </c>
      <c r="D418" s="449"/>
      <c r="E418" s="449"/>
      <c r="F418" s="449"/>
      <c r="G418" s="449"/>
      <c r="H418" s="479" t="s">
        <v>43</v>
      </c>
      <c r="I418" s="450">
        <v>2</v>
      </c>
      <c r="J418" s="451">
        <f t="shared" si="237"/>
        <v>4</v>
      </c>
      <c r="K418" s="452">
        <v>0</v>
      </c>
      <c r="L418" s="453">
        <v>0.08</v>
      </c>
      <c r="M418" s="454">
        <f t="shared" si="238"/>
        <v>0</v>
      </c>
      <c r="N418" s="454">
        <f t="shared" si="239"/>
        <v>0</v>
      </c>
      <c r="O418" s="455">
        <f t="shared" si="240"/>
        <v>0</v>
      </c>
      <c r="P418" s="455">
        <f t="shared" si="241"/>
        <v>0</v>
      </c>
      <c r="Q418" s="479" t="s">
        <v>43</v>
      </c>
      <c r="R418" s="456">
        <v>2</v>
      </c>
      <c r="S418" s="457">
        <f t="shared" si="242"/>
        <v>0</v>
      </c>
      <c r="T418" s="457">
        <f t="shared" si="243"/>
        <v>0</v>
      </c>
      <c r="U418" s="457">
        <f t="shared" si="244"/>
        <v>0</v>
      </c>
      <c r="V418" s="458">
        <f t="shared" si="244"/>
        <v>0</v>
      </c>
      <c r="W418" s="459"/>
      <c r="X418" s="444"/>
    </row>
    <row r="419" spans="1:25" ht="42" customHeight="1">
      <c r="A419" s="446" t="s">
        <v>570</v>
      </c>
      <c r="B419" s="447" t="s">
        <v>575</v>
      </c>
      <c r="C419" s="449" t="s">
        <v>991</v>
      </c>
      <c r="D419" s="449"/>
      <c r="E419" s="449"/>
      <c r="F419" s="449"/>
      <c r="G419" s="449"/>
      <c r="H419" s="479" t="s">
        <v>43</v>
      </c>
      <c r="I419" s="450">
        <v>2</v>
      </c>
      <c r="J419" s="451">
        <f t="shared" si="237"/>
        <v>4</v>
      </c>
      <c r="K419" s="452">
        <v>0</v>
      </c>
      <c r="L419" s="453">
        <v>0.08</v>
      </c>
      <c r="M419" s="454">
        <f t="shared" si="238"/>
        <v>0</v>
      </c>
      <c r="N419" s="454">
        <f t="shared" si="239"/>
        <v>0</v>
      </c>
      <c r="O419" s="455">
        <f t="shared" si="240"/>
        <v>0</v>
      </c>
      <c r="P419" s="455">
        <f t="shared" si="241"/>
        <v>0</v>
      </c>
      <c r="Q419" s="479" t="s">
        <v>43</v>
      </c>
      <c r="R419" s="456">
        <v>2</v>
      </c>
      <c r="S419" s="457">
        <f t="shared" si="242"/>
        <v>0</v>
      </c>
      <c r="T419" s="457">
        <f t="shared" si="243"/>
        <v>0</v>
      </c>
      <c r="U419" s="457">
        <f t="shared" si="244"/>
        <v>0</v>
      </c>
      <c r="V419" s="458">
        <f t="shared" si="244"/>
        <v>0</v>
      </c>
      <c r="W419" s="459"/>
      <c r="X419" s="444"/>
    </row>
    <row r="420" spans="1:25" ht="27.75" customHeight="1">
      <c r="A420" s="446" t="s">
        <v>570</v>
      </c>
      <c r="B420" s="447" t="s">
        <v>577</v>
      </c>
      <c r="C420" s="449" t="s">
        <v>1024</v>
      </c>
      <c r="D420" s="449"/>
      <c r="E420" s="449"/>
      <c r="F420" s="449"/>
      <c r="G420" s="449"/>
      <c r="H420" s="479" t="s">
        <v>43</v>
      </c>
      <c r="I420" s="450">
        <v>3</v>
      </c>
      <c r="J420" s="451">
        <f t="shared" si="237"/>
        <v>6</v>
      </c>
      <c r="K420" s="452">
        <v>0</v>
      </c>
      <c r="L420" s="453">
        <v>0.08</v>
      </c>
      <c r="M420" s="454">
        <f t="shared" si="238"/>
        <v>0</v>
      </c>
      <c r="N420" s="454">
        <f t="shared" si="239"/>
        <v>0</v>
      </c>
      <c r="O420" s="455">
        <f t="shared" si="240"/>
        <v>0</v>
      </c>
      <c r="P420" s="455">
        <f t="shared" si="241"/>
        <v>0</v>
      </c>
      <c r="Q420" s="479" t="s">
        <v>43</v>
      </c>
      <c r="R420" s="456">
        <v>3</v>
      </c>
      <c r="S420" s="457">
        <f t="shared" si="242"/>
        <v>0</v>
      </c>
      <c r="T420" s="457">
        <f t="shared" si="243"/>
        <v>0</v>
      </c>
      <c r="U420" s="457">
        <f t="shared" si="244"/>
        <v>0</v>
      </c>
      <c r="V420" s="458">
        <f t="shared" si="244"/>
        <v>0</v>
      </c>
      <c r="W420" s="459"/>
      <c r="X420" s="444"/>
    </row>
    <row r="421" spans="1:25" ht="39.75" customHeight="1">
      <c r="A421" s="446" t="s">
        <v>570</v>
      </c>
      <c r="B421" s="447" t="s">
        <v>578</v>
      </c>
      <c r="C421" s="449" t="s">
        <v>1025</v>
      </c>
      <c r="D421" s="449"/>
      <c r="E421" s="449"/>
      <c r="F421" s="449"/>
      <c r="G421" s="449"/>
      <c r="H421" s="479" t="s">
        <v>43</v>
      </c>
      <c r="I421" s="450">
        <v>2</v>
      </c>
      <c r="J421" s="451">
        <f t="shared" si="237"/>
        <v>4</v>
      </c>
      <c r="K421" s="452">
        <v>0</v>
      </c>
      <c r="L421" s="453">
        <v>0.08</v>
      </c>
      <c r="M421" s="454">
        <f t="shared" si="238"/>
        <v>0</v>
      </c>
      <c r="N421" s="454">
        <f t="shared" si="239"/>
        <v>0</v>
      </c>
      <c r="O421" s="455">
        <f t="shared" si="240"/>
        <v>0</v>
      </c>
      <c r="P421" s="455">
        <f t="shared" si="241"/>
        <v>0</v>
      </c>
      <c r="Q421" s="479" t="s">
        <v>43</v>
      </c>
      <c r="R421" s="456">
        <v>2</v>
      </c>
      <c r="S421" s="457">
        <f t="shared" si="242"/>
        <v>0</v>
      </c>
      <c r="T421" s="457">
        <f t="shared" si="243"/>
        <v>0</v>
      </c>
      <c r="U421" s="457">
        <f t="shared" si="244"/>
        <v>0</v>
      </c>
      <c r="V421" s="458">
        <f t="shared" si="244"/>
        <v>0</v>
      </c>
      <c r="W421" s="459"/>
      <c r="X421" s="444"/>
    </row>
    <row r="422" spans="1:25" ht="27.75" customHeight="1">
      <c r="A422" s="446" t="s">
        <v>570</v>
      </c>
      <c r="B422" s="447" t="s">
        <v>580</v>
      </c>
      <c r="C422" s="449" t="s">
        <v>1026</v>
      </c>
      <c r="D422" s="449"/>
      <c r="E422" s="449"/>
      <c r="F422" s="449"/>
      <c r="G422" s="449"/>
      <c r="H422" s="479" t="s">
        <v>43</v>
      </c>
      <c r="I422" s="450">
        <v>3</v>
      </c>
      <c r="J422" s="451">
        <f t="shared" si="237"/>
        <v>6</v>
      </c>
      <c r="K422" s="452">
        <v>0</v>
      </c>
      <c r="L422" s="453">
        <v>0.08</v>
      </c>
      <c r="M422" s="454">
        <f t="shared" si="238"/>
        <v>0</v>
      </c>
      <c r="N422" s="454">
        <f t="shared" si="239"/>
        <v>0</v>
      </c>
      <c r="O422" s="455">
        <f t="shared" si="240"/>
        <v>0</v>
      </c>
      <c r="P422" s="455">
        <f t="shared" si="241"/>
        <v>0</v>
      </c>
      <c r="Q422" s="479" t="s">
        <v>43</v>
      </c>
      <c r="R422" s="456">
        <v>3</v>
      </c>
      <c r="S422" s="457">
        <f t="shared" si="242"/>
        <v>0</v>
      </c>
      <c r="T422" s="457">
        <f t="shared" si="243"/>
        <v>0</v>
      </c>
      <c r="U422" s="457">
        <f t="shared" si="244"/>
        <v>0</v>
      </c>
      <c r="V422" s="458">
        <f t="shared" si="244"/>
        <v>0</v>
      </c>
      <c r="W422" s="459"/>
      <c r="X422" s="444"/>
    </row>
    <row r="423" spans="1:25" ht="41.25" customHeight="1">
      <c r="A423" s="446" t="s">
        <v>570</v>
      </c>
      <c r="B423" s="447" t="s">
        <v>581</v>
      </c>
      <c r="C423" s="460" t="s">
        <v>641</v>
      </c>
      <c r="D423" s="448"/>
      <c r="E423" s="448"/>
      <c r="F423" s="448"/>
      <c r="G423" s="448"/>
      <c r="H423" s="447" t="s">
        <v>585</v>
      </c>
      <c r="I423" s="450">
        <v>3</v>
      </c>
      <c r="J423" s="451">
        <f t="shared" si="237"/>
        <v>6</v>
      </c>
      <c r="K423" s="452">
        <v>0</v>
      </c>
      <c r="L423" s="453">
        <v>0.23</v>
      </c>
      <c r="M423" s="454">
        <f t="shared" si="238"/>
        <v>0</v>
      </c>
      <c r="N423" s="454">
        <f t="shared" si="239"/>
        <v>0</v>
      </c>
      <c r="O423" s="455">
        <f t="shared" si="240"/>
        <v>0</v>
      </c>
      <c r="P423" s="455">
        <f t="shared" si="241"/>
        <v>0</v>
      </c>
      <c r="Q423" s="447" t="s">
        <v>585</v>
      </c>
      <c r="R423" s="456">
        <v>3</v>
      </c>
      <c r="S423" s="457">
        <f t="shared" si="242"/>
        <v>0</v>
      </c>
      <c r="T423" s="457">
        <f t="shared" si="243"/>
        <v>0</v>
      </c>
      <c r="U423" s="457">
        <f t="shared" si="244"/>
        <v>0</v>
      </c>
      <c r="V423" s="458">
        <f t="shared" si="244"/>
        <v>0</v>
      </c>
      <c r="W423" s="459"/>
      <c r="X423" s="444"/>
    </row>
    <row r="424" spans="1:25" s="445" customFormat="1" ht="30.75" customHeight="1">
      <c r="A424" s="446"/>
      <c r="B424" s="652" t="s">
        <v>1027</v>
      </c>
      <c r="C424" s="652"/>
      <c r="D424" s="652"/>
      <c r="E424" s="652"/>
      <c r="F424" s="597"/>
      <c r="G424" s="597"/>
      <c r="H424" s="437"/>
      <c r="I424" s="439"/>
      <c r="J424" s="437"/>
      <c r="K424" s="437"/>
      <c r="L424" s="437"/>
      <c r="M424" s="437"/>
      <c r="N424" s="441" t="s">
        <v>535</v>
      </c>
      <c r="O424" s="440">
        <f>SUM(O425:O436)</f>
        <v>0</v>
      </c>
      <c r="P424" s="440">
        <f>SUM(P425:P436)</f>
        <v>0</v>
      </c>
      <c r="Q424" s="594"/>
      <c r="R424" s="442"/>
      <c r="S424" s="440">
        <f>SUM(S425:S436)</f>
        <v>0</v>
      </c>
      <c r="T424" s="440">
        <f>SUM(T425:T436)</f>
        <v>0</v>
      </c>
      <c r="U424" s="440">
        <f>SUM(U425:U436)</f>
        <v>0</v>
      </c>
      <c r="V424" s="440">
        <f>SUM(V425:V436)</f>
        <v>0</v>
      </c>
      <c r="W424" s="443"/>
      <c r="X424" s="444"/>
      <c r="Y424" s="410"/>
    </row>
    <row r="425" spans="1:25" ht="51" customHeight="1">
      <c r="A425" s="446" t="s">
        <v>570</v>
      </c>
      <c r="B425" s="447" t="s">
        <v>571</v>
      </c>
      <c r="C425" s="449" t="s">
        <v>1028</v>
      </c>
      <c r="D425" s="449"/>
      <c r="E425" s="449"/>
      <c r="F425" s="449"/>
      <c r="G425" s="449"/>
      <c r="H425" s="479" t="s">
        <v>43</v>
      </c>
      <c r="I425" s="450">
        <v>2</v>
      </c>
      <c r="J425" s="451">
        <f t="shared" ref="J425:J436" si="245">I425*2</f>
        <v>4</v>
      </c>
      <c r="K425" s="452">
        <v>0</v>
      </c>
      <c r="L425" s="453">
        <v>0.08</v>
      </c>
      <c r="M425" s="454">
        <f t="shared" ref="M425:M436" si="246">K425*L425</f>
        <v>0</v>
      </c>
      <c r="N425" s="454">
        <f t="shared" ref="N425:N436" si="247">K425+M425</f>
        <v>0</v>
      </c>
      <c r="O425" s="455">
        <f t="shared" ref="O425:O436" si="248">J425*K425</f>
        <v>0</v>
      </c>
      <c r="P425" s="455">
        <f t="shared" ref="P425:P436" si="249">J425*N425</f>
        <v>0</v>
      </c>
      <c r="Q425" s="479" t="s">
        <v>43</v>
      </c>
      <c r="R425" s="456">
        <v>2</v>
      </c>
      <c r="S425" s="457">
        <f t="shared" ref="S425:S436" si="250">R425*K425</f>
        <v>0</v>
      </c>
      <c r="T425" s="457">
        <f t="shared" ref="T425:T436" si="251">R425*N425</f>
        <v>0</v>
      </c>
      <c r="U425" s="457">
        <f t="shared" ref="U425:U436" si="252">O425+S425</f>
        <v>0</v>
      </c>
      <c r="V425" s="458">
        <f t="shared" ref="V425:V436" si="253">P425+T425</f>
        <v>0</v>
      </c>
      <c r="W425" s="459"/>
      <c r="X425" s="444"/>
    </row>
    <row r="426" spans="1:25" ht="27.75" customHeight="1">
      <c r="A426" s="446" t="s">
        <v>570</v>
      </c>
      <c r="B426" s="447" t="s">
        <v>573</v>
      </c>
      <c r="C426" s="449" t="s">
        <v>1029</v>
      </c>
      <c r="D426" s="449"/>
      <c r="E426" s="449"/>
      <c r="F426" s="449"/>
      <c r="G426" s="449"/>
      <c r="H426" s="479" t="s">
        <v>43</v>
      </c>
      <c r="I426" s="450">
        <v>2</v>
      </c>
      <c r="J426" s="451">
        <f t="shared" si="245"/>
        <v>4</v>
      </c>
      <c r="K426" s="452">
        <v>0</v>
      </c>
      <c r="L426" s="453">
        <v>0.08</v>
      </c>
      <c r="M426" s="454">
        <f t="shared" si="246"/>
        <v>0</v>
      </c>
      <c r="N426" s="454">
        <f t="shared" si="247"/>
        <v>0</v>
      </c>
      <c r="O426" s="455">
        <f t="shared" si="248"/>
        <v>0</v>
      </c>
      <c r="P426" s="455">
        <f t="shared" si="249"/>
        <v>0</v>
      </c>
      <c r="Q426" s="479" t="s">
        <v>43</v>
      </c>
      <c r="R426" s="456">
        <v>2</v>
      </c>
      <c r="S426" s="457">
        <f t="shared" si="250"/>
        <v>0</v>
      </c>
      <c r="T426" s="457">
        <f t="shared" si="251"/>
        <v>0</v>
      </c>
      <c r="U426" s="457">
        <f t="shared" si="252"/>
        <v>0</v>
      </c>
      <c r="V426" s="458">
        <f t="shared" si="253"/>
        <v>0</v>
      </c>
      <c r="W426" s="459"/>
      <c r="X426" s="444"/>
    </row>
    <row r="427" spans="1:25" ht="27.75" customHeight="1">
      <c r="A427" s="446" t="s">
        <v>570</v>
      </c>
      <c r="B427" s="447" t="s">
        <v>575</v>
      </c>
      <c r="C427" s="449" t="s">
        <v>1009</v>
      </c>
      <c r="D427" s="449"/>
      <c r="E427" s="449"/>
      <c r="F427" s="449"/>
      <c r="G427" s="449"/>
      <c r="H427" s="479" t="s">
        <v>43</v>
      </c>
      <c r="I427" s="450">
        <v>2</v>
      </c>
      <c r="J427" s="451">
        <f t="shared" si="245"/>
        <v>4</v>
      </c>
      <c r="K427" s="452">
        <v>0</v>
      </c>
      <c r="L427" s="453">
        <v>0.08</v>
      </c>
      <c r="M427" s="454">
        <f t="shared" si="246"/>
        <v>0</v>
      </c>
      <c r="N427" s="454">
        <f t="shared" si="247"/>
        <v>0</v>
      </c>
      <c r="O427" s="455">
        <f t="shared" si="248"/>
        <v>0</v>
      </c>
      <c r="P427" s="455">
        <f t="shared" si="249"/>
        <v>0</v>
      </c>
      <c r="Q427" s="479" t="s">
        <v>43</v>
      </c>
      <c r="R427" s="456">
        <v>2</v>
      </c>
      <c r="S427" s="457">
        <f t="shared" si="250"/>
        <v>0</v>
      </c>
      <c r="T427" s="457">
        <f t="shared" si="251"/>
        <v>0</v>
      </c>
      <c r="U427" s="457">
        <f t="shared" si="252"/>
        <v>0</v>
      </c>
      <c r="V427" s="458">
        <f t="shared" si="253"/>
        <v>0</v>
      </c>
      <c r="W427" s="459"/>
      <c r="X427" s="444"/>
    </row>
    <row r="428" spans="1:25" ht="27.75" customHeight="1">
      <c r="A428" s="446" t="s">
        <v>570</v>
      </c>
      <c r="B428" s="447" t="s">
        <v>577</v>
      </c>
      <c r="C428" s="449" t="s">
        <v>995</v>
      </c>
      <c r="D428" s="449"/>
      <c r="E428" s="449"/>
      <c r="F428" s="449"/>
      <c r="G428" s="449"/>
      <c r="H428" s="479" t="s">
        <v>43</v>
      </c>
      <c r="I428" s="450">
        <v>2</v>
      </c>
      <c r="J428" s="451">
        <f t="shared" si="245"/>
        <v>4</v>
      </c>
      <c r="K428" s="452">
        <v>0</v>
      </c>
      <c r="L428" s="453">
        <v>0.08</v>
      </c>
      <c r="M428" s="454">
        <f t="shared" si="246"/>
        <v>0</v>
      </c>
      <c r="N428" s="454">
        <f t="shared" si="247"/>
        <v>0</v>
      </c>
      <c r="O428" s="455">
        <f t="shared" si="248"/>
        <v>0</v>
      </c>
      <c r="P428" s="455">
        <f t="shared" si="249"/>
        <v>0</v>
      </c>
      <c r="Q428" s="479" t="s">
        <v>43</v>
      </c>
      <c r="R428" s="456">
        <v>2</v>
      </c>
      <c r="S428" s="457">
        <f t="shared" si="250"/>
        <v>0</v>
      </c>
      <c r="T428" s="457">
        <f t="shared" si="251"/>
        <v>0</v>
      </c>
      <c r="U428" s="457">
        <f t="shared" si="252"/>
        <v>0</v>
      </c>
      <c r="V428" s="458">
        <f t="shared" si="253"/>
        <v>0</v>
      </c>
      <c r="W428" s="459"/>
      <c r="X428" s="444"/>
    </row>
    <row r="429" spans="1:25" ht="36" customHeight="1">
      <c r="A429" s="446" t="s">
        <v>570</v>
      </c>
      <c r="B429" s="447" t="s">
        <v>578</v>
      </c>
      <c r="C429" s="449" t="s">
        <v>989</v>
      </c>
      <c r="D429" s="449"/>
      <c r="E429" s="449"/>
      <c r="F429" s="449"/>
      <c r="G429" s="449"/>
      <c r="H429" s="479" t="s">
        <v>43</v>
      </c>
      <c r="I429" s="450">
        <v>2</v>
      </c>
      <c r="J429" s="451">
        <f t="shared" si="245"/>
        <v>4</v>
      </c>
      <c r="K429" s="452">
        <v>0</v>
      </c>
      <c r="L429" s="453">
        <v>0.08</v>
      </c>
      <c r="M429" s="454">
        <f t="shared" si="246"/>
        <v>0</v>
      </c>
      <c r="N429" s="454">
        <f t="shared" si="247"/>
        <v>0</v>
      </c>
      <c r="O429" s="455">
        <f t="shared" si="248"/>
        <v>0</v>
      </c>
      <c r="P429" s="455">
        <f t="shared" si="249"/>
        <v>0</v>
      </c>
      <c r="Q429" s="479" t="s">
        <v>43</v>
      </c>
      <c r="R429" s="456">
        <v>2</v>
      </c>
      <c r="S429" s="457">
        <f t="shared" si="250"/>
        <v>0</v>
      </c>
      <c r="T429" s="457">
        <f t="shared" si="251"/>
        <v>0</v>
      </c>
      <c r="U429" s="457">
        <f t="shared" si="252"/>
        <v>0</v>
      </c>
      <c r="V429" s="458">
        <f t="shared" si="253"/>
        <v>0</v>
      </c>
      <c r="W429" s="459"/>
      <c r="X429" s="444"/>
    </row>
    <row r="430" spans="1:25" ht="36" customHeight="1">
      <c r="A430" s="446" t="s">
        <v>570</v>
      </c>
      <c r="B430" s="447" t="s">
        <v>580</v>
      </c>
      <c r="C430" s="449" t="s">
        <v>990</v>
      </c>
      <c r="D430" s="449"/>
      <c r="E430" s="449"/>
      <c r="F430" s="449"/>
      <c r="G430" s="449"/>
      <c r="H430" s="479" t="s">
        <v>43</v>
      </c>
      <c r="I430" s="450">
        <v>2</v>
      </c>
      <c r="J430" s="451">
        <f t="shared" si="245"/>
        <v>4</v>
      </c>
      <c r="K430" s="452">
        <v>0</v>
      </c>
      <c r="L430" s="453">
        <v>0.08</v>
      </c>
      <c r="M430" s="454">
        <f t="shared" si="246"/>
        <v>0</v>
      </c>
      <c r="N430" s="454">
        <f t="shared" si="247"/>
        <v>0</v>
      </c>
      <c r="O430" s="455">
        <f t="shared" si="248"/>
        <v>0</v>
      </c>
      <c r="P430" s="455">
        <f t="shared" si="249"/>
        <v>0</v>
      </c>
      <c r="Q430" s="479" t="s">
        <v>43</v>
      </c>
      <c r="R430" s="456">
        <v>2</v>
      </c>
      <c r="S430" s="457">
        <f t="shared" si="250"/>
        <v>0</v>
      </c>
      <c r="T430" s="457">
        <f t="shared" si="251"/>
        <v>0</v>
      </c>
      <c r="U430" s="457">
        <f t="shared" si="252"/>
        <v>0</v>
      </c>
      <c r="V430" s="458">
        <f t="shared" si="253"/>
        <v>0</v>
      </c>
      <c r="W430" s="459"/>
      <c r="X430" s="444"/>
    </row>
    <row r="431" spans="1:25" ht="36" customHeight="1">
      <c r="A431" s="446" t="s">
        <v>570</v>
      </c>
      <c r="B431" s="447" t="s">
        <v>581</v>
      </c>
      <c r="C431" s="449" t="s">
        <v>991</v>
      </c>
      <c r="D431" s="449"/>
      <c r="E431" s="449"/>
      <c r="F431" s="449"/>
      <c r="G431" s="449"/>
      <c r="H431" s="479" t="s">
        <v>43</v>
      </c>
      <c r="I431" s="450">
        <v>2</v>
      </c>
      <c r="J431" s="451">
        <f t="shared" si="245"/>
        <v>4</v>
      </c>
      <c r="K431" s="452">
        <v>0</v>
      </c>
      <c r="L431" s="453">
        <v>0.08</v>
      </c>
      <c r="M431" s="454">
        <f t="shared" si="246"/>
        <v>0</v>
      </c>
      <c r="N431" s="454">
        <f t="shared" si="247"/>
        <v>0</v>
      </c>
      <c r="O431" s="455">
        <f t="shared" si="248"/>
        <v>0</v>
      </c>
      <c r="P431" s="455">
        <f t="shared" si="249"/>
        <v>0</v>
      </c>
      <c r="Q431" s="479" t="s">
        <v>43</v>
      </c>
      <c r="R431" s="456">
        <v>2</v>
      </c>
      <c r="S431" s="457">
        <f t="shared" si="250"/>
        <v>0</v>
      </c>
      <c r="T431" s="457">
        <f t="shared" si="251"/>
        <v>0</v>
      </c>
      <c r="U431" s="457">
        <f t="shared" si="252"/>
        <v>0</v>
      </c>
      <c r="V431" s="458">
        <f t="shared" si="253"/>
        <v>0</v>
      </c>
      <c r="W431" s="459"/>
      <c r="X431" s="444"/>
    </row>
    <row r="432" spans="1:25" ht="27.75" customHeight="1">
      <c r="A432" s="446" t="s">
        <v>570</v>
      </c>
      <c r="B432" s="447" t="s">
        <v>583</v>
      </c>
      <c r="C432" s="449" t="s">
        <v>1030</v>
      </c>
      <c r="D432" s="449"/>
      <c r="E432" s="449"/>
      <c r="F432" s="449"/>
      <c r="G432" s="449"/>
      <c r="H432" s="479" t="s">
        <v>43</v>
      </c>
      <c r="I432" s="450">
        <v>2</v>
      </c>
      <c r="J432" s="451">
        <f t="shared" si="245"/>
        <v>4</v>
      </c>
      <c r="K432" s="452">
        <v>0</v>
      </c>
      <c r="L432" s="453">
        <v>0.08</v>
      </c>
      <c r="M432" s="454">
        <f t="shared" si="246"/>
        <v>0</v>
      </c>
      <c r="N432" s="454">
        <f t="shared" si="247"/>
        <v>0</v>
      </c>
      <c r="O432" s="455">
        <f t="shared" si="248"/>
        <v>0</v>
      </c>
      <c r="P432" s="455">
        <f t="shared" si="249"/>
        <v>0</v>
      </c>
      <c r="Q432" s="479" t="s">
        <v>43</v>
      </c>
      <c r="R432" s="456">
        <v>2</v>
      </c>
      <c r="S432" s="457">
        <f t="shared" si="250"/>
        <v>0</v>
      </c>
      <c r="T432" s="457">
        <f t="shared" si="251"/>
        <v>0</v>
      </c>
      <c r="U432" s="457">
        <f t="shared" si="252"/>
        <v>0</v>
      </c>
      <c r="V432" s="458">
        <f t="shared" si="253"/>
        <v>0</v>
      </c>
      <c r="W432" s="459"/>
      <c r="X432" s="444"/>
    </row>
    <row r="433" spans="1:25" ht="41.25" customHeight="1">
      <c r="A433" s="446" t="s">
        <v>570</v>
      </c>
      <c r="B433" s="447" t="s">
        <v>586</v>
      </c>
      <c r="C433" s="449" t="s">
        <v>1031</v>
      </c>
      <c r="D433" s="449"/>
      <c r="E433" s="449"/>
      <c r="F433" s="449"/>
      <c r="G433" s="449"/>
      <c r="H433" s="479" t="s">
        <v>43</v>
      </c>
      <c r="I433" s="450">
        <v>2</v>
      </c>
      <c r="J433" s="451">
        <f t="shared" si="245"/>
        <v>4</v>
      </c>
      <c r="K433" s="452">
        <v>0</v>
      </c>
      <c r="L433" s="453">
        <v>0.08</v>
      </c>
      <c r="M433" s="454">
        <f t="shared" si="246"/>
        <v>0</v>
      </c>
      <c r="N433" s="454">
        <f t="shared" si="247"/>
        <v>0</v>
      </c>
      <c r="O433" s="455">
        <f t="shared" si="248"/>
        <v>0</v>
      </c>
      <c r="P433" s="455">
        <f t="shared" si="249"/>
        <v>0</v>
      </c>
      <c r="Q433" s="479" t="s">
        <v>43</v>
      </c>
      <c r="R433" s="456">
        <v>2</v>
      </c>
      <c r="S433" s="457">
        <f t="shared" si="250"/>
        <v>0</v>
      </c>
      <c r="T433" s="457">
        <f t="shared" si="251"/>
        <v>0</v>
      </c>
      <c r="U433" s="457">
        <f t="shared" si="252"/>
        <v>0</v>
      </c>
      <c r="V433" s="458">
        <f t="shared" si="253"/>
        <v>0</v>
      </c>
      <c r="W433" s="459"/>
      <c r="X433" s="444"/>
    </row>
    <row r="434" spans="1:25" ht="27.75" customHeight="1">
      <c r="A434" s="446" t="s">
        <v>570</v>
      </c>
      <c r="B434" s="447" t="s">
        <v>588</v>
      </c>
      <c r="C434" s="449" t="s">
        <v>1032</v>
      </c>
      <c r="D434" s="449"/>
      <c r="E434" s="449"/>
      <c r="F434" s="449"/>
      <c r="G434" s="449"/>
      <c r="H434" s="479" t="s">
        <v>43</v>
      </c>
      <c r="I434" s="450">
        <v>2</v>
      </c>
      <c r="J434" s="451">
        <f t="shared" si="245"/>
        <v>4</v>
      </c>
      <c r="K434" s="452">
        <v>0</v>
      </c>
      <c r="L434" s="453">
        <v>0.08</v>
      </c>
      <c r="M434" s="454">
        <f t="shared" si="246"/>
        <v>0</v>
      </c>
      <c r="N434" s="454">
        <f t="shared" si="247"/>
        <v>0</v>
      </c>
      <c r="O434" s="455">
        <f t="shared" si="248"/>
        <v>0</v>
      </c>
      <c r="P434" s="455">
        <f t="shared" si="249"/>
        <v>0</v>
      </c>
      <c r="Q434" s="479" t="s">
        <v>43</v>
      </c>
      <c r="R434" s="456">
        <v>2</v>
      </c>
      <c r="S434" s="457">
        <f t="shared" si="250"/>
        <v>0</v>
      </c>
      <c r="T434" s="457">
        <f t="shared" si="251"/>
        <v>0</v>
      </c>
      <c r="U434" s="457">
        <f t="shared" si="252"/>
        <v>0</v>
      </c>
      <c r="V434" s="458">
        <f t="shared" si="253"/>
        <v>0</v>
      </c>
      <c r="W434" s="459"/>
      <c r="X434" s="444"/>
    </row>
    <row r="435" spans="1:25" ht="41.25" customHeight="1">
      <c r="A435" s="446" t="s">
        <v>570</v>
      </c>
      <c r="B435" s="447" t="s">
        <v>590</v>
      </c>
      <c r="C435" s="449" t="s">
        <v>1011</v>
      </c>
      <c r="D435" s="449"/>
      <c r="E435" s="449"/>
      <c r="F435" s="449"/>
      <c r="G435" s="449"/>
      <c r="H435" s="479" t="s">
        <v>43</v>
      </c>
      <c r="I435" s="450">
        <v>2</v>
      </c>
      <c r="J435" s="451">
        <f t="shared" si="245"/>
        <v>4</v>
      </c>
      <c r="K435" s="452">
        <v>0</v>
      </c>
      <c r="L435" s="453">
        <v>0.08</v>
      </c>
      <c r="M435" s="454">
        <f t="shared" si="246"/>
        <v>0</v>
      </c>
      <c r="N435" s="454">
        <f t="shared" si="247"/>
        <v>0</v>
      </c>
      <c r="O435" s="455">
        <f t="shared" si="248"/>
        <v>0</v>
      </c>
      <c r="P435" s="455">
        <f t="shared" si="249"/>
        <v>0</v>
      </c>
      <c r="Q435" s="479" t="s">
        <v>43</v>
      </c>
      <c r="R435" s="456">
        <v>2</v>
      </c>
      <c r="S435" s="457">
        <f t="shared" si="250"/>
        <v>0</v>
      </c>
      <c r="T435" s="457">
        <f t="shared" si="251"/>
        <v>0</v>
      </c>
      <c r="U435" s="457">
        <f t="shared" si="252"/>
        <v>0</v>
      </c>
      <c r="V435" s="458">
        <f t="shared" si="253"/>
        <v>0</v>
      </c>
      <c r="W435" s="459"/>
      <c r="X435" s="444"/>
    </row>
    <row r="436" spans="1:25" ht="41.25" customHeight="1">
      <c r="A436" s="446" t="s">
        <v>570</v>
      </c>
      <c r="B436" s="447" t="s">
        <v>592</v>
      </c>
      <c r="C436" s="460" t="s">
        <v>641</v>
      </c>
      <c r="D436" s="448"/>
      <c r="E436" s="448"/>
      <c r="F436" s="448"/>
      <c r="G436" s="448"/>
      <c r="H436" s="447" t="s">
        <v>585</v>
      </c>
      <c r="I436" s="450">
        <v>2</v>
      </c>
      <c r="J436" s="451">
        <f t="shared" si="245"/>
        <v>4</v>
      </c>
      <c r="K436" s="452">
        <v>0</v>
      </c>
      <c r="L436" s="453">
        <v>0.23</v>
      </c>
      <c r="M436" s="454">
        <f t="shared" si="246"/>
        <v>0</v>
      </c>
      <c r="N436" s="454">
        <f t="shared" si="247"/>
        <v>0</v>
      </c>
      <c r="O436" s="455">
        <f t="shared" si="248"/>
        <v>0</v>
      </c>
      <c r="P436" s="455">
        <f t="shared" si="249"/>
        <v>0</v>
      </c>
      <c r="Q436" s="447" t="s">
        <v>585</v>
      </c>
      <c r="R436" s="456">
        <v>2</v>
      </c>
      <c r="S436" s="457">
        <f t="shared" si="250"/>
        <v>0</v>
      </c>
      <c r="T436" s="457">
        <f t="shared" si="251"/>
        <v>0</v>
      </c>
      <c r="U436" s="457">
        <f t="shared" si="252"/>
        <v>0</v>
      </c>
      <c r="V436" s="458">
        <f t="shared" si="253"/>
        <v>0</v>
      </c>
      <c r="W436" s="459"/>
      <c r="X436" s="444"/>
    </row>
    <row r="437" spans="1:25" s="445" customFormat="1" ht="30.75" customHeight="1">
      <c r="A437" s="446"/>
      <c r="B437" s="652" t="s">
        <v>1033</v>
      </c>
      <c r="C437" s="652"/>
      <c r="D437" s="652"/>
      <c r="E437" s="652"/>
      <c r="F437" s="597"/>
      <c r="G437" s="597"/>
      <c r="H437" s="437"/>
      <c r="I437" s="439"/>
      <c r="J437" s="437"/>
      <c r="K437" s="437"/>
      <c r="L437" s="437"/>
      <c r="M437" s="437"/>
      <c r="N437" s="441" t="s">
        <v>535</v>
      </c>
      <c r="O437" s="440">
        <f>SUM(O438:O450)</f>
        <v>0</v>
      </c>
      <c r="P437" s="440">
        <f>SUM(P438:P450)</f>
        <v>0</v>
      </c>
      <c r="Q437" s="594"/>
      <c r="R437" s="442"/>
      <c r="S437" s="440">
        <f>SUM(S438:S450)</f>
        <v>0</v>
      </c>
      <c r="T437" s="440">
        <f>SUM(T438:T450)</f>
        <v>0</v>
      </c>
      <c r="U437" s="440">
        <f>SUM(U438:U450)</f>
        <v>0</v>
      </c>
      <c r="V437" s="440">
        <f>SUM(V438:V450)</f>
        <v>0</v>
      </c>
      <c r="W437" s="443"/>
      <c r="X437" s="444"/>
      <c r="Y437" s="410"/>
    </row>
    <row r="438" spans="1:25" ht="80.25" customHeight="1">
      <c r="A438" s="446" t="s">
        <v>570</v>
      </c>
      <c r="B438" s="447" t="s">
        <v>571</v>
      </c>
      <c r="C438" s="449" t="s">
        <v>1034</v>
      </c>
      <c r="D438" s="449"/>
      <c r="E438" s="449"/>
      <c r="F438" s="449"/>
      <c r="G438" s="449"/>
      <c r="H438" s="479" t="s">
        <v>43</v>
      </c>
      <c r="I438" s="450">
        <v>2</v>
      </c>
      <c r="J438" s="451">
        <f t="shared" ref="J438:J450" si="254">I438*2</f>
        <v>4</v>
      </c>
      <c r="K438" s="452">
        <v>0</v>
      </c>
      <c r="L438" s="453">
        <v>0.08</v>
      </c>
      <c r="M438" s="454">
        <f t="shared" ref="M438:M450" si="255">K438*L438</f>
        <v>0</v>
      </c>
      <c r="N438" s="454">
        <f t="shared" ref="N438:N450" si="256">K438+M438</f>
        <v>0</v>
      </c>
      <c r="O438" s="455">
        <f t="shared" ref="O438:O450" si="257">J438*K438</f>
        <v>0</v>
      </c>
      <c r="P438" s="455">
        <f t="shared" ref="P438:P450" si="258">J438*N438</f>
        <v>0</v>
      </c>
      <c r="Q438" s="479" t="s">
        <v>43</v>
      </c>
      <c r="R438" s="456">
        <v>2</v>
      </c>
      <c r="S438" s="457">
        <f t="shared" ref="S438:S450" si="259">R438*K438</f>
        <v>0</v>
      </c>
      <c r="T438" s="457">
        <f t="shared" ref="T438:T450" si="260">R438*N438</f>
        <v>0</v>
      </c>
      <c r="U438" s="457">
        <f t="shared" ref="U438:U450" si="261">O438+S438</f>
        <v>0</v>
      </c>
      <c r="V438" s="458">
        <f t="shared" ref="V438:V450" si="262">P438+T438</f>
        <v>0</v>
      </c>
      <c r="W438" s="459"/>
      <c r="X438" s="444"/>
    </row>
    <row r="439" spans="1:25" ht="60" customHeight="1">
      <c r="A439" s="446" t="s">
        <v>570</v>
      </c>
      <c r="B439" s="447" t="s">
        <v>573</v>
      </c>
      <c r="C439" s="449" t="s">
        <v>1035</v>
      </c>
      <c r="D439" s="449"/>
      <c r="E439" s="449"/>
      <c r="F439" s="449"/>
      <c r="G439" s="449"/>
      <c r="H439" s="479" t="s">
        <v>43</v>
      </c>
      <c r="I439" s="450">
        <v>2</v>
      </c>
      <c r="J439" s="451">
        <f t="shared" si="254"/>
        <v>4</v>
      </c>
      <c r="K439" s="452">
        <v>0</v>
      </c>
      <c r="L439" s="453">
        <v>0.08</v>
      </c>
      <c r="M439" s="454">
        <f t="shared" si="255"/>
        <v>0</v>
      </c>
      <c r="N439" s="454">
        <f t="shared" si="256"/>
        <v>0</v>
      </c>
      <c r="O439" s="455">
        <f t="shared" si="257"/>
        <v>0</v>
      </c>
      <c r="P439" s="455">
        <f t="shared" si="258"/>
        <v>0</v>
      </c>
      <c r="Q439" s="479" t="s">
        <v>43</v>
      </c>
      <c r="R439" s="456">
        <v>2</v>
      </c>
      <c r="S439" s="457">
        <f t="shared" si="259"/>
        <v>0</v>
      </c>
      <c r="T439" s="457">
        <f t="shared" si="260"/>
        <v>0</v>
      </c>
      <c r="U439" s="457">
        <f t="shared" si="261"/>
        <v>0</v>
      </c>
      <c r="V439" s="458">
        <f t="shared" si="262"/>
        <v>0</v>
      </c>
      <c r="W439" s="459"/>
      <c r="X439" s="444"/>
    </row>
    <row r="440" spans="1:25" ht="54.75" customHeight="1">
      <c r="A440" s="446" t="s">
        <v>570</v>
      </c>
      <c r="B440" s="447" t="s">
        <v>575</v>
      </c>
      <c r="C440" s="449" t="s">
        <v>1036</v>
      </c>
      <c r="D440" s="449"/>
      <c r="E440" s="449"/>
      <c r="F440" s="449"/>
      <c r="G440" s="449"/>
      <c r="H440" s="479" t="s">
        <v>43</v>
      </c>
      <c r="I440" s="450">
        <v>2</v>
      </c>
      <c r="J440" s="451">
        <f t="shared" si="254"/>
        <v>4</v>
      </c>
      <c r="K440" s="452">
        <v>0</v>
      </c>
      <c r="L440" s="453">
        <v>0.08</v>
      </c>
      <c r="M440" s="454">
        <f t="shared" si="255"/>
        <v>0</v>
      </c>
      <c r="N440" s="454">
        <f t="shared" si="256"/>
        <v>0</v>
      </c>
      <c r="O440" s="455">
        <f t="shared" si="257"/>
        <v>0</v>
      </c>
      <c r="P440" s="455">
        <f t="shared" si="258"/>
        <v>0</v>
      </c>
      <c r="Q440" s="479" t="s">
        <v>43</v>
      </c>
      <c r="R440" s="456">
        <v>2</v>
      </c>
      <c r="S440" s="457">
        <f t="shared" si="259"/>
        <v>0</v>
      </c>
      <c r="T440" s="457">
        <f t="shared" si="260"/>
        <v>0</v>
      </c>
      <c r="U440" s="457">
        <f t="shared" si="261"/>
        <v>0</v>
      </c>
      <c r="V440" s="458">
        <f t="shared" si="262"/>
        <v>0</v>
      </c>
      <c r="W440" s="459"/>
      <c r="X440" s="444"/>
    </row>
    <row r="441" spans="1:25" ht="27.75" customHeight="1">
      <c r="A441" s="446" t="s">
        <v>570</v>
      </c>
      <c r="B441" s="447" t="s">
        <v>577</v>
      </c>
      <c r="C441" s="449" t="s">
        <v>1037</v>
      </c>
      <c r="D441" s="449"/>
      <c r="E441" s="449"/>
      <c r="F441" s="449"/>
      <c r="G441" s="449"/>
      <c r="H441" s="479" t="s">
        <v>43</v>
      </c>
      <c r="I441" s="450">
        <v>2</v>
      </c>
      <c r="J441" s="451">
        <f t="shared" si="254"/>
        <v>4</v>
      </c>
      <c r="K441" s="452">
        <v>0</v>
      </c>
      <c r="L441" s="453">
        <v>0.08</v>
      </c>
      <c r="M441" s="454">
        <f t="shared" si="255"/>
        <v>0</v>
      </c>
      <c r="N441" s="454">
        <f t="shared" si="256"/>
        <v>0</v>
      </c>
      <c r="O441" s="455">
        <f t="shared" si="257"/>
        <v>0</v>
      </c>
      <c r="P441" s="455">
        <f t="shared" si="258"/>
        <v>0</v>
      </c>
      <c r="Q441" s="479" t="s">
        <v>43</v>
      </c>
      <c r="R441" s="456">
        <v>2</v>
      </c>
      <c r="S441" s="457">
        <f t="shared" si="259"/>
        <v>0</v>
      </c>
      <c r="T441" s="457">
        <f t="shared" si="260"/>
        <v>0</v>
      </c>
      <c r="U441" s="457">
        <f t="shared" si="261"/>
        <v>0</v>
      </c>
      <c r="V441" s="458">
        <f t="shared" si="262"/>
        <v>0</v>
      </c>
      <c r="W441" s="459"/>
      <c r="X441" s="444"/>
    </row>
    <row r="442" spans="1:25" ht="27.75" customHeight="1">
      <c r="A442" s="446" t="s">
        <v>570</v>
      </c>
      <c r="B442" s="447" t="s">
        <v>578</v>
      </c>
      <c r="C442" s="449" t="s">
        <v>1038</v>
      </c>
      <c r="D442" s="449"/>
      <c r="E442" s="449"/>
      <c r="F442" s="449"/>
      <c r="G442" s="449"/>
      <c r="H442" s="479" t="s">
        <v>43</v>
      </c>
      <c r="I442" s="450">
        <v>2</v>
      </c>
      <c r="J442" s="451">
        <f t="shared" si="254"/>
        <v>4</v>
      </c>
      <c r="K442" s="452">
        <v>0</v>
      </c>
      <c r="L442" s="453">
        <v>0.08</v>
      </c>
      <c r="M442" s="454">
        <f t="shared" si="255"/>
        <v>0</v>
      </c>
      <c r="N442" s="454">
        <f t="shared" si="256"/>
        <v>0</v>
      </c>
      <c r="O442" s="455">
        <f t="shared" si="257"/>
        <v>0</v>
      </c>
      <c r="P442" s="455">
        <f t="shared" si="258"/>
        <v>0</v>
      </c>
      <c r="Q442" s="479" t="s">
        <v>43</v>
      </c>
      <c r="R442" s="456">
        <v>2</v>
      </c>
      <c r="S442" s="457">
        <f t="shared" si="259"/>
        <v>0</v>
      </c>
      <c r="T442" s="457">
        <f t="shared" si="260"/>
        <v>0</v>
      </c>
      <c r="U442" s="457">
        <f t="shared" si="261"/>
        <v>0</v>
      </c>
      <c r="V442" s="458">
        <f t="shared" si="262"/>
        <v>0</v>
      </c>
      <c r="W442" s="459"/>
      <c r="X442" s="444"/>
    </row>
    <row r="443" spans="1:25" ht="27.75" customHeight="1">
      <c r="A443" s="446" t="s">
        <v>570</v>
      </c>
      <c r="B443" s="447" t="s">
        <v>580</v>
      </c>
      <c r="C443" s="449" t="s">
        <v>1039</v>
      </c>
      <c r="D443" s="449"/>
      <c r="E443" s="449"/>
      <c r="F443" s="449"/>
      <c r="G443" s="449"/>
      <c r="H443" s="479" t="s">
        <v>43</v>
      </c>
      <c r="I443" s="450">
        <v>2</v>
      </c>
      <c r="J443" s="451">
        <f t="shared" si="254"/>
        <v>4</v>
      </c>
      <c r="K443" s="452">
        <v>0</v>
      </c>
      <c r="L443" s="453">
        <v>0.08</v>
      </c>
      <c r="M443" s="454">
        <f t="shared" si="255"/>
        <v>0</v>
      </c>
      <c r="N443" s="454">
        <f t="shared" si="256"/>
        <v>0</v>
      </c>
      <c r="O443" s="455">
        <f t="shared" si="257"/>
        <v>0</v>
      </c>
      <c r="P443" s="455">
        <f t="shared" si="258"/>
        <v>0</v>
      </c>
      <c r="Q443" s="479" t="s">
        <v>43</v>
      </c>
      <c r="R443" s="456">
        <v>2</v>
      </c>
      <c r="S443" s="457">
        <f t="shared" si="259"/>
        <v>0</v>
      </c>
      <c r="T443" s="457">
        <f t="shared" si="260"/>
        <v>0</v>
      </c>
      <c r="U443" s="457">
        <f t="shared" si="261"/>
        <v>0</v>
      </c>
      <c r="V443" s="458">
        <f t="shared" si="262"/>
        <v>0</v>
      </c>
      <c r="W443" s="459"/>
      <c r="X443" s="444"/>
    </row>
    <row r="444" spans="1:25" ht="44.25" customHeight="1">
      <c r="A444" s="446" t="s">
        <v>570</v>
      </c>
      <c r="B444" s="447" t="s">
        <v>581</v>
      </c>
      <c r="C444" s="449" t="s">
        <v>994</v>
      </c>
      <c r="D444" s="449"/>
      <c r="E444" s="449"/>
      <c r="F444" s="449"/>
      <c r="G444" s="449"/>
      <c r="H444" s="479" t="s">
        <v>43</v>
      </c>
      <c r="I444" s="450">
        <v>2</v>
      </c>
      <c r="J444" s="451">
        <f t="shared" si="254"/>
        <v>4</v>
      </c>
      <c r="K444" s="452">
        <v>0</v>
      </c>
      <c r="L444" s="453">
        <v>0.08</v>
      </c>
      <c r="M444" s="454">
        <f t="shared" si="255"/>
        <v>0</v>
      </c>
      <c r="N444" s="454">
        <f t="shared" si="256"/>
        <v>0</v>
      </c>
      <c r="O444" s="455">
        <f t="shared" si="257"/>
        <v>0</v>
      </c>
      <c r="P444" s="455">
        <f t="shared" si="258"/>
        <v>0</v>
      </c>
      <c r="Q444" s="479" t="s">
        <v>43</v>
      </c>
      <c r="R444" s="456">
        <v>2</v>
      </c>
      <c r="S444" s="457">
        <f t="shared" si="259"/>
        <v>0</v>
      </c>
      <c r="T444" s="457">
        <f t="shared" si="260"/>
        <v>0</v>
      </c>
      <c r="U444" s="457">
        <f t="shared" si="261"/>
        <v>0</v>
      </c>
      <c r="V444" s="458">
        <f t="shared" si="262"/>
        <v>0</v>
      </c>
      <c r="W444" s="459"/>
      <c r="X444" s="444"/>
    </row>
    <row r="445" spans="1:25" ht="27.75" customHeight="1">
      <c r="A445" s="446" t="s">
        <v>570</v>
      </c>
      <c r="B445" s="447" t="s">
        <v>583</v>
      </c>
      <c r="C445" s="449" t="s">
        <v>1040</v>
      </c>
      <c r="D445" s="449"/>
      <c r="E445" s="449"/>
      <c r="F445" s="449"/>
      <c r="G445" s="449"/>
      <c r="H445" s="479" t="s">
        <v>43</v>
      </c>
      <c r="I445" s="450">
        <v>2</v>
      </c>
      <c r="J445" s="451">
        <f t="shared" si="254"/>
        <v>4</v>
      </c>
      <c r="K445" s="452">
        <v>0</v>
      </c>
      <c r="L445" s="453">
        <v>0.08</v>
      </c>
      <c r="M445" s="454">
        <f t="shared" si="255"/>
        <v>0</v>
      </c>
      <c r="N445" s="454">
        <f t="shared" si="256"/>
        <v>0</v>
      </c>
      <c r="O445" s="455">
        <f t="shared" si="257"/>
        <v>0</v>
      </c>
      <c r="P445" s="455">
        <f t="shared" si="258"/>
        <v>0</v>
      </c>
      <c r="Q445" s="479" t="s">
        <v>43</v>
      </c>
      <c r="R445" s="456">
        <v>2</v>
      </c>
      <c r="S445" s="457">
        <f t="shared" si="259"/>
        <v>0</v>
      </c>
      <c r="T445" s="457">
        <f t="shared" si="260"/>
        <v>0</v>
      </c>
      <c r="U445" s="457">
        <f t="shared" si="261"/>
        <v>0</v>
      </c>
      <c r="V445" s="458">
        <f t="shared" si="262"/>
        <v>0</v>
      </c>
      <c r="W445" s="459"/>
      <c r="X445" s="444"/>
    </row>
    <row r="446" spans="1:25" ht="27.75" customHeight="1">
      <c r="A446" s="446" t="s">
        <v>570</v>
      </c>
      <c r="B446" s="447" t="s">
        <v>586</v>
      </c>
      <c r="C446" s="449" t="s">
        <v>1041</v>
      </c>
      <c r="D446" s="449"/>
      <c r="E446" s="449"/>
      <c r="F446" s="449"/>
      <c r="G446" s="449"/>
      <c r="H446" s="479" t="s">
        <v>43</v>
      </c>
      <c r="I446" s="450">
        <v>2</v>
      </c>
      <c r="J446" s="451">
        <f t="shared" si="254"/>
        <v>4</v>
      </c>
      <c r="K446" s="452">
        <v>0</v>
      </c>
      <c r="L446" s="453">
        <v>0.08</v>
      </c>
      <c r="M446" s="454">
        <f t="shared" si="255"/>
        <v>0</v>
      </c>
      <c r="N446" s="454">
        <f t="shared" si="256"/>
        <v>0</v>
      </c>
      <c r="O446" s="455">
        <f t="shared" si="257"/>
        <v>0</v>
      </c>
      <c r="P446" s="455">
        <f t="shared" si="258"/>
        <v>0</v>
      </c>
      <c r="Q446" s="479" t="s">
        <v>43</v>
      </c>
      <c r="R446" s="456">
        <v>2</v>
      </c>
      <c r="S446" s="457">
        <f t="shared" si="259"/>
        <v>0</v>
      </c>
      <c r="T446" s="457">
        <f t="shared" si="260"/>
        <v>0</v>
      </c>
      <c r="U446" s="457">
        <f t="shared" si="261"/>
        <v>0</v>
      </c>
      <c r="V446" s="458">
        <f t="shared" si="262"/>
        <v>0</v>
      </c>
      <c r="W446" s="459"/>
      <c r="X446" s="444"/>
    </row>
    <row r="447" spans="1:25" ht="27.75" customHeight="1">
      <c r="A447" s="446" t="s">
        <v>570</v>
      </c>
      <c r="B447" s="447" t="s">
        <v>588</v>
      </c>
      <c r="C447" s="449" t="s">
        <v>1042</v>
      </c>
      <c r="D447" s="449"/>
      <c r="E447" s="449"/>
      <c r="F447" s="449"/>
      <c r="G447" s="449"/>
      <c r="H447" s="479" t="s">
        <v>43</v>
      </c>
      <c r="I447" s="450">
        <v>2</v>
      </c>
      <c r="J447" s="451">
        <f t="shared" si="254"/>
        <v>4</v>
      </c>
      <c r="K447" s="452">
        <v>0</v>
      </c>
      <c r="L447" s="453">
        <v>0.08</v>
      </c>
      <c r="M447" s="454">
        <f t="shared" si="255"/>
        <v>0</v>
      </c>
      <c r="N447" s="454">
        <f t="shared" si="256"/>
        <v>0</v>
      </c>
      <c r="O447" s="455">
        <f t="shared" si="257"/>
        <v>0</v>
      </c>
      <c r="P447" s="455">
        <f t="shared" si="258"/>
        <v>0</v>
      </c>
      <c r="Q447" s="479" t="s">
        <v>43</v>
      </c>
      <c r="R447" s="456">
        <v>2</v>
      </c>
      <c r="S447" s="457">
        <f t="shared" si="259"/>
        <v>0</v>
      </c>
      <c r="T447" s="457">
        <f t="shared" si="260"/>
        <v>0</v>
      </c>
      <c r="U447" s="457">
        <f t="shared" si="261"/>
        <v>0</v>
      </c>
      <c r="V447" s="458">
        <f t="shared" si="262"/>
        <v>0</v>
      </c>
      <c r="W447" s="459"/>
      <c r="X447" s="444"/>
    </row>
    <row r="448" spans="1:25" ht="27.75" customHeight="1">
      <c r="A448" s="446" t="s">
        <v>570</v>
      </c>
      <c r="B448" s="447" t="s">
        <v>590</v>
      </c>
      <c r="C448" s="449" t="s">
        <v>1026</v>
      </c>
      <c r="D448" s="449"/>
      <c r="E448" s="449"/>
      <c r="F448" s="449"/>
      <c r="G448" s="449"/>
      <c r="H448" s="479" t="s">
        <v>43</v>
      </c>
      <c r="I448" s="450">
        <v>2</v>
      </c>
      <c r="J448" s="451">
        <f t="shared" si="254"/>
        <v>4</v>
      </c>
      <c r="K448" s="452">
        <v>0</v>
      </c>
      <c r="L448" s="453">
        <v>0.08</v>
      </c>
      <c r="M448" s="454">
        <f t="shared" si="255"/>
        <v>0</v>
      </c>
      <c r="N448" s="454">
        <f t="shared" si="256"/>
        <v>0</v>
      </c>
      <c r="O448" s="455">
        <f t="shared" si="257"/>
        <v>0</v>
      </c>
      <c r="P448" s="455">
        <f t="shared" si="258"/>
        <v>0</v>
      </c>
      <c r="Q448" s="479" t="s">
        <v>43</v>
      </c>
      <c r="R448" s="456">
        <v>2</v>
      </c>
      <c r="S448" s="457">
        <f t="shared" si="259"/>
        <v>0</v>
      </c>
      <c r="T448" s="457">
        <f t="shared" si="260"/>
        <v>0</v>
      </c>
      <c r="U448" s="457">
        <f t="shared" si="261"/>
        <v>0</v>
      </c>
      <c r="V448" s="458">
        <f t="shared" si="262"/>
        <v>0</v>
      </c>
      <c r="W448" s="459"/>
      <c r="X448" s="444"/>
    </row>
    <row r="449" spans="1:25" ht="27.75" customHeight="1">
      <c r="A449" s="446" t="s">
        <v>570</v>
      </c>
      <c r="B449" s="447" t="s">
        <v>592</v>
      </c>
      <c r="C449" s="449" t="s">
        <v>1043</v>
      </c>
      <c r="D449" s="449"/>
      <c r="E449" s="449"/>
      <c r="F449" s="449"/>
      <c r="G449" s="449"/>
      <c r="H449" s="479" t="s">
        <v>43</v>
      </c>
      <c r="I449" s="450">
        <v>2</v>
      </c>
      <c r="J449" s="451">
        <f t="shared" si="254"/>
        <v>4</v>
      </c>
      <c r="K449" s="452">
        <v>0</v>
      </c>
      <c r="L449" s="453">
        <v>0.08</v>
      </c>
      <c r="M449" s="454">
        <f t="shared" si="255"/>
        <v>0</v>
      </c>
      <c r="N449" s="454">
        <f t="shared" si="256"/>
        <v>0</v>
      </c>
      <c r="O449" s="455">
        <f t="shared" si="257"/>
        <v>0</v>
      </c>
      <c r="P449" s="455">
        <f t="shared" si="258"/>
        <v>0</v>
      </c>
      <c r="Q449" s="479" t="s">
        <v>43</v>
      </c>
      <c r="R449" s="456">
        <v>2</v>
      </c>
      <c r="S449" s="457">
        <f t="shared" si="259"/>
        <v>0</v>
      </c>
      <c r="T449" s="457">
        <f t="shared" si="260"/>
        <v>0</v>
      </c>
      <c r="U449" s="457">
        <f t="shared" si="261"/>
        <v>0</v>
      </c>
      <c r="V449" s="458">
        <f t="shared" si="262"/>
        <v>0</v>
      </c>
      <c r="W449" s="459"/>
      <c r="X449" s="444"/>
    </row>
    <row r="450" spans="1:25" ht="41.25" customHeight="1">
      <c r="A450" s="446" t="s">
        <v>570</v>
      </c>
      <c r="B450" s="447" t="s">
        <v>595</v>
      </c>
      <c r="C450" s="460" t="s">
        <v>641</v>
      </c>
      <c r="D450" s="448"/>
      <c r="E450" s="448"/>
      <c r="F450" s="448"/>
      <c r="G450" s="448"/>
      <c r="H450" s="447" t="s">
        <v>585</v>
      </c>
      <c r="I450" s="450">
        <v>2</v>
      </c>
      <c r="J450" s="451">
        <f t="shared" si="254"/>
        <v>4</v>
      </c>
      <c r="K450" s="452">
        <v>0</v>
      </c>
      <c r="L450" s="453">
        <v>0.23</v>
      </c>
      <c r="M450" s="454">
        <f t="shared" si="255"/>
        <v>0</v>
      </c>
      <c r="N450" s="454">
        <f t="shared" si="256"/>
        <v>0</v>
      </c>
      <c r="O450" s="455">
        <f t="shared" si="257"/>
        <v>0</v>
      </c>
      <c r="P450" s="455">
        <f t="shared" si="258"/>
        <v>0</v>
      </c>
      <c r="Q450" s="447" t="s">
        <v>585</v>
      </c>
      <c r="R450" s="456">
        <v>2</v>
      </c>
      <c r="S450" s="457">
        <f t="shared" si="259"/>
        <v>0</v>
      </c>
      <c r="T450" s="457">
        <f t="shared" si="260"/>
        <v>0</v>
      </c>
      <c r="U450" s="457">
        <f t="shared" si="261"/>
        <v>0</v>
      </c>
      <c r="V450" s="458">
        <f t="shared" si="262"/>
        <v>0</v>
      </c>
      <c r="W450" s="459"/>
      <c r="X450" s="444"/>
    </row>
    <row r="451" spans="1:25" s="445" customFormat="1" ht="30.75" customHeight="1">
      <c r="A451" s="446"/>
      <c r="B451" s="652" t="s">
        <v>1044</v>
      </c>
      <c r="C451" s="652"/>
      <c r="D451" s="652"/>
      <c r="E451" s="652"/>
      <c r="F451" s="597"/>
      <c r="G451" s="597"/>
      <c r="H451" s="437"/>
      <c r="I451" s="439"/>
      <c r="J451" s="437"/>
      <c r="K451" s="437"/>
      <c r="L451" s="437"/>
      <c r="M451" s="437"/>
      <c r="N451" s="441" t="s">
        <v>535</v>
      </c>
      <c r="O451" s="440">
        <f>SUM(O452:O460)</f>
        <v>0</v>
      </c>
      <c r="P451" s="440">
        <f>SUM(P452:P460)</f>
        <v>0</v>
      </c>
      <c r="Q451" s="594"/>
      <c r="R451" s="442"/>
      <c r="S451" s="440">
        <f>SUM(S452:S460)</f>
        <v>0</v>
      </c>
      <c r="T451" s="440">
        <f>SUM(T452:T460)</f>
        <v>0</v>
      </c>
      <c r="U451" s="440">
        <f>SUM(U452:U460)</f>
        <v>0</v>
      </c>
      <c r="V451" s="440">
        <f>SUM(V452:V460)</f>
        <v>0</v>
      </c>
      <c r="W451" s="443"/>
      <c r="X451" s="444"/>
      <c r="Y451" s="410"/>
    </row>
    <row r="452" spans="1:25" ht="67.5" customHeight="1">
      <c r="A452" s="446" t="s">
        <v>570</v>
      </c>
      <c r="B452" s="447" t="s">
        <v>571</v>
      </c>
      <c r="C452" s="449" t="s">
        <v>1034</v>
      </c>
      <c r="D452" s="449"/>
      <c r="E452" s="449"/>
      <c r="F452" s="449"/>
      <c r="G452" s="449"/>
      <c r="H452" s="479" t="s">
        <v>43</v>
      </c>
      <c r="I452" s="450">
        <v>2</v>
      </c>
      <c r="J452" s="451">
        <f t="shared" ref="J452:J460" si="263">I452*2</f>
        <v>4</v>
      </c>
      <c r="K452" s="452">
        <v>0</v>
      </c>
      <c r="L452" s="453">
        <v>0.08</v>
      </c>
      <c r="M452" s="454">
        <f t="shared" ref="M452:M460" si="264">K452*L452</f>
        <v>0</v>
      </c>
      <c r="N452" s="454">
        <f t="shared" ref="N452:N460" si="265">K452+M452</f>
        <v>0</v>
      </c>
      <c r="O452" s="455">
        <f t="shared" ref="O452:O460" si="266">J452*K452</f>
        <v>0</v>
      </c>
      <c r="P452" s="455">
        <f t="shared" ref="P452:P460" si="267">J452*N452</f>
        <v>0</v>
      </c>
      <c r="Q452" s="479" t="s">
        <v>43</v>
      </c>
      <c r="R452" s="456">
        <v>2</v>
      </c>
      <c r="S452" s="457">
        <f t="shared" ref="S452:S460" si="268">R452*K452</f>
        <v>0</v>
      </c>
      <c r="T452" s="457">
        <f t="shared" ref="T452:T460" si="269">R452*N452</f>
        <v>0</v>
      </c>
      <c r="U452" s="457">
        <f t="shared" ref="U452:U460" si="270">O452+S452</f>
        <v>0</v>
      </c>
      <c r="V452" s="458">
        <f t="shared" ref="V452:V460" si="271">P452+T452</f>
        <v>0</v>
      </c>
      <c r="W452" s="459"/>
      <c r="X452" s="444"/>
    </row>
    <row r="453" spans="1:25" ht="44.25" customHeight="1">
      <c r="A453" s="446" t="s">
        <v>570</v>
      </c>
      <c r="B453" s="447" t="s">
        <v>573</v>
      </c>
      <c r="C453" s="449" t="s">
        <v>1035</v>
      </c>
      <c r="D453" s="449"/>
      <c r="E453" s="449"/>
      <c r="F453" s="449"/>
      <c r="G453" s="449"/>
      <c r="H453" s="479" t="s">
        <v>43</v>
      </c>
      <c r="I453" s="450">
        <v>2</v>
      </c>
      <c r="J453" s="451">
        <f t="shared" si="263"/>
        <v>4</v>
      </c>
      <c r="K453" s="452">
        <v>0</v>
      </c>
      <c r="L453" s="453">
        <v>0.08</v>
      </c>
      <c r="M453" s="454">
        <f t="shared" si="264"/>
        <v>0</v>
      </c>
      <c r="N453" s="454">
        <f t="shared" si="265"/>
        <v>0</v>
      </c>
      <c r="O453" s="455">
        <f t="shared" si="266"/>
        <v>0</v>
      </c>
      <c r="P453" s="455">
        <f t="shared" si="267"/>
        <v>0</v>
      </c>
      <c r="Q453" s="479" t="s">
        <v>43</v>
      </c>
      <c r="R453" s="456">
        <v>2</v>
      </c>
      <c r="S453" s="457">
        <f t="shared" si="268"/>
        <v>0</v>
      </c>
      <c r="T453" s="457">
        <f t="shared" si="269"/>
        <v>0</v>
      </c>
      <c r="U453" s="457">
        <f t="shared" si="270"/>
        <v>0</v>
      </c>
      <c r="V453" s="458">
        <f t="shared" si="271"/>
        <v>0</v>
      </c>
      <c r="W453" s="459"/>
      <c r="X453" s="444"/>
    </row>
    <row r="454" spans="1:25" ht="70.5" customHeight="1">
      <c r="A454" s="446" t="s">
        <v>570</v>
      </c>
      <c r="B454" s="447" t="s">
        <v>575</v>
      </c>
      <c r="C454" s="449" t="s">
        <v>1045</v>
      </c>
      <c r="D454" s="449"/>
      <c r="E454" s="449"/>
      <c r="F454" s="449"/>
      <c r="G454" s="449"/>
      <c r="H454" s="479" t="s">
        <v>43</v>
      </c>
      <c r="I454" s="450">
        <v>2</v>
      </c>
      <c r="J454" s="451">
        <f t="shared" si="263"/>
        <v>4</v>
      </c>
      <c r="K454" s="452">
        <v>0</v>
      </c>
      <c r="L454" s="453">
        <v>0.08</v>
      </c>
      <c r="M454" s="454">
        <f t="shared" si="264"/>
        <v>0</v>
      </c>
      <c r="N454" s="454">
        <f t="shared" si="265"/>
        <v>0</v>
      </c>
      <c r="O454" s="455">
        <f t="shared" si="266"/>
        <v>0</v>
      </c>
      <c r="P454" s="455">
        <f t="shared" si="267"/>
        <v>0</v>
      </c>
      <c r="Q454" s="479" t="s">
        <v>43</v>
      </c>
      <c r="R454" s="456">
        <v>2</v>
      </c>
      <c r="S454" s="457">
        <f t="shared" si="268"/>
        <v>0</v>
      </c>
      <c r="T454" s="457">
        <f t="shared" si="269"/>
        <v>0</v>
      </c>
      <c r="U454" s="457">
        <f t="shared" si="270"/>
        <v>0</v>
      </c>
      <c r="V454" s="458">
        <f t="shared" si="271"/>
        <v>0</v>
      </c>
      <c r="W454" s="459"/>
      <c r="X454" s="444"/>
    </row>
    <row r="455" spans="1:25" ht="27.75" customHeight="1">
      <c r="A455" s="446" t="s">
        <v>570</v>
      </c>
      <c r="B455" s="447" t="s">
        <v>577</v>
      </c>
      <c r="C455" s="449" t="s">
        <v>1037</v>
      </c>
      <c r="D455" s="449"/>
      <c r="E455" s="449"/>
      <c r="F455" s="449"/>
      <c r="G455" s="449"/>
      <c r="H455" s="479" t="s">
        <v>43</v>
      </c>
      <c r="I455" s="450">
        <v>2</v>
      </c>
      <c r="J455" s="451">
        <f t="shared" si="263"/>
        <v>4</v>
      </c>
      <c r="K455" s="452">
        <v>0</v>
      </c>
      <c r="L455" s="453">
        <v>0.08</v>
      </c>
      <c r="M455" s="454">
        <f t="shared" si="264"/>
        <v>0</v>
      </c>
      <c r="N455" s="454">
        <f t="shared" si="265"/>
        <v>0</v>
      </c>
      <c r="O455" s="455">
        <f t="shared" si="266"/>
        <v>0</v>
      </c>
      <c r="P455" s="455">
        <f t="shared" si="267"/>
        <v>0</v>
      </c>
      <c r="Q455" s="479" t="s">
        <v>43</v>
      </c>
      <c r="R455" s="456">
        <v>2</v>
      </c>
      <c r="S455" s="457">
        <f t="shared" si="268"/>
        <v>0</v>
      </c>
      <c r="T455" s="457">
        <f t="shared" si="269"/>
        <v>0</v>
      </c>
      <c r="U455" s="457">
        <f t="shared" si="270"/>
        <v>0</v>
      </c>
      <c r="V455" s="458">
        <f t="shared" si="271"/>
        <v>0</v>
      </c>
      <c r="W455" s="459"/>
      <c r="X455" s="444"/>
    </row>
    <row r="456" spans="1:25" ht="48" customHeight="1">
      <c r="A456" s="446" t="s">
        <v>570</v>
      </c>
      <c r="B456" s="447" t="s">
        <v>578</v>
      </c>
      <c r="C456" s="449" t="s">
        <v>1046</v>
      </c>
      <c r="D456" s="449"/>
      <c r="E456" s="449"/>
      <c r="F456" s="449"/>
      <c r="G456" s="449"/>
      <c r="H456" s="479" t="s">
        <v>43</v>
      </c>
      <c r="I456" s="450">
        <v>2</v>
      </c>
      <c r="J456" s="451">
        <f t="shared" si="263"/>
        <v>4</v>
      </c>
      <c r="K456" s="452">
        <v>0</v>
      </c>
      <c r="L456" s="453">
        <v>0.08</v>
      </c>
      <c r="M456" s="454">
        <f t="shared" si="264"/>
        <v>0</v>
      </c>
      <c r="N456" s="454">
        <f t="shared" si="265"/>
        <v>0</v>
      </c>
      <c r="O456" s="455">
        <f t="shared" si="266"/>
        <v>0</v>
      </c>
      <c r="P456" s="455">
        <f t="shared" si="267"/>
        <v>0</v>
      </c>
      <c r="Q456" s="479" t="s">
        <v>43</v>
      </c>
      <c r="R456" s="456">
        <v>2</v>
      </c>
      <c r="S456" s="457">
        <f t="shared" si="268"/>
        <v>0</v>
      </c>
      <c r="T456" s="457">
        <f t="shared" si="269"/>
        <v>0</v>
      </c>
      <c r="U456" s="457">
        <f t="shared" si="270"/>
        <v>0</v>
      </c>
      <c r="V456" s="458">
        <f t="shared" si="271"/>
        <v>0</v>
      </c>
      <c r="W456" s="459"/>
      <c r="X456" s="444"/>
    </row>
    <row r="457" spans="1:25" ht="55.5" customHeight="1">
      <c r="A457" s="446" t="s">
        <v>570</v>
      </c>
      <c r="B457" s="447" t="s">
        <v>580</v>
      </c>
      <c r="C457" s="449" t="s">
        <v>1047</v>
      </c>
      <c r="D457" s="449"/>
      <c r="E457" s="449"/>
      <c r="F457" s="449"/>
      <c r="G457" s="449"/>
      <c r="H457" s="479" t="s">
        <v>43</v>
      </c>
      <c r="I457" s="450">
        <v>2</v>
      </c>
      <c r="J457" s="451">
        <f t="shared" si="263"/>
        <v>4</v>
      </c>
      <c r="K457" s="452">
        <v>0</v>
      </c>
      <c r="L457" s="453">
        <v>0.08</v>
      </c>
      <c r="M457" s="454">
        <f t="shared" si="264"/>
        <v>0</v>
      </c>
      <c r="N457" s="454">
        <f t="shared" si="265"/>
        <v>0</v>
      </c>
      <c r="O457" s="455">
        <f t="shared" si="266"/>
        <v>0</v>
      </c>
      <c r="P457" s="455">
        <f t="shared" si="267"/>
        <v>0</v>
      </c>
      <c r="Q457" s="479" t="s">
        <v>43</v>
      </c>
      <c r="R457" s="456">
        <v>2</v>
      </c>
      <c r="S457" s="457">
        <f t="shared" si="268"/>
        <v>0</v>
      </c>
      <c r="T457" s="457">
        <f t="shared" si="269"/>
        <v>0</v>
      </c>
      <c r="U457" s="457">
        <f t="shared" si="270"/>
        <v>0</v>
      </c>
      <c r="V457" s="458">
        <f t="shared" si="271"/>
        <v>0</v>
      </c>
      <c r="W457" s="459"/>
      <c r="X457" s="444"/>
    </row>
    <row r="458" spans="1:25" ht="27.75" customHeight="1">
      <c r="A458" s="446" t="s">
        <v>570</v>
      </c>
      <c r="B458" s="447" t="s">
        <v>581</v>
      </c>
      <c r="C458" s="449" t="s">
        <v>1048</v>
      </c>
      <c r="D458" s="449"/>
      <c r="E458" s="449"/>
      <c r="F458" s="449"/>
      <c r="G458" s="449"/>
      <c r="H458" s="479" t="s">
        <v>43</v>
      </c>
      <c r="I458" s="450">
        <v>2</v>
      </c>
      <c r="J458" s="451">
        <f t="shared" si="263"/>
        <v>4</v>
      </c>
      <c r="K458" s="452">
        <v>0</v>
      </c>
      <c r="L458" s="453">
        <v>0.08</v>
      </c>
      <c r="M458" s="454">
        <f t="shared" si="264"/>
        <v>0</v>
      </c>
      <c r="N458" s="454">
        <f t="shared" si="265"/>
        <v>0</v>
      </c>
      <c r="O458" s="455">
        <f t="shared" si="266"/>
        <v>0</v>
      </c>
      <c r="P458" s="455">
        <f t="shared" si="267"/>
        <v>0</v>
      </c>
      <c r="Q458" s="479" t="s">
        <v>43</v>
      </c>
      <c r="R458" s="456">
        <v>2</v>
      </c>
      <c r="S458" s="457">
        <f t="shared" si="268"/>
        <v>0</v>
      </c>
      <c r="T458" s="457">
        <f t="shared" si="269"/>
        <v>0</v>
      </c>
      <c r="U458" s="457">
        <f t="shared" si="270"/>
        <v>0</v>
      </c>
      <c r="V458" s="458">
        <f t="shared" si="271"/>
        <v>0</v>
      </c>
      <c r="W458" s="459"/>
      <c r="X458" s="444"/>
    </row>
    <row r="459" spans="1:25" ht="27.75" customHeight="1">
      <c r="A459" s="446" t="s">
        <v>570</v>
      </c>
      <c r="B459" s="447" t="s">
        <v>583</v>
      </c>
      <c r="C459" s="449" t="s">
        <v>1043</v>
      </c>
      <c r="D459" s="449"/>
      <c r="E459" s="449"/>
      <c r="F459" s="449"/>
      <c r="G459" s="449"/>
      <c r="H459" s="479" t="s">
        <v>43</v>
      </c>
      <c r="I459" s="450">
        <v>2</v>
      </c>
      <c r="J459" s="451">
        <f t="shared" si="263"/>
        <v>4</v>
      </c>
      <c r="K459" s="452">
        <v>0</v>
      </c>
      <c r="L459" s="453">
        <v>0.08</v>
      </c>
      <c r="M459" s="454">
        <f t="shared" si="264"/>
        <v>0</v>
      </c>
      <c r="N459" s="454">
        <f t="shared" si="265"/>
        <v>0</v>
      </c>
      <c r="O459" s="455">
        <f t="shared" si="266"/>
        <v>0</v>
      </c>
      <c r="P459" s="455">
        <f t="shared" si="267"/>
        <v>0</v>
      </c>
      <c r="Q459" s="479" t="s">
        <v>43</v>
      </c>
      <c r="R459" s="456">
        <v>2</v>
      </c>
      <c r="S459" s="457">
        <f t="shared" si="268"/>
        <v>0</v>
      </c>
      <c r="T459" s="457">
        <f t="shared" si="269"/>
        <v>0</v>
      </c>
      <c r="U459" s="457">
        <f t="shared" si="270"/>
        <v>0</v>
      </c>
      <c r="V459" s="458">
        <f t="shared" si="271"/>
        <v>0</v>
      </c>
      <c r="W459" s="459"/>
      <c r="X459" s="444"/>
    </row>
    <row r="460" spans="1:25" ht="41.25" customHeight="1">
      <c r="A460" s="446" t="s">
        <v>570</v>
      </c>
      <c r="B460" s="447" t="s">
        <v>586</v>
      </c>
      <c r="C460" s="460" t="s">
        <v>641</v>
      </c>
      <c r="D460" s="448"/>
      <c r="E460" s="448"/>
      <c r="F460" s="448"/>
      <c r="G460" s="448"/>
      <c r="H460" s="447" t="s">
        <v>585</v>
      </c>
      <c r="I460" s="450">
        <v>2</v>
      </c>
      <c r="J460" s="451">
        <f t="shared" si="263"/>
        <v>4</v>
      </c>
      <c r="K460" s="452">
        <v>0</v>
      </c>
      <c r="L460" s="453">
        <v>0.23</v>
      </c>
      <c r="M460" s="454">
        <f t="shared" si="264"/>
        <v>0</v>
      </c>
      <c r="N460" s="454">
        <f t="shared" si="265"/>
        <v>0</v>
      </c>
      <c r="O460" s="455">
        <f t="shared" si="266"/>
        <v>0</v>
      </c>
      <c r="P460" s="455">
        <f t="shared" si="267"/>
        <v>0</v>
      </c>
      <c r="Q460" s="447" t="s">
        <v>585</v>
      </c>
      <c r="R460" s="456">
        <v>2</v>
      </c>
      <c r="S460" s="457">
        <f t="shared" si="268"/>
        <v>0</v>
      </c>
      <c r="T460" s="457">
        <f t="shared" si="269"/>
        <v>0</v>
      </c>
      <c r="U460" s="457">
        <f t="shared" si="270"/>
        <v>0</v>
      </c>
      <c r="V460" s="458">
        <f t="shared" si="271"/>
        <v>0</v>
      </c>
      <c r="W460" s="459"/>
      <c r="X460" s="444"/>
    </row>
    <row r="461" spans="1:25" s="445" customFormat="1" ht="30.75" customHeight="1">
      <c r="A461" s="446"/>
      <c r="B461" s="652" t="s">
        <v>1049</v>
      </c>
      <c r="C461" s="652"/>
      <c r="D461" s="652"/>
      <c r="E461" s="652"/>
      <c r="F461" s="597"/>
      <c r="G461" s="597"/>
      <c r="H461" s="437"/>
      <c r="I461" s="439"/>
      <c r="J461" s="437"/>
      <c r="K461" s="437"/>
      <c r="L461" s="437"/>
      <c r="M461" s="437"/>
      <c r="N461" s="441" t="s">
        <v>535</v>
      </c>
      <c r="O461" s="440">
        <f>SUM(O462:O475)</f>
        <v>0</v>
      </c>
      <c r="P461" s="440">
        <f>SUM(P462:P475)</f>
        <v>0</v>
      </c>
      <c r="Q461" s="594"/>
      <c r="R461" s="442"/>
      <c r="S461" s="440">
        <f>SUM(S462:S475)</f>
        <v>0</v>
      </c>
      <c r="T461" s="440">
        <f>SUM(T462:T475)</f>
        <v>0</v>
      </c>
      <c r="U461" s="440">
        <f>SUM(U462:U475)</f>
        <v>0</v>
      </c>
      <c r="V461" s="440">
        <f>SUM(V462:V475)</f>
        <v>0</v>
      </c>
      <c r="W461" s="443"/>
      <c r="X461" s="444"/>
      <c r="Y461" s="410"/>
    </row>
    <row r="462" spans="1:25" ht="362.25" customHeight="1">
      <c r="A462" s="446" t="s">
        <v>570</v>
      </c>
      <c r="B462" s="447" t="s">
        <v>571</v>
      </c>
      <c r="C462" s="512" t="s">
        <v>1050</v>
      </c>
      <c r="D462" s="465"/>
      <c r="E462" s="465"/>
      <c r="F462" s="465"/>
      <c r="G462" s="465"/>
      <c r="H462" s="466"/>
      <c r="I462" s="467"/>
      <c r="J462" s="468"/>
      <c r="K462" s="470"/>
      <c r="L462" s="471"/>
      <c r="M462" s="472"/>
      <c r="N462" s="472"/>
      <c r="O462" s="473"/>
      <c r="P462" s="473"/>
      <c r="Q462" s="473"/>
      <c r="R462" s="474"/>
      <c r="S462" s="475"/>
      <c r="T462" s="475"/>
      <c r="U462" s="475"/>
      <c r="V462" s="476"/>
      <c r="W462" s="477"/>
      <c r="X462" s="444"/>
    </row>
    <row r="463" spans="1:25" ht="54" customHeight="1">
      <c r="A463" s="446" t="s">
        <v>570</v>
      </c>
      <c r="B463" s="478" t="s">
        <v>617</v>
      </c>
      <c r="C463" s="449" t="s">
        <v>1051</v>
      </c>
      <c r="D463" s="449"/>
      <c r="E463" s="449"/>
      <c r="F463" s="449"/>
      <c r="G463" s="449"/>
      <c r="H463" s="479" t="s">
        <v>43</v>
      </c>
      <c r="I463" s="450">
        <v>5</v>
      </c>
      <c r="J463" s="451">
        <f t="shared" ref="J463:J475" si="272">I463*2</f>
        <v>10</v>
      </c>
      <c r="K463" s="452">
        <v>0</v>
      </c>
      <c r="L463" s="453">
        <v>0.08</v>
      </c>
      <c r="M463" s="454">
        <f t="shared" ref="M463:M475" si="273">K463*L463</f>
        <v>0</v>
      </c>
      <c r="N463" s="454">
        <f t="shared" ref="N463:N475" si="274">K463+M463</f>
        <v>0</v>
      </c>
      <c r="O463" s="455">
        <f t="shared" ref="O463:O475" si="275">J463*K463</f>
        <v>0</v>
      </c>
      <c r="P463" s="455">
        <f t="shared" ref="P463:P475" si="276">J463*N463</f>
        <v>0</v>
      </c>
      <c r="Q463" s="479" t="s">
        <v>43</v>
      </c>
      <c r="R463" s="456">
        <f>J463*0.6</f>
        <v>6</v>
      </c>
      <c r="S463" s="457">
        <f t="shared" ref="S463:S475" si="277">R463*K463</f>
        <v>0</v>
      </c>
      <c r="T463" s="457">
        <f t="shared" ref="T463:T475" si="278">R463*N463</f>
        <v>0</v>
      </c>
      <c r="U463" s="457">
        <f t="shared" ref="U463:U475" si="279">O463+S463</f>
        <v>0</v>
      </c>
      <c r="V463" s="458">
        <f t="shared" ref="V463:V475" si="280">P463+T463</f>
        <v>0</v>
      </c>
      <c r="W463" s="459"/>
      <c r="X463" s="444"/>
    </row>
    <row r="464" spans="1:25" ht="54" customHeight="1">
      <c r="A464" s="446" t="s">
        <v>570</v>
      </c>
      <c r="B464" s="478" t="s">
        <v>619</v>
      </c>
      <c r="C464" s="449" t="s">
        <v>1052</v>
      </c>
      <c r="D464" s="449"/>
      <c r="E464" s="449"/>
      <c r="F464" s="449"/>
      <c r="G464" s="449"/>
      <c r="H464" s="479" t="s">
        <v>43</v>
      </c>
      <c r="I464" s="450">
        <v>5</v>
      </c>
      <c r="J464" s="451">
        <f t="shared" si="272"/>
        <v>10</v>
      </c>
      <c r="K464" s="452">
        <v>0</v>
      </c>
      <c r="L464" s="453">
        <v>0.08</v>
      </c>
      <c r="M464" s="454">
        <f t="shared" si="273"/>
        <v>0</v>
      </c>
      <c r="N464" s="454">
        <f t="shared" si="274"/>
        <v>0</v>
      </c>
      <c r="O464" s="455">
        <f t="shared" si="275"/>
        <v>0</v>
      </c>
      <c r="P464" s="455">
        <f t="shared" si="276"/>
        <v>0</v>
      </c>
      <c r="Q464" s="479" t="s">
        <v>43</v>
      </c>
      <c r="R464" s="456">
        <f>J464*0.6</f>
        <v>6</v>
      </c>
      <c r="S464" s="457">
        <f t="shared" si="277"/>
        <v>0</v>
      </c>
      <c r="T464" s="457">
        <f t="shared" si="278"/>
        <v>0</v>
      </c>
      <c r="U464" s="457">
        <f t="shared" si="279"/>
        <v>0</v>
      </c>
      <c r="V464" s="458">
        <f t="shared" si="280"/>
        <v>0</v>
      </c>
      <c r="W464" s="459"/>
      <c r="X464" s="444"/>
    </row>
    <row r="465" spans="1:25" ht="54" customHeight="1">
      <c r="A465" s="446" t="s">
        <v>570</v>
      </c>
      <c r="B465" s="478" t="s">
        <v>621</v>
      </c>
      <c r="C465" s="449" t="s">
        <v>929</v>
      </c>
      <c r="D465" s="449"/>
      <c r="E465" s="449"/>
      <c r="F465" s="449"/>
      <c r="G465" s="449"/>
      <c r="H465" s="479" t="s">
        <v>43</v>
      </c>
      <c r="I465" s="450">
        <v>5</v>
      </c>
      <c r="J465" s="451">
        <f t="shared" si="272"/>
        <v>10</v>
      </c>
      <c r="K465" s="452">
        <v>0</v>
      </c>
      <c r="L465" s="453">
        <v>0.08</v>
      </c>
      <c r="M465" s="454">
        <f t="shared" si="273"/>
        <v>0</v>
      </c>
      <c r="N465" s="454">
        <f t="shared" si="274"/>
        <v>0</v>
      </c>
      <c r="O465" s="455">
        <f t="shared" si="275"/>
        <v>0</v>
      </c>
      <c r="P465" s="455">
        <f t="shared" si="276"/>
        <v>0</v>
      </c>
      <c r="Q465" s="479" t="s">
        <v>43</v>
      </c>
      <c r="R465" s="456">
        <f>J465*0.6</f>
        <v>6</v>
      </c>
      <c r="S465" s="457">
        <f t="shared" si="277"/>
        <v>0</v>
      </c>
      <c r="T465" s="457">
        <f t="shared" si="278"/>
        <v>0</v>
      </c>
      <c r="U465" s="457">
        <f t="shared" si="279"/>
        <v>0</v>
      </c>
      <c r="V465" s="458">
        <f t="shared" si="280"/>
        <v>0</v>
      </c>
      <c r="W465" s="459"/>
      <c r="X465" s="444"/>
    </row>
    <row r="466" spans="1:25" ht="54" customHeight="1">
      <c r="A466" s="446" t="s">
        <v>570</v>
      </c>
      <c r="B466" s="478" t="s">
        <v>623</v>
      </c>
      <c r="C466" s="449" t="s">
        <v>1053</v>
      </c>
      <c r="D466" s="449"/>
      <c r="E466" s="449"/>
      <c r="F466" s="449"/>
      <c r="G466" s="449"/>
      <c r="H466" s="479" t="s">
        <v>43</v>
      </c>
      <c r="I466" s="450">
        <v>5</v>
      </c>
      <c r="J466" s="451">
        <f t="shared" si="272"/>
        <v>10</v>
      </c>
      <c r="K466" s="452">
        <v>0</v>
      </c>
      <c r="L466" s="453">
        <v>0.08</v>
      </c>
      <c r="M466" s="454">
        <f t="shared" si="273"/>
        <v>0</v>
      </c>
      <c r="N466" s="454">
        <f t="shared" si="274"/>
        <v>0</v>
      </c>
      <c r="O466" s="455">
        <f t="shared" si="275"/>
        <v>0</v>
      </c>
      <c r="P466" s="455">
        <f t="shared" si="276"/>
        <v>0</v>
      </c>
      <c r="Q466" s="479" t="s">
        <v>43</v>
      </c>
      <c r="R466" s="456">
        <f>J466*0.6</f>
        <v>6</v>
      </c>
      <c r="S466" s="457">
        <f t="shared" si="277"/>
        <v>0</v>
      </c>
      <c r="T466" s="457">
        <f t="shared" si="278"/>
        <v>0</v>
      </c>
      <c r="U466" s="457">
        <f t="shared" si="279"/>
        <v>0</v>
      </c>
      <c r="V466" s="458">
        <f t="shared" si="280"/>
        <v>0</v>
      </c>
      <c r="W466" s="459"/>
      <c r="X466" s="444"/>
    </row>
    <row r="467" spans="1:25">
      <c r="A467" s="446" t="s">
        <v>570</v>
      </c>
      <c r="B467" s="447" t="s">
        <v>632</v>
      </c>
      <c r="C467" s="449" t="s">
        <v>1054</v>
      </c>
      <c r="D467" s="449"/>
      <c r="E467" s="449"/>
      <c r="F467" s="449"/>
      <c r="G467" s="449"/>
      <c r="H467" s="479" t="s">
        <v>43</v>
      </c>
      <c r="I467" s="450">
        <v>5</v>
      </c>
      <c r="J467" s="451">
        <f t="shared" si="272"/>
        <v>10</v>
      </c>
      <c r="K467" s="452">
        <v>0</v>
      </c>
      <c r="L467" s="453">
        <v>0.08</v>
      </c>
      <c r="M467" s="454">
        <f t="shared" si="273"/>
        <v>0</v>
      </c>
      <c r="N467" s="454">
        <f t="shared" si="274"/>
        <v>0</v>
      </c>
      <c r="O467" s="455">
        <f t="shared" si="275"/>
        <v>0</v>
      </c>
      <c r="P467" s="455">
        <f t="shared" si="276"/>
        <v>0</v>
      </c>
      <c r="Q467" s="479" t="s">
        <v>43</v>
      </c>
      <c r="R467" s="456">
        <f>J467*0.6</f>
        <v>6</v>
      </c>
      <c r="S467" s="457">
        <f t="shared" si="277"/>
        <v>0</v>
      </c>
      <c r="T467" s="457">
        <f t="shared" si="278"/>
        <v>0</v>
      </c>
      <c r="U467" s="457">
        <f t="shared" si="279"/>
        <v>0</v>
      </c>
      <c r="V467" s="458">
        <f t="shared" si="280"/>
        <v>0</v>
      </c>
      <c r="W467" s="459"/>
      <c r="X467" s="444"/>
    </row>
    <row r="468" spans="1:25" ht="27.75" customHeight="1">
      <c r="A468" s="446" t="s">
        <v>570</v>
      </c>
      <c r="B468" s="447" t="s">
        <v>634</v>
      </c>
      <c r="C468" s="449" t="s">
        <v>1055</v>
      </c>
      <c r="D468" s="449"/>
      <c r="E468" s="449"/>
      <c r="F468" s="449"/>
      <c r="G468" s="449"/>
      <c r="H468" s="479" t="s">
        <v>43</v>
      </c>
      <c r="I468" s="450">
        <v>1</v>
      </c>
      <c r="J468" s="451">
        <f t="shared" si="272"/>
        <v>2</v>
      </c>
      <c r="K468" s="452">
        <v>0</v>
      </c>
      <c r="L468" s="453">
        <v>0.08</v>
      </c>
      <c r="M468" s="454">
        <f t="shared" si="273"/>
        <v>0</v>
      </c>
      <c r="N468" s="454">
        <f t="shared" si="274"/>
        <v>0</v>
      </c>
      <c r="O468" s="455">
        <f t="shared" si="275"/>
        <v>0</v>
      </c>
      <c r="P468" s="455">
        <f t="shared" si="276"/>
        <v>0</v>
      </c>
      <c r="Q468" s="479" t="s">
        <v>43</v>
      </c>
      <c r="R468" s="456">
        <v>1</v>
      </c>
      <c r="S468" s="457">
        <f t="shared" si="277"/>
        <v>0</v>
      </c>
      <c r="T468" s="457">
        <f t="shared" si="278"/>
        <v>0</v>
      </c>
      <c r="U468" s="457">
        <f t="shared" si="279"/>
        <v>0</v>
      </c>
      <c r="V468" s="458">
        <f t="shared" si="280"/>
        <v>0</v>
      </c>
      <c r="W468" s="459"/>
      <c r="X468" s="444"/>
    </row>
    <row r="469" spans="1:25" ht="27.75" customHeight="1">
      <c r="A469" s="446" t="s">
        <v>570</v>
      </c>
      <c r="B469" s="447" t="s">
        <v>636</v>
      </c>
      <c r="C469" s="449" t="s">
        <v>1056</v>
      </c>
      <c r="D469" s="449"/>
      <c r="E469" s="449"/>
      <c r="F469" s="449"/>
      <c r="G469" s="449"/>
      <c r="H469" s="479" t="s">
        <v>43</v>
      </c>
      <c r="I469" s="450">
        <v>1</v>
      </c>
      <c r="J469" s="451">
        <f t="shared" si="272"/>
        <v>2</v>
      </c>
      <c r="K469" s="452">
        <v>0</v>
      </c>
      <c r="L469" s="453">
        <v>0.08</v>
      </c>
      <c r="M469" s="454">
        <f t="shared" si="273"/>
        <v>0</v>
      </c>
      <c r="N469" s="454">
        <f t="shared" si="274"/>
        <v>0</v>
      </c>
      <c r="O469" s="455">
        <f t="shared" si="275"/>
        <v>0</v>
      </c>
      <c r="P469" s="455">
        <f t="shared" si="276"/>
        <v>0</v>
      </c>
      <c r="Q469" s="479" t="s">
        <v>43</v>
      </c>
      <c r="R469" s="456">
        <v>1</v>
      </c>
      <c r="S469" s="457">
        <f t="shared" si="277"/>
        <v>0</v>
      </c>
      <c r="T469" s="457">
        <f t="shared" si="278"/>
        <v>0</v>
      </c>
      <c r="U469" s="457">
        <f t="shared" si="279"/>
        <v>0</v>
      </c>
      <c r="V469" s="458">
        <f t="shared" si="280"/>
        <v>0</v>
      </c>
      <c r="W469" s="459"/>
      <c r="X469" s="444"/>
    </row>
    <row r="470" spans="1:25" ht="27.75" customHeight="1">
      <c r="A470" s="446" t="s">
        <v>570</v>
      </c>
      <c r="B470" s="447" t="s">
        <v>638</v>
      </c>
      <c r="C470" s="449" t="s">
        <v>1057</v>
      </c>
      <c r="D470" s="449"/>
      <c r="E470" s="449"/>
      <c r="F470" s="449"/>
      <c r="G470" s="449"/>
      <c r="H470" s="479" t="s">
        <v>43</v>
      </c>
      <c r="I470" s="450">
        <v>1</v>
      </c>
      <c r="J470" s="451">
        <f t="shared" si="272"/>
        <v>2</v>
      </c>
      <c r="K470" s="452">
        <v>0</v>
      </c>
      <c r="L470" s="453">
        <v>0.08</v>
      </c>
      <c r="M470" s="454">
        <f t="shared" si="273"/>
        <v>0</v>
      </c>
      <c r="N470" s="454">
        <f t="shared" si="274"/>
        <v>0</v>
      </c>
      <c r="O470" s="455">
        <f t="shared" si="275"/>
        <v>0</v>
      </c>
      <c r="P470" s="455">
        <f t="shared" si="276"/>
        <v>0</v>
      </c>
      <c r="Q470" s="479" t="s">
        <v>43</v>
      </c>
      <c r="R470" s="456">
        <v>1</v>
      </c>
      <c r="S470" s="457">
        <f t="shared" si="277"/>
        <v>0</v>
      </c>
      <c r="T470" s="457">
        <f t="shared" si="278"/>
        <v>0</v>
      </c>
      <c r="U470" s="457">
        <f t="shared" si="279"/>
        <v>0</v>
      </c>
      <c r="V470" s="458">
        <f t="shared" si="280"/>
        <v>0</v>
      </c>
      <c r="W470" s="459"/>
      <c r="X470" s="444"/>
    </row>
    <row r="471" spans="1:25" ht="27.75" customHeight="1">
      <c r="A471" s="446" t="s">
        <v>570</v>
      </c>
      <c r="B471" s="447" t="s">
        <v>640</v>
      </c>
      <c r="C471" s="449" t="s">
        <v>1058</v>
      </c>
      <c r="D471" s="449"/>
      <c r="E471" s="449"/>
      <c r="F471" s="449"/>
      <c r="G471" s="449"/>
      <c r="H471" s="479" t="s">
        <v>43</v>
      </c>
      <c r="I471" s="450">
        <v>1</v>
      </c>
      <c r="J471" s="451">
        <f t="shared" si="272"/>
        <v>2</v>
      </c>
      <c r="K471" s="452">
        <v>0</v>
      </c>
      <c r="L471" s="453">
        <v>0.08</v>
      </c>
      <c r="M471" s="454">
        <f t="shared" si="273"/>
        <v>0</v>
      </c>
      <c r="N471" s="454">
        <f t="shared" si="274"/>
        <v>0</v>
      </c>
      <c r="O471" s="455">
        <f t="shared" si="275"/>
        <v>0</v>
      </c>
      <c r="P471" s="455">
        <f t="shared" si="276"/>
        <v>0</v>
      </c>
      <c r="Q471" s="479" t="s">
        <v>43</v>
      </c>
      <c r="R471" s="456">
        <v>1</v>
      </c>
      <c r="S471" s="457">
        <f t="shared" si="277"/>
        <v>0</v>
      </c>
      <c r="T471" s="457">
        <f t="shared" si="278"/>
        <v>0</v>
      </c>
      <c r="U471" s="457">
        <f t="shared" si="279"/>
        <v>0</v>
      </c>
      <c r="V471" s="458">
        <f t="shared" si="280"/>
        <v>0</v>
      </c>
      <c r="W471" s="459"/>
      <c r="X471" s="444"/>
    </row>
    <row r="472" spans="1:25" ht="27.75" customHeight="1">
      <c r="A472" s="446" t="s">
        <v>570</v>
      </c>
      <c r="B472" s="447" t="s">
        <v>1059</v>
      </c>
      <c r="C472" s="449" t="s">
        <v>1060</v>
      </c>
      <c r="D472" s="449"/>
      <c r="E472" s="449"/>
      <c r="F472" s="449"/>
      <c r="G472" s="449"/>
      <c r="H472" s="479" t="s">
        <v>43</v>
      </c>
      <c r="I472" s="450">
        <v>2</v>
      </c>
      <c r="J472" s="451">
        <f t="shared" si="272"/>
        <v>4</v>
      </c>
      <c r="K472" s="452">
        <v>0</v>
      </c>
      <c r="L472" s="453">
        <v>0.08</v>
      </c>
      <c r="M472" s="454">
        <f t="shared" si="273"/>
        <v>0</v>
      </c>
      <c r="N472" s="454">
        <f t="shared" si="274"/>
        <v>0</v>
      </c>
      <c r="O472" s="455">
        <f t="shared" si="275"/>
        <v>0</v>
      </c>
      <c r="P472" s="455">
        <f t="shared" si="276"/>
        <v>0</v>
      </c>
      <c r="Q472" s="479" t="s">
        <v>43</v>
      </c>
      <c r="R472" s="456">
        <v>2</v>
      </c>
      <c r="S472" s="457">
        <f t="shared" si="277"/>
        <v>0</v>
      </c>
      <c r="T472" s="457">
        <f t="shared" si="278"/>
        <v>0</v>
      </c>
      <c r="U472" s="457">
        <f t="shared" si="279"/>
        <v>0</v>
      </c>
      <c r="V472" s="458">
        <f t="shared" si="280"/>
        <v>0</v>
      </c>
      <c r="W472" s="459"/>
      <c r="X472" s="444"/>
    </row>
    <row r="473" spans="1:25" ht="27.75" customHeight="1">
      <c r="A473" s="446" t="s">
        <v>570</v>
      </c>
      <c r="B473" s="447" t="s">
        <v>1061</v>
      </c>
      <c r="C473" s="449" t="s">
        <v>1062</v>
      </c>
      <c r="D473" s="449"/>
      <c r="E473" s="449"/>
      <c r="F473" s="449"/>
      <c r="G473" s="449"/>
      <c r="H473" s="479" t="s">
        <v>43</v>
      </c>
      <c r="I473" s="450">
        <v>1</v>
      </c>
      <c r="J473" s="451">
        <f t="shared" si="272"/>
        <v>2</v>
      </c>
      <c r="K473" s="452">
        <v>0</v>
      </c>
      <c r="L473" s="453">
        <v>0.08</v>
      </c>
      <c r="M473" s="454">
        <f t="shared" si="273"/>
        <v>0</v>
      </c>
      <c r="N473" s="454">
        <f t="shared" si="274"/>
        <v>0</v>
      </c>
      <c r="O473" s="455">
        <f t="shared" si="275"/>
        <v>0</v>
      </c>
      <c r="P473" s="455">
        <f t="shared" si="276"/>
        <v>0</v>
      </c>
      <c r="Q473" s="479" t="s">
        <v>43</v>
      </c>
      <c r="R473" s="456">
        <v>1</v>
      </c>
      <c r="S473" s="457">
        <f t="shared" si="277"/>
        <v>0</v>
      </c>
      <c r="T473" s="457">
        <f t="shared" si="278"/>
        <v>0</v>
      </c>
      <c r="U473" s="457">
        <f t="shared" si="279"/>
        <v>0</v>
      </c>
      <c r="V473" s="458">
        <f t="shared" si="280"/>
        <v>0</v>
      </c>
      <c r="W473" s="459"/>
      <c r="X473" s="444"/>
    </row>
    <row r="474" spans="1:25" ht="27.75" customHeight="1">
      <c r="A474" s="446" t="s">
        <v>570</v>
      </c>
      <c r="B474" s="447" t="s">
        <v>1063</v>
      </c>
      <c r="C474" s="449" t="s">
        <v>1064</v>
      </c>
      <c r="D474" s="449"/>
      <c r="E474" s="449"/>
      <c r="F474" s="449"/>
      <c r="G474" s="449"/>
      <c r="H474" s="479" t="s">
        <v>43</v>
      </c>
      <c r="I474" s="450">
        <v>2</v>
      </c>
      <c r="J474" s="451">
        <f t="shared" si="272"/>
        <v>4</v>
      </c>
      <c r="K474" s="452">
        <v>0</v>
      </c>
      <c r="L474" s="453">
        <v>0.08</v>
      </c>
      <c r="M474" s="454">
        <f t="shared" si="273"/>
        <v>0</v>
      </c>
      <c r="N474" s="454">
        <f t="shared" si="274"/>
        <v>0</v>
      </c>
      <c r="O474" s="455">
        <f t="shared" si="275"/>
        <v>0</v>
      </c>
      <c r="P474" s="455">
        <f t="shared" si="276"/>
        <v>0</v>
      </c>
      <c r="Q474" s="479" t="s">
        <v>43</v>
      </c>
      <c r="R474" s="456">
        <v>2</v>
      </c>
      <c r="S474" s="457">
        <f t="shared" si="277"/>
        <v>0</v>
      </c>
      <c r="T474" s="457">
        <f t="shared" si="278"/>
        <v>0</v>
      </c>
      <c r="U474" s="457">
        <f t="shared" si="279"/>
        <v>0</v>
      </c>
      <c r="V474" s="458">
        <f t="shared" si="280"/>
        <v>0</v>
      </c>
      <c r="W474" s="459"/>
      <c r="X474" s="444"/>
    </row>
    <row r="475" spans="1:25" ht="41.25" customHeight="1">
      <c r="A475" s="446" t="s">
        <v>570</v>
      </c>
      <c r="B475" s="447" t="s">
        <v>573</v>
      </c>
      <c r="C475" s="460" t="s">
        <v>641</v>
      </c>
      <c r="D475" s="448"/>
      <c r="E475" s="448"/>
      <c r="F475" s="448"/>
      <c r="G475" s="448"/>
      <c r="H475" s="447" t="s">
        <v>585</v>
      </c>
      <c r="I475" s="450">
        <v>5</v>
      </c>
      <c r="J475" s="451">
        <f t="shared" si="272"/>
        <v>10</v>
      </c>
      <c r="K475" s="452">
        <v>0</v>
      </c>
      <c r="L475" s="453">
        <v>0.23</v>
      </c>
      <c r="M475" s="454">
        <f t="shared" si="273"/>
        <v>0</v>
      </c>
      <c r="N475" s="454">
        <f t="shared" si="274"/>
        <v>0</v>
      </c>
      <c r="O475" s="455">
        <f t="shared" si="275"/>
        <v>0</v>
      </c>
      <c r="P475" s="455">
        <f t="shared" si="276"/>
        <v>0</v>
      </c>
      <c r="Q475" s="447" t="s">
        <v>585</v>
      </c>
      <c r="R475" s="456">
        <f>J475*0.6</f>
        <v>6</v>
      </c>
      <c r="S475" s="457">
        <f t="shared" si="277"/>
        <v>0</v>
      </c>
      <c r="T475" s="457">
        <f t="shared" si="278"/>
        <v>0</v>
      </c>
      <c r="U475" s="457">
        <f t="shared" si="279"/>
        <v>0</v>
      </c>
      <c r="V475" s="458">
        <f t="shared" si="280"/>
        <v>0</v>
      </c>
      <c r="W475" s="459"/>
      <c r="X475" s="444"/>
    </row>
    <row r="476" spans="1:25" s="445" customFormat="1" ht="30.75" customHeight="1">
      <c r="A476" s="446"/>
      <c r="B476" s="652" t="s">
        <v>1065</v>
      </c>
      <c r="C476" s="652"/>
      <c r="D476" s="652"/>
      <c r="E476" s="652"/>
      <c r="F476" s="597"/>
      <c r="G476" s="597"/>
      <c r="H476" s="437"/>
      <c r="I476" s="439"/>
      <c r="J476" s="437"/>
      <c r="K476" s="437"/>
      <c r="L476" s="437"/>
      <c r="M476" s="437"/>
      <c r="N476" s="441" t="s">
        <v>535</v>
      </c>
      <c r="O476" s="440">
        <f>SUM(O477:O484)</f>
        <v>0</v>
      </c>
      <c r="P476" s="440">
        <f>SUM(P477:P484)</f>
        <v>0</v>
      </c>
      <c r="Q476" s="594"/>
      <c r="R476" s="442"/>
      <c r="S476" s="440">
        <f>SUM(S477:S484)</f>
        <v>0</v>
      </c>
      <c r="T476" s="440">
        <f>SUM(T477:T484)</f>
        <v>0</v>
      </c>
      <c r="U476" s="440">
        <f>SUM(U477:U484)</f>
        <v>0</v>
      </c>
      <c r="V476" s="440">
        <f>SUM(V477:V484)</f>
        <v>0</v>
      </c>
      <c r="W476" s="443"/>
      <c r="X476" s="444"/>
      <c r="Y476" s="410"/>
    </row>
    <row r="477" spans="1:25" ht="52.5" customHeight="1">
      <c r="A477" s="446" t="s">
        <v>570</v>
      </c>
      <c r="B477" s="447" t="s">
        <v>571</v>
      </c>
      <c r="C477" s="449" t="s">
        <v>1066</v>
      </c>
      <c r="D477" s="449"/>
      <c r="E477" s="449"/>
      <c r="F477" s="449"/>
      <c r="G477" s="449"/>
      <c r="H477" s="479" t="s">
        <v>43</v>
      </c>
      <c r="I477" s="450">
        <v>5</v>
      </c>
      <c r="J477" s="451">
        <f t="shared" ref="J477:J484" si="281">I477*2</f>
        <v>10</v>
      </c>
      <c r="K477" s="452">
        <v>0</v>
      </c>
      <c r="L477" s="453">
        <v>0.08</v>
      </c>
      <c r="M477" s="454">
        <f t="shared" ref="M477:M484" si="282">K477*L477</f>
        <v>0</v>
      </c>
      <c r="N477" s="454">
        <f t="shared" ref="N477:N484" si="283">K477+M477</f>
        <v>0</v>
      </c>
      <c r="O477" s="455">
        <f t="shared" ref="O477:O484" si="284">J477*K477</f>
        <v>0</v>
      </c>
      <c r="P477" s="455">
        <f t="shared" ref="P477:P484" si="285">J477*N477</f>
        <v>0</v>
      </c>
      <c r="Q477" s="479" t="s">
        <v>43</v>
      </c>
      <c r="R477" s="456">
        <f>J477*0.6</f>
        <v>6</v>
      </c>
      <c r="S477" s="457">
        <f t="shared" ref="S477:S484" si="286">R477*K477</f>
        <v>0</v>
      </c>
      <c r="T477" s="457">
        <f t="shared" ref="T477:T484" si="287">R477*N477</f>
        <v>0</v>
      </c>
      <c r="U477" s="457">
        <f t="shared" ref="U477:V484" si="288">O477+S477</f>
        <v>0</v>
      </c>
      <c r="V477" s="458">
        <f t="shared" si="288"/>
        <v>0</v>
      </c>
      <c r="W477" s="459"/>
      <c r="X477" s="444"/>
    </row>
    <row r="478" spans="1:25" ht="55.5" customHeight="1">
      <c r="A478" s="446" t="s">
        <v>570</v>
      </c>
      <c r="B478" s="447" t="s">
        <v>573</v>
      </c>
      <c r="C478" s="449" t="s">
        <v>1067</v>
      </c>
      <c r="D478" s="449"/>
      <c r="E478" s="449"/>
      <c r="F478" s="449"/>
      <c r="G478" s="449"/>
      <c r="H478" s="479" t="s">
        <v>43</v>
      </c>
      <c r="I478" s="450">
        <v>5</v>
      </c>
      <c r="J478" s="451">
        <f t="shared" si="281"/>
        <v>10</v>
      </c>
      <c r="K478" s="452">
        <v>0</v>
      </c>
      <c r="L478" s="453">
        <v>0.08</v>
      </c>
      <c r="M478" s="454">
        <f t="shared" si="282"/>
        <v>0</v>
      </c>
      <c r="N478" s="454">
        <f t="shared" si="283"/>
        <v>0</v>
      </c>
      <c r="O478" s="455">
        <f t="shared" si="284"/>
        <v>0</v>
      </c>
      <c r="P478" s="455">
        <f t="shared" si="285"/>
        <v>0</v>
      </c>
      <c r="Q478" s="479" t="s">
        <v>43</v>
      </c>
      <c r="R478" s="456">
        <f>J478*0.6</f>
        <v>6</v>
      </c>
      <c r="S478" s="457">
        <f t="shared" si="286"/>
        <v>0</v>
      </c>
      <c r="T478" s="457">
        <f t="shared" si="287"/>
        <v>0</v>
      </c>
      <c r="U478" s="457">
        <f t="shared" si="288"/>
        <v>0</v>
      </c>
      <c r="V478" s="458">
        <f t="shared" si="288"/>
        <v>0</v>
      </c>
      <c r="W478" s="459"/>
      <c r="X478" s="444"/>
    </row>
    <row r="479" spans="1:25" ht="27.75" customHeight="1">
      <c r="A479" s="446" t="s">
        <v>570</v>
      </c>
      <c r="B479" s="447" t="s">
        <v>575</v>
      </c>
      <c r="C479" s="449" t="s">
        <v>1068</v>
      </c>
      <c r="D479" s="449"/>
      <c r="E479" s="449"/>
      <c r="F479" s="449"/>
      <c r="G479" s="449"/>
      <c r="H479" s="479" t="s">
        <v>43</v>
      </c>
      <c r="I479" s="450">
        <v>7</v>
      </c>
      <c r="J479" s="451">
        <f t="shared" si="281"/>
        <v>14</v>
      </c>
      <c r="K479" s="452">
        <v>0</v>
      </c>
      <c r="L479" s="453">
        <v>0.08</v>
      </c>
      <c r="M479" s="454">
        <f t="shared" si="282"/>
        <v>0</v>
      </c>
      <c r="N479" s="454">
        <f t="shared" si="283"/>
        <v>0</v>
      </c>
      <c r="O479" s="455">
        <f t="shared" si="284"/>
        <v>0</v>
      </c>
      <c r="P479" s="455">
        <f t="shared" si="285"/>
        <v>0</v>
      </c>
      <c r="Q479" s="479" t="s">
        <v>43</v>
      </c>
      <c r="R479" s="456">
        <v>8</v>
      </c>
      <c r="S479" s="457">
        <f t="shared" si="286"/>
        <v>0</v>
      </c>
      <c r="T479" s="457">
        <f t="shared" si="287"/>
        <v>0</v>
      </c>
      <c r="U479" s="457">
        <f t="shared" si="288"/>
        <v>0</v>
      </c>
      <c r="V479" s="458">
        <f t="shared" si="288"/>
        <v>0</v>
      </c>
      <c r="W479" s="459"/>
      <c r="X479" s="444"/>
    </row>
    <row r="480" spans="1:25" ht="71.25" customHeight="1">
      <c r="A480" s="446" t="s">
        <v>570</v>
      </c>
      <c r="B480" s="447" t="s">
        <v>577</v>
      </c>
      <c r="C480" s="449" t="s">
        <v>1035</v>
      </c>
      <c r="D480" s="449"/>
      <c r="E480" s="449"/>
      <c r="F480" s="449"/>
      <c r="G480" s="449"/>
      <c r="H480" s="479" t="s">
        <v>43</v>
      </c>
      <c r="I480" s="450">
        <v>7</v>
      </c>
      <c r="J480" s="451">
        <f t="shared" si="281"/>
        <v>14</v>
      </c>
      <c r="K480" s="452">
        <v>0</v>
      </c>
      <c r="L480" s="453">
        <v>0.08</v>
      </c>
      <c r="M480" s="454">
        <f t="shared" si="282"/>
        <v>0</v>
      </c>
      <c r="N480" s="454">
        <f t="shared" si="283"/>
        <v>0</v>
      </c>
      <c r="O480" s="455">
        <f t="shared" si="284"/>
        <v>0</v>
      </c>
      <c r="P480" s="455">
        <f t="shared" si="285"/>
        <v>0</v>
      </c>
      <c r="Q480" s="479" t="s">
        <v>43</v>
      </c>
      <c r="R480" s="456">
        <v>8</v>
      </c>
      <c r="S480" s="457">
        <f t="shared" si="286"/>
        <v>0</v>
      </c>
      <c r="T480" s="457">
        <f t="shared" si="287"/>
        <v>0</v>
      </c>
      <c r="U480" s="457">
        <f t="shared" si="288"/>
        <v>0</v>
      </c>
      <c r="V480" s="458">
        <f t="shared" si="288"/>
        <v>0</v>
      </c>
      <c r="W480" s="459"/>
      <c r="X480" s="444"/>
    </row>
    <row r="481" spans="1:25" ht="27.75" customHeight="1">
      <c r="A481" s="446" t="s">
        <v>570</v>
      </c>
      <c r="B481" s="447" t="s">
        <v>578</v>
      </c>
      <c r="C481" s="449" t="s">
        <v>1069</v>
      </c>
      <c r="D481" s="449"/>
      <c r="E481" s="449"/>
      <c r="F481" s="449"/>
      <c r="G481" s="449"/>
      <c r="H481" s="479" t="s">
        <v>43</v>
      </c>
      <c r="I481" s="450">
        <v>7</v>
      </c>
      <c r="J481" s="451">
        <f t="shared" si="281"/>
        <v>14</v>
      </c>
      <c r="K481" s="452">
        <v>0</v>
      </c>
      <c r="L481" s="453">
        <v>0.08</v>
      </c>
      <c r="M481" s="454">
        <f t="shared" si="282"/>
        <v>0</v>
      </c>
      <c r="N481" s="454">
        <f t="shared" si="283"/>
        <v>0</v>
      </c>
      <c r="O481" s="455">
        <f t="shared" si="284"/>
        <v>0</v>
      </c>
      <c r="P481" s="455">
        <f t="shared" si="285"/>
        <v>0</v>
      </c>
      <c r="Q481" s="479" t="s">
        <v>43</v>
      </c>
      <c r="R481" s="456">
        <v>8</v>
      </c>
      <c r="S481" s="457">
        <f t="shared" si="286"/>
        <v>0</v>
      </c>
      <c r="T481" s="457">
        <f t="shared" si="287"/>
        <v>0</v>
      </c>
      <c r="U481" s="457">
        <f t="shared" si="288"/>
        <v>0</v>
      </c>
      <c r="V481" s="458">
        <f t="shared" si="288"/>
        <v>0</v>
      </c>
      <c r="W481" s="459"/>
      <c r="X481" s="444"/>
    </row>
    <row r="482" spans="1:25" ht="66" customHeight="1">
      <c r="A482" s="446" t="s">
        <v>570</v>
      </c>
      <c r="B482" s="447" t="s">
        <v>580</v>
      </c>
      <c r="C482" s="449" t="s">
        <v>1070</v>
      </c>
      <c r="D482" s="449"/>
      <c r="E482" s="449"/>
      <c r="F482" s="449"/>
      <c r="G482" s="449"/>
      <c r="H482" s="479" t="s">
        <v>43</v>
      </c>
      <c r="I482" s="450">
        <v>7</v>
      </c>
      <c r="J482" s="451">
        <f t="shared" si="281"/>
        <v>14</v>
      </c>
      <c r="K482" s="452">
        <v>0</v>
      </c>
      <c r="L482" s="453">
        <v>0.08</v>
      </c>
      <c r="M482" s="454">
        <f t="shared" si="282"/>
        <v>0</v>
      </c>
      <c r="N482" s="454">
        <f t="shared" si="283"/>
        <v>0</v>
      </c>
      <c r="O482" s="455">
        <f t="shared" si="284"/>
        <v>0</v>
      </c>
      <c r="P482" s="455">
        <f t="shared" si="285"/>
        <v>0</v>
      </c>
      <c r="Q482" s="479" t="s">
        <v>43</v>
      </c>
      <c r="R482" s="456">
        <v>8</v>
      </c>
      <c r="S482" s="457">
        <f t="shared" si="286"/>
        <v>0</v>
      </c>
      <c r="T482" s="457">
        <f t="shared" si="287"/>
        <v>0</v>
      </c>
      <c r="U482" s="457">
        <f t="shared" si="288"/>
        <v>0</v>
      </c>
      <c r="V482" s="458">
        <f t="shared" si="288"/>
        <v>0</v>
      </c>
      <c r="W482" s="459"/>
      <c r="X482" s="444"/>
    </row>
    <row r="483" spans="1:25" ht="27.75" customHeight="1">
      <c r="A483" s="446" t="s">
        <v>570</v>
      </c>
      <c r="B483" s="447" t="s">
        <v>581</v>
      </c>
      <c r="C483" s="449" t="s">
        <v>1071</v>
      </c>
      <c r="D483" s="449"/>
      <c r="E483" s="449"/>
      <c r="F483" s="449"/>
      <c r="G483" s="449"/>
      <c r="H483" s="479" t="s">
        <v>43</v>
      </c>
      <c r="I483" s="450">
        <v>7</v>
      </c>
      <c r="J483" s="451">
        <f t="shared" si="281"/>
        <v>14</v>
      </c>
      <c r="K483" s="452">
        <v>0</v>
      </c>
      <c r="L483" s="453">
        <v>0.08</v>
      </c>
      <c r="M483" s="454">
        <f t="shared" si="282"/>
        <v>0</v>
      </c>
      <c r="N483" s="454">
        <f t="shared" si="283"/>
        <v>0</v>
      </c>
      <c r="O483" s="455">
        <f t="shared" si="284"/>
        <v>0</v>
      </c>
      <c r="P483" s="455">
        <f t="shared" si="285"/>
        <v>0</v>
      </c>
      <c r="Q483" s="479" t="s">
        <v>43</v>
      </c>
      <c r="R483" s="456">
        <v>8</v>
      </c>
      <c r="S483" s="457">
        <f t="shared" si="286"/>
        <v>0</v>
      </c>
      <c r="T483" s="457">
        <f t="shared" si="287"/>
        <v>0</v>
      </c>
      <c r="U483" s="457">
        <f t="shared" si="288"/>
        <v>0</v>
      </c>
      <c r="V483" s="458">
        <f t="shared" si="288"/>
        <v>0</v>
      </c>
      <c r="W483" s="459"/>
      <c r="X483" s="444"/>
    </row>
    <row r="484" spans="1:25" ht="41.25" customHeight="1">
      <c r="A484" s="446" t="s">
        <v>570</v>
      </c>
      <c r="B484" s="447" t="s">
        <v>583</v>
      </c>
      <c r="C484" s="460" t="s">
        <v>641</v>
      </c>
      <c r="D484" s="448"/>
      <c r="E484" s="448"/>
      <c r="F484" s="448"/>
      <c r="G484" s="448"/>
      <c r="H484" s="447" t="s">
        <v>585</v>
      </c>
      <c r="I484" s="450">
        <v>7</v>
      </c>
      <c r="J484" s="451">
        <f t="shared" si="281"/>
        <v>14</v>
      </c>
      <c r="K484" s="452">
        <v>0</v>
      </c>
      <c r="L484" s="453">
        <v>0.23</v>
      </c>
      <c r="M484" s="454">
        <f t="shared" si="282"/>
        <v>0</v>
      </c>
      <c r="N484" s="454">
        <f t="shared" si="283"/>
        <v>0</v>
      </c>
      <c r="O484" s="455">
        <f t="shared" si="284"/>
        <v>0</v>
      </c>
      <c r="P484" s="455">
        <f t="shared" si="285"/>
        <v>0</v>
      </c>
      <c r="Q484" s="447" t="s">
        <v>585</v>
      </c>
      <c r="R484" s="456">
        <v>8</v>
      </c>
      <c r="S484" s="457">
        <f t="shared" si="286"/>
        <v>0</v>
      </c>
      <c r="T484" s="457">
        <f t="shared" si="287"/>
        <v>0</v>
      </c>
      <c r="U484" s="457">
        <f t="shared" si="288"/>
        <v>0</v>
      </c>
      <c r="V484" s="458">
        <f t="shared" si="288"/>
        <v>0</v>
      </c>
      <c r="W484" s="459"/>
      <c r="X484" s="444"/>
    </row>
    <row r="485" spans="1:25" s="445" customFormat="1" ht="30.75" customHeight="1">
      <c r="A485" s="446"/>
      <c r="B485" s="652" t="s">
        <v>1072</v>
      </c>
      <c r="C485" s="652"/>
      <c r="D485" s="652"/>
      <c r="E485" s="652"/>
      <c r="F485" s="597"/>
      <c r="G485" s="597"/>
      <c r="H485" s="437"/>
      <c r="I485" s="439"/>
      <c r="J485" s="437"/>
      <c r="K485" s="437"/>
      <c r="L485" s="437"/>
      <c r="M485" s="437"/>
      <c r="N485" s="441" t="s">
        <v>535</v>
      </c>
      <c r="O485" s="440">
        <f>SUM(O486:O495)</f>
        <v>0</v>
      </c>
      <c r="P485" s="440">
        <f>SUM(P486:P495)</f>
        <v>0</v>
      </c>
      <c r="Q485" s="594"/>
      <c r="R485" s="442"/>
      <c r="S485" s="440">
        <f>SUM(S486:S495)</f>
        <v>0</v>
      </c>
      <c r="T485" s="440">
        <f>SUM(T486:T495)</f>
        <v>0</v>
      </c>
      <c r="U485" s="440">
        <f>SUM(U486:U495)</f>
        <v>0</v>
      </c>
      <c r="V485" s="440">
        <f>SUM(V486:V495)</f>
        <v>0</v>
      </c>
      <c r="W485" s="443"/>
      <c r="X485" s="444"/>
      <c r="Y485" s="410"/>
    </row>
    <row r="486" spans="1:25" ht="43.5" customHeight="1">
      <c r="A486" s="446" t="s">
        <v>570</v>
      </c>
      <c r="B486" s="447" t="s">
        <v>571</v>
      </c>
      <c r="C486" s="449" t="s">
        <v>1073</v>
      </c>
      <c r="D486" s="449"/>
      <c r="E486" s="449"/>
      <c r="F486" s="449"/>
      <c r="G486" s="449"/>
      <c r="H486" s="479" t="s">
        <v>43</v>
      </c>
      <c r="I486" s="450">
        <v>5</v>
      </c>
      <c r="J486" s="451">
        <f t="shared" ref="J486:J495" si="289">I486*2</f>
        <v>10</v>
      </c>
      <c r="K486" s="452">
        <v>0</v>
      </c>
      <c r="L486" s="453">
        <v>0.08</v>
      </c>
      <c r="M486" s="454">
        <f t="shared" ref="M486:M495" si="290">K486*L486</f>
        <v>0</v>
      </c>
      <c r="N486" s="454">
        <f t="shared" ref="N486:N495" si="291">K486+M486</f>
        <v>0</v>
      </c>
      <c r="O486" s="455">
        <f t="shared" ref="O486:O495" si="292">J486*K486</f>
        <v>0</v>
      </c>
      <c r="P486" s="455">
        <f t="shared" ref="P486:P495" si="293">J486*N486</f>
        <v>0</v>
      </c>
      <c r="Q486" s="479" t="s">
        <v>43</v>
      </c>
      <c r="R486" s="456">
        <f>J486*0.6</f>
        <v>6</v>
      </c>
      <c r="S486" s="457">
        <f t="shared" ref="S486:S495" si="294">R486*K486</f>
        <v>0</v>
      </c>
      <c r="T486" s="457">
        <f t="shared" ref="T486:T495" si="295">R486*N486</f>
        <v>0</v>
      </c>
      <c r="U486" s="457">
        <f t="shared" ref="U486:U495" si="296">O486+S486</f>
        <v>0</v>
      </c>
      <c r="V486" s="458">
        <f t="shared" ref="V486:V495" si="297">P486+T486</f>
        <v>0</v>
      </c>
      <c r="W486" s="459"/>
      <c r="X486" s="444"/>
    </row>
    <row r="487" spans="1:25" ht="41.25" customHeight="1">
      <c r="A487" s="446" t="s">
        <v>570</v>
      </c>
      <c r="B487" s="447" t="s">
        <v>573</v>
      </c>
      <c r="C487" s="449" t="s">
        <v>1067</v>
      </c>
      <c r="D487" s="449"/>
      <c r="E487" s="449"/>
      <c r="F487" s="449"/>
      <c r="G487" s="449"/>
      <c r="H487" s="479" t="s">
        <v>43</v>
      </c>
      <c r="I487" s="450">
        <v>5</v>
      </c>
      <c r="J487" s="451">
        <f t="shared" si="289"/>
        <v>10</v>
      </c>
      <c r="K487" s="452">
        <v>0</v>
      </c>
      <c r="L487" s="453">
        <v>0.08</v>
      </c>
      <c r="M487" s="454">
        <f t="shared" si="290"/>
        <v>0</v>
      </c>
      <c r="N487" s="454">
        <f t="shared" si="291"/>
        <v>0</v>
      </c>
      <c r="O487" s="455">
        <f t="shared" si="292"/>
        <v>0</v>
      </c>
      <c r="P487" s="455">
        <f t="shared" si="293"/>
        <v>0</v>
      </c>
      <c r="Q487" s="479" t="s">
        <v>43</v>
      </c>
      <c r="R487" s="456">
        <f>J487*0.6</f>
        <v>6</v>
      </c>
      <c r="S487" s="457">
        <f t="shared" si="294"/>
        <v>0</v>
      </c>
      <c r="T487" s="457">
        <f t="shared" si="295"/>
        <v>0</v>
      </c>
      <c r="U487" s="457">
        <f t="shared" si="296"/>
        <v>0</v>
      </c>
      <c r="V487" s="458">
        <f t="shared" si="297"/>
        <v>0</v>
      </c>
      <c r="W487" s="459"/>
      <c r="X487" s="444"/>
    </row>
    <row r="488" spans="1:25" ht="50.25" customHeight="1">
      <c r="A488" s="446" t="s">
        <v>570</v>
      </c>
      <c r="B488" s="447" t="s">
        <v>575</v>
      </c>
      <c r="C488" s="449" t="s">
        <v>1035</v>
      </c>
      <c r="D488" s="449"/>
      <c r="E488" s="449"/>
      <c r="F488" s="449"/>
      <c r="G488" s="449"/>
      <c r="H488" s="479" t="s">
        <v>43</v>
      </c>
      <c r="I488" s="450">
        <v>7</v>
      </c>
      <c r="J488" s="451">
        <f t="shared" si="289"/>
        <v>14</v>
      </c>
      <c r="K488" s="452">
        <v>0</v>
      </c>
      <c r="L488" s="453">
        <v>0.08</v>
      </c>
      <c r="M488" s="454">
        <f t="shared" si="290"/>
        <v>0</v>
      </c>
      <c r="N488" s="454">
        <f t="shared" si="291"/>
        <v>0</v>
      </c>
      <c r="O488" s="455">
        <f t="shared" si="292"/>
        <v>0</v>
      </c>
      <c r="P488" s="455">
        <f t="shared" si="293"/>
        <v>0</v>
      </c>
      <c r="Q488" s="479" t="s">
        <v>43</v>
      </c>
      <c r="R488" s="456">
        <v>8</v>
      </c>
      <c r="S488" s="457">
        <f t="shared" si="294"/>
        <v>0</v>
      </c>
      <c r="T488" s="457">
        <f t="shared" si="295"/>
        <v>0</v>
      </c>
      <c r="U488" s="457">
        <f t="shared" si="296"/>
        <v>0</v>
      </c>
      <c r="V488" s="458">
        <f t="shared" si="297"/>
        <v>0</v>
      </c>
      <c r="W488" s="459"/>
      <c r="X488" s="444"/>
    </row>
    <row r="489" spans="1:25" ht="27.75" customHeight="1">
      <c r="A489" s="446" t="s">
        <v>570</v>
      </c>
      <c r="B489" s="447" t="s">
        <v>577</v>
      </c>
      <c r="C489" s="449" t="s">
        <v>1074</v>
      </c>
      <c r="D489" s="449"/>
      <c r="E489" s="449"/>
      <c r="F489" s="449"/>
      <c r="G489" s="449"/>
      <c r="H489" s="479" t="s">
        <v>43</v>
      </c>
      <c r="I489" s="450">
        <v>7</v>
      </c>
      <c r="J489" s="451">
        <f t="shared" si="289"/>
        <v>14</v>
      </c>
      <c r="K489" s="452">
        <v>0</v>
      </c>
      <c r="L489" s="453">
        <v>0.08</v>
      </c>
      <c r="M489" s="454">
        <f t="shared" si="290"/>
        <v>0</v>
      </c>
      <c r="N489" s="454">
        <f t="shared" si="291"/>
        <v>0</v>
      </c>
      <c r="O489" s="455">
        <f t="shared" si="292"/>
        <v>0</v>
      </c>
      <c r="P489" s="455">
        <f t="shared" si="293"/>
        <v>0</v>
      </c>
      <c r="Q489" s="479" t="s">
        <v>43</v>
      </c>
      <c r="R489" s="456">
        <v>8</v>
      </c>
      <c r="S489" s="457">
        <f t="shared" si="294"/>
        <v>0</v>
      </c>
      <c r="T489" s="457">
        <f t="shared" si="295"/>
        <v>0</v>
      </c>
      <c r="U489" s="457">
        <f t="shared" si="296"/>
        <v>0</v>
      </c>
      <c r="V489" s="458">
        <f t="shared" si="297"/>
        <v>0</v>
      </c>
      <c r="W489" s="459"/>
      <c r="X489" s="444"/>
    </row>
    <row r="490" spans="1:25" ht="27.75" customHeight="1">
      <c r="A490" s="446" t="s">
        <v>570</v>
      </c>
      <c r="B490" s="447" t="s">
        <v>578</v>
      </c>
      <c r="C490" s="449" t="s">
        <v>1075</v>
      </c>
      <c r="D490" s="449"/>
      <c r="E490" s="449"/>
      <c r="F490" s="449"/>
      <c r="G490" s="449"/>
      <c r="H490" s="479" t="s">
        <v>43</v>
      </c>
      <c r="I490" s="450">
        <v>7</v>
      </c>
      <c r="J490" s="451">
        <f t="shared" si="289"/>
        <v>14</v>
      </c>
      <c r="K490" s="452">
        <v>0</v>
      </c>
      <c r="L490" s="453">
        <v>0.08</v>
      </c>
      <c r="M490" s="454">
        <f t="shared" si="290"/>
        <v>0</v>
      </c>
      <c r="N490" s="454">
        <f t="shared" si="291"/>
        <v>0</v>
      </c>
      <c r="O490" s="455">
        <f t="shared" si="292"/>
        <v>0</v>
      </c>
      <c r="P490" s="455">
        <f t="shared" si="293"/>
        <v>0</v>
      </c>
      <c r="Q490" s="479" t="s">
        <v>43</v>
      </c>
      <c r="R490" s="456">
        <v>8</v>
      </c>
      <c r="S490" s="457">
        <f t="shared" si="294"/>
        <v>0</v>
      </c>
      <c r="T490" s="457">
        <f t="shared" si="295"/>
        <v>0</v>
      </c>
      <c r="U490" s="457">
        <f t="shared" si="296"/>
        <v>0</v>
      </c>
      <c r="V490" s="458">
        <f t="shared" si="297"/>
        <v>0</v>
      </c>
      <c r="W490" s="459"/>
      <c r="X490" s="444"/>
    </row>
    <row r="491" spans="1:25" ht="59.25" customHeight="1">
      <c r="A491" s="446" t="s">
        <v>570</v>
      </c>
      <c r="B491" s="447" t="s">
        <v>580</v>
      </c>
      <c r="C491" s="449" t="s">
        <v>1076</v>
      </c>
      <c r="D491" s="449"/>
      <c r="E491" s="449"/>
      <c r="F491" s="449"/>
      <c r="G491" s="449"/>
      <c r="H491" s="479" t="s">
        <v>43</v>
      </c>
      <c r="I491" s="450">
        <v>7</v>
      </c>
      <c r="J491" s="451">
        <f t="shared" si="289"/>
        <v>14</v>
      </c>
      <c r="K491" s="452">
        <v>0</v>
      </c>
      <c r="L491" s="453">
        <v>0.08</v>
      </c>
      <c r="M491" s="454">
        <f t="shared" si="290"/>
        <v>0</v>
      </c>
      <c r="N491" s="454">
        <f t="shared" si="291"/>
        <v>0</v>
      </c>
      <c r="O491" s="455">
        <f t="shared" si="292"/>
        <v>0</v>
      </c>
      <c r="P491" s="455">
        <f t="shared" si="293"/>
        <v>0</v>
      </c>
      <c r="Q491" s="479" t="s">
        <v>43</v>
      </c>
      <c r="R491" s="456">
        <v>8</v>
      </c>
      <c r="S491" s="457">
        <f t="shared" si="294"/>
        <v>0</v>
      </c>
      <c r="T491" s="457">
        <f t="shared" si="295"/>
        <v>0</v>
      </c>
      <c r="U491" s="457">
        <f t="shared" si="296"/>
        <v>0</v>
      </c>
      <c r="V491" s="458">
        <f t="shared" si="297"/>
        <v>0</v>
      </c>
      <c r="W491" s="459"/>
      <c r="X491" s="444"/>
    </row>
    <row r="492" spans="1:25" ht="48.75" customHeight="1">
      <c r="A492" s="446" t="s">
        <v>570</v>
      </c>
      <c r="B492" s="447" t="s">
        <v>581</v>
      </c>
      <c r="C492" s="449" t="s">
        <v>1077</v>
      </c>
      <c r="D492" s="449"/>
      <c r="E492" s="449"/>
      <c r="F492" s="449"/>
      <c r="G492" s="449"/>
      <c r="H492" s="479" t="s">
        <v>43</v>
      </c>
      <c r="I492" s="450">
        <v>7</v>
      </c>
      <c r="J492" s="451">
        <f t="shared" si="289"/>
        <v>14</v>
      </c>
      <c r="K492" s="452">
        <v>0</v>
      </c>
      <c r="L492" s="453">
        <v>0.08</v>
      </c>
      <c r="M492" s="454">
        <f t="shared" si="290"/>
        <v>0</v>
      </c>
      <c r="N492" s="454">
        <f t="shared" si="291"/>
        <v>0</v>
      </c>
      <c r="O492" s="455">
        <f t="shared" si="292"/>
        <v>0</v>
      </c>
      <c r="P492" s="455">
        <f t="shared" si="293"/>
        <v>0</v>
      </c>
      <c r="Q492" s="479" t="s">
        <v>43</v>
      </c>
      <c r="R492" s="456">
        <v>8</v>
      </c>
      <c r="S492" s="457">
        <f t="shared" si="294"/>
        <v>0</v>
      </c>
      <c r="T492" s="457">
        <f t="shared" si="295"/>
        <v>0</v>
      </c>
      <c r="U492" s="457">
        <f t="shared" si="296"/>
        <v>0</v>
      </c>
      <c r="V492" s="458">
        <f t="shared" si="297"/>
        <v>0</v>
      </c>
      <c r="W492" s="459"/>
      <c r="X492" s="444"/>
    </row>
    <row r="493" spans="1:25" ht="27.75" customHeight="1">
      <c r="A493" s="446" t="s">
        <v>570</v>
      </c>
      <c r="B493" s="447" t="s">
        <v>583</v>
      </c>
      <c r="C493" s="449" t="s">
        <v>1078</v>
      </c>
      <c r="D493" s="449"/>
      <c r="E493" s="449"/>
      <c r="F493" s="449"/>
      <c r="G493" s="449"/>
      <c r="H493" s="479" t="s">
        <v>43</v>
      </c>
      <c r="I493" s="450">
        <v>7</v>
      </c>
      <c r="J493" s="451">
        <f t="shared" si="289"/>
        <v>14</v>
      </c>
      <c r="K493" s="452">
        <v>0</v>
      </c>
      <c r="L493" s="453">
        <v>0.08</v>
      </c>
      <c r="M493" s="454">
        <f t="shared" si="290"/>
        <v>0</v>
      </c>
      <c r="N493" s="454">
        <f t="shared" si="291"/>
        <v>0</v>
      </c>
      <c r="O493" s="455">
        <f t="shared" si="292"/>
        <v>0</v>
      </c>
      <c r="P493" s="455">
        <f t="shared" si="293"/>
        <v>0</v>
      </c>
      <c r="Q493" s="479" t="s">
        <v>43</v>
      </c>
      <c r="R493" s="456">
        <v>8</v>
      </c>
      <c r="S493" s="457">
        <f t="shared" si="294"/>
        <v>0</v>
      </c>
      <c r="T493" s="457">
        <f t="shared" si="295"/>
        <v>0</v>
      </c>
      <c r="U493" s="457">
        <f t="shared" si="296"/>
        <v>0</v>
      </c>
      <c r="V493" s="458">
        <f t="shared" si="297"/>
        <v>0</v>
      </c>
      <c r="W493" s="459"/>
      <c r="X493" s="444"/>
    </row>
    <row r="494" spans="1:25" ht="41.25" customHeight="1">
      <c r="A494" s="446" t="s">
        <v>570</v>
      </c>
      <c r="B494" s="447" t="s">
        <v>586</v>
      </c>
      <c r="C494" s="449" t="s">
        <v>1079</v>
      </c>
      <c r="D494" s="449"/>
      <c r="E494" s="449"/>
      <c r="F494" s="449"/>
      <c r="G494" s="449"/>
      <c r="H494" s="479" t="s">
        <v>911</v>
      </c>
      <c r="I494" s="450">
        <v>7</v>
      </c>
      <c r="J494" s="451">
        <f t="shared" si="289"/>
        <v>14</v>
      </c>
      <c r="K494" s="452">
        <v>0</v>
      </c>
      <c r="L494" s="453">
        <v>0.08</v>
      </c>
      <c r="M494" s="454">
        <f t="shared" si="290"/>
        <v>0</v>
      </c>
      <c r="N494" s="454">
        <f t="shared" si="291"/>
        <v>0</v>
      </c>
      <c r="O494" s="455">
        <f t="shared" si="292"/>
        <v>0</v>
      </c>
      <c r="P494" s="455">
        <f t="shared" si="293"/>
        <v>0</v>
      </c>
      <c r="Q494" s="479" t="s">
        <v>911</v>
      </c>
      <c r="R494" s="456">
        <v>8</v>
      </c>
      <c r="S494" s="457">
        <f t="shared" si="294"/>
        <v>0</v>
      </c>
      <c r="T494" s="457">
        <f t="shared" si="295"/>
        <v>0</v>
      </c>
      <c r="U494" s="457">
        <f t="shared" si="296"/>
        <v>0</v>
      </c>
      <c r="V494" s="458">
        <f t="shared" si="297"/>
        <v>0</v>
      </c>
      <c r="W494" s="459"/>
      <c r="X494" s="444"/>
    </row>
    <row r="495" spans="1:25" ht="41.25" customHeight="1">
      <c r="A495" s="446" t="s">
        <v>570</v>
      </c>
      <c r="B495" s="447" t="s">
        <v>588</v>
      </c>
      <c r="C495" s="460" t="s">
        <v>641</v>
      </c>
      <c r="D495" s="448"/>
      <c r="E495" s="448"/>
      <c r="F495" s="448"/>
      <c r="G495" s="448"/>
      <c r="H495" s="447" t="s">
        <v>585</v>
      </c>
      <c r="I495" s="450">
        <v>7</v>
      </c>
      <c r="J495" s="451">
        <f t="shared" si="289"/>
        <v>14</v>
      </c>
      <c r="K495" s="452">
        <v>0</v>
      </c>
      <c r="L495" s="453">
        <v>0.23</v>
      </c>
      <c r="M495" s="454">
        <f t="shared" si="290"/>
        <v>0</v>
      </c>
      <c r="N495" s="454">
        <f t="shared" si="291"/>
        <v>0</v>
      </c>
      <c r="O495" s="455">
        <f t="shared" si="292"/>
        <v>0</v>
      </c>
      <c r="P495" s="455">
        <f t="shared" si="293"/>
        <v>0</v>
      </c>
      <c r="Q495" s="447" t="s">
        <v>585</v>
      </c>
      <c r="R495" s="456">
        <v>8</v>
      </c>
      <c r="S495" s="457">
        <f t="shared" si="294"/>
        <v>0</v>
      </c>
      <c r="T495" s="457">
        <f t="shared" si="295"/>
        <v>0</v>
      </c>
      <c r="U495" s="457">
        <f t="shared" si="296"/>
        <v>0</v>
      </c>
      <c r="V495" s="458">
        <f t="shared" si="297"/>
        <v>0</v>
      </c>
      <c r="W495" s="459"/>
      <c r="X495" s="444"/>
    </row>
    <row r="496" spans="1:25" s="445" customFormat="1" ht="30.75" customHeight="1">
      <c r="A496" s="446"/>
      <c r="B496" s="652" t="s">
        <v>1080</v>
      </c>
      <c r="C496" s="652"/>
      <c r="D496" s="652"/>
      <c r="E496" s="652"/>
      <c r="F496" s="597"/>
      <c r="G496" s="597"/>
      <c r="H496" s="437"/>
      <c r="I496" s="439"/>
      <c r="J496" s="437"/>
      <c r="K496" s="437"/>
      <c r="L496" s="437"/>
      <c r="M496" s="437"/>
      <c r="N496" s="441" t="s">
        <v>535</v>
      </c>
      <c r="O496" s="440">
        <f>SUM(O497:O527)</f>
        <v>0</v>
      </c>
      <c r="P496" s="440">
        <f>SUM(P497:P527)</f>
        <v>0</v>
      </c>
      <c r="Q496" s="594"/>
      <c r="R496" s="442"/>
      <c r="S496" s="440">
        <f>SUM(S497:S527)</f>
        <v>0</v>
      </c>
      <c r="T496" s="440">
        <f>SUM(T497:T527)</f>
        <v>0</v>
      </c>
      <c r="U496" s="440">
        <f>SUM(U497:U527)</f>
        <v>0</v>
      </c>
      <c r="V496" s="440">
        <f>SUM(V497:V527)</f>
        <v>0</v>
      </c>
      <c r="W496" s="443"/>
      <c r="X496" s="444"/>
      <c r="Y496" s="410"/>
    </row>
    <row r="497" spans="1:24" ht="104.25" customHeight="1">
      <c r="A497" s="446" t="s">
        <v>570</v>
      </c>
      <c r="B497" s="447" t="s">
        <v>571</v>
      </c>
      <c r="C497" s="513" t="s">
        <v>1081</v>
      </c>
      <c r="D497" s="465"/>
      <c r="E497" s="465"/>
      <c r="F497" s="465"/>
      <c r="G497" s="465"/>
      <c r="H497" s="466"/>
      <c r="I497" s="467"/>
      <c r="J497" s="468"/>
      <c r="K497" s="470"/>
      <c r="L497" s="471"/>
      <c r="M497" s="472"/>
      <c r="N497" s="472"/>
      <c r="O497" s="473"/>
      <c r="P497" s="473"/>
      <c r="Q497" s="473"/>
      <c r="R497" s="474"/>
      <c r="S497" s="475"/>
      <c r="T497" s="475"/>
      <c r="U497" s="475"/>
      <c r="V497" s="476"/>
      <c r="W497" s="477"/>
      <c r="X497" s="444"/>
    </row>
    <row r="498" spans="1:24" ht="58.5" customHeight="1">
      <c r="A498" s="446" t="s">
        <v>570</v>
      </c>
      <c r="B498" s="497" t="s">
        <v>617</v>
      </c>
      <c r="C498" s="449" t="s">
        <v>1082</v>
      </c>
      <c r="D498" s="449"/>
      <c r="E498" s="449"/>
      <c r="F498" s="449"/>
      <c r="G498" s="449"/>
      <c r="H498" s="479" t="s">
        <v>43</v>
      </c>
      <c r="I498" s="450">
        <v>5</v>
      </c>
      <c r="J498" s="451">
        <f t="shared" ref="J498:J526" si="298">I498*2</f>
        <v>10</v>
      </c>
      <c r="K498" s="452">
        <v>0</v>
      </c>
      <c r="L498" s="453">
        <v>0.08</v>
      </c>
      <c r="M498" s="454">
        <f t="shared" ref="M498:M527" si="299">K498*L498</f>
        <v>0</v>
      </c>
      <c r="N498" s="454">
        <f t="shared" ref="N498:N527" si="300">K498+M498</f>
        <v>0</v>
      </c>
      <c r="O498" s="455">
        <f t="shared" ref="O498:O526" si="301">J498*K498</f>
        <v>0</v>
      </c>
      <c r="P498" s="455">
        <f t="shared" ref="P498:P527" si="302">J498*N498</f>
        <v>0</v>
      </c>
      <c r="Q498" s="479" t="s">
        <v>43</v>
      </c>
      <c r="R498" s="456">
        <f t="shared" ref="R498:R526" si="303">J498*0.6</f>
        <v>6</v>
      </c>
      <c r="S498" s="457">
        <f t="shared" ref="S498:S527" si="304">R498*K498</f>
        <v>0</v>
      </c>
      <c r="T498" s="457">
        <f t="shared" ref="T498:T527" si="305">R498*N498</f>
        <v>0</v>
      </c>
      <c r="U498" s="457">
        <f t="shared" ref="U498:U527" si="306">O498+S498</f>
        <v>0</v>
      </c>
      <c r="V498" s="458">
        <f t="shared" ref="V498:V527" si="307">P498+T498</f>
        <v>0</v>
      </c>
      <c r="W498" s="459">
        <v>5</v>
      </c>
      <c r="X498" s="444"/>
    </row>
    <row r="499" spans="1:24" ht="56.25" customHeight="1">
      <c r="A499" s="446" t="s">
        <v>570</v>
      </c>
      <c r="B499" s="497" t="s">
        <v>619</v>
      </c>
      <c r="C499" s="449" t="s">
        <v>1083</v>
      </c>
      <c r="D499" s="449"/>
      <c r="E499" s="449"/>
      <c r="F499" s="449"/>
      <c r="G499" s="449"/>
      <c r="H499" s="479" t="s">
        <v>43</v>
      </c>
      <c r="I499" s="450">
        <v>10</v>
      </c>
      <c r="J499" s="451">
        <f t="shared" si="298"/>
        <v>20</v>
      </c>
      <c r="K499" s="452">
        <v>0</v>
      </c>
      <c r="L499" s="453">
        <v>0.08</v>
      </c>
      <c r="M499" s="454">
        <f t="shared" si="299"/>
        <v>0</v>
      </c>
      <c r="N499" s="454">
        <f t="shared" si="300"/>
        <v>0</v>
      </c>
      <c r="O499" s="455">
        <f t="shared" si="301"/>
        <v>0</v>
      </c>
      <c r="P499" s="455">
        <f t="shared" si="302"/>
        <v>0</v>
      </c>
      <c r="Q499" s="479" t="s">
        <v>43</v>
      </c>
      <c r="R499" s="456">
        <f t="shared" si="303"/>
        <v>12</v>
      </c>
      <c r="S499" s="457">
        <f t="shared" si="304"/>
        <v>0</v>
      </c>
      <c r="T499" s="457">
        <f t="shared" si="305"/>
        <v>0</v>
      </c>
      <c r="U499" s="457">
        <f t="shared" si="306"/>
        <v>0</v>
      </c>
      <c r="V499" s="458">
        <f t="shared" si="307"/>
        <v>0</v>
      </c>
      <c r="W499" s="459">
        <v>5</v>
      </c>
      <c r="X499" s="444"/>
    </row>
    <row r="500" spans="1:24" ht="98.25" customHeight="1">
      <c r="A500" s="446" t="s">
        <v>570</v>
      </c>
      <c r="B500" s="497" t="s">
        <v>621</v>
      </c>
      <c r="C500" s="449" t="s">
        <v>1084</v>
      </c>
      <c r="D500" s="449"/>
      <c r="E500" s="449"/>
      <c r="F500" s="449"/>
      <c r="G500" s="449"/>
      <c r="H500" s="479" t="s">
        <v>43</v>
      </c>
      <c r="I500" s="450">
        <v>10</v>
      </c>
      <c r="J500" s="451">
        <f t="shared" si="298"/>
        <v>20</v>
      </c>
      <c r="K500" s="452">
        <v>0</v>
      </c>
      <c r="L500" s="453">
        <v>0.08</v>
      </c>
      <c r="M500" s="454">
        <f t="shared" si="299"/>
        <v>0</v>
      </c>
      <c r="N500" s="454">
        <f t="shared" si="300"/>
        <v>0</v>
      </c>
      <c r="O500" s="455">
        <f t="shared" si="301"/>
        <v>0</v>
      </c>
      <c r="P500" s="455">
        <f t="shared" si="302"/>
        <v>0</v>
      </c>
      <c r="Q500" s="479" t="s">
        <v>43</v>
      </c>
      <c r="R500" s="456">
        <f t="shared" si="303"/>
        <v>12</v>
      </c>
      <c r="S500" s="457">
        <f t="shared" si="304"/>
        <v>0</v>
      </c>
      <c r="T500" s="457">
        <f t="shared" si="305"/>
        <v>0</v>
      </c>
      <c r="U500" s="457">
        <f t="shared" si="306"/>
        <v>0</v>
      </c>
      <c r="V500" s="458">
        <f t="shared" si="307"/>
        <v>0</v>
      </c>
      <c r="W500" s="459">
        <v>14</v>
      </c>
      <c r="X500" s="444"/>
    </row>
    <row r="501" spans="1:24" ht="45.75" customHeight="1">
      <c r="A501" s="446" t="s">
        <v>570</v>
      </c>
      <c r="B501" s="497" t="s">
        <v>623</v>
      </c>
      <c r="C501" s="449" t="s">
        <v>1085</v>
      </c>
      <c r="D501" s="449"/>
      <c r="E501" s="449"/>
      <c r="F501" s="449"/>
      <c r="G501" s="449"/>
      <c r="H501" s="479" t="s">
        <v>43</v>
      </c>
      <c r="I501" s="450">
        <v>10</v>
      </c>
      <c r="J501" s="451">
        <f t="shared" si="298"/>
        <v>20</v>
      </c>
      <c r="K501" s="452">
        <v>0</v>
      </c>
      <c r="L501" s="453">
        <v>0.08</v>
      </c>
      <c r="M501" s="454">
        <f t="shared" si="299"/>
        <v>0</v>
      </c>
      <c r="N501" s="454">
        <f t="shared" si="300"/>
        <v>0</v>
      </c>
      <c r="O501" s="455">
        <f t="shared" si="301"/>
        <v>0</v>
      </c>
      <c r="P501" s="455">
        <f t="shared" si="302"/>
        <v>0</v>
      </c>
      <c r="Q501" s="479" t="s">
        <v>43</v>
      </c>
      <c r="R501" s="456">
        <f t="shared" si="303"/>
        <v>12</v>
      </c>
      <c r="S501" s="457">
        <f t="shared" si="304"/>
        <v>0</v>
      </c>
      <c r="T501" s="457">
        <f t="shared" si="305"/>
        <v>0</v>
      </c>
      <c r="U501" s="457">
        <f t="shared" si="306"/>
        <v>0</v>
      </c>
      <c r="V501" s="458">
        <f t="shared" si="307"/>
        <v>0</v>
      </c>
      <c r="W501" s="459">
        <v>5</v>
      </c>
      <c r="X501" s="444"/>
    </row>
    <row r="502" spans="1:24" ht="93" customHeight="1">
      <c r="A502" s="446" t="s">
        <v>570</v>
      </c>
      <c r="B502" s="497" t="s">
        <v>632</v>
      </c>
      <c r="C502" s="449" t="s">
        <v>1086</v>
      </c>
      <c r="D502" s="449"/>
      <c r="E502" s="449"/>
      <c r="F502" s="449"/>
      <c r="G502" s="449"/>
      <c r="H502" s="479" t="s">
        <v>43</v>
      </c>
      <c r="I502" s="450">
        <v>5</v>
      </c>
      <c r="J502" s="451">
        <f t="shared" si="298"/>
        <v>10</v>
      </c>
      <c r="K502" s="452">
        <v>0</v>
      </c>
      <c r="L502" s="453">
        <v>0.08</v>
      </c>
      <c r="M502" s="454">
        <f t="shared" si="299"/>
        <v>0</v>
      </c>
      <c r="N502" s="454">
        <f t="shared" si="300"/>
        <v>0</v>
      </c>
      <c r="O502" s="455">
        <f t="shared" si="301"/>
        <v>0</v>
      </c>
      <c r="P502" s="455">
        <f t="shared" si="302"/>
        <v>0</v>
      </c>
      <c r="Q502" s="479" t="s">
        <v>43</v>
      </c>
      <c r="R502" s="456">
        <f t="shared" si="303"/>
        <v>6</v>
      </c>
      <c r="S502" s="457">
        <f t="shared" si="304"/>
        <v>0</v>
      </c>
      <c r="T502" s="457">
        <f t="shared" si="305"/>
        <v>0</v>
      </c>
      <c r="U502" s="457">
        <f t="shared" si="306"/>
        <v>0</v>
      </c>
      <c r="V502" s="458">
        <f t="shared" si="307"/>
        <v>0</v>
      </c>
      <c r="W502" s="459">
        <v>10</v>
      </c>
      <c r="X502" s="444"/>
    </row>
    <row r="503" spans="1:24" ht="58.5" customHeight="1">
      <c r="A503" s="446" t="s">
        <v>570</v>
      </c>
      <c r="B503" s="497" t="s">
        <v>634</v>
      </c>
      <c r="C503" s="449" t="s">
        <v>1087</v>
      </c>
      <c r="D503" s="449"/>
      <c r="E503" s="449"/>
      <c r="F503" s="449"/>
      <c r="G503" s="449"/>
      <c r="H503" s="479" t="s">
        <v>43</v>
      </c>
      <c r="I503" s="450">
        <v>5</v>
      </c>
      <c r="J503" s="451">
        <f t="shared" si="298"/>
        <v>10</v>
      </c>
      <c r="K503" s="452">
        <v>0</v>
      </c>
      <c r="L503" s="453">
        <v>0.08</v>
      </c>
      <c r="M503" s="454">
        <f t="shared" si="299"/>
        <v>0</v>
      </c>
      <c r="N503" s="454">
        <f t="shared" si="300"/>
        <v>0</v>
      </c>
      <c r="O503" s="455">
        <f t="shared" si="301"/>
        <v>0</v>
      </c>
      <c r="P503" s="455">
        <f t="shared" si="302"/>
        <v>0</v>
      </c>
      <c r="Q503" s="479" t="s">
        <v>43</v>
      </c>
      <c r="R503" s="456">
        <f t="shared" si="303"/>
        <v>6</v>
      </c>
      <c r="S503" s="457">
        <f t="shared" si="304"/>
        <v>0</v>
      </c>
      <c r="T503" s="457">
        <f t="shared" si="305"/>
        <v>0</v>
      </c>
      <c r="U503" s="457">
        <f t="shared" si="306"/>
        <v>0</v>
      </c>
      <c r="V503" s="458">
        <f t="shared" si="307"/>
        <v>0</v>
      </c>
      <c r="W503" s="459">
        <v>6</v>
      </c>
      <c r="X503" s="444"/>
    </row>
    <row r="504" spans="1:24" ht="56.25" customHeight="1">
      <c r="A504" s="446" t="s">
        <v>570</v>
      </c>
      <c r="B504" s="497" t="s">
        <v>636</v>
      </c>
      <c r="C504" s="449" t="s">
        <v>1088</v>
      </c>
      <c r="D504" s="449"/>
      <c r="E504" s="449"/>
      <c r="F504" s="449"/>
      <c r="G504" s="449"/>
      <c r="H504" s="479" t="s">
        <v>43</v>
      </c>
      <c r="I504" s="450">
        <v>5</v>
      </c>
      <c r="J504" s="451">
        <f t="shared" si="298"/>
        <v>10</v>
      </c>
      <c r="K504" s="452">
        <v>0</v>
      </c>
      <c r="L504" s="453">
        <v>0.08</v>
      </c>
      <c r="M504" s="454">
        <f t="shared" si="299"/>
        <v>0</v>
      </c>
      <c r="N504" s="454">
        <f t="shared" si="300"/>
        <v>0</v>
      </c>
      <c r="O504" s="455">
        <f t="shared" si="301"/>
        <v>0</v>
      </c>
      <c r="P504" s="455">
        <f t="shared" si="302"/>
        <v>0</v>
      </c>
      <c r="Q504" s="479" t="s">
        <v>43</v>
      </c>
      <c r="R504" s="456">
        <f t="shared" si="303"/>
        <v>6</v>
      </c>
      <c r="S504" s="457">
        <f t="shared" si="304"/>
        <v>0</v>
      </c>
      <c r="T504" s="457">
        <f t="shared" si="305"/>
        <v>0</v>
      </c>
      <c r="U504" s="457">
        <f t="shared" si="306"/>
        <v>0</v>
      </c>
      <c r="V504" s="458">
        <f t="shared" si="307"/>
        <v>0</v>
      </c>
      <c r="W504" s="459">
        <v>6</v>
      </c>
      <c r="X504" s="444"/>
    </row>
    <row r="505" spans="1:24" ht="45.75" customHeight="1">
      <c r="A505" s="446" t="s">
        <v>570</v>
      </c>
      <c r="B505" s="497" t="s">
        <v>638</v>
      </c>
      <c r="C505" s="449" t="s">
        <v>1089</v>
      </c>
      <c r="D505" s="449"/>
      <c r="E505" s="449"/>
      <c r="F505" s="449"/>
      <c r="G505" s="449"/>
      <c r="H505" s="479" t="s">
        <v>43</v>
      </c>
      <c r="I505" s="450">
        <v>10</v>
      </c>
      <c r="J505" s="451">
        <f t="shared" si="298"/>
        <v>20</v>
      </c>
      <c r="K505" s="452">
        <v>0</v>
      </c>
      <c r="L505" s="453">
        <v>0.08</v>
      </c>
      <c r="M505" s="454">
        <f t="shared" si="299"/>
        <v>0</v>
      </c>
      <c r="N505" s="454">
        <f t="shared" si="300"/>
        <v>0</v>
      </c>
      <c r="O505" s="455">
        <f t="shared" si="301"/>
        <v>0</v>
      </c>
      <c r="P505" s="455">
        <f t="shared" si="302"/>
        <v>0</v>
      </c>
      <c r="Q505" s="479" t="s">
        <v>43</v>
      </c>
      <c r="R505" s="456">
        <f t="shared" si="303"/>
        <v>12</v>
      </c>
      <c r="S505" s="457">
        <f t="shared" si="304"/>
        <v>0</v>
      </c>
      <c r="T505" s="457">
        <f t="shared" si="305"/>
        <v>0</v>
      </c>
      <c r="U505" s="457">
        <f t="shared" si="306"/>
        <v>0</v>
      </c>
      <c r="V505" s="458">
        <f t="shared" si="307"/>
        <v>0</v>
      </c>
      <c r="W505" s="459">
        <v>3</v>
      </c>
      <c r="X505" s="444"/>
    </row>
    <row r="506" spans="1:24" ht="70.5" customHeight="1">
      <c r="A506" s="446" t="s">
        <v>570</v>
      </c>
      <c r="B506" s="497" t="s">
        <v>640</v>
      </c>
      <c r="C506" s="449" t="s">
        <v>1090</v>
      </c>
      <c r="D506" s="449"/>
      <c r="E506" s="449"/>
      <c r="F506" s="449"/>
      <c r="G506" s="449"/>
      <c r="H506" s="479" t="s">
        <v>43</v>
      </c>
      <c r="I506" s="450">
        <v>10</v>
      </c>
      <c r="J506" s="451">
        <f t="shared" si="298"/>
        <v>20</v>
      </c>
      <c r="K506" s="452">
        <v>0</v>
      </c>
      <c r="L506" s="453">
        <v>0.08</v>
      </c>
      <c r="M506" s="454">
        <f t="shared" si="299"/>
        <v>0</v>
      </c>
      <c r="N506" s="454">
        <f t="shared" si="300"/>
        <v>0</v>
      </c>
      <c r="O506" s="455">
        <f t="shared" si="301"/>
        <v>0</v>
      </c>
      <c r="P506" s="455">
        <f t="shared" si="302"/>
        <v>0</v>
      </c>
      <c r="Q506" s="479" t="s">
        <v>43</v>
      </c>
      <c r="R506" s="456">
        <f t="shared" si="303"/>
        <v>12</v>
      </c>
      <c r="S506" s="457">
        <f t="shared" si="304"/>
        <v>0</v>
      </c>
      <c r="T506" s="457">
        <f t="shared" si="305"/>
        <v>0</v>
      </c>
      <c r="U506" s="457">
        <f t="shared" si="306"/>
        <v>0</v>
      </c>
      <c r="V506" s="458">
        <f t="shared" si="307"/>
        <v>0</v>
      </c>
      <c r="W506" s="459">
        <v>8</v>
      </c>
      <c r="X506" s="444"/>
    </row>
    <row r="507" spans="1:24" ht="45.75" customHeight="1">
      <c r="A507" s="446" t="s">
        <v>570</v>
      </c>
      <c r="B507" s="497" t="s">
        <v>1059</v>
      </c>
      <c r="C507" s="449" t="s">
        <v>1091</v>
      </c>
      <c r="D507" s="449"/>
      <c r="E507" s="449"/>
      <c r="F507" s="449"/>
      <c r="G507" s="449"/>
      <c r="H507" s="479" t="s">
        <v>43</v>
      </c>
      <c r="I507" s="450">
        <v>5</v>
      </c>
      <c r="J507" s="451">
        <f t="shared" si="298"/>
        <v>10</v>
      </c>
      <c r="K507" s="452">
        <v>0</v>
      </c>
      <c r="L507" s="453">
        <v>0.08</v>
      </c>
      <c r="M507" s="454">
        <f t="shared" si="299"/>
        <v>0</v>
      </c>
      <c r="N507" s="454">
        <f t="shared" si="300"/>
        <v>0</v>
      </c>
      <c r="O507" s="455">
        <f t="shared" si="301"/>
        <v>0</v>
      </c>
      <c r="P507" s="455">
        <f t="shared" si="302"/>
        <v>0</v>
      </c>
      <c r="Q507" s="479" t="s">
        <v>43</v>
      </c>
      <c r="R507" s="456">
        <f t="shared" si="303"/>
        <v>6</v>
      </c>
      <c r="S507" s="457">
        <f t="shared" si="304"/>
        <v>0</v>
      </c>
      <c r="T507" s="457">
        <f t="shared" si="305"/>
        <v>0</v>
      </c>
      <c r="U507" s="457">
        <f t="shared" si="306"/>
        <v>0</v>
      </c>
      <c r="V507" s="458">
        <f t="shared" si="307"/>
        <v>0</v>
      </c>
      <c r="W507" s="459">
        <v>3</v>
      </c>
      <c r="X507" s="444"/>
    </row>
    <row r="508" spans="1:24" ht="45.75" customHeight="1">
      <c r="A508" s="446" t="s">
        <v>570</v>
      </c>
      <c r="B508" s="497" t="s">
        <v>1061</v>
      </c>
      <c r="C508" s="449" t="s">
        <v>1092</v>
      </c>
      <c r="D508" s="449"/>
      <c r="E508" s="449"/>
      <c r="F508" s="449"/>
      <c r="G508" s="449"/>
      <c r="H508" s="479" t="s">
        <v>43</v>
      </c>
      <c r="I508" s="450">
        <v>10</v>
      </c>
      <c r="J508" s="451">
        <f t="shared" si="298"/>
        <v>20</v>
      </c>
      <c r="K508" s="452">
        <v>0</v>
      </c>
      <c r="L508" s="453">
        <v>0.08</v>
      </c>
      <c r="M508" s="454">
        <f t="shared" si="299"/>
        <v>0</v>
      </c>
      <c r="N508" s="454">
        <f t="shared" si="300"/>
        <v>0</v>
      </c>
      <c r="O508" s="455">
        <f t="shared" si="301"/>
        <v>0</v>
      </c>
      <c r="P508" s="455">
        <f t="shared" si="302"/>
        <v>0</v>
      </c>
      <c r="Q508" s="479" t="s">
        <v>43</v>
      </c>
      <c r="R508" s="456">
        <f t="shared" si="303"/>
        <v>12</v>
      </c>
      <c r="S508" s="457">
        <f t="shared" si="304"/>
        <v>0</v>
      </c>
      <c r="T508" s="457">
        <f t="shared" si="305"/>
        <v>0</v>
      </c>
      <c r="U508" s="457">
        <f t="shared" si="306"/>
        <v>0</v>
      </c>
      <c r="V508" s="458">
        <f t="shared" si="307"/>
        <v>0</v>
      </c>
      <c r="W508" s="459">
        <v>3</v>
      </c>
      <c r="X508" s="444"/>
    </row>
    <row r="509" spans="1:24" ht="45.75" customHeight="1">
      <c r="A509" s="446" t="s">
        <v>570</v>
      </c>
      <c r="B509" s="497" t="s">
        <v>1063</v>
      </c>
      <c r="C509" s="449" t="s">
        <v>1093</v>
      </c>
      <c r="D509" s="449"/>
      <c r="E509" s="449"/>
      <c r="F509" s="449"/>
      <c r="G509" s="449"/>
      <c r="H509" s="479" t="s">
        <v>43</v>
      </c>
      <c r="I509" s="450">
        <v>10</v>
      </c>
      <c r="J509" s="451">
        <f t="shared" si="298"/>
        <v>20</v>
      </c>
      <c r="K509" s="452">
        <v>0</v>
      </c>
      <c r="L509" s="453">
        <v>0.08</v>
      </c>
      <c r="M509" s="454">
        <f t="shared" si="299"/>
        <v>0</v>
      </c>
      <c r="N509" s="454">
        <f t="shared" si="300"/>
        <v>0</v>
      </c>
      <c r="O509" s="455">
        <f t="shared" si="301"/>
        <v>0</v>
      </c>
      <c r="P509" s="455">
        <f t="shared" si="302"/>
        <v>0</v>
      </c>
      <c r="Q509" s="479" t="s">
        <v>43</v>
      </c>
      <c r="R509" s="456">
        <f t="shared" si="303"/>
        <v>12</v>
      </c>
      <c r="S509" s="457">
        <f t="shared" si="304"/>
        <v>0</v>
      </c>
      <c r="T509" s="457">
        <f t="shared" si="305"/>
        <v>0</v>
      </c>
      <c r="U509" s="457">
        <f t="shared" si="306"/>
        <v>0</v>
      </c>
      <c r="V509" s="458">
        <f t="shared" si="307"/>
        <v>0</v>
      </c>
      <c r="W509" s="459">
        <v>3</v>
      </c>
      <c r="X509" s="444"/>
    </row>
    <row r="510" spans="1:24" ht="57" customHeight="1">
      <c r="A510" s="446" t="s">
        <v>570</v>
      </c>
      <c r="B510" s="497" t="s">
        <v>1094</v>
      </c>
      <c r="C510" s="449" t="s">
        <v>1095</v>
      </c>
      <c r="D510" s="449"/>
      <c r="E510" s="449"/>
      <c r="F510" s="449"/>
      <c r="G510" s="449"/>
      <c r="H510" s="479" t="s">
        <v>43</v>
      </c>
      <c r="I510" s="450">
        <v>10</v>
      </c>
      <c r="J510" s="451">
        <f t="shared" si="298"/>
        <v>20</v>
      </c>
      <c r="K510" s="452">
        <v>0</v>
      </c>
      <c r="L510" s="453">
        <v>0.08</v>
      </c>
      <c r="M510" s="454">
        <f t="shared" si="299"/>
        <v>0</v>
      </c>
      <c r="N510" s="454">
        <f t="shared" si="300"/>
        <v>0</v>
      </c>
      <c r="O510" s="455">
        <f t="shared" si="301"/>
        <v>0</v>
      </c>
      <c r="P510" s="455">
        <f t="shared" si="302"/>
        <v>0</v>
      </c>
      <c r="Q510" s="479" t="s">
        <v>43</v>
      </c>
      <c r="R510" s="456">
        <f t="shared" si="303"/>
        <v>12</v>
      </c>
      <c r="S510" s="457">
        <f t="shared" si="304"/>
        <v>0</v>
      </c>
      <c r="T510" s="457">
        <f t="shared" si="305"/>
        <v>0</v>
      </c>
      <c r="U510" s="457">
        <f t="shared" si="306"/>
        <v>0</v>
      </c>
      <c r="V510" s="458">
        <f t="shared" si="307"/>
        <v>0</v>
      </c>
      <c r="W510" s="459">
        <v>3</v>
      </c>
      <c r="X510" s="444"/>
    </row>
    <row r="511" spans="1:24" ht="56.25" customHeight="1">
      <c r="A511" s="446" t="s">
        <v>570</v>
      </c>
      <c r="B511" s="497" t="s">
        <v>1096</v>
      </c>
      <c r="C511" s="449" t="s">
        <v>1097</v>
      </c>
      <c r="D511" s="449"/>
      <c r="E511" s="449"/>
      <c r="F511" s="449"/>
      <c r="G511" s="449"/>
      <c r="H511" s="479" t="s">
        <v>43</v>
      </c>
      <c r="I511" s="450">
        <v>10</v>
      </c>
      <c r="J511" s="451">
        <f t="shared" si="298"/>
        <v>20</v>
      </c>
      <c r="K511" s="452">
        <v>0</v>
      </c>
      <c r="L511" s="453">
        <v>0.08</v>
      </c>
      <c r="M511" s="454">
        <f t="shared" si="299"/>
        <v>0</v>
      </c>
      <c r="N511" s="454">
        <f t="shared" si="300"/>
        <v>0</v>
      </c>
      <c r="O511" s="455">
        <f t="shared" si="301"/>
        <v>0</v>
      </c>
      <c r="P511" s="455">
        <f t="shared" si="302"/>
        <v>0</v>
      </c>
      <c r="Q511" s="479" t="s">
        <v>43</v>
      </c>
      <c r="R511" s="456">
        <f t="shared" si="303"/>
        <v>12</v>
      </c>
      <c r="S511" s="457">
        <f t="shared" si="304"/>
        <v>0</v>
      </c>
      <c r="T511" s="457">
        <f t="shared" si="305"/>
        <v>0</v>
      </c>
      <c r="U511" s="457">
        <f t="shared" si="306"/>
        <v>0</v>
      </c>
      <c r="V511" s="458">
        <f t="shared" si="307"/>
        <v>0</v>
      </c>
      <c r="W511" s="459">
        <v>1</v>
      </c>
      <c r="X511" s="444"/>
    </row>
    <row r="512" spans="1:24" ht="52.5" customHeight="1">
      <c r="A512" s="446" t="s">
        <v>570</v>
      </c>
      <c r="B512" s="497" t="s">
        <v>1098</v>
      </c>
      <c r="C512" s="449" t="s">
        <v>1099</v>
      </c>
      <c r="D512" s="449"/>
      <c r="E512" s="449"/>
      <c r="F512" s="449"/>
      <c r="G512" s="449"/>
      <c r="H512" s="479" t="s">
        <v>43</v>
      </c>
      <c r="I512" s="450">
        <v>10</v>
      </c>
      <c r="J512" s="451">
        <f t="shared" si="298"/>
        <v>20</v>
      </c>
      <c r="K512" s="452">
        <v>0</v>
      </c>
      <c r="L512" s="453">
        <v>0.08</v>
      </c>
      <c r="M512" s="454">
        <f t="shared" si="299"/>
        <v>0</v>
      </c>
      <c r="N512" s="454">
        <f t="shared" si="300"/>
        <v>0</v>
      </c>
      <c r="O512" s="455">
        <f t="shared" si="301"/>
        <v>0</v>
      </c>
      <c r="P512" s="455">
        <f t="shared" si="302"/>
        <v>0</v>
      </c>
      <c r="Q512" s="479" t="s">
        <v>43</v>
      </c>
      <c r="R512" s="456">
        <f t="shared" si="303"/>
        <v>12</v>
      </c>
      <c r="S512" s="457">
        <f t="shared" si="304"/>
        <v>0</v>
      </c>
      <c r="T512" s="457">
        <f t="shared" si="305"/>
        <v>0</v>
      </c>
      <c r="U512" s="457">
        <f t="shared" si="306"/>
        <v>0</v>
      </c>
      <c r="V512" s="458">
        <f t="shared" si="307"/>
        <v>0</v>
      </c>
      <c r="W512" s="459">
        <v>5</v>
      </c>
      <c r="X512" s="444"/>
    </row>
    <row r="513" spans="1:25" ht="59.25" customHeight="1">
      <c r="A513" s="446" t="s">
        <v>570</v>
      </c>
      <c r="B513" s="497" t="s">
        <v>1100</v>
      </c>
      <c r="C513" s="449" t="s">
        <v>1101</v>
      </c>
      <c r="D513" s="449"/>
      <c r="E513" s="449"/>
      <c r="F513" s="449"/>
      <c r="G513" s="449"/>
      <c r="H513" s="479" t="s">
        <v>43</v>
      </c>
      <c r="I513" s="450">
        <v>10</v>
      </c>
      <c r="J513" s="451">
        <f t="shared" si="298"/>
        <v>20</v>
      </c>
      <c r="K513" s="452">
        <v>0</v>
      </c>
      <c r="L513" s="453">
        <v>0.08</v>
      </c>
      <c r="M513" s="454">
        <f t="shared" si="299"/>
        <v>0</v>
      </c>
      <c r="N513" s="454">
        <f t="shared" si="300"/>
        <v>0</v>
      </c>
      <c r="O513" s="455">
        <f t="shared" si="301"/>
        <v>0</v>
      </c>
      <c r="P513" s="455">
        <f t="shared" si="302"/>
        <v>0</v>
      </c>
      <c r="Q513" s="479" t="s">
        <v>43</v>
      </c>
      <c r="R513" s="456">
        <f t="shared" si="303"/>
        <v>12</v>
      </c>
      <c r="S513" s="457">
        <f t="shared" si="304"/>
        <v>0</v>
      </c>
      <c r="T513" s="457">
        <f t="shared" si="305"/>
        <v>0</v>
      </c>
      <c r="U513" s="457">
        <f t="shared" si="306"/>
        <v>0</v>
      </c>
      <c r="V513" s="458">
        <f t="shared" si="307"/>
        <v>0</v>
      </c>
      <c r="W513" s="459">
        <v>4</v>
      </c>
      <c r="X513" s="444"/>
    </row>
    <row r="514" spans="1:25" ht="71.25" customHeight="1">
      <c r="A514" s="446" t="s">
        <v>570</v>
      </c>
      <c r="B514" s="497" t="s">
        <v>1102</v>
      </c>
      <c r="C514" s="449" t="s">
        <v>1103</v>
      </c>
      <c r="D514" s="449"/>
      <c r="E514" s="449"/>
      <c r="F514" s="449"/>
      <c r="G514" s="449"/>
      <c r="H514" s="479" t="s">
        <v>43</v>
      </c>
      <c r="I514" s="450">
        <v>5</v>
      </c>
      <c r="J514" s="451">
        <f t="shared" si="298"/>
        <v>10</v>
      </c>
      <c r="K514" s="452">
        <v>0</v>
      </c>
      <c r="L514" s="453">
        <v>0.08</v>
      </c>
      <c r="M514" s="454">
        <f t="shared" si="299"/>
        <v>0</v>
      </c>
      <c r="N514" s="454">
        <f t="shared" si="300"/>
        <v>0</v>
      </c>
      <c r="O514" s="455">
        <f t="shared" si="301"/>
        <v>0</v>
      </c>
      <c r="P514" s="455">
        <f t="shared" si="302"/>
        <v>0</v>
      </c>
      <c r="Q514" s="479" t="s">
        <v>43</v>
      </c>
      <c r="R514" s="456">
        <f t="shared" si="303"/>
        <v>6</v>
      </c>
      <c r="S514" s="457">
        <f t="shared" si="304"/>
        <v>0</v>
      </c>
      <c r="T514" s="457">
        <f t="shared" si="305"/>
        <v>0</v>
      </c>
      <c r="U514" s="457">
        <f t="shared" si="306"/>
        <v>0</v>
      </c>
      <c r="V514" s="458">
        <f t="shared" si="307"/>
        <v>0</v>
      </c>
      <c r="W514" s="459">
        <v>10</v>
      </c>
      <c r="X514" s="444"/>
    </row>
    <row r="515" spans="1:25" ht="45.75" customHeight="1">
      <c r="A515" s="446" t="s">
        <v>570</v>
      </c>
      <c r="B515" s="497" t="s">
        <v>1104</v>
      </c>
      <c r="C515" s="449" t="s">
        <v>1105</v>
      </c>
      <c r="D515" s="449"/>
      <c r="E515" s="449"/>
      <c r="F515" s="449"/>
      <c r="G515" s="449"/>
      <c r="H515" s="479" t="s">
        <v>43</v>
      </c>
      <c r="I515" s="450">
        <v>5</v>
      </c>
      <c r="J515" s="451">
        <f t="shared" si="298"/>
        <v>10</v>
      </c>
      <c r="K515" s="452">
        <v>0</v>
      </c>
      <c r="L515" s="453">
        <v>0.08</v>
      </c>
      <c r="M515" s="454">
        <f t="shared" si="299"/>
        <v>0</v>
      </c>
      <c r="N515" s="454">
        <f t="shared" si="300"/>
        <v>0</v>
      </c>
      <c r="O515" s="455">
        <f t="shared" si="301"/>
        <v>0</v>
      </c>
      <c r="P515" s="455">
        <f t="shared" si="302"/>
        <v>0</v>
      </c>
      <c r="Q515" s="479" t="s">
        <v>43</v>
      </c>
      <c r="R515" s="456">
        <f t="shared" si="303"/>
        <v>6</v>
      </c>
      <c r="S515" s="457">
        <f t="shared" si="304"/>
        <v>0</v>
      </c>
      <c r="T515" s="457">
        <f t="shared" si="305"/>
        <v>0</v>
      </c>
      <c r="U515" s="457">
        <f t="shared" si="306"/>
        <v>0</v>
      </c>
      <c r="V515" s="458">
        <f t="shared" si="307"/>
        <v>0</v>
      </c>
      <c r="W515" s="459">
        <v>5</v>
      </c>
      <c r="X515" s="444"/>
    </row>
    <row r="516" spans="1:25" ht="45.75" customHeight="1">
      <c r="A516" s="446" t="s">
        <v>570</v>
      </c>
      <c r="B516" s="497" t="s">
        <v>1106</v>
      </c>
      <c r="C516" s="449" t="s">
        <v>1107</v>
      </c>
      <c r="D516" s="449"/>
      <c r="E516" s="449"/>
      <c r="F516" s="449"/>
      <c r="G516" s="449"/>
      <c r="H516" s="479" t="s">
        <v>43</v>
      </c>
      <c r="I516" s="450">
        <v>5</v>
      </c>
      <c r="J516" s="451">
        <f t="shared" si="298"/>
        <v>10</v>
      </c>
      <c r="K516" s="452">
        <v>0</v>
      </c>
      <c r="L516" s="453">
        <v>0.08</v>
      </c>
      <c r="M516" s="454">
        <f t="shared" si="299"/>
        <v>0</v>
      </c>
      <c r="N516" s="454">
        <f t="shared" si="300"/>
        <v>0</v>
      </c>
      <c r="O516" s="455">
        <f t="shared" si="301"/>
        <v>0</v>
      </c>
      <c r="P516" s="455">
        <f t="shared" si="302"/>
        <v>0</v>
      </c>
      <c r="Q516" s="479" t="s">
        <v>43</v>
      </c>
      <c r="R516" s="456">
        <f t="shared" si="303"/>
        <v>6</v>
      </c>
      <c r="S516" s="457">
        <f t="shared" si="304"/>
        <v>0</v>
      </c>
      <c r="T516" s="457">
        <f t="shared" si="305"/>
        <v>0</v>
      </c>
      <c r="U516" s="457">
        <f t="shared" si="306"/>
        <v>0</v>
      </c>
      <c r="V516" s="458">
        <f t="shared" si="307"/>
        <v>0</v>
      </c>
      <c r="W516" s="459">
        <v>2</v>
      </c>
      <c r="X516" s="444"/>
    </row>
    <row r="517" spans="1:25" ht="45.75" customHeight="1">
      <c r="A517" s="446" t="s">
        <v>570</v>
      </c>
      <c r="B517" s="497" t="s">
        <v>1108</v>
      </c>
      <c r="C517" s="449" t="s">
        <v>1109</v>
      </c>
      <c r="D517" s="449"/>
      <c r="E517" s="449"/>
      <c r="F517" s="449"/>
      <c r="G517" s="449"/>
      <c r="H517" s="479" t="s">
        <v>43</v>
      </c>
      <c r="I517" s="450">
        <v>5</v>
      </c>
      <c r="J517" s="451">
        <f t="shared" si="298"/>
        <v>10</v>
      </c>
      <c r="K517" s="452">
        <v>0</v>
      </c>
      <c r="L517" s="453">
        <v>0.08</v>
      </c>
      <c r="M517" s="454">
        <f t="shared" si="299"/>
        <v>0</v>
      </c>
      <c r="N517" s="454">
        <f t="shared" si="300"/>
        <v>0</v>
      </c>
      <c r="O517" s="455">
        <f t="shared" si="301"/>
        <v>0</v>
      </c>
      <c r="P517" s="455">
        <f t="shared" si="302"/>
        <v>0</v>
      </c>
      <c r="Q517" s="479" t="s">
        <v>43</v>
      </c>
      <c r="R517" s="456">
        <f t="shared" si="303"/>
        <v>6</v>
      </c>
      <c r="S517" s="457">
        <f t="shared" si="304"/>
        <v>0</v>
      </c>
      <c r="T517" s="457">
        <f t="shared" si="305"/>
        <v>0</v>
      </c>
      <c r="U517" s="457">
        <f t="shared" si="306"/>
        <v>0</v>
      </c>
      <c r="V517" s="458">
        <f t="shared" si="307"/>
        <v>0</v>
      </c>
      <c r="W517" s="459">
        <v>2</v>
      </c>
      <c r="X517" s="444"/>
    </row>
    <row r="518" spans="1:25" ht="45.75" customHeight="1">
      <c r="A518" s="446" t="s">
        <v>570</v>
      </c>
      <c r="B518" s="497" t="s">
        <v>1110</v>
      </c>
      <c r="C518" s="449" t="s">
        <v>1111</v>
      </c>
      <c r="D518" s="449"/>
      <c r="E518" s="449"/>
      <c r="F518" s="449"/>
      <c r="G518" s="449"/>
      <c r="H518" s="479" t="s">
        <v>43</v>
      </c>
      <c r="I518" s="450">
        <v>5</v>
      </c>
      <c r="J518" s="451">
        <f t="shared" si="298"/>
        <v>10</v>
      </c>
      <c r="K518" s="452">
        <v>0</v>
      </c>
      <c r="L518" s="453">
        <v>0.08</v>
      </c>
      <c r="M518" s="454">
        <f t="shared" si="299"/>
        <v>0</v>
      </c>
      <c r="N518" s="454">
        <f t="shared" si="300"/>
        <v>0</v>
      </c>
      <c r="O518" s="455">
        <f t="shared" si="301"/>
        <v>0</v>
      </c>
      <c r="P518" s="455">
        <f t="shared" si="302"/>
        <v>0</v>
      </c>
      <c r="Q518" s="479" t="s">
        <v>43</v>
      </c>
      <c r="R518" s="456">
        <f t="shared" si="303"/>
        <v>6</v>
      </c>
      <c r="S518" s="457">
        <f t="shared" si="304"/>
        <v>0</v>
      </c>
      <c r="T518" s="457">
        <f t="shared" si="305"/>
        <v>0</v>
      </c>
      <c r="U518" s="457">
        <f t="shared" si="306"/>
        <v>0</v>
      </c>
      <c r="V518" s="458">
        <f t="shared" si="307"/>
        <v>0</v>
      </c>
      <c r="W518" s="459">
        <v>2</v>
      </c>
      <c r="X518" s="444"/>
    </row>
    <row r="519" spans="1:25" ht="63" customHeight="1">
      <c r="A519" s="446" t="s">
        <v>570</v>
      </c>
      <c r="B519" s="497" t="s">
        <v>1112</v>
      </c>
      <c r="C519" s="449" t="s">
        <v>1113</v>
      </c>
      <c r="D519" s="449"/>
      <c r="E519" s="449"/>
      <c r="F519" s="449"/>
      <c r="G519" s="449"/>
      <c r="H519" s="479" t="s">
        <v>43</v>
      </c>
      <c r="I519" s="450">
        <v>5</v>
      </c>
      <c r="J519" s="451">
        <f t="shared" si="298"/>
        <v>10</v>
      </c>
      <c r="K519" s="452">
        <v>0</v>
      </c>
      <c r="L519" s="453">
        <v>0.08</v>
      </c>
      <c r="M519" s="454">
        <f t="shared" si="299"/>
        <v>0</v>
      </c>
      <c r="N519" s="454">
        <f t="shared" si="300"/>
        <v>0</v>
      </c>
      <c r="O519" s="455">
        <f t="shared" si="301"/>
        <v>0</v>
      </c>
      <c r="P519" s="455">
        <f t="shared" si="302"/>
        <v>0</v>
      </c>
      <c r="Q519" s="479" t="s">
        <v>43</v>
      </c>
      <c r="R519" s="456">
        <f t="shared" si="303"/>
        <v>6</v>
      </c>
      <c r="S519" s="457">
        <f t="shared" si="304"/>
        <v>0</v>
      </c>
      <c r="T519" s="457">
        <f t="shared" si="305"/>
        <v>0</v>
      </c>
      <c r="U519" s="457">
        <f t="shared" si="306"/>
        <v>0</v>
      </c>
      <c r="V519" s="458">
        <f t="shared" si="307"/>
        <v>0</v>
      </c>
      <c r="W519" s="459">
        <v>2</v>
      </c>
      <c r="X519" s="444"/>
    </row>
    <row r="520" spans="1:25" ht="61.5" customHeight="1">
      <c r="A520" s="446" t="s">
        <v>570</v>
      </c>
      <c r="B520" s="497" t="s">
        <v>1114</v>
      </c>
      <c r="C520" s="449" t="s">
        <v>1115</v>
      </c>
      <c r="D520" s="449"/>
      <c r="E520" s="449"/>
      <c r="F520" s="449"/>
      <c r="G520" s="449"/>
      <c r="H520" s="479" t="s">
        <v>43</v>
      </c>
      <c r="I520" s="450">
        <v>5</v>
      </c>
      <c r="J520" s="451">
        <f t="shared" si="298"/>
        <v>10</v>
      </c>
      <c r="K520" s="452">
        <v>0</v>
      </c>
      <c r="L520" s="453">
        <v>0.08</v>
      </c>
      <c r="M520" s="454">
        <f t="shared" si="299"/>
        <v>0</v>
      </c>
      <c r="N520" s="454">
        <f t="shared" si="300"/>
        <v>0</v>
      </c>
      <c r="O520" s="455">
        <f t="shared" si="301"/>
        <v>0</v>
      </c>
      <c r="P520" s="455">
        <f t="shared" si="302"/>
        <v>0</v>
      </c>
      <c r="Q520" s="479" t="s">
        <v>43</v>
      </c>
      <c r="R520" s="456">
        <f t="shared" si="303"/>
        <v>6</v>
      </c>
      <c r="S520" s="457">
        <f t="shared" si="304"/>
        <v>0</v>
      </c>
      <c r="T520" s="457">
        <f t="shared" si="305"/>
        <v>0</v>
      </c>
      <c r="U520" s="457">
        <f t="shared" si="306"/>
        <v>0</v>
      </c>
      <c r="V520" s="458">
        <f t="shared" si="307"/>
        <v>0</v>
      </c>
      <c r="W520" s="459">
        <v>1</v>
      </c>
      <c r="X520" s="444"/>
    </row>
    <row r="521" spans="1:25" ht="63.75" customHeight="1">
      <c r="A521" s="446" t="s">
        <v>570</v>
      </c>
      <c r="B521" s="497" t="s">
        <v>1116</v>
      </c>
      <c r="C521" s="449" t="s">
        <v>1117</v>
      </c>
      <c r="D521" s="449"/>
      <c r="E521" s="449"/>
      <c r="F521" s="449"/>
      <c r="G521" s="449"/>
      <c r="H521" s="479" t="s">
        <v>43</v>
      </c>
      <c r="I521" s="450">
        <v>40</v>
      </c>
      <c r="J521" s="451">
        <f t="shared" si="298"/>
        <v>80</v>
      </c>
      <c r="K521" s="452">
        <v>0</v>
      </c>
      <c r="L521" s="453">
        <v>0.08</v>
      </c>
      <c r="M521" s="454">
        <f t="shared" si="299"/>
        <v>0</v>
      </c>
      <c r="N521" s="454">
        <f t="shared" si="300"/>
        <v>0</v>
      </c>
      <c r="O521" s="455">
        <f t="shared" si="301"/>
        <v>0</v>
      </c>
      <c r="P521" s="455">
        <f t="shared" si="302"/>
        <v>0</v>
      </c>
      <c r="Q521" s="479" t="s">
        <v>43</v>
      </c>
      <c r="R521" s="456">
        <f t="shared" si="303"/>
        <v>48</v>
      </c>
      <c r="S521" s="457">
        <f t="shared" si="304"/>
        <v>0</v>
      </c>
      <c r="T521" s="457">
        <f t="shared" si="305"/>
        <v>0</v>
      </c>
      <c r="U521" s="457">
        <f t="shared" si="306"/>
        <v>0</v>
      </c>
      <c r="V521" s="458">
        <f t="shared" si="307"/>
        <v>0</v>
      </c>
      <c r="W521" s="459">
        <v>2</v>
      </c>
      <c r="X521" s="444"/>
    </row>
    <row r="522" spans="1:25" ht="45.75" customHeight="1">
      <c r="A522" s="446" t="s">
        <v>570</v>
      </c>
      <c r="B522" s="497" t="s">
        <v>1118</v>
      </c>
      <c r="C522" s="449" t="s">
        <v>1119</v>
      </c>
      <c r="D522" s="449"/>
      <c r="E522" s="449"/>
      <c r="F522" s="449"/>
      <c r="G522" s="449"/>
      <c r="H522" s="479" t="s">
        <v>43</v>
      </c>
      <c r="I522" s="450">
        <v>10</v>
      </c>
      <c r="J522" s="451">
        <f t="shared" si="298"/>
        <v>20</v>
      </c>
      <c r="K522" s="452">
        <v>0</v>
      </c>
      <c r="L522" s="453">
        <v>0.08</v>
      </c>
      <c r="M522" s="454">
        <f t="shared" si="299"/>
        <v>0</v>
      </c>
      <c r="N522" s="454">
        <f t="shared" si="300"/>
        <v>0</v>
      </c>
      <c r="O522" s="455">
        <f t="shared" si="301"/>
        <v>0</v>
      </c>
      <c r="P522" s="455">
        <f t="shared" si="302"/>
        <v>0</v>
      </c>
      <c r="Q522" s="479" t="s">
        <v>43</v>
      </c>
      <c r="R522" s="456">
        <f t="shared" si="303"/>
        <v>12</v>
      </c>
      <c r="S522" s="457">
        <f t="shared" si="304"/>
        <v>0</v>
      </c>
      <c r="T522" s="457">
        <f t="shared" si="305"/>
        <v>0</v>
      </c>
      <c r="U522" s="457">
        <f t="shared" si="306"/>
        <v>0</v>
      </c>
      <c r="V522" s="458">
        <f t="shared" si="307"/>
        <v>0</v>
      </c>
      <c r="W522" s="459">
        <v>3</v>
      </c>
      <c r="X522" s="444"/>
    </row>
    <row r="523" spans="1:25" ht="45.75" customHeight="1">
      <c r="A523" s="446" t="s">
        <v>570</v>
      </c>
      <c r="B523" s="497" t="s">
        <v>1120</v>
      </c>
      <c r="C523" s="449" t="s">
        <v>1121</v>
      </c>
      <c r="D523" s="449"/>
      <c r="E523" s="449"/>
      <c r="F523" s="449"/>
      <c r="G523" s="449"/>
      <c r="H523" s="479" t="s">
        <v>43</v>
      </c>
      <c r="I523" s="450">
        <v>100</v>
      </c>
      <c r="J523" s="451">
        <f t="shared" si="298"/>
        <v>200</v>
      </c>
      <c r="K523" s="452">
        <v>0</v>
      </c>
      <c r="L523" s="453">
        <v>0.08</v>
      </c>
      <c r="M523" s="454">
        <f t="shared" si="299"/>
        <v>0</v>
      </c>
      <c r="N523" s="454">
        <f t="shared" si="300"/>
        <v>0</v>
      </c>
      <c r="O523" s="455">
        <f t="shared" si="301"/>
        <v>0</v>
      </c>
      <c r="P523" s="455">
        <f t="shared" si="302"/>
        <v>0</v>
      </c>
      <c r="Q523" s="479" t="s">
        <v>43</v>
      </c>
      <c r="R523" s="456">
        <f t="shared" si="303"/>
        <v>120</v>
      </c>
      <c r="S523" s="457">
        <f t="shared" si="304"/>
        <v>0</v>
      </c>
      <c r="T523" s="457">
        <f t="shared" si="305"/>
        <v>0</v>
      </c>
      <c r="U523" s="457">
        <f t="shared" si="306"/>
        <v>0</v>
      </c>
      <c r="V523" s="458">
        <f t="shared" si="307"/>
        <v>0</v>
      </c>
      <c r="W523" s="459">
        <v>50</v>
      </c>
      <c r="X523" s="444"/>
    </row>
    <row r="524" spans="1:25" ht="45.75" customHeight="1">
      <c r="A524" s="446" t="s">
        <v>570</v>
      </c>
      <c r="B524" s="497" t="s">
        <v>1122</v>
      </c>
      <c r="C524" s="449" t="s">
        <v>1123</v>
      </c>
      <c r="D524" s="449"/>
      <c r="E524" s="449"/>
      <c r="F524" s="449"/>
      <c r="G524" s="449"/>
      <c r="H524" s="479" t="s">
        <v>43</v>
      </c>
      <c r="I524" s="450">
        <v>100</v>
      </c>
      <c r="J524" s="451">
        <f t="shared" si="298"/>
        <v>200</v>
      </c>
      <c r="K524" s="452">
        <v>0</v>
      </c>
      <c r="L524" s="453">
        <v>0.08</v>
      </c>
      <c r="M524" s="454">
        <f t="shared" si="299"/>
        <v>0</v>
      </c>
      <c r="N524" s="454">
        <f t="shared" si="300"/>
        <v>0</v>
      </c>
      <c r="O524" s="455">
        <f t="shared" si="301"/>
        <v>0</v>
      </c>
      <c r="P524" s="455">
        <f t="shared" si="302"/>
        <v>0</v>
      </c>
      <c r="Q524" s="479" t="s">
        <v>43</v>
      </c>
      <c r="R524" s="456">
        <f t="shared" si="303"/>
        <v>120</v>
      </c>
      <c r="S524" s="457">
        <f t="shared" si="304"/>
        <v>0</v>
      </c>
      <c r="T524" s="457">
        <f t="shared" si="305"/>
        <v>0</v>
      </c>
      <c r="U524" s="457">
        <f t="shared" si="306"/>
        <v>0</v>
      </c>
      <c r="V524" s="458">
        <f t="shared" si="307"/>
        <v>0</v>
      </c>
      <c r="W524" s="459">
        <v>80</v>
      </c>
      <c r="X524" s="444"/>
    </row>
    <row r="525" spans="1:25" ht="45.75" customHeight="1">
      <c r="A525" s="446" t="s">
        <v>570</v>
      </c>
      <c r="B525" s="497" t="s">
        <v>1124</v>
      </c>
      <c r="C525" s="449" t="s">
        <v>1125</v>
      </c>
      <c r="D525" s="449"/>
      <c r="E525" s="449"/>
      <c r="F525" s="449"/>
      <c r="G525" s="449"/>
      <c r="H525" s="479" t="s">
        <v>43</v>
      </c>
      <c r="I525" s="450">
        <v>200</v>
      </c>
      <c r="J525" s="451">
        <f t="shared" si="298"/>
        <v>400</v>
      </c>
      <c r="K525" s="452">
        <v>0</v>
      </c>
      <c r="L525" s="453">
        <v>0.08</v>
      </c>
      <c r="M525" s="454">
        <f t="shared" si="299"/>
        <v>0</v>
      </c>
      <c r="N525" s="454">
        <f t="shared" si="300"/>
        <v>0</v>
      </c>
      <c r="O525" s="455">
        <f t="shared" si="301"/>
        <v>0</v>
      </c>
      <c r="P525" s="455">
        <f t="shared" si="302"/>
        <v>0</v>
      </c>
      <c r="Q525" s="479" t="s">
        <v>43</v>
      </c>
      <c r="R525" s="456">
        <f t="shared" si="303"/>
        <v>240</v>
      </c>
      <c r="S525" s="457">
        <f t="shared" si="304"/>
        <v>0</v>
      </c>
      <c r="T525" s="457">
        <f t="shared" si="305"/>
        <v>0</v>
      </c>
      <c r="U525" s="457">
        <f t="shared" si="306"/>
        <v>0</v>
      </c>
      <c r="V525" s="458">
        <f t="shared" si="307"/>
        <v>0</v>
      </c>
      <c r="W525" s="459">
        <v>100</v>
      </c>
      <c r="X525" s="444"/>
    </row>
    <row r="526" spans="1:25" ht="45.75" customHeight="1">
      <c r="A526" s="446" t="s">
        <v>570</v>
      </c>
      <c r="B526" s="497" t="s">
        <v>1126</v>
      </c>
      <c r="C526" s="449" t="s">
        <v>1127</v>
      </c>
      <c r="D526" s="449"/>
      <c r="E526" s="449"/>
      <c r="F526" s="449"/>
      <c r="G526" s="449"/>
      <c r="H526" s="479" t="s">
        <v>43</v>
      </c>
      <c r="I526" s="450">
        <v>30</v>
      </c>
      <c r="J526" s="451">
        <f t="shared" si="298"/>
        <v>60</v>
      </c>
      <c r="K526" s="452">
        <v>0</v>
      </c>
      <c r="L526" s="453">
        <v>0.08</v>
      </c>
      <c r="M526" s="454">
        <f t="shared" si="299"/>
        <v>0</v>
      </c>
      <c r="N526" s="454">
        <f t="shared" si="300"/>
        <v>0</v>
      </c>
      <c r="O526" s="455">
        <f t="shared" si="301"/>
        <v>0</v>
      </c>
      <c r="P526" s="455">
        <f t="shared" si="302"/>
        <v>0</v>
      </c>
      <c r="Q526" s="479" t="s">
        <v>43</v>
      </c>
      <c r="R526" s="456">
        <f t="shared" si="303"/>
        <v>36</v>
      </c>
      <c r="S526" s="457">
        <f t="shared" si="304"/>
        <v>0</v>
      </c>
      <c r="T526" s="457">
        <f t="shared" si="305"/>
        <v>0</v>
      </c>
      <c r="U526" s="457">
        <f t="shared" si="306"/>
        <v>0</v>
      </c>
      <c r="V526" s="458">
        <f t="shared" si="307"/>
        <v>0</v>
      </c>
      <c r="W526" s="459">
        <v>5</v>
      </c>
      <c r="X526" s="444"/>
    </row>
    <row r="527" spans="1:25" ht="41.25" customHeight="1">
      <c r="A527" s="446" t="s">
        <v>570</v>
      </c>
      <c r="B527" s="447" t="s">
        <v>573</v>
      </c>
      <c r="C527" s="460" t="s">
        <v>1843</v>
      </c>
      <c r="D527" s="448"/>
      <c r="E527" s="448"/>
      <c r="F527" s="448"/>
      <c r="G527" s="448"/>
      <c r="H527" s="483" t="s">
        <v>585</v>
      </c>
      <c r="I527" s="450">
        <v>1</v>
      </c>
      <c r="J527" s="607">
        <v>1</v>
      </c>
      <c r="K527" s="452">
        <v>0</v>
      </c>
      <c r="L527" s="453">
        <v>0.23</v>
      </c>
      <c r="M527" s="454">
        <f t="shared" si="299"/>
        <v>0</v>
      </c>
      <c r="N527" s="454">
        <f t="shared" si="300"/>
        <v>0</v>
      </c>
      <c r="O527" s="455">
        <f>J527*K527</f>
        <v>0</v>
      </c>
      <c r="P527" s="455">
        <f t="shared" si="302"/>
        <v>0</v>
      </c>
      <c r="Q527" s="447" t="s">
        <v>585</v>
      </c>
      <c r="R527" s="456">
        <v>2</v>
      </c>
      <c r="S527" s="457">
        <f t="shared" si="304"/>
        <v>0</v>
      </c>
      <c r="T527" s="457">
        <f t="shared" si="305"/>
        <v>0</v>
      </c>
      <c r="U527" s="457">
        <f t="shared" si="306"/>
        <v>0</v>
      </c>
      <c r="V527" s="458">
        <f t="shared" si="307"/>
        <v>0</v>
      </c>
      <c r="W527" s="459"/>
      <c r="X527" s="444"/>
    </row>
    <row r="528" spans="1:25" s="445" customFormat="1" ht="30.75" customHeight="1">
      <c r="A528" s="446"/>
      <c r="B528" s="652" t="s">
        <v>1128</v>
      </c>
      <c r="C528" s="652"/>
      <c r="D528" s="652"/>
      <c r="E528" s="652"/>
      <c r="F528" s="597"/>
      <c r="G528" s="597"/>
      <c r="H528" s="437"/>
      <c r="I528" s="439"/>
      <c r="J528" s="437"/>
      <c r="K528" s="437"/>
      <c r="L528" s="437"/>
      <c r="M528" s="437"/>
      <c r="N528" s="441" t="s">
        <v>535</v>
      </c>
      <c r="O528" s="440">
        <f>SUM(O529:O552)</f>
        <v>0</v>
      </c>
      <c r="P528" s="440">
        <f>SUM(P529:P552)</f>
        <v>0</v>
      </c>
      <c r="Q528" s="594"/>
      <c r="R528" s="442"/>
      <c r="S528" s="440">
        <f>SUM(S529:S552)</f>
        <v>0</v>
      </c>
      <c r="T528" s="440">
        <f>SUM(T529:T552)</f>
        <v>0</v>
      </c>
      <c r="U528" s="440">
        <f>SUM(U529:U552)</f>
        <v>0</v>
      </c>
      <c r="V528" s="440">
        <f>SUM(V529:V552)</f>
        <v>0</v>
      </c>
      <c r="W528" s="443"/>
      <c r="X528" s="444"/>
      <c r="Y528" s="410"/>
    </row>
    <row r="529" spans="1:24" ht="90.75" customHeight="1">
      <c r="A529" s="446" t="s">
        <v>570</v>
      </c>
      <c r="B529" s="447" t="s">
        <v>571</v>
      </c>
      <c r="C529" s="513" t="s">
        <v>1129</v>
      </c>
      <c r="D529" s="465"/>
      <c r="E529" s="465"/>
      <c r="F529" s="465"/>
      <c r="G529" s="465"/>
      <c r="H529" s="466"/>
      <c r="I529" s="467"/>
      <c r="J529" s="468"/>
      <c r="K529" s="470"/>
      <c r="L529" s="471"/>
      <c r="M529" s="472"/>
      <c r="N529" s="472"/>
      <c r="O529" s="473"/>
      <c r="P529" s="473"/>
      <c r="Q529" s="473"/>
      <c r="R529" s="474"/>
      <c r="S529" s="475"/>
      <c r="T529" s="475"/>
      <c r="U529" s="475"/>
      <c r="V529" s="476"/>
      <c r="W529" s="477"/>
      <c r="X529" s="444"/>
    </row>
    <row r="530" spans="1:24" ht="55.5" customHeight="1">
      <c r="A530" s="446" t="s">
        <v>570</v>
      </c>
      <c r="B530" s="497" t="s">
        <v>617</v>
      </c>
      <c r="C530" s="449" t="s">
        <v>1130</v>
      </c>
      <c r="D530" s="449"/>
      <c r="E530" s="449"/>
      <c r="F530" s="449"/>
      <c r="G530" s="449"/>
      <c r="H530" s="479" t="s">
        <v>43</v>
      </c>
      <c r="I530" s="450">
        <v>5</v>
      </c>
      <c r="J530" s="451">
        <f t="shared" ref="J530:J552" si="308">I530*2</f>
        <v>10</v>
      </c>
      <c r="K530" s="452">
        <v>0</v>
      </c>
      <c r="L530" s="453">
        <v>0.08</v>
      </c>
      <c r="M530" s="454">
        <f t="shared" ref="M530:M552" si="309">K530*L530</f>
        <v>0</v>
      </c>
      <c r="N530" s="454">
        <f t="shared" ref="N530:N552" si="310">K530+M530</f>
        <v>0</v>
      </c>
      <c r="O530" s="455">
        <f t="shared" ref="O530:O552" si="311">J530*K530</f>
        <v>0</v>
      </c>
      <c r="P530" s="455">
        <f t="shared" ref="P530:P552" si="312">J530*N530</f>
        <v>0</v>
      </c>
      <c r="Q530" s="479" t="s">
        <v>43</v>
      </c>
      <c r="R530" s="456">
        <f>J530*0.6</f>
        <v>6</v>
      </c>
      <c r="S530" s="457">
        <f t="shared" ref="S530:S552" si="313">R530*K530</f>
        <v>0</v>
      </c>
      <c r="T530" s="457">
        <f t="shared" ref="T530:T552" si="314">R530*N530</f>
        <v>0</v>
      </c>
      <c r="U530" s="457">
        <f t="shared" ref="U530:U552" si="315">O530+S530</f>
        <v>0</v>
      </c>
      <c r="V530" s="458">
        <f t="shared" ref="V530:V552" si="316">P530+T530</f>
        <v>0</v>
      </c>
      <c r="W530" s="459" t="s">
        <v>1857</v>
      </c>
      <c r="X530" s="444"/>
    </row>
    <row r="531" spans="1:24" ht="55.5" customHeight="1">
      <c r="A531" s="446" t="s">
        <v>570</v>
      </c>
      <c r="B531" s="497" t="s">
        <v>619</v>
      </c>
      <c r="C531" s="449" t="s">
        <v>1131</v>
      </c>
      <c r="D531" s="449"/>
      <c r="E531" s="449"/>
      <c r="F531" s="449"/>
      <c r="G531" s="449"/>
      <c r="H531" s="479" t="s">
        <v>43</v>
      </c>
      <c r="I531" s="450">
        <v>5</v>
      </c>
      <c r="J531" s="451">
        <f t="shared" si="308"/>
        <v>10</v>
      </c>
      <c r="K531" s="452">
        <v>0</v>
      </c>
      <c r="L531" s="453">
        <v>0.08</v>
      </c>
      <c r="M531" s="454">
        <f t="shared" si="309"/>
        <v>0</v>
      </c>
      <c r="N531" s="454">
        <f t="shared" si="310"/>
        <v>0</v>
      </c>
      <c r="O531" s="455">
        <f t="shared" si="311"/>
        <v>0</v>
      </c>
      <c r="P531" s="455">
        <f t="shared" si="312"/>
        <v>0</v>
      </c>
      <c r="Q531" s="479" t="s">
        <v>43</v>
      </c>
      <c r="R531" s="456">
        <f>J531*0.6</f>
        <v>6</v>
      </c>
      <c r="S531" s="457">
        <f t="shared" si="313"/>
        <v>0</v>
      </c>
      <c r="T531" s="457">
        <f t="shared" si="314"/>
        <v>0</v>
      </c>
      <c r="U531" s="457">
        <f t="shared" si="315"/>
        <v>0</v>
      </c>
      <c r="V531" s="458">
        <f t="shared" si="316"/>
        <v>0</v>
      </c>
      <c r="W531" s="459" t="s">
        <v>1857</v>
      </c>
      <c r="X531" s="444"/>
    </row>
    <row r="532" spans="1:24" ht="55.5" customHeight="1">
      <c r="A532" s="446" t="s">
        <v>570</v>
      </c>
      <c r="B532" s="497" t="s">
        <v>621</v>
      </c>
      <c r="C532" s="449" t="s">
        <v>1132</v>
      </c>
      <c r="D532" s="449"/>
      <c r="E532" s="449"/>
      <c r="F532" s="449"/>
      <c r="G532" s="449"/>
      <c r="H532" s="479" t="s">
        <v>43</v>
      </c>
      <c r="I532" s="450">
        <v>2</v>
      </c>
      <c r="J532" s="451">
        <f t="shared" si="308"/>
        <v>4</v>
      </c>
      <c r="K532" s="452">
        <v>0</v>
      </c>
      <c r="L532" s="453">
        <v>0.08</v>
      </c>
      <c r="M532" s="454">
        <f t="shared" si="309"/>
        <v>0</v>
      </c>
      <c r="N532" s="454">
        <f t="shared" si="310"/>
        <v>0</v>
      </c>
      <c r="O532" s="455">
        <f t="shared" si="311"/>
        <v>0</v>
      </c>
      <c r="P532" s="455">
        <f t="shared" si="312"/>
        <v>0</v>
      </c>
      <c r="Q532" s="479" t="s">
        <v>43</v>
      </c>
      <c r="R532" s="456">
        <v>2</v>
      </c>
      <c r="S532" s="457">
        <f t="shared" si="313"/>
        <v>0</v>
      </c>
      <c r="T532" s="457">
        <f t="shared" si="314"/>
        <v>0</v>
      </c>
      <c r="U532" s="457">
        <f t="shared" si="315"/>
        <v>0</v>
      </c>
      <c r="V532" s="458">
        <f t="shared" si="316"/>
        <v>0</v>
      </c>
      <c r="W532" s="459" t="s">
        <v>1857</v>
      </c>
      <c r="X532" s="444"/>
    </row>
    <row r="533" spans="1:24" ht="55.5" customHeight="1">
      <c r="A533" s="446" t="s">
        <v>570</v>
      </c>
      <c r="B533" s="497" t="s">
        <v>623</v>
      </c>
      <c r="C533" s="449" t="s">
        <v>1133</v>
      </c>
      <c r="D533" s="449"/>
      <c r="E533" s="449"/>
      <c r="F533" s="449"/>
      <c r="G533" s="449"/>
      <c r="H533" s="479" t="s">
        <v>43</v>
      </c>
      <c r="I533" s="450">
        <v>2</v>
      </c>
      <c r="J533" s="451">
        <f t="shared" si="308"/>
        <v>4</v>
      </c>
      <c r="K533" s="452">
        <v>0</v>
      </c>
      <c r="L533" s="453">
        <v>0.08</v>
      </c>
      <c r="M533" s="454">
        <f t="shared" si="309"/>
        <v>0</v>
      </c>
      <c r="N533" s="454">
        <f t="shared" si="310"/>
        <v>0</v>
      </c>
      <c r="O533" s="455">
        <f t="shared" si="311"/>
        <v>0</v>
      </c>
      <c r="P533" s="455">
        <f t="shared" si="312"/>
        <v>0</v>
      </c>
      <c r="Q533" s="479" t="s">
        <v>43</v>
      </c>
      <c r="R533" s="456">
        <v>2</v>
      </c>
      <c r="S533" s="457">
        <f t="shared" si="313"/>
        <v>0</v>
      </c>
      <c r="T533" s="457">
        <f t="shared" si="314"/>
        <v>0</v>
      </c>
      <c r="U533" s="457">
        <f t="shared" si="315"/>
        <v>0</v>
      </c>
      <c r="V533" s="458">
        <f t="shared" si="316"/>
        <v>0</v>
      </c>
      <c r="W533" s="459" t="s">
        <v>1857</v>
      </c>
      <c r="X533" s="444"/>
    </row>
    <row r="534" spans="1:24" ht="55.5" customHeight="1">
      <c r="A534" s="446" t="s">
        <v>570</v>
      </c>
      <c r="B534" s="497" t="s">
        <v>632</v>
      </c>
      <c r="C534" s="449" t="s">
        <v>1134</v>
      </c>
      <c r="D534" s="449"/>
      <c r="E534" s="449"/>
      <c r="F534" s="449"/>
      <c r="G534" s="449"/>
      <c r="H534" s="479" t="s">
        <v>43</v>
      </c>
      <c r="I534" s="450">
        <v>2</v>
      </c>
      <c r="J534" s="451">
        <f t="shared" si="308"/>
        <v>4</v>
      </c>
      <c r="K534" s="452">
        <v>0</v>
      </c>
      <c r="L534" s="453">
        <v>0.08</v>
      </c>
      <c r="M534" s="454">
        <f t="shared" si="309"/>
        <v>0</v>
      </c>
      <c r="N534" s="454">
        <f t="shared" si="310"/>
        <v>0</v>
      </c>
      <c r="O534" s="455">
        <f t="shared" si="311"/>
        <v>0</v>
      </c>
      <c r="P534" s="455">
        <f t="shared" si="312"/>
        <v>0</v>
      </c>
      <c r="Q534" s="479" t="s">
        <v>43</v>
      </c>
      <c r="R534" s="456">
        <v>2</v>
      </c>
      <c r="S534" s="457">
        <f t="shared" si="313"/>
        <v>0</v>
      </c>
      <c r="T534" s="457">
        <f t="shared" si="314"/>
        <v>0</v>
      </c>
      <c r="U534" s="457">
        <f t="shared" si="315"/>
        <v>0</v>
      </c>
      <c r="V534" s="458">
        <f t="shared" si="316"/>
        <v>0</v>
      </c>
      <c r="W534" s="459" t="s">
        <v>1857</v>
      </c>
      <c r="X534" s="444"/>
    </row>
    <row r="535" spans="1:24" ht="55.5" customHeight="1">
      <c r="A535" s="446" t="s">
        <v>570</v>
      </c>
      <c r="B535" s="497" t="s">
        <v>634</v>
      </c>
      <c r="C535" s="449" t="s">
        <v>1135</v>
      </c>
      <c r="D535" s="449"/>
      <c r="E535" s="449"/>
      <c r="F535" s="449"/>
      <c r="G535" s="449"/>
      <c r="H535" s="479" t="s">
        <v>43</v>
      </c>
      <c r="I535" s="450">
        <v>2</v>
      </c>
      <c r="J535" s="451">
        <f t="shared" si="308"/>
        <v>4</v>
      </c>
      <c r="K535" s="452">
        <v>0</v>
      </c>
      <c r="L535" s="453">
        <v>0.08</v>
      </c>
      <c r="M535" s="454">
        <f t="shared" si="309"/>
        <v>0</v>
      </c>
      <c r="N535" s="454">
        <f t="shared" si="310"/>
        <v>0</v>
      </c>
      <c r="O535" s="455">
        <f t="shared" si="311"/>
        <v>0</v>
      </c>
      <c r="P535" s="455">
        <f t="shared" si="312"/>
        <v>0</v>
      </c>
      <c r="Q535" s="479" t="s">
        <v>43</v>
      </c>
      <c r="R535" s="456">
        <v>2</v>
      </c>
      <c r="S535" s="457">
        <f t="shared" si="313"/>
        <v>0</v>
      </c>
      <c r="T535" s="457">
        <f t="shared" si="314"/>
        <v>0</v>
      </c>
      <c r="U535" s="457">
        <f t="shared" si="315"/>
        <v>0</v>
      </c>
      <c r="V535" s="458">
        <f t="shared" si="316"/>
        <v>0</v>
      </c>
      <c r="W535" s="459" t="s">
        <v>1857</v>
      </c>
      <c r="X535" s="444"/>
    </row>
    <row r="536" spans="1:24" ht="55.5" customHeight="1">
      <c r="A536" s="446" t="s">
        <v>570</v>
      </c>
      <c r="B536" s="497" t="s">
        <v>636</v>
      </c>
      <c r="C536" s="449" t="s">
        <v>1136</v>
      </c>
      <c r="D536" s="449"/>
      <c r="E536" s="449"/>
      <c r="F536" s="449"/>
      <c r="G536" s="449"/>
      <c r="H536" s="479" t="s">
        <v>43</v>
      </c>
      <c r="I536" s="450">
        <v>2</v>
      </c>
      <c r="J536" s="451">
        <f t="shared" si="308"/>
        <v>4</v>
      </c>
      <c r="K536" s="452">
        <v>0</v>
      </c>
      <c r="L536" s="453">
        <v>0.08</v>
      </c>
      <c r="M536" s="454">
        <f t="shared" si="309"/>
        <v>0</v>
      </c>
      <c r="N536" s="454">
        <f t="shared" si="310"/>
        <v>0</v>
      </c>
      <c r="O536" s="455">
        <f t="shared" si="311"/>
        <v>0</v>
      </c>
      <c r="P536" s="455">
        <f t="shared" si="312"/>
        <v>0</v>
      </c>
      <c r="Q536" s="479" t="s">
        <v>43</v>
      </c>
      <c r="R536" s="456">
        <v>2</v>
      </c>
      <c r="S536" s="457">
        <f t="shared" si="313"/>
        <v>0</v>
      </c>
      <c r="T536" s="457">
        <f t="shared" si="314"/>
        <v>0</v>
      </c>
      <c r="U536" s="457">
        <f t="shared" si="315"/>
        <v>0</v>
      </c>
      <c r="V536" s="458">
        <f t="shared" si="316"/>
        <v>0</v>
      </c>
      <c r="W536" s="459" t="s">
        <v>1857</v>
      </c>
      <c r="X536" s="444"/>
    </row>
    <row r="537" spans="1:24" ht="55.5" customHeight="1">
      <c r="A537" s="446" t="s">
        <v>570</v>
      </c>
      <c r="B537" s="497" t="s">
        <v>638</v>
      </c>
      <c r="C537" s="449" t="s">
        <v>1137</v>
      </c>
      <c r="D537" s="449"/>
      <c r="E537" s="449"/>
      <c r="F537" s="449"/>
      <c r="G537" s="449"/>
      <c r="H537" s="479" t="s">
        <v>43</v>
      </c>
      <c r="I537" s="450">
        <v>2</v>
      </c>
      <c r="J537" s="451">
        <f t="shared" si="308"/>
        <v>4</v>
      </c>
      <c r="K537" s="452">
        <v>0</v>
      </c>
      <c r="L537" s="453">
        <v>0.08</v>
      </c>
      <c r="M537" s="454">
        <f t="shared" si="309"/>
        <v>0</v>
      </c>
      <c r="N537" s="454">
        <f t="shared" si="310"/>
        <v>0</v>
      </c>
      <c r="O537" s="455">
        <f t="shared" si="311"/>
        <v>0</v>
      </c>
      <c r="P537" s="455">
        <f t="shared" si="312"/>
        <v>0</v>
      </c>
      <c r="Q537" s="479" t="s">
        <v>43</v>
      </c>
      <c r="R537" s="456">
        <v>2</v>
      </c>
      <c r="S537" s="457">
        <f t="shared" si="313"/>
        <v>0</v>
      </c>
      <c r="T537" s="457">
        <f t="shared" si="314"/>
        <v>0</v>
      </c>
      <c r="U537" s="457">
        <f t="shared" si="315"/>
        <v>0</v>
      </c>
      <c r="V537" s="458">
        <f t="shared" si="316"/>
        <v>0</v>
      </c>
      <c r="W537" s="459" t="s">
        <v>1857</v>
      </c>
      <c r="X537" s="444"/>
    </row>
    <row r="538" spans="1:24" ht="55.5" customHeight="1">
      <c r="A538" s="446" t="s">
        <v>570</v>
      </c>
      <c r="B538" s="497" t="s">
        <v>640</v>
      </c>
      <c r="C538" s="449" t="s">
        <v>1138</v>
      </c>
      <c r="D538" s="449"/>
      <c r="E538" s="449"/>
      <c r="F538" s="449"/>
      <c r="G538" s="449"/>
      <c r="H538" s="479" t="s">
        <v>43</v>
      </c>
      <c r="I538" s="450">
        <v>2</v>
      </c>
      <c r="J538" s="451">
        <f t="shared" si="308"/>
        <v>4</v>
      </c>
      <c r="K538" s="452">
        <v>0</v>
      </c>
      <c r="L538" s="453">
        <v>0.08</v>
      </c>
      <c r="M538" s="454">
        <f t="shared" si="309"/>
        <v>0</v>
      </c>
      <c r="N538" s="454">
        <f t="shared" si="310"/>
        <v>0</v>
      </c>
      <c r="O538" s="455">
        <f t="shared" si="311"/>
        <v>0</v>
      </c>
      <c r="P538" s="455">
        <f t="shared" si="312"/>
        <v>0</v>
      </c>
      <c r="Q538" s="479" t="s">
        <v>43</v>
      </c>
      <c r="R538" s="456">
        <v>2</v>
      </c>
      <c r="S538" s="457">
        <f t="shared" si="313"/>
        <v>0</v>
      </c>
      <c r="T538" s="457">
        <f t="shared" si="314"/>
        <v>0</v>
      </c>
      <c r="U538" s="457">
        <f t="shared" si="315"/>
        <v>0</v>
      </c>
      <c r="V538" s="458">
        <f t="shared" si="316"/>
        <v>0</v>
      </c>
      <c r="W538" s="459" t="s">
        <v>1857</v>
      </c>
      <c r="X538" s="444"/>
    </row>
    <row r="539" spans="1:24" ht="73.5" customHeight="1">
      <c r="A539" s="446" t="s">
        <v>570</v>
      </c>
      <c r="B539" s="497" t="s">
        <v>1059</v>
      </c>
      <c r="C539" s="449" t="s">
        <v>1139</v>
      </c>
      <c r="D539" s="449"/>
      <c r="E539" s="449"/>
      <c r="F539" s="449"/>
      <c r="G539" s="449"/>
      <c r="H539" s="479" t="s">
        <v>43</v>
      </c>
      <c r="I539" s="450">
        <v>2</v>
      </c>
      <c r="J539" s="451">
        <f t="shared" si="308"/>
        <v>4</v>
      </c>
      <c r="K539" s="452">
        <v>0</v>
      </c>
      <c r="L539" s="453">
        <v>0.08</v>
      </c>
      <c r="M539" s="454">
        <f t="shared" si="309"/>
        <v>0</v>
      </c>
      <c r="N539" s="454">
        <f t="shared" si="310"/>
        <v>0</v>
      </c>
      <c r="O539" s="455">
        <f t="shared" si="311"/>
        <v>0</v>
      </c>
      <c r="P539" s="455">
        <f t="shared" si="312"/>
        <v>0</v>
      </c>
      <c r="Q539" s="479" t="s">
        <v>43</v>
      </c>
      <c r="R539" s="456">
        <v>2</v>
      </c>
      <c r="S539" s="457">
        <f t="shared" si="313"/>
        <v>0</v>
      </c>
      <c r="T539" s="457">
        <f t="shared" si="314"/>
        <v>0</v>
      </c>
      <c r="U539" s="457">
        <f t="shared" si="315"/>
        <v>0</v>
      </c>
      <c r="V539" s="458">
        <f t="shared" si="316"/>
        <v>0</v>
      </c>
      <c r="W539" s="459" t="s">
        <v>1857</v>
      </c>
      <c r="X539" s="444"/>
    </row>
    <row r="540" spans="1:24" ht="55.5" customHeight="1">
      <c r="A540" s="446" t="s">
        <v>570</v>
      </c>
      <c r="B540" s="497" t="s">
        <v>1061</v>
      </c>
      <c r="C540" s="449" t="s">
        <v>1140</v>
      </c>
      <c r="D540" s="449"/>
      <c r="E540" s="449"/>
      <c r="F540" s="449"/>
      <c r="G540" s="449"/>
      <c r="H540" s="479" t="s">
        <v>43</v>
      </c>
      <c r="I540" s="450">
        <v>2</v>
      </c>
      <c r="J540" s="451">
        <f t="shared" si="308"/>
        <v>4</v>
      </c>
      <c r="K540" s="452">
        <v>0</v>
      </c>
      <c r="L540" s="453">
        <v>0.08</v>
      </c>
      <c r="M540" s="454">
        <f t="shared" si="309"/>
        <v>0</v>
      </c>
      <c r="N540" s="454">
        <f t="shared" si="310"/>
        <v>0</v>
      </c>
      <c r="O540" s="455">
        <f t="shared" si="311"/>
        <v>0</v>
      </c>
      <c r="P540" s="455">
        <f t="shared" si="312"/>
        <v>0</v>
      </c>
      <c r="Q540" s="479" t="s">
        <v>43</v>
      </c>
      <c r="R540" s="456">
        <v>2</v>
      </c>
      <c r="S540" s="457">
        <f t="shared" si="313"/>
        <v>0</v>
      </c>
      <c r="T540" s="457">
        <f t="shared" si="314"/>
        <v>0</v>
      </c>
      <c r="U540" s="457">
        <f t="shared" si="315"/>
        <v>0</v>
      </c>
      <c r="V540" s="458">
        <f t="shared" si="316"/>
        <v>0</v>
      </c>
      <c r="W540" s="459" t="s">
        <v>1857</v>
      </c>
      <c r="X540" s="444"/>
    </row>
    <row r="541" spans="1:24" ht="55.5" customHeight="1">
      <c r="A541" s="446" t="s">
        <v>570</v>
      </c>
      <c r="B541" s="497" t="s">
        <v>1063</v>
      </c>
      <c r="C541" s="449" t="s">
        <v>1141</v>
      </c>
      <c r="D541" s="449"/>
      <c r="E541" s="449"/>
      <c r="F541" s="449"/>
      <c r="G541" s="449"/>
      <c r="H541" s="479" t="s">
        <v>43</v>
      </c>
      <c r="I541" s="450">
        <v>2</v>
      </c>
      <c r="J541" s="451">
        <f t="shared" si="308"/>
        <v>4</v>
      </c>
      <c r="K541" s="452">
        <v>0</v>
      </c>
      <c r="L541" s="453">
        <v>0.08</v>
      </c>
      <c r="M541" s="454">
        <f t="shared" si="309"/>
        <v>0</v>
      </c>
      <c r="N541" s="454">
        <f t="shared" si="310"/>
        <v>0</v>
      </c>
      <c r="O541" s="455">
        <f t="shared" si="311"/>
        <v>0</v>
      </c>
      <c r="P541" s="455">
        <f t="shared" si="312"/>
        <v>0</v>
      </c>
      <c r="Q541" s="479" t="s">
        <v>43</v>
      </c>
      <c r="R541" s="456">
        <v>2</v>
      </c>
      <c r="S541" s="457">
        <f t="shared" si="313"/>
        <v>0</v>
      </c>
      <c r="T541" s="457">
        <f t="shared" si="314"/>
        <v>0</v>
      </c>
      <c r="U541" s="457">
        <f t="shared" si="315"/>
        <v>0</v>
      </c>
      <c r="V541" s="458">
        <f t="shared" si="316"/>
        <v>0</v>
      </c>
      <c r="W541" s="459" t="s">
        <v>1857</v>
      </c>
      <c r="X541" s="444"/>
    </row>
    <row r="542" spans="1:24" ht="77.25" customHeight="1">
      <c r="A542" s="446" t="s">
        <v>570</v>
      </c>
      <c r="B542" s="497" t="s">
        <v>1094</v>
      </c>
      <c r="C542" s="449" t="s">
        <v>1142</v>
      </c>
      <c r="D542" s="449"/>
      <c r="E542" s="449"/>
      <c r="F542" s="449"/>
      <c r="G542" s="449"/>
      <c r="H542" s="479" t="s">
        <v>43</v>
      </c>
      <c r="I542" s="450">
        <v>5</v>
      </c>
      <c r="J542" s="451">
        <f t="shared" si="308"/>
        <v>10</v>
      </c>
      <c r="K542" s="452">
        <v>0</v>
      </c>
      <c r="L542" s="453">
        <v>0.08</v>
      </c>
      <c r="M542" s="454">
        <f t="shared" si="309"/>
        <v>0</v>
      </c>
      <c r="N542" s="454">
        <f t="shared" si="310"/>
        <v>0</v>
      </c>
      <c r="O542" s="455">
        <f t="shared" si="311"/>
        <v>0</v>
      </c>
      <c r="P542" s="455">
        <f t="shared" si="312"/>
        <v>0</v>
      </c>
      <c r="Q542" s="479" t="s">
        <v>43</v>
      </c>
      <c r="R542" s="456">
        <f>J542*0.6</f>
        <v>6</v>
      </c>
      <c r="S542" s="457">
        <f t="shared" si="313"/>
        <v>0</v>
      </c>
      <c r="T542" s="457">
        <f t="shared" si="314"/>
        <v>0</v>
      </c>
      <c r="U542" s="457">
        <f t="shared" si="315"/>
        <v>0</v>
      </c>
      <c r="V542" s="458">
        <f t="shared" si="316"/>
        <v>0</v>
      </c>
      <c r="W542" s="459" t="s">
        <v>1857</v>
      </c>
      <c r="X542" s="444"/>
    </row>
    <row r="543" spans="1:24" ht="81.75" customHeight="1">
      <c r="A543" s="446" t="s">
        <v>570</v>
      </c>
      <c r="B543" s="497" t="s">
        <v>1096</v>
      </c>
      <c r="C543" s="449" t="s">
        <v>1143</v>
      </c>
      <c r="D543" s="449"/>
      <c r="E543" s="449"/>
      <c r="F543" s="449"/>
      <c r="G543" s="449"/>
      <c r="H543" s="479" t="s">
        <v>43</v>
      </c>
      <c r="I543" s="450">
        <v>2</v>
      </c>
      <c r="J543" s="451">
        <f t="shared" si="308"/>
        <v>4</v>
      </c>
      <c r="K543" s="452">
        <v>0</v>
      </c>
      <c r="L543" s="453">
        <v>0.08</v>
      </c>
      <c r="M543" s="454">
        <f t="shared" si="309"/>
        <v>0</v>
      </c>
      <c r="N543" s="454">
        <f t="shared" si="310"/>
        <v>0</v>
      </c>
      <c r="O543" s="455">
        <f t="shared" si="311"/>
        <v>0</v>
      </c>
      <c r="P543" s="455">
        <f t="shared" si="312"/>
        <v>0</v>
      </c>
      <c r="Q543" s="479" t="s">
        <v>43</v>
      </c>
      <c r="R543" s="456">
        <v>2</v>
      </c>
      <c r="S543" s="457">
        <f t="shared" si="313"/>
        <v>0</v>
      </c>
      <c r="T543" s="457">
        <f t="shared" si="314"/>
        <v>0</v>
      </c>
      <c r="U543" s="457">
        <f t="shared" si="315"/>
        <v>0</v>
      </c>
      <c r="V543" s="458">
        <f t="shared" si="316"/>
        <v>0</v>
      </c>
      <c r="W543" s="459" t="s">
        <v>1857</v>
      </c>
      <c r="X543" s="444"/>
    </row>
    <row r="544" spans="1:24" ht="75.75" customHeight="1">
      <c r="A544" s="446" t="s">
        <v>570</v>
      </c>
      <c r="B544" s="497" t="s">
        <v>1098</v>
      </c>
      <c r="C544" s="449" t="s">
        <v>1144</v>
      </c>
      <c r="D544" s="449"/>
      <c r="E544" s="449"/>
      <c r="F544" s="449"/>
      <c r="G544" s="449"/>
      <c r="H544" s="479" t="s">
        <v>43</v>
      </c>
      <c r="I544" s="450">
        <v>2</v>
      </c>
      <c r="J544" s="451">
        <f t="shared" si="308"/>
        <v>4</v>
      </c>
      <c r="K544" s="452">
        <v>0</v>
      </c>
      <c r="L544" s="453">
        <v>0.08</v>
      </c>
      <c r="M544" s="454">
        <f t="shared" si="309"/>
        <v>0</v>
      </c>
      <c r="N544" s="454">
        <f t="shared" si="310"/>
        <v>0</v>
      </c>
      <c r="O544" s="455">
        <f t="shared" si="311"/>
        <v>0</v>
      </c>
      <c r="P544" s="455">
        <f t="shared" si="312"/>
        <v>0</v>
      </c>
      <c r="Q544" s="479" t="s">
        <v>43</v>
      </c>
      <c r="R544" s="456">
        <v>2</v>
      </c>
      <c r="S544" s="457">
        <f t="shared" si="313"/>
        <v>0</v>
      </c>
      <c r="T544" s="457">
        <f t="shared" si="314"/>
        <v>0</v>
      </c>
      <c r="U544" s="457">
        <f t="shared" si="315"/>
        <v>0</v>
      </c>
      <c r="V544" s="458">
        <f t="shared" si="316"/>
        <v>0</v>
      </c>
      <c r="W544" s="459" t="s">
        <v>1857</v>
      </c>
      <c r="X544" s="444"/>
    </row>
    <row r="545" spans="1:25" ht="68.25" customHeight="1">
      <c r="A545" s="446" t="s">
        <v>570</v>
      </c>
      <c r="B545" s="497" t="s">
        <v>1100</v>
      </c>
      <c r="C545" s="449" t="s">
        <v>1145</v>
      </c>
      <c r="D545" s="449"/>
      <c r="E545" s="449"/>
      <c r="F545" s="449"/>
      <c r="G545" s="449"/>
      <c r="H545" s="479" t="s">
        <v>43</v>
      </c>
      <c r="I545" s="450">
        <v>5</v>
      </c>
      <c r="J545" s="451">
        <f t="shared" si="308"/>
        <v>10</v>
      </c>
      <c r="K545" s="452">
        <v>0</v>
      </c>
      <c r="L545" s="453">
        <v>0.08</v>
      </c>
      <c r="M545" s="454">
        <f t="shared" si="309"/>
        <v>0</v>
      </c>
      <c r="N545" s="454">
        <f t="shared" si="310"/>
        <v>0</v>
      </c>
      <c r="O545" s="455">
        <f t="shared" si="311"/>
        <v>0</v>
      </c>
      <c r="P545" s="455">
        <f t="shared" si="312"/>
        <v>0</v>
      </c>
      <c r="Q545" s="479" t="s">
        <v>43</v>
      </c>
      <c r="R545" s="456">
        <f>J545*0.6</f>
        <v>6</v>
      </c>
      <c r="S545" s="457">
        <f t="shared" si="313"/>
        <v>0</v>
      </c>
      <c r="T545" s="457">
        <f t="shared" si="314"/>
        <v>0</v>
      </c>
      <c r="U545" s="457">
        <f t="shared" si="315"/>
        <v>0</v>
      </c>
      <c r="V545" s="458">
        <f t="shared" si="316"/>
        <v>0</v>
      </c>
      <c r="W545" s="459" t="s">
        <v>1857</v>
      </c>
      <c r="X545" s="444"/>
    </row>
    <row r="546" spans="1:25" ht="55.5" customHeight="1">
      <c r="A546" s="446" t="s">
        <v>570</v>
      </c>
      <c r="B546" s="497" t="s">
        <v>1102</v>
      </c>
      <c r="C546" s="449" t="s">
        <v>1146</v>
      </c>
      <c r="D546" s="449"/>
      <c r="E546" s="449"/>
      <c r="F546" s="449"/>
      <c r="G546" s="449"/>
      <c r="H546" s="479" t="s">
        <v>43</v>
      </c>
      <c r="I546" s="450">
        <v>2</v>
      </c>
      <c r="J546" s="451">
        <f t="shared" si="308"/>
        <v>4</v>
      </c>
      <c r="K546" s="452">
        <v>0</v>
      </c>
      <c r="L546" s="453">
        <v>0.08</v>
      </c>
      <c r="M546" s="454">
        <f t="shared" si="309"/>
        <v>0</v>
      </c>
      <c r="N546" s="454">
        <f t="shared" si="310"/>
        <v>0</v>
      </c>
      <c r="O546" s="455">
        <f t="shared" si="311"/>
        <v>0</v>
      </c>
      <c r="P546" s="455">
        <f t="shared" si="312"/>
        <v>0</v>
      </c>
      <c r="Q546" s="479" t="s">
        <v>43</v>
      </c>
      <c r="R546" s="456">
        <v>2</v>
      </c>
      <c r="S546" s="457">
        <f t="shared" si="313"/>
        <v>0</v>
      </c>
      <c r="T546" s="457">
        <f t="shared" si="314"/>
        <v>0</v>
      </c>
      <c r="U546" s="457">
        <f t="shared" si="315"/>
        <v>0</v>
      </c>
      <c r="V546" s="458">
        <f t="shared" si="316"/>
        <v>0</v>
      </c>
      <c r="W546" s="459" t="s">
        <v>1857</v>
      </c>
      <c r="X546" s="444"/>
    </row>
    <row r="547" spans="1:25" ht="55.5" customHeight="1">
      <c r="A547" s="446" t="s">
        <v>570</v>
      </c>
      <c r="B547" s="497" t="s">
        <v>1104</v>
      </c>
      <c r="C547" s="449" t="s">
        <v>1147</v>
      </c>
      <c r="D547" s="449"/>
      <c r="E547" s="449"/>
      <c r="F547" s="449"/>
      <c r="G547" s="449"/>
      <c r="H547" s="479" t="s">
        <v>43</v>
      </c>
      <c r="I547" s="450">
        <v>2</v>
      </c>
      <c r="J547" s="451">
        <f t="shared" si="308"/>
        <v>4</v>
      </c>
      <c r="K547" s="452">
        <v>0</v>
      </c>
      <c r="L547" s="453">
        <v>0.08</v>
      </c>
      <c r="M547" s="454">
        <f t="shared" si="309"/>
        <v>0</v>
      </c>
      <c r="N547" s="454">
        <f t="shared" si="310"/>
        <v>0</v>
      </c>
      <c r="O547" s="455">
        <f t="shared" si="311"/>
        <v>0</v>
      </c>
      <c r="P547" s="455">
        <f t="shared" si="312"/>
        <v>0</v>
      </c>
      <c r="Q547" s="479" t="s">
        <v>43</v>
      </c>
      <c r="R547" s="456">
        <v>2</v>
      </c>
      <c r="S547" s="457">
        <f t="shared" si="313"/>
        <v>0</v>
      </c>
      <c r="T547" s="457">
        <f t="shared" si="314"/>
        <v>0</v>
      </c>
      <c r="U547" s="457">
        <f t="shared" si="315"/>
        <v>0</v>
      </c>
      <c r="V547" s="458">
        <f t="shared" si="316"/>
        <v>0</v>
      </c>
      <c r="W547" s="459" t="s">
        <v>1857</v>
      </c>
      <c r="X547" s="444"/>
    </row>
    <row r="548" spans="1:25" ht="55.5" customHeight="1">
      <c r="A548" s="446" t="s">
        <v>570</v>
      </c>
      <c r="B548" s="497" t="s">
        <v>1106</v>
      </c>
      <c r="C548" s="449" t="s">
        <v>1148</v>
      </c>
      <c r="D548" s="449"/>
      <c r="E548" s="449"/>
      <c r="F548" s="449"/>
      <c r="G548" s="449"/>
      <c r="H548" s="479" t="s">
        <v>43</v>
      </c>
      <c r="I548" s="450">
        <v>2</v>
      </c>
      <c r="J548" s="451">
        <f t="shared" si="308"/>
        <v>4</v>
      </c>
      <c r="K548" s="452">
        <v>0</v>
      </c>
      <c r="L548" s="453">
        <v>0.08</v>
      </c>
      <c r="M548" s="454">
        <f t="shared" si="309"/>
        <v>0</v>
      </c>
      <c r="N548" s="454">
        <f t="shared" si="310"/>
        <v>0</v>
      </c>
      <c r="O548" s="455">
        <f t="shared" si="311"/>
        <v>0</v>
      </c>
      <c r="P548" s="455">
        <f t="shared" si="312"/>
        <v>0</v>
      </c>
      <c r="Q548" s="479" t="s">
        <v>43</v>
      </c>
      <c r="R548" s="456">
        <v>2</v>
      </c>
      <c r="S548" s="457">
        <f t="shared" si="313"/>
        <v>0</v>
      </c>
      <c r="T548" s="457">
        <f t="shared" si="314"/>
        <v>0</v>
      </c>
      <c r="U548" s="457">
        <f t="shared" si="315"/>
        <v>0</v>
      </c>
      <c r="V548" s="458">
        <f t="shared" si="316"/>
        <v>0</v>
      </c>
      <c r="W548" s="459" t="s">
        <v>1857</v>
      </c>
      <c r="X548" s="444"/>
    </row>
    <row r="549" spans="1:25" ht="55.5" customHeight="1">
      <c r="A549" s="446" t="s">
        <v>570</v>
      </c>
      <c r="B549" s="497" t="s">
        <v>1108</v>
      </c>
      <c r="C549" s="449" t="s">
        <v>1149</v>
      </c>
      <c r="D549" s="449"/>
      <c r="E549" s="449"/>
      <c r="F549" s="449"/>
      <c r="G549" s="449"/>
      <c r="H549" s="479" t="s">
        <v>43</v>
      </c>
      <c r="I549" s="450">
        <v>50</v>
      </c>
      <c r="J549" s="451">
        <f t="shared" si="308"/>
        <v>100</v>
      </c>
      <c r="K549" s="452">
        <v>0</v>
      </c>
      <c r="L549" s="453">
        <v>0.08</v>
      </c>
      <c r="M549" s="454">
        <f t="shared" si="309"/>
        <v>0</v>
      </c>
      <c r="N549" s="454">
        <f t="shared" si="310"/>
        <v>0</v>
      </c>
      <c r="O549" s="455">
        <f t="shared" si="311"/>
        <v>0</v>
      </c>
      <c r="P549" s="455">
        <f t="shared" si="312"/>
        <v>0</v>
      </c>
      <c r="Q549" s="479" t="s">
        <v>43</v>
      </c>
      <c r="R549" s="456">
        <f>J549*0.6</f>
        <v>60</v>
      </c>
      <c r="S549" s="457">
        <f t="shared" si="313"/>
        <v>0</v>
      </c>
      <c r="T549" s="457">
        <f t="shared" si="314"/>
        <v>0</v>
      </c>
      <c r="U549" s="457">
        <f t="shared" si="315"/>
        <v>0</v>
      </c>
      <c r="V549" s="458">
        <f t="shared" si="316"/>
        <v>0</v>
      </c>
      <c r="W549" s="459">
        <v>50</v>
      </c>
      <c r="X549" s="444"/>
    </row>
    <row r="550" spans="1:25" ht="55.5" customHeight="1">
      <c r="A550" s="446" t="s">
        <v>570</v>
      </c>
      <c r="B550" s="497" t="s">
        <v>1110</v>
      </c>
      <c r="C550" s="449" t="s">
        <v>1150</v>
      </c>
      <c r="D550" s="449"/>
      <c r="E550" s="449"/>
      <c r="F550" s="449"/>
      <c r="G550" s="449"/>
      <c r="H550" s="479" t="s">
        <v>43</v>
      </c>
      <c r="I550" s="450">
        <v>300</v>
      </c>
      <c r="J550" s="451">
        <f t="shared" si="308"/>
        <v>600</v>
      </c>
      <c r="K550" s="452">
        <v>0</v>
      </c>
      <c r="L550" s="453">
        <v>0.08</v>
      </c>
      <c r="M550" s="454">
        <f t="shared" si="309"/>
        <v>0</v>
      </c>
      <c r="N550" s="454">
        <f t="shared" si="310"/>
        <v>0</v>
      </c>
      <c r="O550" s="455">
        <f t="shared" si="311"/>
        <v>0</v>
      </c>
      <c r="P550" s="455">
        <f t="shared" si="312"/>
        <v>0</v>
      </c>
      <c r="Q550" s="479" t="s">
        <v>43</v>
      </c>
      <c r="R550" s="456">
        <f>J550*0.6</f>
        <v>360</v>
      </c>
      <c r="S550" s="457">
        <f t="shared" si="313"/>
        <v>0</v>
      </c>
      <c r="T550" s="457">
        <f t="shared" si="314"/>
        <v>0</v>
      </c>
      <c r="U550" s="457">
        <f t="shared" si="315"/>
        <v>0</v>
      </c>
      <c r="V550" s="458">
        <f t="shared" si="316"/>
        <v>0</v>
      </c>
      <c r="W550" s="459" t="s">
        <v>1858</v>
      </c>
      <c r="X550" s="444"/>
    </row>
    <row r="551" spans="1:25" ht="55.5" customHeight="1">
      <c r="A551" s="446" t="s">
        <v>570</v>
      </c>
      <c r="B551" s="497" t="s">
        <v>1112</v>
      </c>
      <c r="C551" s="449" t="s">
        <v>1151</v>
      </c>
      <c r="D551" s="449"/>
      <c r="E551" s="449"/>
      <c r="F551" s="449"/>
      <c r="G551" s="449"/>
      <c r="H551" s="479" t="s">
        <v>43</v>
      </c>
      <c r="I551" s="450">
        <v>25</v>
      </c>
      <c r="J551" s="451">
        <f t="shared" si="308"/>
        <v>50</v>
      </c>
      <c r="K551" s="452">
        <v>0</v>
      </c>
      <c r="L551" s="453">
        <v>0.08</v>
      </c>
      <c r="M551" s="454">
        <f t="shared" si="309"/>
        <v>0</v>
      </c>
      <c r="N551" s="454">
        <f t="shared" si="310"/>
        <v>0</v>
      </c>
      <c r="O551" s="455">
        <f t="shared" si="311"/>
        <v>0</v>
      </c>
      <c r="P551" s="455">
        <f t="shared" si="312"/>
        <v>0</v>
      </c>
      <c r="Q551" s="479" t="s">
        <v>43</v>
      </c>
      <c r="R551" s="456">
        <f>J551*0.6</f>
        <v>30</v>
      </c>
      <c r="S551" s="457">
        <f t="shared" si="313"/>
        <v>0</v>
      </c>
      <c r="T551" s="457">
        <f t="shared" si="314"/>
        <v>0</v>
      </c>
      <c r="U551" s="457">
        <f t="shared" si="315"/>
        <v>0</v>
      </c>
      <c r="V551" s="458">
        <f t="shared" si="316"/>
        <v>0</v>
      </c>
      <c r="W551" s="459" t="s">
        <v>1859</v>
      </c>
      <c r="X551" s="444"/>
    </row>
    <row r="552" spans="1:25" ht="41.25" customHeight="1">
      <c r="A552" s="446" t="s">
        <v>570</v>
      </c>
      <c r="B552" s="447" t="s">
        <v>573</v>
      </c>
      <c r="C552" s="460" t="s">
        <v>1842</v>
      </c>
      <c r="D552" s="448"/>
      <c r="E552" s="448"/>
      <c r="F552" s="448"/>
      <c r="G552" s="448"/>
      <c r="H552" s="447" t="s">
        <v>585</v>
      </c>
      <c r="I552" s="450">
        <v>1</v>
      </c>
      <c r="J552" s="451">
        <v>1</v>
      </c>
      <c r="K552" s="452">
        <v>0</v>
      </c>
      <c r="L552" s="453">
        <v>0.23</v>
      </c>
      <c r="M552" s="454">
        <f t="shared" si="309"/>
        <v>0</v>
      </c>
      <c r="N552" s="454">
        <f t="shared" si="310"/>
        <v>0</v>
      </c>
      <c r="O552" s="455">
        <f t="shared" si="311"/>
        <v>0</v>
      </c>
      <c r="P552" s="455">
        <f t="shared" si="312"/>
        <v>0</v>
      </c>
      <c r="Q552" s="447" t="s">
        <v>585</v>
      </c>
      <c r="R552" s="456">
        <v>1</v>
      </c>
      <c r="S552" s="457">
        <f t="shared" si="313"/>
        <v>0</v>
      </c>
      <c r="T552" s="457">
        <f t="shared" si="314"/>
        <v>0</v>
      </c>
      <c r="U552" s="457">
        <f t="shared" si="315"/>
        <v>0</v>
      </c>
      <c r="V552" s="458">
        <f t="shared" si="316"/>
        <v>0</v>
      </c>
      <c r="W552" s="459"/>
      <c r="X552" s="444"/>
    </row>
    <row r="553" spans="1:25" s="445" customFormat="1" ht="30.75" customHeight="1">
      <c r="A553" s="446"/>
      <c r="B553" s="652" t="s">
        <v>1152</v>
      </c>
      <c r="C553" s="652"/>
      <c r="D553" s="652"/>
      <c r="E553" s="652"/>
      <c r="F553" s="597"/>
      <c r="G553" s="597"/>
      <c r="H553" s="437"/>
      <c r="I553" s="439"/>
      <c r="J553" s="437"/>
      <c r="K553" s="437"/>
      <c r="L553" s="437"/>
      <c r="M553" s="437"/>
      <c r="N553" s="441" t="s">
        <v>535</v>
      </c>
      <c r="O553" s="440">
        <f>SUM(O554:O560)</f>
        <v>0</v>
      </c>
      <c r="P553" s="440">
        <f>SUM(P554:P560)</f>
        <v>0</v>
      </c>
      <c r="Q553" s="594"/>
      <c r="R553" s="442"/>
      <c r="S553" s="440">
        <f>SUM(S554:S560)</f>
        <v>0</v>
      </c>
      <c r="T553" s="440">
        <f>SUM(T554:T560)</f>
        <v>0</v>
      </c>
      <c r="U553" s="440">
        <f>SUM(U554:U560)</f>
        <v>0</v>
      </c>
      <c r="V553" s="440">
        <f>SUM(V554:V560)</f>
        <v>0</v>
      </c>
      <c r="W553" s="443"/>
      <c r="X553" s="444"/>
      <c r="Y553" s="410"/>
    </row>
    <row r="554" spans="1:25" ht="90.75" customHeight="1">
      <c r="A554" s="446" t="s">
        <v>570</v>
      </c>
      <c r="B554" s="447" t="s">
        <v>571</v>
      </c>
      <c r="C554" s="513" t="s">
        <v>1153</v>
      </c>
      <c r="D554" s="465"/>
      <c r="E554" s="465"/>
      <c r="F554" s="465"/>
      <c r="G554" s="465"/>
      <c r="H554" s="466"/>
      <c r="I554" s="467"/>
      <c r="J554" s="468"/>
      <c r="K554" s="470"/>
      <c r="L554" s="471"/>
      <c r="M554" s="472"/>
      <c r="N554" s="472"/>
      <c r="O554" s="473"/>
      <c r="P554" s="473"/>
      <c r="Q554" s="473"/>
      <c r="R554" s="474"/>
      <c r="S554" s="475"/>
      <c r="T554" s="475"/>
      <c r="U554" s="475"/>
      <c r="V554" s="476"/>
      <c r="W554" s="477"/>
      <c r="X554" s="444"/>
    </row>
    <row r="555" spans="1:25" ht="55.5" customHeight="1">
      <c r="A555" s="446" t="s">
        <v>570</v>
      </c>
      <c r="B555" s="497" t="s">
        <v>617</v>
      </c>
      <c r="C555" s="449" t="s">
        <v>1154</v>
      </c>
      <c r="D555" s="449"/>
      <c r="E555" s="449"/>
      <c r="F555" s="449"/>
      <c r="G555" s="449"/>
      <c r="H555" s="479" t="s">
        <v>43</v>
      </c>
      <c r="I555" s="450">
        <v>10</v>
      </c>
      <c r="J555" s="451">
        <f t="shared" ref="J555:J560" si="317">I555*2</f>
        <v>20</v>
      </c>
      <c r="K555" s="452">
        <v>0</v>
      </c>
      <c r="L555" s="453">
        <v>0.08</v>
      </c>
      <c r="M555" s="454">
        <f t="shared" ref="M555:M560" si="318">K555*L555</f>
        <v>0</v>
      </c>
      <c r="N555" s="454">
        <f t="shared" ref="N555:N560" si="319">K555+M555</f>
        <v>0</v>
      </c>
      <c r="O555" s="455">
        <f t="shared" ref="O555:O560" si="320">J555*K555</f>
        <v>0</v>
      </c>
      <c r="P555" s="455">
        <f t="shared" ref="P555:P560" si="321">J555*N555</f>
        <v>0</v>
      </c>
      <c r="Q555" s="479" t="s">
        <v>43</v>
      </c>
      <c r="R555" s="456">
        <f>J555*0.6</f>
        <v>12</v>
      </c>
      <c r="S555" s="457">
        <f t="shared" ref="S555:S560" si="322">R555*K555</f>
        <v>0</v>
      </c>
      <c r="T555" s="457">
        <f t="shared" ref="T555:T560" si="323">R555*N555</f>
        <v>0</v>
      </c>
      <c r="U555" s="457">
        <f t="shared" ref="U555:V560" si="324">O555+S555</f>
        <v>0</v>
      </c>
      <c r="V555" s="458">
        <f t="shared" si="324"/>
        <v>0</v>
      </c>
      <c r="W555" s="459" t="s">
        <v>1857</v>
      </c>
      <c r="X555" s="444"/>
    </row>
    <row r="556" spans="1:25" ht="47.25" customHeight="1">
      <c r="A556" s="446" t="s">
        <v>570</v>
      </c>
      <c r="B556" s="497" t="s">
        <v>619</v>
      </c>
      <c r="C556" s="449" t="s">
        <v>1155</v>
      </c>
      <c r="D556" s="449"/>
      <c r="E556" s="449"/>
      <c r="F556" s="449"/>
      <c r="G556" s="449"/>
      <c r="H556" s="479" t="s">
        <v>43</v>
      </c>
      <c r="I556" s="450">
        <v>10</v>
      </c>
      <c r="J556" s="451">
        <f t="shared" si="317"/>
        <v>20</v>
      </c>
      <c r="K556" s="452">
        <v>0</v>
      </c>
      <c r="L556" s="453">
        <v>0.08</v>
      </c>
      <c r="M556" s="454">
        <f t="shared" si="318"/>
        <v>0</v>
      </c>
      <c r="N556" s="454">
        <f t="shared" si="319"/>
        <v>0</v>
      </c>
      <c r="O556" s="455">
        <f t="shared" si="320"/>
        <v>0</v>
      </c>
      <c r="P556" s="455">
        <f t="shared" si="321"/>
        <v>0</v>
      </c>
      <c r="Q556" s="479" t="s">
        <v>43</v>
      </c>
      <c r="R556" s="456">
        <f>J556*0.6</f>
        <v>12</v>
      </c>
      <c r="S556" s="457">
        <f t="shared" si="322"/>
        <v>0</v>
      </c>
      <c r="T556" s="457">
        <f t="shared" si="323"/>
        <v>0</v>
      </c>
      <c r="U556" s="457">
        <f t="shared" si="324"/>
        <v>0</v>
      </c>
      <c r="V556" s="458">
        <f t="shared" si="324"/>
        <v>0</v>
      </c>
      <c r="W556" s="459" t="s">
        <v>1857</v>
      </c>
      <c r="X556" s="444"/>
    </row>
    <row r="557" spans="1:25" ht="41.25" customHeight="1">
      <c r="A557" s="446" t="s">
        <v>570</v>
      </c>
      <c r="B557" s="497" t="s">
        <v>621</v>
      </c>
      <c r="C557" s="449" t="s">
        <v>1156</v>
      </c>
      <c r="D557" s="449"/>
      <c r="E557" s="449"/>
      <c r="F557" s="449"/>
      <c r="G557" s="449"/>
      <c r="H557" s="479" t="s">
        <v>43</v>
      </c>
      <c r="I557" s="450">
        <v>10</v>
      </c>
      <c r="J557" s="451">
        <f t="shared" si="317"/>
        <v>20</v>
      </c>
      <c r="K557" s="452">
        <v>0</v>
      </c>
      <c r="L557" s="453">
        <v>0.08</v>
      </c>
      <c r="M557" s="454">
        <f t="shared" si="318"/>
        <v>0</v>
      </c>
      <c r="N557" s="454">
        <f t="shared" si="319"/>
        <v>0</v>
      </c>
      <c r="O557" s="455">
        <f t="shared" si="320"/>
        <v>0</v>
      </c>
      <c r="P557" s="455">
        <f t="shared" si="321"/>
        <v>0</v>
      </c>
      <c r="Q557" s="479" t="s">
        <v>43</v>
      </c>
      <c r="R557" s="456">
        <f>J557*0.6</f>
        <v>12</v>
      </c>
      <c r="S557" s="457">
        <f t="shared" si="322"/>
        <v>0</v>
      </c>
      <c r="T557" s="457">
        <f t="shared" si="323"/>
        <v>0</v>
      </c>
      <c r="U557" s="457">
        <f t="shared" si="324"/>
        <v>0</v>
      </c>
      <c r="V557" s="458">
        <f t="shared" si="324"/>
        <v>0</v>
      </c>
      <c r="W557" s="459" t="s">
        <v>1857</v>
      </c>
      <c r="X557" s="444"/>
    </row>
    <row r="558" spans="1:25" ht="42.75" customHeight="1">
      <c r="A558" s="446"/>
      <c r="B558" s="497" t="s">
        <v>623</v>
      </c>
      <c r="C558" s="502" t="s">
        <v>1157</v>
      </c>
      <c r="D558" s="449"/>
      <c r="E558" s="449"/>
      <c r="F558" s="449"/>
      <c r="G558" s="449"/>
      <c r="H558" s="479" t="s">
        <v>43</v>
      </c>
      <c r="I558" s="450">
        <v>70</v>
      </c>
      <c r="J558" s="451">
        <f t="shared" si="317"/>
        <v>140</v>
      </c>
      <c r="K558" s="452">
        <v>0</v>
      </c>
      <c r="L558" s="453">
        <v>0.08</v>
      </c>
      <c r="M558" s="454">
        <f t="shared" si="318"/>
        <v>0</v>
      </c>
      <c r="N558" s="454">
        <f t="shared" si="319"/>
        <v>0</v>
      </c>
      <c r="O558" s="455">
        <f t="shared" si="320"/>
        <v>0</v>
      </c>
      <c r="P558" s="455">
        <f t="shared" si="321"/>
        <v>0</v>
      </c>
      <c r="Q558" s="479" t="s">
        <v>43</v>
      </c>
      <c r="R558" s="456">
        <f>J558*0.6</f>
        <v>84</v>
      </c>
      <c r="S558" s="457">
        <f t="shared" si="322"/>
        <v>0</v>
      </c>
      <c r="T558" s="457">
        <f t="shared" si="323"/>
        <v>0</v>
      </c>
      <c r="U558" s="457">
        <f t="shared" si="324"/>
        <v>0</v>
      </c>
      <c r="V558" s="458">
        <f t="shared" si="324"/>
        <v>0</v>
      </c>
      <c r="W558" s="459" t="s">
        <v>1860</v>
      </c>
      <c r="X558" s="444"/>
    </row>
    <row r="559" spans="1:25" ht="43.5" customHeight="1">
      <c r="A559" s="446"/>
      <c r="B559" s="497" t="s">
        <v>632</v>
      </c>
      <c r="C559" s="502" t="s">
        <v>1158</v>
      </c>
      <c r="D559" s="449"/>
      <c r="E559" s="449"/>
      <c r="F559" s="449"/>
      <c r="G559" s="449"/>
      <c r="H559" s="479" t="s">
        <v>43</v>
      </c>
      <c r="I559" s="450">
        <v>70</v>
      </c>
      <c r="J559" s="451">
        <f t="shared" si="317"/>
        <v>140</v>
      </c>
      <c r="K559" s="452">
        <v>0</v>
      </c>
      <c r="L559" s="453">
        <v>0.08</v>
      </c>
      <c r="M559" s="454">
        <f t="shared" si="318"/>
        <v>0</v>
      </c>
      <c r="N559" s="454">
        <f t="shared" si="319"/>
        <v>0</v>
      </c>
      <c r="O559" s="455">
        <f t="shared" si="320"/>
        <v>0</v>
      </c>
      <c r="P559" s="455">
        <f t="shared" si="321"/>
        <v>0</v>
      </c>
      <c r="Q559" s="479" t="s">
        <v>43</v>
      </c>
      <c r="R559" s="456">
        <f>J559*0.6</f>
        <v>84</v>
      </c>
      <c r="S559" s="457">
        <f t="shared" si="322"/>
        <v>0</v>
      </c>
      <c r="T559" s="457">
        <f t="shared" si="323"/>
        <v>0</v>
      </c>
      <c r="U559" s="457">
        <f t="shared" si="324"/>
        <v>0</v>
      </c>
      <c r="V559" s="458">
        <f t="shared" si="324"/>
        <v>0</v>
      </c>
      <c r="W559" s="459" t="s">
        <v>1861</v>
      </c>
      <c r="X559" s="444"/>
    </row>
    <row r="560" spans="1:25" ht="41.25" customHeight="1">
      <c r="A560" s="446" t="s">
        <v>570</v>
      </c>
      <c r="B560" s="447" t="s">
        <v>573</v>
      </c>
      <c r="C560" s="460" t="s">
        <v>1842</v>
      </c>
      <c r="D560" s="448"/>
      <c r="E560" s="448"/>
      <c r="F560" s="448"/>
      <c r="G560" s="448"/>
      <c r="H560" s="447" t="s">
        <v>585</v>
      </c>
      <c r="I560" s="450">
        <v>1</v>
      </c>
      <c r="J560" s="451">
        <v>1</v>
      </c>
      <c r="K560" s="452">
        <v>0</v>
      </c>
      <c r="L560" s="453">
        <v>0.23</v>
      </c>
      <c r="M560" s="454">
        <f t="shared" si="318"/>
        <v>0</v>
      </c>
      <c r="N560" s="454">
        <f t="shared" si="319"/>
        <v>0</v>
      </c>
      <c r="O560" s="455">
        <f t="shared" si="320"/>
        <v>0</v>
      </c>
      <c r="P560" s="455">
        <f t="shared" si="321"/>
        <v>0</v>
      </c>
      <c r="Q560" s="447" t="s">
        <v>585</v>
      </c>
      <c r="R560" s="456">
        <v>1</v>
      </c>
      <c r="S560" s="457">
        <f t="shared" si="322"/>
        <v>0</v>
      </c>
      <c r="T560" s="457">
        <f t="shared" si="323"/>
        <v>0</v>
      </c>
      <c r="U560" s="457">
        <f t="shared" si="324"/>
        <v>0</v>
      </c>
      <c r="V560" s="458">
        <f t="shared" si="324"/>
        <v>0</v>
      </c>
      <c r="W560" s="459"/>
      <c r="X560" s="444"/>
    </row>
    <row r="561" spans="1:25" s="445" customFormat="1" ht="30.75" customHeight="1">
      <c r="A561" s="446"/>
      <c r="B561" s="652" t="s">
        <v>1159</v>
      </c>
      <c r="C561" s="652"/>
      <c r="D561" s="652"/>
      <c r="E561" s="652"/>
      <c r="F561" s="597"/>
      <c r="G561" s="597"/>
      <c r="H561" s="437"/>
      <c r="I561" s="439"/>
      <c r="J561" s="437"/>
      <c r="K561" s="437"/>
      <c r="L561" s="437"/>
      <c r="M561" s="437"/>
      <c r="N561" s="441" t="s">
        <v>535</v>
      </c>
      <c r="O561" s="440">
        <f>SUM(O562:O570)</f>
        <v>0</v>
      </c>
      <c r="P561" s="440">
        <f>SUM(P562:P570)</f>
        <v>0</v>
      </c>
      <c r="Q561" s="594"/>
      <c r="R561" s="442"/>
      <c r="S561" s="440">
        <f>SUM(S562:S570)</f>
        <v>0</v>
      </c>
      <c r="T561" s="440">
        <f>SUM(T562:T570)</f>
        <v>0</v>
      </c>
      <c r="U561" s="440">
        <f>SUM(U562:U570)</f>
        <v>0</v>
      </c>
      <c r="V561" s="440">
        <f>SUM(V562:V570)</f>
        <v>0</v>
      </c>
      <c r="W561" s="443"/>
      <c r="X561" s="444"/>
      <c r="Y561" s="410"/>
    </row>
    <row r="562" spans="1:25" s="514" customFormat="1" ht="147.75" customHeight="1">
      <c r="A562" s="446" t="s">
        <v>570</v>
      </c>
      <c r="B562" s="447" t="s">
        <v>571</v>
      </c>
      <c r="C562" s="449" t="s">
        <v>1160</v>
      </c>
      <c r="D562" s="449"/>
      <c r="E562" s="449"/>
      <c r="F562" s="449"/>
      <c r="G562" s="449"/>
      <c r="H562" s="479" t="s">
        <v>43</v>
      </c>
      <c r="I562" s="450">
        <v>100</v>
      </c>
      <c r="J562" s="451">
        <f t="shared" ref="J562:J570" si="325">I562*2</f>
        <v>200</v>
      </c>
      <c r="K562" s="452">
        <v>0</v>
      </c>
      <c r="L562" s="453">
        <v>0.08</v>
      </c>
      <c r="M562" s="454">
        <f t="shared" ref="M562:M570" si="326">K562*L562</f>
        <v>0</v>
      </c>
      <c r="N562" s="454">
        <f t="shared" ref="N562:N570" si="327">K562+M562</f>
        <v>0</v>
      </c>
      <c r="O562" s="455">
        <f t="shared" ref="O562:O570" si="328">J562*K562</f>
        <v>0</v>
      </c>
      <c r="P562" s="455">
        <f t="shared" ref="P562:P570" si="329">J562*N562</f>
        <v>0</v>
      </c>
      <c r="Q562" s="479" t="s">
        <v>43</v>
      </c>
      <c r="R562" s="456">
        <f>J562*0.6</f>
        <v>120</v>
      </c>
      <c r="S562" s="457">
        <f t="shared" ref="S562:S570" si="330">R562*K562</f>
        <v>0</v>
      </c>
      <c r="T562" s="457">
        <f t="shared" ref="T562:T570" si="331">R562*N562</f>
        <v>0</v>
      </c>
      <c r="U562" s="457">
        <f t="shared" ref="U562:U570" si="332">O562+S562</f>
        <v>0</v>
      </c>
      <c r="V562" s="458">
        <f t="shared" ref="V562:V570" si="333">P562+T562</f>
        <v>0</v>
      </c>
      <c r="W562" s="459" t="s">
        <v>1862</v>
      </c>
      <c r="X562" s="444"/>
      <c r="Y562" s="410"/>
    </row>
    <row r="563" spans="1:25" s="514" customFormat="1" ht="34.5" customHeight="1">
      <c r="A563" s="446" t="s">
        <v>570</v>
      </c>
      <c r="B563" s="447" t="s">
        <v>573</v>
      </c>
      <c r="C563" s="515" t="s">
        <v>1161</v>
      </c>
      <c r="D563" s="449"/>
      <c r="E563" s="449"/>
      <c r="F563" s="449"/>
      <c r="G563" s="449"/>
      <c r="H563" s="479" t="s">
        <v>911</v>
      </c>
      <c r="I563" s="450">
        <v>10</v>
      </c>
      <c r="J563" s="451">
        <f t="shared" si="325"/>
        <v>20</v>
      </c>
      <c r="K563" s="452">
        <v>0</v>
      </c>
      <c r="L563" s="453">
        <v>0.08</v>
      </c>
      <c r="M563" s="454">
        <f t="shared" si="326"/>
        <v>0</v>
      </c>
      <c r="N563" s="454">
        <f t="shared" si="327"/>
        <v>0</v>
      </c>
      <c r="O563" s="455">
        <f t="shared" si="328"/>
        <v>0</v>
      </c>
      <c r="P563" s="455">
        <f t="shared" si="329"/>
        <v>0</v>
      </c>
      <c r="Q563" s="479" t="s">
        <v>43</v>
      </c>
      <c r="R563" s="456">
        <f>J563*0.6</f>
        <v>12</v>
      </c>
      <c r="S563" s="457">
        <f t="shared" si="330"/>
        <v>0</v>
      </c>
      <c r="T563" s="457">
        <f t="shared" si="331"/>
        <v>0</v>
      </c>
      <c r="U563" s="457">
        <f t="shared" si="332"/>
        <v>0</v>
      </c>
      <c r="V563" s="458">
        <f t="shared" si="333"/>
        <v>0</v>
      </c>
      <c r="W563" s="459">
        <v>3</v>
      </c>
      <c r="X563" s="444"/>
      <c r="Y563" s="410"/>
    </row>
    <row r="564" spans="1:25" ht="41.25" customHeight="1">
      <c r="A564" s="446" t="s">
        <v>570</v>
      </c>
      <c r="B564" s="447" t="s">
        <v>575</v>
      </c>
      <c r="C564" s="460" t="s">
        <v>1842</v>
      </c>
      <c r="D564" s="448"/>
      <c r="E564" s="448"/>
      <c r="F564" s="448"/>
      <c r="G564" s="448"/>
      <c r="H564" s="447" t="s">
        <v>585</v>
      </c>
      <c r="I564" s="450">
        <v>1</v>
      </c>
      <c r="J564" s="451">
        <v>1</v>
      </c>
      <c r="K564" s="452">
        <v>0</v>
      </c>
      <c r="L564" s="453">
        <v>0.23</v>
      </c>
      <c r="M564" s="454">
        <f t="shared" si="326"/>
        <v>0</v>
      </c>
      <c r="N564" s="454">
        <f t="shared" si="327"/>
        <v>0</v>
      </c>
      <c r="O564" s="455">
        <f t="shared" si="328"/>
        <v>0</v>
      </c>
      <c r="P564" s="455">
        <f t="shared" si="329"/>
        <v>0</v>
      </c>
      <c r="Q564" s="447" t="s">
        <v>585</v>
      </c>
      <c r="R564" s="456">
        <v>1</v>
      </c>
      <c r="S564" s="457">
        <f t="shared" si="330"/>
        <v>0</v>
      </c>
      <c r="T564" s="457">
        <f t="shared" si="331"/>
        <v>0</v>
      </c>
      <c r="U564" s="457">
        <f t="shared" si="332"/>
        <v>0</v>
      </c>
      <c r="V564" s="458">
        <f t="shared" si="333"/>
        <v>0</v>
      </c>
      <c r="W564" s="459"/>
      <c r="X564" s="444"/>
    </row>
    <row r="565" spans="1:25" s="514" customFormat="1" ht="102.75" customHeight="1">
      <c r="A565" s="446" t="s">
        <v>570</v>
      </c>
      <c r="B565" s="447" t="s">
        <v>577</v>
      </c>
      <c r="C565" s="449" t="s">
        <v>1162</v>
      </c>
      <c r="D565" s="449"/>
      <c r="E565" s="449"/>
      <c r="F565" s="449"/>
      <c r="G565" s="449"/>
      <c r="H565" s="479" t="s">
        <v>43</v>
      </c>
      <c r="I565" s="450">
        <v>40</v>
      </c>
      <c r="J565" s="451">
        <f t="shared" si="325"/>
        <v>80</v>
      </c>
      <c r="K565" s="452">
        <v>0</v>
      </c>
      <c r="L565" s="453">
        <v>0.08</v>
      </c>
      <c r="M565" s="454">
        <f t="shared" si="326"/>
        <v>0</v>
      </c>
      <c r="N565" s="454">
        <f t="shared" si="327"/>
        <v>0</v>
      </c>
      <c r="O565" s="455">
        <f t="shared" si="328"/>
        <v>0</v>
      </c>
      <c r="P565" s="455">
        <f t="shared" si="329"/>
        <v>0</v>
      </c>
      <c r="Q565" s="479" t="s">
        <v>43</v>
      </c>
      <c r="R565" s="456">
        <f>J565*0.6</f>
        <v>48</v>
      </c>
      <c r="S565" s="457">
        <f t="shared" si="330"/>
        <v>0</v>
      </c>
      <c r="T565" s="457">
        <f t="shared" si="331"/>
        <v>0</v>
      </c>
      <c r="U565" s="457">
        <f t="shared" si="332"/>
        <v>0</v>
      </c>
      <c r="V565" s="458">
        <f t="shared" si="333"/>
        <v>0</v>
      </c>
      <c r="W565" s="459">
        <v>40</v>
      </c>
      <c r="X565" s="444"/>
      <c r="Y565" s="410"/>
    </row>
    <row r="566" spans="1:25" s="514" customFormat="1" ht="27.75" customHeight="1">
      <c r="A566" s="446" t="s">
        <v>570</v>
      </c>
      <c r="B566" s="447" t="s">
        <v>578</v>
      </c>
      <c r="C566" s="449" t="s">
        <v>1163</v>
      </c>
      <c r="D566" s="449"/>
      <c r="E566" s="449"/>
      <c r="F566" s="449"/>
      <c r="G566" s="449"/>
      <c r="H566" s="479" t="s">
        <v>911</v>
      </c>
      <c r="I566" s="450">
        <v>4</v>
      </c>
      <c r="J566" s="451">
        <f t="shared" si="325"/>
        <v>8</v>
      </c>
      <c r="K566" s="452">
        <v>0</v>
      </c>
      <c r="L566" s="453">
        <v>0.08</v>
      </c>
      <c r="M566" s="454">
        <f t="shared" si="326"/>
        <v>0</v>
      </c>
      <c r="N566" s="454">
        <f t="shared" si="327"/>
        <v>0</v>
      </c>
      <c r="O566" s="455">
        <f t="shared" si="328"/>
        <v>0</v>
      </c>
      <c r="P566" s="455">
        <f t="shared" si="329"/>
        <v>0</v>
      </c>
      <c r="Q566" s="479" t="s">
        <v>43</v>
      </c>
      <c r="R566" s="456">
        <v>4</v>
      </c>
      <c r="S566" s="457">
        <f t="shared" si="330"/>
        <v>0</v>
      </c>
      <c r="T566" s="457">
        <f t="shared" si="331"/>
        <v>0</v>
      </c>
      <c r="U566" s="457">
        <f t="shared" si="332"/>
        <v>0</v>
      </c>
      <c r="V566" s="458">
        <f t="shared" si="333"/>
        <v>0</v>
      </c>
      <c r="W566" s="459">
        <v>1</v>
      </c>
      <c r="X566" s="444"/>
      <c r="Y566" s="410"/>
    </row>
    <row r="567" spans="1:25" ht="41.25" customHeight="1">
      <c r="A567" s="446" t="s">
        <v>570</v>
      </c>
      <c r="B567" s="447" t="s">
        <v>580</v>
      </c>
      <c r="C567" s="460" t="s">
        <v>1842</v>
      </c>
      <c r="D567" s="448"/>
      <c r="E567" s="448"/>
      <c r="F567" s="448"/>
      <c r="G567" s="448"/>
      <c r="H567" s="447" t="s">
        <v>585</v>
      </c>
      <c r="I567" s="450">
        <v>1</v>
      </c>
      <c r="J567" s="451">
        <v>1</v>
      </c>
      <c r="K567" s="452">
        <v>0</v>
      </c>
      <c r="L567" s="453">
        <v>0.23</v>
      </c>
      <c r="M567" s="454">
        <f t="shared" si="326"/>
        <v>0</v>
      </c>
      <c r="N567" s="454">
        <f t="shared" si="327"/>
        <v>0</v>
      </c>
      <c r="O567" s="455">
        <f t="shared" si="328"/>
        <v>0</v>
      </c>
      <c r="P567" s="455">
        <f t="shared" si="329"/>
        <v>0</v>
      </c>
      <c r="Q567" s="447" t="s">
        <v>585</v>
      </c>
      <c r="R567" s="456">
        <v>1</v>
      </c>
      <c r="S567" s="457">
        <f t="shared" si="330"/>
        <v>0</v>
      </c>
      <c r="T567" s="457">
        <f t="shared" si="331"/>
        <v>0</v>
      </c>
      <c r="U567" s="457">
        <f t="shared" si="332"/>
        <v>0</v>
      </c>
      <c r="V567" s="458">
        <f t="shared" si="333"/>
        <v>0</v>
      </c>
      <c r="W567" s="459"/>
      <c r="X567" s="444"/>
    </row>
    <row r="568" spans="1:25" ht="116.25" customHeight="1">
      <c r="A568" s="446" t="s">
        <v>570</v>
      </c>
      <c r="B568" s="447" t="s">
        <v>581</v>
      </c>
      <c r="C568" s="449" t="s">
        <v>1164</v>
      </c>
      <c r="D568" s="449"/>
      <c r="E568" s="449"/>
      <c r="F568" s="449"/>
      <c r="G568" s="449"/>
      <c r="H568" s="479" t="s">
        <v>43</v>
      </c>
      <c r="I568" s="450">
        <v>60</v>
      </c>
      <c r="J568" s="451">
        <f t="shared" si="325"/>
        <v>120</v>
      </c>
      <c r="K568" s="452">
        <v>0</v>
      </c>
      <c r="L568" s="453">
        <v>0.08</v>
      </c>
      <c r="M568" s="454">
        <f t="shared" si="326"/>
        <v>0</v>
      </c>
      <c r="N568" s="454">
        <f t="shared" si="327"/>
        <v>0</v>
      </c>
      <c r="O568" s="455">
        <f t="shared" si="328"/>
        <v>0</v>
      </c>
      <c r="P568" s="455">
        <f t="shared" si="329"/>
        <v>0</v>
      </c>
      <c r="Q568" s="479" t="s">
        <v>43</v>
      </c>
      <c r="R568" s="456">
        <f>J568*0.6</f>
        <v>72</v>
      </c>
      <c r="S568" s="457">
        <f t="shared" si="330"/>
        <v>0</v>
      </c>
      <c r="T568" s="457">
        <f t="shared" si="331"/>
        <v>0</v>
      </c>
      <c r="U568" s="457">
        <f t="shared" si="332"/>
        <v>0</v>
      </c>
      <c r="V568" s="458">
        <f t="shared" si="333"/>
        <v>0</v>
      </c>
      <c r="W568" s="459" t="s">
        <v>1858</v>
      </c>
      <c r="X568" s="444"/>
    </row>
    <row r="569" spans="1:25" ht="27.75" customHeight="1">
      <c r="A569" s="446" t="s">
        <v>570</v>
      </c>
      <c r="B569" s="447" t="s">
        <v>583</v>
      </c>
      <c r="C569" s="449" t="s">
        <v>1165</v>
      </c>
      <c r="D569" s="449"/>
      <c r="E569" s="449"/>
      <c r="F569" s="449"/>
      <c r="G569" s="449"/>
      <c r="H569" s="479" t="s">
        <v>911</v>
      </c>
      <c r="I569" s="450">
        <v>6</v>
      </c>
      <c r="J569" s="451">
        <f t="shared" si="325"/>
        <v>12</v>
      </c>
      <c r="K569" s="452">
        <v>0</v>
      </c>
      <c r="L569" s="453">
        <v>0.08</v>
      </c>
      <c r="M569" s="454">
        <f t="shared" si="326"/>
        <v>0</v>
      </c>
      <c r="N569" s="454">
        <f t="shared" si="327"/>
        <v>0</v>
      </c>
      <c r="O569" s="455">
        <f t="shared" si="328"/>
        <v>0</v>
      </c>
      <c r="P569" s="455">
        <f t="shared" si="329"/>
        <v>0</v>
      </c>
      <c r="Q569" s="479" t="s">
        <v>43</v>
      </c>
      <c r="R569" s="456">
        <v>7</v>
      </c>
      <c r="S569" s="457">
        <f t="shared" si="330"/>
        <v>0</v>
      </c>
      <c r="T569" s="457">
        <f t="shared" si="331"/>
        <v>0</v>
      </c>
      <c r="U569" s="457">
        <f t="shared" si="332"/>
        <v>0</v>
      </c>
      <c r="V569" s="458">
        <f t="shared" si="333"/>
        <v>0</v>
      </c>
      <c r="W569" s="459">
        <v>1</v>
      </c>
      <c r="X569" s="444"/>
    </row>
    <row r="570" spans="1:25" ht="41.25" customHeight="1">
      <c r="A570" s="446" t="s">
        <v>570</v>
      </c>
      <c r="B570" s="447" t="s">
        <v>586</v>
      </c>
      <c r="C570" s="460" t="s">
        <v>1842</v>
      </c>
      <c r="D570" s="448"/>
      <c r="E570" s="448"/>
      <c r="F570" s="448"/>
      <c r="G570" s="448"/>
      <c r="H570" s="447" t="s">
        <v>585</v>
      </c>
      <c r="I570" s="450">
        <v>1</v>
      </c>
      <c r="J570" s="451">
        <v>1</v>
      </c>
      <c r="K570" s="452">
        <v>0</v>
      </c>
      <c r="L570" s="453">
        <v>0.23</v>
      </c>
      <c r="M570" s="454">
        <f t="shared" si="326"/>
        <v>0</v>
      </c>
      <c r="N570" s="454">
        <f t="shared" si="327"/>
        <v>0</v>
      </c>
      <c r="O570" s="455">
        <f t="shared" si="328"/>
        <v>0</v>
      </c>
      <c r="P570" s="455">
        <f t="shared" si="329"/>
        <v>0</v>
      </c>
      <c r="Q570" s="447" t="s">
        <v>585</v>
      </c>
      <c r="R570" s="456">
        <v>1</v>
      </c>
      <c r="S570" s="457">
        <f t="shared" si="330"/>
        <v>0</v>
      </c>
      <c r="T570" s="457">
        <f t="shared" si="331"/>
        <v>0</v>
      </c>
      <c r="U570" s="457">
        <f t="shared" si="332"/>
        <v>0</v>
      </c>
      <c r="V570" s="458">
        <f t="shared" si="333"/>
        <v>0</v>
      </c>
      <c r="W570" s="459"/>
      <c r="X570" s="444"/>
    </row>
    <row r="571" spans="1:25" s="445" customFormat="1" ht="30.75" customHeight="1">
      <c r="A571" s="446"/>
      <c r="B571" s="516" t="s">
        <v>1166</v>
      </c>
      <c r="C571" s="438"/>
      <c r="D571" s="438"/>
      <c r="E571" s="438"/>
      <c r="F571" s="438"/>
      <c r="G571" s="438"/>
      <c r="H571" s="437"/>
      <c r="I571" s="439"/>
      <c r="J571" s="437"/>
      <c r="K571" s="437"/>
      <c r="L571" s="437"/>
      <c r="M571" s="437"/>
      <c r="N571" s="441" t="s">
        <v>535</v>
      </c>
      <c r="O571" s="440">
        <f>SUM(O572:O584)</f>
        <v>0</v>
      </c>
      <c r="P571" s="440">
        <f>SUM(P572:P584)</f>
        <v>0</v>
      </c>
      <c r="Q571" s="594"/>
      <c r="R571" s="442"/>
      <c r="S571" s="440">
        <f>SUM(S572:S584)</f>
        <v>0</v>
      </c>
      <c r="T571" s="440">
        <f>SUM(T572:T584)</f>
        <v>0</v>
      </c>
      <c r="U571" s="440">
        <f>SUM(U572:U584)</f>
        <v>0</v>
      </c>
      <c r="V571" s="440">
        <f>SUM(V572:V584)</f>
        <v>0</v>
      </c>
      <c r="W571" s="443"/>
      <c r="X571" s="444"/>
      <c r="Y571" s="410"/>
    </row>
    <row r="572" spans="1:25" ht="360.75" customHeight="1">
      <c r="A572" s="446" t="s">
        <v>570</v>
      </c>
      <c r="B572" s="447" t="s">
        <v>571</v>
      </c>
      <c r="C572" s="505" t="s">
        <v>1167</v>
      </c>
      <c r="D572" s="465"/>
      <c r="E572" s="465"/>
      <c r="F572" s="465"/>
      <c r="G572" s="465"/>
      <c r="H572" s="466"/>
      <c r="I572" s="467"/>
      <c r="J572" s="468"/>
      <c r="K572" s="470"/>
      <c r="L572" s="471"/>
      <c r="M572" s="472"/>
      <c r="N572" s="472"/>
      <c r="O572" s="473"/>
      <c r="P572" s="473"/>
      <c r="Q572" s="473"/>
      <c r="R572" s="474"/>
      <c r="S572" s="475"/>
      <c r="T572" s="475"/>
      <c r="U572" s="475"/>
      <c r="V572" s="476"/>
      <c r="W572" s="477"/>
      <c r="X572" s="444"/>
    </row>
    <row r="573" spans="1:25" ht="40.5" customHeight="1">
      <c r="A573" s="446" t="s">
        <v>570</v>
      </c>
      <c r="B573" s="497" t="s">
        <v>617</v>
      </c>
      <c r="C573" s="449" t="s">
        <v>1168</v>
      </c>
      <c r="D573" s="449"/>
      <c r="E573" s="449"/>
      <c r="F573" s="449"/>
      <c r="G573" s="449"/>
      <c r="H573" s="479" t="s">
        <v>43</v>
      </c>
      <c r="I573" s="450">
        <v>2</v>
      </c>
      <c r="J573" s="451">
        <f t="shared" ref="J573:J578" si="334">I573*2</f>
        <v>4</v>
      </c>
      <c r="K573" s="452">
        <v>0</v>
      </c>
      <c r="L573" s="453">
        <v>0.08</v>
      </c>
      <c r="M573" s="454">
        <f t="shared" ref="M573:M578" si="335">K573*L573</f>
        <v>0</v>
      </c>
      <c r="N573" s="454">
        <f t="shared" ref="N573:N578" si="336">K573+M573</f>
        <v>0</v>
      </c>
      <c r="O573" s="455">
        <f t="shared" ref="O573:O578" si="337">J573*K573</f>
        <v>0</v>
      </c>
      <c r="P573" s="455">
        <f t="shared" ref="P573:P578" si="338">J573*N573</f>
        <v>0</v>
      </c>
      <c r="Q573" s="479" t="s">
        <v>43</v>
      </c>
      <c r="R573" s="456">
        <v>2</v>
      </c>
      <c r="S573" s="457">
        <f t="shared" ref="S573:S578" si="339">R573*K573</f>
        <v>0</v>
      </c>
      <c r="T573" s="457">
        <f t="shared" ref="T573:T578" si="340">R573*N573</f>
        <v>0</v>
      </c>
      <c r="U573" s="457">
        <f t="shared" ref="U573:V578" si="341">O573+S573</f>
        <v>0</v>
      </c>
      <c r="V573" s="458">
        <f t="shared" si="341"/>
        <v>0</v>
      </c>
      <c r="W573" s="459"/>
      <c r="X573" s="444"/>
    </row>
    <row r="574" spans="1:25" ht="41.25" customHeight="1">
      <c r="A574" s="446" t="s">
        <v>570</v>
      </c>
      <c r="B574" s="497" t="s">
        <v>619</v>
      </c>
      <c r="C574" s="449" t="s">
        <v>1169</v>
      </c>
      <c r="D574" s="449"/>
      <c r="E574" s="449"/>
      <c r="F574" s="449"/>
      <c r="G574" s="449"/>
      <c r="H574" s="479" t="s">
        <v>43</v>
      </c>
      <c r="I574" s="450">
        <v>2</v>
      </c>
      <c r="J574" s="451">
        <f t="shared" si="334"/>
        <v>4</v>
      </c>
      <c r="K574" s="452">
        <v>0</v>
      </c>
      <c r="L574" s="453">
        <v>0.08</v>
      </c>
      <c r="M574" s="454">
        <f t="shared" si="335"/>
        <v>0</v>
      </c>
      <c r="N574" s="454">
        <f t="shared" si="336"/>
        <v>0</v>
      </c>
      <c r="O574" s="455">
        <f t="shared" si="337"/>
        <v>0</v>
      </c>
      <c r="P574" s="455">
        <f t="shared" si="338"/>
        <v>0</v>
      </c>
      <c r="Q574" s="479" t="s">
        <v>43</v>
      </c>
      <c r="R574" s="456">
        <v>2</v>
      </c>
      <c r="S574" s="457">
        <f t="shared" si="339"/>
        <v>0</v>
      </c>
      <c r="T574" s="457">
        <f t="shared" si="340"/>
        <v>0</v>
      </c>
      <c r="U574" s="457">
        <f t="shared" si="341"/>
        <v>0</v>
      </c>
      <c r="V574" s="458">
        <f t="shared" si="341"/>
        <v>0</v>
      </c>
      <c r="W574" s="459"/>
      <c r="X574" s="444"/>
    </row>
    <row r="575" spans="1:25" ht="38.25" customHeight="1">
      <c r="A575" s="446" t="s">
        <v>570</v>
      </c>
      <c r="B575" s="497" t="s">
        <v>621</v>
      </c>
      <c r="C575" s="449" t="s">
        <v>1170</v>
      </c>
      <c r="D575" s="449"/>
      <c r="E575" s="449"/>
      <c r="F575" s="449"/>
      <c r="G575" s="449"/>
      <c r="H575" s="479" t="s">
        <v>43</v>
      </c>
      <c r="I575" s="450">
        <v>2</v>
      </c>
      <c r="J575" s="451">
        <f t="shared" si="334"/>
        <v>4</v>
      </c>
      <c r="K575" s="452">
        <v>0</v>
      </c>
      <c r="L575" s="453">
        <v>0.08</v>
      </c>
      <c r="M575" s="454">
        <f t="shared" si="335"/>
        <v>0</v>
      </c>
      <c r="N575" s="454">
        <f t="shared" si="336"/>
        <v>0</v>
      </c>
      <c r="O575" s="455">
        <f t="shared" si="337"/>
        <v>0</v>
      </c>
      <c r="P575" s="455">
        <f t="shared" si="338"/>
        <v>0</v>
      </c>
      <c r="Q575" s="479" t="s">
        <v>43</v>
      </c>
      <c r="R575" s="456">
        <v>2</v>
      </c>
      <c r="S575" s="457">
        <f t="shared" si="339"/>
        <v>0</v>
      </c>
      <c r="T575" s="457">
        <f t="shared" si="340"/>
        <v>0</v>
      </c>
      <c r="U575" s="457">
        <f t="shared" si="341"/>
        <v>0</v>
      </c>
      <c r="V575" s="458">
        <f t="shared" si="341"/>
        <v>0</v>
      </c>
      <c r="W575" s="459"/>
      <c r="X575" s="444"/>
    </row>
    <row r="576" spans="1:25" ht="47.25" customHeight="1">
      <c r="A576" s="446" t="s">
        <v>570</v>
      </c>
      <c r="B576" s="497" t="s">
        <v>623</v>
      </c>
      <c r="C576" s="449" t="s">
        <v>1171</v>
      </c>
      <c r="D576" s="449"/>
      <c r="E576" s="449"/>
      <c r="F576" s="449"/>
      <c r="G576" s="449"/>
      <c r="H576" s="479" t="s">
        <v>43</v>
      </c>
      <c r="I576" s="450">
        <v>2</v>
      </c>
      <c r="J576" s="451">
        <f t="shared" si="334"/>
        <v>4</v>
      </c>
      <c r="K576" s="452">
        <v>0</v>
      </c>
      <c r="L576" s="453">
        <v>0.08</v>
      </c>
      <c r="M576" s="454">
        <f t="shared" si="335"/>
        <v>0</v>
      </c>
      <c r="N576" s="454">
        <f t="shared" si="336"/>
        <v>0</v>
      </c>
      <c r="O576" s="455">
        <f t="shared" si="337"/>
        <v>0</v>
      </c>
      <c r="P576" s="455">
        <f t="shared" si="338"/>
        <v>0</v>
      </c>
      <c r="Q576" s="479" t="s">
        <v>43</v>
      </c>
      <c r="R576" s="456">
        <v>2</v>
      </c>
      <c r="S576" s="457">
        <f t="shared" si="339"/>
        <v>0</v>
      </c>
      <c r="T576" s="457">
        <f t="shared" si="340"/>
        <v>0</v>
      </c>
      <c r="U576" s="457">
        <f t="shared" si="341"/>
        <v>0</v>
      </c>
      <c r="V576" s="458">
        <f t="shared" si="341"/>
        <v>0</v>
      </c>
      <c r="W576" s="459"/>
      <c r="X576" s="444"/>
    </row>
    <row r="577" spans="1:25" ht="40.5" customHeight="1">
      <c r="A577" s="446" t="s">
        <v>570</v>
      </c>
      <c r="B577" s="497" t="s">
        <v>632</v>
      </c>
      <c r="C577" s="449" t="s">
        <v>1172</v>
      </c>
      <c r="D577" s="449"/>
      <c r="E577" s="449"/>
      <c r="F577" s="449"/>
      <c r="G577" s="449"/>
      <c r="H577" s="479" t="s">
        <v>43</v>
      </c>
      <c r="I577" s="450">
        <v>6</v>
      </c>
      <c r="J577" s="451">
        <f t="shared" si="334"/>
        <v>12</v>
      </c>
      <c r="K577" s="452">
        <v>0</v>
      </c>
      <c r="L577" s="453">
        <v>0.08</v>
      </c>
      <c r="M577" s="454">
        <f t="shared" si="335"/>
        <v>0</v>
      </c>
      <c r="N577" s="454">
        <f t="shared" si="336"/>
        <v>0</v>
      </c>
      <c r="O577" s="455">
        <f t="shared" si="337"/>
        <v>0</v>
      </c>
      <c r="P577" s="455">
        <f t="shared" si="338"/>
        <v>0</v>
      </c>
      <c r="Q577" s="479" t="s">
        <v>43</v>
      </c>
      <c r="R577" s="456">
        <v>7</v>
      </c>
      <c r="S577" s="457">
        <f t="shared" si="339"/>
        <v>0</v>
      </c>
      <c r="T577" s="457">
        <f t="shared" si="340"/>
        <v>0</v>
      </c>
      <c r="U577" s="457">
        <f t="shared" si="341"/>
        <v>0</v>
      </c>
      <c r="V577" s="458">
        <f t="shared" si="341"/>
        <v>0</v>
      </c>
      <c r="W577" s="459"/>
      <c r="X577" s="444"/>
    </row>
    <row r="578" spans="1:25" ht="41.25" customHeight="1">
      <c r="A578" s="446" t="s">
        <v>570</v>
      </c>
      <c r="B578" s="447" t="s">
        <v>573</v>
      </c>
      <c r="C578" s="460" t="s">
        <v>641</v>
      </c>
      <c r="D578" s="448"/>
      <c r="E578" s="448"/>
      <c r="F578" s="448"/>
      <c r="G578" s="448"/>
      <c r="H578" s="447" t="s">
        <v>585</v>
      </c>
      <c r="I578" s="450">
        <v>1</v>
      </c>
      <c r="J578" s="451">
        <f t="shared" si="334"/>
        <v>2</v>
      </c>
      <c r="K578" s="452">
        <v>0</v>
      </c>
      <c r="L578" s="453">
        <v>0.23</v>
      </c>
      <c r="M578" s="454">
        <f t="shared" si="335"/>
        <v>0</v>
      </c>
      <c r="N578" s="454">
        <f t="shared" si="336"/>
        <v>0</v>
      </c>
      <c r="O578" s="455">
        <f t="shared" si="337"/>
        <v>0</v>
      </c>
      <c r="P578" s="455">
        <f t="shared" si="338"/>
        <v>0</v>
      </c>
      <c r="Q578" s="447" t="s">
        <v>585</v>
      </c>
      <c r="R578" s="456">
        <v>1</v>
      </c>
      <c r="S578" s="457">
        <f t="shared" si="339"/>
        <v>0</v>
      </c>
      <c r="T578" s="457">
        <f t="shared" si="340"/>
        <v>0</v>
      </c>
      <c r="U578" s="457">
        <f t="shared" si="341"/>
        <v>0</v>
      </c>
      <c r="V578" s="458">
        <f t="shared" si="341"/>
        <v>0</v>
      </c>
      <c r="W578" s="459"/>
      <c r="X578" s="444"/>
    </row>
    <row r="579" spans="1:25" ht="327.75" customHeight="1">
      <c r="A579" s="446" t="s">
        <v>570</v>
      </c>
      <c r="B579" s="447" t="s">
        <v>575</v>
      </c>
      <c r="C579" s="505" t="s">
        <v>1173</v>
      </c>
      <c r="D579" s="465"/>
      <c r="E579" s="465"/>
      <c r="F579" s="465"/>
      <c r="G579" s="465"/>
      <c r="H579" s="466"/>
      <c r="I579" s="467"/>
      <c r="J579" s="468"/>
      <c r="K579" s="470"/>
      <c r="L579" s="471"/>
      <c r="M579" s="472"/>
      <c r="N579" s="472"/>
      <c r="O579" s="473"/>
      <c r="P579" s="473"/>
      <c r="Q579" s="473"/>
      <c r="R579" s="474"/>
      <c r="S579" s="475"/>
      <c r="T579" s="475"/>
      <c r="U579" s="475"/>
      <c r="V579" s="476"/>
      <c r="W579" s="477"/>
      <c r="X579" s="444"/>
    </row>
    <row r="580" spans="1:25" ht="39" customHeight="1">
      <c r="A580" s="446" t="s">
        <v>570</v>
      </c>
      <c r="B580" s="497" t="s">
        <v>661</v>
      </c>
      <c r="C580" s="449" t="s">
        <v>1168</v>
      </c>
      <c r="D580" s="449"/>
      <c r="E580" s="449"/>
      <c r="F580" s="449"/>
      <c r="G580" s="449"/>
      <c r="H580" s="479" t="s">
        <v>43</v>
      </c>
      <c r="I580" s="450">
        <v>2</v>
      </c>
      <c r="J580" s="451">
        <f>I580*2</f>
        <v>4</v>
      </c>
      <c r="K580" s="452">
        <v>0</v>
      </c>
      <c r="L580" s="453">
        <v>0.08</v>
      </c>
      <c r="M580" s="454">
        <f>K580*L580</f>
        <v>0</v>
      </c>
      <c r="N580" s="454">
        <f>K580+M580</f>
        <v>0</v>
      </c>
      <c r="O580" s="455">
        <f>J580*K580</f>
        <v>0</v>
      </c>
      <c r="P580" s="455">
        <f>J580*N580</f>
        <v>0</v>
      </c>
      <c r="Q580" s="479" t="s">
        <v>43</v>
      </c>
      <c r="R580" s="456">
        <v>2</v>
      </c>
      <c r="S580" s="457">
        <f>R580*K580</f>
        <v>0</v>
      </c>
      <c r="T580" s="457">
        <f>R580*N580</f>
        <v>0</v>
      </c>
      <c r="U580" s="457">
        <f t="shared" ref="U580:V584" si="342">O580+S580</f>
        <v>0</v>
      </c>
      <c r="V580" s="458">
        <f t="shared" si="342"/>
        <v>0</v>
      </c>
      <c r="W580" s="459"/>
      <c r="X580" s="444"/>
    </row>
    <row r="581" spans="1:25" ht="40.5" customHeight="1">
      <c r="A581" s="446" t="s">
        <v>570</v>
      </c>
      <c r="B581" s="497" t="s">
        <v>663</v>
      </c>
      <c r="C581" s="449" t="s">
        <v>1174</v>
      </c>
      <c r="D581" s="449"/>
      <c r="E581" s="449"/>
      <c r="F581" s="449"/>
      <c r="G581" s="449"/>
      <c r="H581" s="479" t="s">
        <v>43</v>
      </c>
      <c r="I581" s="450">
        <v>2</v>
      </c>
      <c r="J581" s="451">
        <f>I581*2</f>
        <v>4</v>
      </c>
      <c r="K581" s="452">
        <v>0</v>
      </c>
      <c r="L581" s="453">
        <v>0.08</v>
      </c>
      <c r="M581" s="454">
        <f>K581*L581</f>
        <v>0</v>
      </c>
      <c r="N581" s="454">
        <f>K581+M581</f>
        <v>0</v>
      </c>
      <c r="O581" s="455">
        <f>J581*K581</f>
        <v>0</v>
      </c>
      <c r="P581" s="455">
        <f>J581*N581</f>
        <v>0</v>
      </c>
      <c r="Q581" s="479" t="s">
        <v>43</v>
      </c>
      <c r="R581" s="456">
        <v>2</v>
      </c>
      <c r="S581" s="457">
        <f>R581*K581</f>
        <v>0</v>
      </c>
      <c r="T581" s="457">
        <f>R581*N581</f>
        <v>0</v>
      </c>
      <c r="U581" s="457">
        <f t="shared" si="342"/>
        <v>0</v>
      </c>
      <c r="V581" s="458">
        <f t="shared" si="342"/>
        <v>0</v>
      </c>
      <c r="W581" s="459"/>
      <c r="X581" s="444"/>
    </row>
    <row r="582" spans="1:25" ht="38.25" customHeight="1">
      <c r="A582" s="446" t="s">
        <v>570</v>
      </c>
      <c r="B582" s="497" t="s">
        <v>665</v>
      </c>
      <c r="C582" s="449" t="s">
        <v>1175</v>
      </c>
      <c r="D582" s="449"/>
      <c r="E582" s="449"/>
      <c r="F582" s="449"/>
      <c r="G582" s="449"/>
      <c r="H582" s="479" t="s">
        <v>43</v>
      </c>
      <c r="I582" s="450">
        <v>2</v>
      </c>
      <c r="J582" s="451">
        <f>I582*2</f>
        <v>4</v>
      </c>
      <c r="K582" s="452">
        <v>0</v>
      </c>
      <c r="L582" s="453">
        <v>0.08</v>
      </c>
      <c r="M582" s="454">
        <f>K582*L582</f>
        <v>0</v>
      </c>
      <c r="N582" s="454">
        <f>K582+M582</f>
        <v>0</v>
      </c>
      <c r="O582" s="455">
        <f>J582*K582</f>
        <v>0</v>
      </c>
      <c r="P582" s="455">
        <f>J582*N582</f>
        <v>0</v>
      </c>
      <c r="Q582" s="479" t="s">
        <v>43</v>
      </c>
      <c r="R582" s="456">
        <v>2</v>
      </c>
      <c r="S582" s="457">
        <f>R582*K582</f>
        <v>0</v>
      </c>
      <c r="T582" s="457">
        <f>R582*N582</f>
        <v>0</v>
      </c>
      <c r="U582" s="457">
        <f t="shared" si="342"/>
        <v>0</v>
      </c>
      <c r="V582" s="458">
        <f t="shared" si="342"/>
        <v>0</v>
      </c>
      <c r="W582" s="459"/>
      <c r="X582" s="444"/>
    </row>
    <row r="583" spans="1:25" ht="36.75" customHeight="1">
      <c r="A583" s="446" t="s">
        <v>570</v>
      </c>
      <c r="B583" s="497" t="s">
        <v>667</v>
      </c>
      <c r="C583" s="449" t="s">
        <v>1171</v>
      </c>
      <c r="D583" s="449"/>
      <c r="E583" s="449"/>
      <c r="F583" s="449"/>
      <c r="G583" s="449"/>
      <c r="H583" s="479" t="s">
        <v>43</v>
      </c>
      <c r="I583" s="450">
        <v>2</v>
      </c>
      <c r="J583" s="451">
        <f>I583*2</f>
        <v>4</v>
      </c>
      <c r="K583" s="452">
        <v>0</v>
      </c>
      <c r="L583" s="453">
        <v>0.08</v>
      </c>
      <c r="M583" s="454">
        <f>K583*L583</f>
        <v>0</v>
      </c>
      <c r="N583" s="454">
        <f>K583+M583</f>
        <v>0</v>
      </c>
      <c r="O583" s="455">
        <f>J583*K583</f>
        <v>0</v>
      </c>
      <c r="P583" s="455">
        <f>J583*N583</f>
        <v>0</v>
      </c>
      <c r="Q583" s="479" t="s">
        <v>43</v>
      </c>
      <c r="R583" s="456">
        <v>2</v>
      </c>
      <c r="S583" s="457">
        <f>R583*K583</f>
        <v>0</v>
      </c>
      <c r="T583" s="457">
        <f>R583*N583</f>
        <v>0</v>
      </c>
      <c r="U583" s="457">
        <f t="shared" si="342"/>
        <v>0</v>
      </c>
      <c r="V583" s="458">
        <f t="shared" si="342"/>
        <v>0</v>
      </c>
      <c r="W583" s="459"/>
      <c r="X583" s="444"/>
    </row>
    <row r="584" spans="1:25" ht="41.25" customHeight="1">
      <c r="A584" s="446" t="s">
        <v>570</v>
      </c>
      <c r="B584" s="447" t="s">
        <v>577</v>
      </c>
      <c r="C584" s="460" t="s">
        <v>641</v>
      </c>
      <c r="D584" s="448"/>
      <c r="E584" s="448"/>
      <c r="F584" s="448"/>
      <c r="G584" s="448"/>
      <c r="H584" s="447" t="s">
        <v>585</v>
      </c>
      <c r="I584" s="450">
        <v>1</v>
      </c>
      <c r="J584" s="451">
        <f>I584*2</f>
        <v>2</v>
      </c>
      <c r="K584" s="452">
        <v>0</v>
      </c>
      <c r="L584" s="453">
        <v>0.23</v>
      </c>
      <c r="M584" s="454">
        <f>K584*L584</f>
        <v>0</v>
      </c>
      <c r="N584" s="454">
        <f>K584+M584</f>
        <v>0</v>
      </c>
      <c r="O584" s="455">
        <f>J584*K584</f>
        <v>0</v>
      </c>
      <c r="P584" s="455">
        <f>J584*N584</f>
        <v>0</v>
      </c>
      <c r="Q584" s="447" t="s">
        <v>585</v>
      </c>
      <c r="R584" s="456">
        <v>1</v>
      </c>
      <c r="S584" s="457">
        <f>R584*K584</f>
        <v>0</v>
      </c>
      <c r="T584" s="457">
        <f>R584*N584</f>
        <v>0</v>
      </c>
      <c r="U584" s="457">
        <f t="shared" si="342"/>
        <v>0</v>
      </c>
      <c r="V584" s="458">
        <f t="shared" si="342"/>
        <v>0</v>
      </c>
      <c r="W584" s="459"/>
      <c r="X584" s="444"/>
    </row>
    <row r="585" spans="1:25" s="445" customFormat="1" ht="30.75" customHeight="1">
      <c r="A585" s="446"/>
      <c r="B585" s="516" t="s">
        <v>1176</v>
      </c>
      <c r="C585" s="438"/>
      <c r="D585" s="438"/>
      <c r="E585" s="438"/>
      <c r="F585" s="438"/>
      <c r="G585" s="438"/>
      <c r="H585" s="437"/>
      <c r="I585" s="439"/>
      <c r="J585" s="437"/>
      <c r="K585" s="437"/>
      <c r="L585" s="437"/>
      <c r="M585" s="437"/>
      <c r="N585" s="441" t="s">
        <v>535</v>
      </c>
      <c r="O585" s="440">
        <f>SUM(O586:O598)</f>
        <v>0</v>
      </c>
      <c r="P585" s="440">
        <f>SUM(P586:P598)</f>
        <v>0</v>
      </c>
      <c r="Q585" s="594"/>
      <c r="R585" s="442"/>
      <c r="S585" s="440">
        <f>SUM(S586:S598)</f>
        <v>0</v>
      </c>
      <c r="T585" s="440">
        <f>SUM(T586:T598)</f>
        <v>0</v>
      </c>
      <c r="U585" s="440">
        <f>SUM(U586:U598)</f>
        <v>0</v>
      </c>
      <c r="V585" s="440">
        <f>SUM(V586:V598)</f>
        <v>0</v>
      </c>
      <c r="W585" s="443"/>
      <c r="X585" s="444"/>
      <c r="Y585" s="410"/>
    </row>
    <row r="586" spans="1:25" ht="392.25" customHeight="1">
      <c r="A586" s="446" t="s">
        <v>570</v>
      </c>
      <c r="B586" s="447" t="s">
        <v>571</v>
      </c>
      <c r="C586" s="505" t="s">
        <v>1177</v>
      </c>
      <c r="D586" s="465"/>
      <c r="E586" s="465"/>
      <c r="F586" s="465"/>
      <c r="G586" s="465"/>
      <c r="H586" s="466"/>
      <c r="I586" s="467"/>
      <c r="J586" s="468"/>
      <c r="K586" s="470"/>
      <c r="L586" s="471"/>
      <c r="M586" s="472"/>
      <c r="N586" s="472"/>
      <c r="O586" s="473"/>
      <c r="P586" s="473"/>
      <c r="Q586" s="473"/>
      <c r="R586" s="474"/>
      <c r="S586" s="475"/>
      <c r="T586" s="475"/>
      <c r="U586" s="475"/>
      <c r="V586" s="476"/>
      <c r="W586" s="477"/>
      <c r="X586" s="444"/>
    </row>
    <row r="587" spans="1:25" ht="51" customHeight="1">
      <c r="A587" s="446" t="s">
        <v>570</v>
      </c>
      <c r="B587" s="497" t="s">
        <v>617</v>
      </c>
      <c r="C587" s="449" t="s">
        <v>1178</v>
      </c>
      <c r="D587" s="449"/>
      <c r="E587" s="449"/>
      <c r="F587" s="449"/>
      <c r="G587" s="449"/>
      <c r="H587" s="479" t="s">
        <v>43</v>
      </c>
      <c r="I587" s="450">
        <v>5</v>
      </c>
      <c r="J587" s="451">
        <f t="shared" ref="J587:J592" si="343">I587*2</f>
        <v>10</v>
      </c>
      <c r="K587" s="452">
        <v>0</v>
      </c>
      <c r="L587" s="453">
        <v>0.08</v>
      </c>
      <c r="M587" s="454">
        <f t="shared" ref="M587:M592" si="344">K587*L587</f>
        <v>0</v>
      </c>
      <c r="N587" s="454">
        <f t="shared" ref="N587:N592" si="345">K587+M587</f>
        <v>0</v>
      </c>
      <c r="O587" s="455">
        <f t="shared" ref="O587:O592" si="346">J587*K587</f>
        <v>0</v>
      </c>
      <c r="P587" s="455">
        <f t="shared" ref="P587:P592" si="347">J587*N587</f>
        <v>0</v>
      </c>
      <c r="Q587" s="479" t="s">
        <v>43</v>
      </c>
      <c r="R587" s="456">
        <f>J587*0.6</f>
        <v>6</v>
      </c>
      <c r="S587" s="457">
        <f t="shared" ref="S587:S592" si="348">R587*K587</f>
        <v>0</v>
      </c>
      <c r="T587" s="457">
        <f t="shared" ref="T587:T592" si="349">R587*N587</f>
        <v>0</v>
      </c>
      <c r="U587" s="457">
        <f t="shared" ref="U587:V592" si="350">O587+S587</f>
        <v>0</v>
      </c>
      <c r="V587" s="458">
        <f t="shared" si="350"/>
        <v>0</v>
      </c>
      <c r="W587" s="459"/>
      <c r="X587" s="444"/>
    </row>
    <row r="588" spans="1:25" ht="38.25" customHeight="1">
      <c r="A588" s="446" t="s">
        <v>570</v>
      </c>
      <c r="B588" s="497" t="s">
        <v>619</v>
      </c>
      <c r="C588" s="449" t="s">
        <v>1169</v>
      </c>
      <c r="D588" s="449"/>
      <c r="E588" s="449"/>
      <c r="F588" s="449"/>
      <c r="G588" s="449"/>
      <c r="H588" s="479" t="s">
        <v>43</v>
      </c>
      <c r="I588" s="450">
        <v>5</v>
      </c>
      <c r="J588" s="451">
        <f t="shared" si="343"/>
        <v>10</v>
      </c>
      <c r="K588" s="452">
        <v>0</v>
      </c>
      <c r="L588" s="453">
        <v>0.08</v>
      </c>
      <c r="M588" s="454">
        <f t="shared" si="344"/>
        <v>0</v>
      </c>
      <c r="N588" s="454">
        <f t="shared" si="345"/>
        <v>0</v>
      </c>
      <c r="O588" s="455">
        <f t="shared" si="346"/>
        <v>0</v>
      </c>
      <c r="P588" s="455">
        <f t="shared" si="347"/>
        <v>0</v>
      </c>
      <c r="Q588" s="479" t="s">
        <v>43</v>
      </c>
      <c r="R588" s="456">
        <f>J588*0.6</f>
        <v>6</v>
      </c>
      <c r="S588" s="457">
        <f t="shared" si="348"/>
        <v>0</v>
      </c>
      <c r="T588" s="457">
        <f t="shared" si="349"/>
        <v>0</v>
      </c>
      <c r="U588" s="457">
        <f t="shared" si="350"/>
        <v>0</v>
      </c>
      <c r="V588" s="458">
        <f t="shared" si="350"/>
        <v>0</v>
      </c>
      <c r="W588" s="459"/>
      <c r="X588" s="444"/>
    </row>
    <row r="589" spans="1:25" ht="39" customHeight="1">
      <c r="A589" s="446" t="s">
        <v>570</v>
      </c>
      <c r="B589" s="497" t="s">
        <v>621</v>
      </c>
      <c r="C589" s="449" t="s">
        <v>1170</v>
      </c>
      <c r="D589" s="449"/>
      <c r="E589" s="449"/>
      <c r="F589" s="449"/>
      <c r="G589" s="449"/>
      <c r="H589" s="479" t="s">
        <v>43</v>
      </c>
      <c r="I589" s="450">
        <v>5</v>
      </c>
      <c r="J589" s="451">
        <f t="shared" si="343"/>
        <v>10</v>
      </c>
      <c r="K589" s="452">
        <v>0</v>
      </c>
      <c r="L589" s="453">
        <v>0.08</v>
      </c>
      <c r="M589" s="454">
        <f t="shared" si="344"/>
        <v>0</v>
      </c>
      <c r="N589" s="454">
        <f t="shared" si="345"/>
        <v>0</v>
      </c>
      <c r="O589" s="455">
        <f t="shared" si="346"/>
        <v>0</v>
      </c>
      <c r="P589" s="455">
        <f t="shared" si="347"/>
        <v>0</v>
      </c>
      <c r="Q589" s="479" t="s">
        <v>43</v>
      </c>
      <c r="R589" s="456">
        <f>J589*0.6</f>
        <v>6</v>
      </c>
      <c r="S589" s="457">
        <f t="shared" si="348"/>
        <v>0</v>
      </c>
      <c r="T589" s="457">
        <f t="shared" si="349"/>
        <v>0</v>
      </c>
      <c r="U589" s="457">
        <f t="shared" si="350"/>
        <v>0</v>
      </c>
      <c r="V589" s="458">
        <f t="shared" si="350"/>
        <v>0</v>
      </c>
      <c r="W589" s="459"/>
      <c r="X589" s="444"/>
    </row>
    <row r="590" spans="1:25" ht="38.25" customHeight="1">
      <c r="A590" s="446" t="s">
        <v>570</v>
      </c>
      <c r="B590" s="497" t="s">
        <v>623</v>
      </c>
      <c r="C590" s="449" t="s">
        <v>1179</v>
      </c>
      <c r="D590" s="449"/>
      <c r="E590" s="449"/>
      <c r="F590" s="449"/>
      <c r="G590" s="449"/>
      <c r="H590" s="479" t="s">
        <v>43</v>
      </c>
      <c r="I590" s="450">
        <v>5</v>
      </c>
      <c r="J590" s="451">
        <f t="shared" si="343"/>
        <v>10</v>
      </c>
      <c r="K590" s="452">
        <v>0</v>
      </c>
      <c r="L590" s="453">
        <v>0.08</v>
      </c>
      <c r="M590" s="454">
        <f t="shared" si="344"/>
        <v>0</v>
      </c>
      <c r="N590" s="454">
        <f t="shared" si="345"/>
        <v>0</v>
      </c>
      <c r="O590" s="455">
        <f t="shared" si="346"/>
        <v>0</v>
      </c>
      <c r="P590" s="455">
        <f t="shared" si="347"/>
        <v>0</v>
      </c>
      <c r="Q590" s="479" t="s">
        <v>43</v>
      </c>
      <c r="R590" s="456">
        <f>J590*0.6</f>
        <v>6</v>
      </c>
      <c r="S590" s="457">
        <f t="shared" si="348"/>
        <v>0</v>
      </c>
      <c r="T590" s="457">
        <f t="shared" si="349"/>
        <v>0</v>
      </c>
      <c r="U590" s="457">
        <f t="shared" si="350"/>
        <v>0</v>
      </c>
      <c r="V590" s="458">
        <f t="shared" si="350"/>
        <v>0</v>
      </c>
      <c r="W590" s="459"/>
      <c r="X590" s="444"/>
    </row>
    <row r="591" spans="1:25" ht="39" customHeight="1">
      <c r="A591" s="446" t="s">
        <v>570</v>
      </c>
      <c r="B591" s="497" t="s">
        <v>632</v>
      </c>
      <c r="C591" s="449" t="s">
        <v>1172</v>
      </c>
      <c r="D591" s="449"/>
      <c r="E591" s="449"/>
      <c r="F591" s="449"/>
      <c r="G591" s="449"/>
      <c r="H591" s="479" t="s">
        <v>43</v>
      </c>
      <c r="I591" s="450">
        <v>10</v>
      </c>
      <c r="J591" s="451">
        <f t="shared" si="343"/>
        <v>20</v>
      </c>
      <c r="K591" s="452">
        <v>0</v>
      </c>
      <c r="L591" s="453">
        <v>0.08</v>
      </c>
      <c r="M591" s="454">
        <f t="shared" si="344"/>
        <v>0</v>
      </c>
      <c r="N591" s="454">
        <f t="shared" si="345"/>
        <v>0</v>
      </c>
      <c r="O591" s="455">
        <f t="shared" si="346"/>
        <v>0</v>
      </c>
      <c r="P591" s="455">
        <f t="shared" si="347"/>
        <v>0</v>
      </c>
      <c r="Q591" s="479" t="s">
        <v>43</v>
      </c>
      <c r="R591" s="456">
        <f>J591*0.6</f>
        <v>12</v>
      </c>
      <c r="S591" s="457">
        <f t="shared" si="348"/>
        <v>0</v>
      </c>
      <c r="T591" s="457">
        <f t="shared" si="349"/>
        <v>0</v>
      </c>
      <c r="U591" s="457">
        <f t="shared" si="350"/>
        <v>0</v>
      </c>
      <c r="V591" s="458">
        <f t="shared" si="350"/>
        <v>0</v>
      </c>
      <c r="W591" s="459"/>
      <c r="X591" s="444"/>
    </row>
    <row r="592" spans="1:25" ht="41.25" customHeight="1">
      <c r="A592" s="446" t="s">
        <v>570</v>
      </c>
      <c r="B592" s="447">
        <v>2</v>
      </c>
      <c r="C592" s="460" t="s">
        <v>625</v>
      </c>
      <c r="D592" s="448"/>
      <c r="E592" s="448"/>
      <c r="F592" s="448"/>
      <c r="G592" s="448"/>
      <c r="H592" s="447" t="s">
        <v>914</v>
      </c>
      <c r="I592" s="450">
        <v>12</v>
      </c>
      <c r="J592" s="451">
        <f t="shared" si="343"/>
        <v>24</v>
      </c>
      <c r="K592" s="452">
        <v>0</v>
      </c>
      <c r="L592" s="453">
        <v>0.23</v>
      </c>
      <c r="M592" s="454">
        <f t="shared" si="344"/>
        <v>0</v>
      </c>
      <c r="N592" s="454">
        <f t="shared" si="345"/>
        <v>0</v>
      </c>
      <c r="O592" s="455">
        <f t="shared" si="346"/>
        <v>0</v>
      </c>
      <c r="P592" s="455">
        <f t="shared" si="347"/>
        <v>0</v>
      </c>
      <c r="Q592" s="447" t="s">
        <v>914</v>
      </c>
      <c r="R592" s="456">
        <v>12</v>
      </c>
      <c r="S592" s="457">
        <f t="shared" si="348"/>
        <v>0</v>
      </c>
      <c r="T592" s="457">
        <f t="shared" si="349"/>
        <v>0</v>
      </c>
      <c r="U592" s="457">
        <f t="shared" si="350"/>
        <v>0</v>
      </c>
      <c r="V592" s="458">
        <f t="shared" si="350"/>
        <v>0</v>
      </c>
      <c r="W592" s="459"/>
      <c r="X592" s="444"/>
    </row>
    <row r="593" spans="1:25" ht="324" customHeight="1">
      <c r="A593" s="446" t="s">
        <v>570</v>
      </c>
      <c r="B593" s="447" t="s">
        <v>575</v>
      </c>
      <c r="C593" s="505" t="s">
        <v>1180</v>
      </c>
      <c r="D593" s="465"/>
      <c r="E593" s="465"/>
      <c r="F593" s="465"/>
      <c r="G593" s="465"/>
      <c r="H593" s="466"/>
      <c r="I593" s="467"/>
      <c r="J593" s="468"/>
      <c r="K593" s="470"/>
      <c r="L593" s="471"/>
      <c r="M593" s="472"/>
      <c r="N593" s="472"/>
      <c r="O593" s="473"/>
      <c r="P593" s="473"/>
      <c r="Q593" s="473"/>
      <c r="R593" s="474"/>
      <c r="S593" s="475"/>
      <c r="T593" s="475"/>
      <c r="U593" s="475"/>
      <c r="V593" s="476"/>
      <c r="W593" s="477"/>
      <c r="X593" s="444"/>
    </row>
    <row r="594" spans="1:25" ht="35.25" customHeight="1">
      <c r="A594" s="446" t="s">
        <v>570</v>
      </c>
      <c r="B594" s="497" t="s">
        <v>661</v>
      </c>
      <c r="C594" s="449" t="s">
        <v>1178</v>
      </c>
      <c r="D594" s="449"/>
      <c r="E594" s="449"/>
      <c r="F594" s="449"/>
      <c r="G594" s="449"/>
      <c r="H594" s="479" t="s">
        <v>43</v>
      </c>
      <c r="I594" s="450">
        <v>2</v>
      </c>
      <c r="J594" s="451">
        <f>I594*2</f>
        <v>4</v>
      </c>
      <c r="K594" s="452">
        <v>0</v>
      </c>
      <c r="L594" s="453">
        <v>0.08</v>
      </c>
      <c r="M594" s="454">
        <f>K594*L594</f>
        <v>0</v>
      </c>
      <c r="N594" s="454">
        <f>K594+M594</f>
        <v>0</v>
      </c>
      <c r="O594" s="455">
        <f>J594*K594</f>
        <v>0</v>
      </c>
      <c r="P594" s="455">
        <f>J594*N594</f>
        <v>0</v>
      </c>
      <c r="Q594" s="479" t="s">
        <v>43</v>
      </c>
      <c r="R594" s="456">
        <v>2</v>
      </c>
      <c r="S594" s="457">
        <f>R594*K594</f>
        <v>0</v>
      </c>
      <c r="T594" s="457">
        <f>R594*N594</f>
        <v>0</v>
      </c>
      <c r="U594" s="457">
        <f t="shared" ref="U594:V598" si="351">O594+S594</f>
        <v>0</v>
      </c>
      <c r="V594" s="458">
        <f t="shared" si="351"/>
        <v>0</v>
      </c>
      <c r="W594" s="459"/>
      <c r="X594" s="444"/>
    </row>
    <row r="595" spans="1:25" ht="36.75" customHeight="1">
      <c r="A595" s="446" t="s">
        <v>570</v>
      </c>
      <c r="B595" s="497" t="s">
        <v>663</v>
      </c>
      <c r="C595" s="449" t="s">
        <v>1174</v>
      </c>
      <c r="D595" s="449"/>
      <c r="E595" s="449"/>
      <c r="F595" s="449"/>
      <c r="G595" s="449"/>
      <c r="H595" s="479" t="s">
        <v>43</v>
      </c>
      <c r="I595" s="450">
        <v>2</v>
      </c>
      <c r="J595" s="451">
        <f>I595*2</f>
        <v>4</v>
      </c>
      <c r="K595" s="452">
        <v>0</v>
      </c>
      <c r="L595" s="453">
        <v>0.08</v>
      </c>
      <c r="M595" s="454">
        <f>K595*L595</f>
        <v>0</v>
      </c>
      <c r="N595" s="454">
        <f>K595+M595</f>
        <v>0</v>
      </c>
      <c r="O595" s="455">
        <f>J595*K595</f>
        <v>0</v>
      </c>
      <c r="P595" s="455">
        <f>J595*N595</f>
        <v>0</v>
      </c>
      <c r="Q595" s="479" t="s">
        <v>43</v>
      </c>
      <c r="R595" s="456">
        <v>2</v>
      </c>
      <c r="S595" s="457">
        <f>R595*K595</f>
        <v>0</v>
      </c>
      <c r="T595" s="457">
        <f>R595*N595</f>
        <v>0</v>
      </c>
      <c r="U595" s="457">
        <f t="shared" si="351"/>
        <v>0</v>
      </c>
      <c r="V595" s="458">
        <f t="shared" si="351"/>
        <v>0</v>
      </c>
      <c r="W595" s="459"/>
      <c r="X595" s="444"/>
    </row>
    <row r="596" spans="1:25" ht="37.5" customHeight="1">
      <c r="A596" s="446" t="s">
        <v>570</v>
      </c>
      <c r="B596" s="497" t="s">
        <v>665</v>
      </c>
      <c r="C596" s="449" t="s">
        <v>1175</v>
      </c>
      <c r="D596" s="449"/>
      <c r="E596" s="449"/>
      <c r="F596" s="449"/>
      <c r="G596" s="449"/>
      <c r="H596" s="479" t="s">
        <v>43</v>
      </c>
      <c r="I596" s="450">
        <v>2</v>
      </c>
      <c r="J596" s="451">
        <f>I596*2</f>
        <v>4</v>
      </c>
      <c r="K596" s="452">
        <v>0</v>
      </c>
      <c r="L596" s="453">
        <v>0.08</v>
      </c>
      <c r="M596" s="454">
        <f>K596*L596</f>
        <v>0</v>
      </c>
      <c r="N596" s="454">
        <f>K596+M596</f>
        <v>0</v>
      </c>
      <c r="O596" s="455">
        <f>J596*K596</f>
        <v>0</v>
      </c>
      <c r="P596" s="455">
        <f>J596*N596</f>
        <v>0</v>
      </c>
      <c r="Q596" s="479" t="s">
        <v>43</v>
      </c>
      <c r="R596" s="456">
        <v>2</v>
      </c>
      <c r="S596" s="457">
        <f>R596*K596</f>
        <v>0</v>
      </c>
      <c r="T596" s="457">
        <f>R596*N596</f>
        <v>0</v>
      </c>
      <c r="U596" s="457">
        <f t="shared" si="351"/>
        <v>0</v>
      </c>
      <c r="V596" s="458">
        <f t="shared" si="351"/>
        <v>0</v>
      </c>
      <c r="W596" s="459"/>
      <c r="X596" s="444"/>
    </row>
    <row r="597" spans="1:25" ht="33" customHeight="1">
      <c r="A597" s="446" t="s">
        <v>570</v>
      </c>
      <c r="B597" s="497" t="s">
        <v>667</v>
      </c>
      <c r="C597" s="449" t="s">
        <v>1179</v>
      </c>
      <c r="D597" s="449"/>
      <c r="E597" s="449"/>
      <c r="F597" s="449"/>
      <c r="G597" s="449"/>
      <c r="H597" s="479" t="s">
        <v>43</v>
      </c>
      <c r="I597" s="450">
        <v>2</v>
      </c>
      <c r="J597" s="451">
        <f>I597*2</f>
        <v>4</v>
      </c>
      <c r="K597" s="452">
        <v>0</v>
      </c>
      <c r="L597" s="453">
        <v>0.08</v>
      </c>
      <c r="M597" s="454">
        <f>K597*L597</f>
        <v>0</v>
      </c>
      <c r="N597" s="454">
        <f>K597+M597</f>
        <v>0</v>
      </c>
      <c r="O597" s="455">
        <f>J597*K597</f>
        <v>0</v>
      </c>
      <c r="P597" s="455">
        <f>J597*N597</f>
        <v>0</v>
      </c>
      <c r="Q597" s="479" t="s">
        <v>43</v>
      </c>
      <c r="R597" s="456">
        <v>2</v>
      </c>
      <c r="S597" s="457">
        <f>R597*K597</f>
        <v>0</v>
      </c>
      <c r="T597" s="457">
        <f>R597*N597</f>
        <v>0</v>
      </c>
      <c r="U597" s="457">
        <f t="shared" si="351"/>
        <v>0</v>
      </c>
      <c r="V597" s="458">
        <f t="shared" si="351"/>
        <v>0</v>
      </c>
      <c r="W597" s="459"/>
      <c r="X597" s="444"/>
    </row>
    <row r="598" spans="1:25" ht="41.25" customHeight="1">
      <c r="A598" s="446" t="s">
        <v>570</v>
      </c>
      <c r="B598" s="447" t="s">
        <v>577</v>
      </c>
      <c r="C598" s="460" t="s">
        <v>641</v>
      </c>
      <c r="D598" s="448"/>
      <c r="E598" s="448"/>
      <c r="F598" s="448"/>
      <c r="G598" s="448"/>
      <c r="H598" s="447" t="s">
        <v>585</v>
      </c>
      <c r="I598" s="450">
        <v>1</v>
      </c>
      <c r="J598" s="451">
        <f>I598*2</f>
        <v>2</v>
      </c>
      <c r="K598" s="452">
        <v>0</v>
      </c>
      <c r="L598" s="453">
        <v>0.23</v>
      </c>
      <c r="M598" s="454">
        <f>K598*L598</f>
        <v>0</v>
      </c>
      <c r="N598" s="454">
        <f>K598+M598</f>
        <v>0</v>
      </c>
      <c r="O598" s="455">
        <f>J598*K598</f>
        <v>0</v>
      </c>
      <c r="P598" s="455">
        <f>J598*N598</f>
        <v>0</v>
      </c>
      <c r="Q598" s="447" t="s">
        <v>585</v>
      </c>
      <c r="R598" s="456">
        <v>1</v>
      </c>
      <c r="S598" s="457">
        <f>R598*K598</f>
        <v>0</v>
      </c>
      <c r="T598" s="457">
        <f>R598*N598</f>
        <v>0</v>
      </c>
      <c r="U598" s="457">
        <f t="shared" si="351"/>
        <v>0</v>
      </c>
      <c r="V598" s="458">
        <f t="shared" si="351"/>
        <v>0</v>
      </c>
      <c r="W598" s="459"/>
      <c r="X598" s="444"/>
    </row>
    <row r="599" spans="1:25" s="445" customFormat="1" ht="30.75" customHeight="1">
      <c r="A599" s="446"/>
      <c r="B599" s="516" t="s">
        <v>1181</v>
      </c>
      <c r="C599" s="438"/>
      <c r="D599" s="438"/>
      <c r="E599" s="438"/>
      <c r="F599" s="438"/>
      <c r="G599" s="438"/>
      <c r="H599" s="437"/>
      <c r="I599" s="439"/>
      <c r="J599" s="437"/>
      <c r="K599" s="437"/>
      <c r="L599" s="437"/>
      <c r="M599" s="437"/>
      <c r="N599" s="441" t="s">
        <v>535</v>
      </c>
      <c r="O599" s="440">
        <f>SUM(O600:O606)</f>
        <v>0</v>
      </c>
      <c r="P599" s="440">
        <f>SUM(P600:P606)</f>
        <v>0</v>
      </c>
      <c r="Q599" s="594"/>
      <c r="R599" s="442"/>
      <c r="S599" s="440">
        <f>SUM(S600:S606)</f>
        <v>0</v>
      </c>
      <c r="T599" s="440">
        <f>SUM(T600:T606)</f>
        <v>0</v>
      </c>
      <c r="U599" s="440">
        <f>SUM(U600:U606)</f>
        <v>0</v>
      </c>
      <c r="V599" s="440">
        <f>SUM(V600:V606)</f>
        <v>0</v>
      </c>
      <c r="W599" s="443"/>
      <c r="X599" s="444"/>
      <c r="Y599" s="410"/>
    </row>
    <row r="600" spans="1:25" ht="173.25" customHeight="1">
      <c r="A600" s="446" t="s">
        <v>570</v>
      </c>
      <c r="B600" s="447" t="s">
        <v>571</v>
      </c>
      <c r="C600" s="517" t="s">
        <v>1182</v>
      </c>
      <c r="D600" s="465"/>
      <c r="E600" s="465"/>
      <c r="F600" s="465"/>
      <c r="G600" s="465"/>
      <c r="H600" s="466"/>
      <c r="I600" s="467"/>
      <c r="J600" s="468"/>
      <c r="K600" s="470"/>
      <c r="L600" s="471"/>
      <c r="M600" s="472"/>
      <c r="N600" s="472"/>
      <c r="O600" s="473"/>
      <c r="P600" s="473"/>
      <c r="Q600" s="473"/>
      <c r="R600" s="474"/>
      <c r="S600" s="475"/>
      <c r="T600" s="475"/>
      <c r="U600" s="475"/>
      <c r="V600" s="476"/>
      <c r="W600" s="477"/>
      <c r="X600" s="444"/>
    </row>
    <row r="601" spans="1:25" ht="42" customHeight="1">
      <c r="A601" s="446" t="s">
        <v>570</v>
      </c>
      <c r="B601" s="497" t="s">
        <v>617</v>
      </c>
      <c r="C601" s="449" t="s">
        <v>1183</v>
      </c>
      <c r="D601" s="449"/>
      <c r="E601" s="449"/>
      <c r="F601" s="449"/>
      <c r="G601" s="449"/>
      <c r="H601" s="479" t="s">
        <v>43</v>
      </c>
      <c r="I601" s="450">
        <v>2</v>
      </c>
      <c r="J601" s="451">
        <f>I601*2</f>
        <v>4</v>
      </c>
      <c r="K601" s="452">
        <v>0</v>
      </c>
      <c r="L601" s="453">
        <v>0.08</v>
      </c>
      <c r="M601" s="454">
        <f>K601*L601</f>
        <v>0</v>
      </c>
      <c r="N601" s="454">
        <f>K601+M601</f>
        <v>0</v>
      </c>
      <c r="O601" s="455">
        <f>J601*K601</f>
        <v>0</v>
      </c>
      <c r="P601" s="455">
        <f>J601*N601</f>
        <v>0</v>
      </c>
      <c r="Q601" s="479" t="s">
        <v>43</v>
      </c>
      <c r="R601" s="456">
        <v>2</v>
      </c>
      <c r="S601" s="457">
        <f>R601*K601</f>
        <v>0</v>
      </c>
      <c r="T601" s="457">
        <f>R601*N601</f>
        <v>0</v>
      </c>
      <c r="U601" s="457">
        <f t="shared" ref="U601:V603" si="352">O601+S601</f>
        <v>0</v>
      </c>
      <c r="V601" s="458">
        <f t="shared" si="352"/>
        <v>0</v>
      </c>
      <c r="W601" s="459"/>
      <c r="X601" s="444"/>
    </row>
    <row r="602" spans="1:25" ht="42" customHeight="1">
      <c r="A602" s="446" t="s">
        <v>570</v>
      </c>
      <c r="B602" s="497" t="s">
        <v>619</v>
      </c>
      <c r="C602" s="449" t="s">
        <v>1184</v>
      </c>
      <c r="D602" s="449"/>
      <c r="E602" s="449"/>
      <c r="F602" s="449"/>
      <c r="G602" s="449"/>
      <c r="H602" s="479" t="s">
        <v>43</v>
      </c>
      <c r="I602" s="450">
        <v>2</v>
      </c>
      <c r="J602" s="451">
        <f>I602*2</f>
        <v>4</v>
      </c>
      <c r="K602" s="452">
        <v>0</v>
      </c>
      <c r="L602" s="453">
        <v>0.08</v>
      </c>
      <c r="M602" s="454">
        <f>K602*L602</f>
        <v>0</v>
      </c>
      <c r="N602" s="454">
        <f>K602+M602</f>
        <v>0</v>
      </c>
      <c r="O602" s="455">
        <f>J602*K602</f>
        <v>0</v>
      </c>
      <c r="P602" s="455">
        <f>J602*N602</f>
        <v>0</v>
      </c>
      <c r="Q602" s="479" t="s">
        <v>43</v>
      </c>
      <c r="R602" s="456">
        <v>2</v>
      </c>
      <c r="S602" s="457">
        <f>R602*K602</f>
        <v>0</v>
      </c>
      <c r="T602" s="457">
        <f>R602*N602</f>
        <v>0</v>
      </c>
      <c r="U602" s="457">
        <f t="shared" si="352"/>
        <v>0</v>
      </c>
      <c r="V602" s="458">
        <f t="shared" si="352"/>
        <v>0</v>
      </c>
      <c r="W602" s="459"/>
      <c r="X602" s="444"/>
    </row>
    <row r="603" spans="1:25" ht="41.25" customHeight="1">
      <c r="A603" s="446" t="s">
        <v>570</v>
      </c>
      <c r="B603" s="447" t="s">
        <v>573</v>
      </c>
      <c r="C603" s="460" t="s">
        <v>641</v>
      </c>
      <c r="D603" s="448"/>
      <c r="E603" s="448"/>
      <c r="F603" s="448"/>
      <c r="G603" s="448"/>
      <c r="H603" s="447" t="s">
        <v>585</v>
      </c>
      <c r="I603" s="450">
        <v>1</v>
      </c>
      <c r="J603" s="451">
        <f>I603*2</f>
        <v>2</v>
      </c>
      <c r="K603" s="452">
        <v>0</v>
      </c>
      <c r="L603" s="453">
        <v>0.23</v>
      </c>
      <c r="M603" s="454">
        <f>K603*L603</f>
        <v>0</v>
      </c>
      <c r="N603" s="454">
        <f>K603+M603</f>
        <v>0</v>
      </c>
      <c r="O603" s="455">
        <f>J603*K603</f>
        <v>0</v>
      </c>
      <c r="P603" s="455">
        <f>J603*N603</f>
        <v>0</v>
      </c>
      <c r="Q603" s="447" t="s">
        <v>585</v>
      </c>
      <c r="R603" s="456">
        <v>1</v>
      </c>
      <c r="S603" s="457">
        <f>R603*K603</f>
        <v>0</v>
      </c>
      <c r="T603" s="457">
        <f>R603*N603</f>
        <v>0</v>
      </c>
      <c r="U603" s="457">
        <f t="shared" si="352"/>
        <v>0</v>
      </c>
      <c r="V603" s="458">
        <f t="shared" si="352"/>
        <v>0</v>
      </c>
      <c r="W603" s="459"/>
      <c r="X603" s="444"/>
    </row>
    <row r="604" spans="1:25" ht="50.25" customHeight="1">
      <c r="A604" s="446" t="s">
        <v>570</v>
      </c>
      <c r="B604" s="447" t="s">
        <v>575</v>
      </c>
      <c r="C604" s="517" t="s">
        <v>1185</v>
      </c>
      <c r="D604" s="465"/>
      <c r="E604" s="465"/>
      <c r="F604" s="465"/>
      <c r="G604" s="465"/>
      <c r="H604" s="466"/>
      <c r="I604" s="467"/>
      <c r="J604" s="468"/>
      <c r="K604" s="470"/>
      <c r="L604" s="471"/>
      <c r="M604" s="472"/>
      <c r="N604" s="472"/>
      <c r="O604" s="473"/>
      <c r="P604" s="473"/>
      <c r="Q604" s="473"/>
      <c r="R604" s="474"/>
      <c r="S604" s="475"/>
      <c r="T604" s="475"/>
      <c r="U604" s="475"/>
      <c r="V604" s="476"/>
      <c r="W604" s="477"/>
      <c r="X604" s="444"/>
    </row>
    <row r="605" spans="1:25" ht="44.25" customHeight="1">
      <c r="A605" s="446" t="s">
        <v>570</v>
      </c>
      <c r="B605" s="497" t="s">
        <v>661</v>
      </c>
      <c r="C605" s="449" t="s">
        <v>1186</v>
      </c>
      <c r="D605" s="449"/>
      <c r="E605" s="449"/>
      <c r="F605" s="449"/>
      <c r="G605" s="449"/>
      <c r="H605" s="479" t="s">
        <v>43</v>
      </c>
      <c r="I605" s="450">
        <v>1</v>
      </c>
      <c r="J605" s="451">
        <f>I605*2</f>
        <v>2</v>
      </c>
      <c r="K605" s="452">
        <v>0</v>
      </c>
      <c r="L605" s="453">
        <v>0.08</v>
      </c>
      <c r="M605" s="454">
        <f>K605*L605</f>
        <v>0</v>
      </c>
      <c r="N605" s="454">
        <f>K605+M605</f>
        <v>0</v>
      </c>
      <c r="O605" s="455">
        <f>J605*K605</f>
        <v>0</v>
      </c>
      <c r="P605" s="455">
        <f>J605*N605</f>
        <v>0</v>
      </c>
      <c r="Q605" s="479" t="s">
        <v>43</v>
      </c>
      <c r="R605" s="456">
        <v>1</v>
      </c>
      <c r="S605" s="457">
        <f>R605*K605</f>
        <v>0</v>
      </c>
      <c r="T605" s="457">
        <f>R605*N605</f>
        <v>0</v>
      </c>
      <c r="U605" s="457">
        <f>O605+S605</f>
        <v>0</v>
      </c>
      <c r="V605" s="458">
        <f>P605+T605</f>
        <v>0</v>
      </c>
      <c r="W605" s="459"/>
      <c r="X605" s="444"/>
    </row>
    <row r="606" spans="1:25" ht="41.25" customHeight="1">
      <c r="A606" s="446" t="s">
        <v>570</v>
      </c>
      <c r="B606" s="447" t="s">
        <v>577</v>
      </c>
      <c r="C606" s="460" t="s">
        <v>641</v>
      </c>
      <c r="D606" s="448"/>
      <c r="E606" s="448"/>
      <c r="F606" s="448"/>
      <c r="G606" s="448"/>
      <c r="H606" s="447" t="s">
        <v>585</v>
      </c>
      <c r="I606" s="450">
        <v>1</v>
      </c>
      <c r="J606" s="451">
        <f>I606*2</f>
        <v>2</v>
      </c>
      <c r="K606" s="452">
        <v>0</v>
      </c>
      <c r="L606" s="453">
        <v>0.23</v>
      </c>
      <c r="M606" s="454">
        <f>K606*L606</f>
        <v>0</v>
      </c>
      <c r="N606" s="454">
        <f>K606+M606</f>
        <v>0</v>
      </c>
      <c r="O606" s="455">
        <f>J606*K606</f>
        <v>0</v>
      </c>
      <c r="P606" s="455">
        <f>J606*N606</f>
        <v>0</v>
      </c>
      <c r="Q606" s="447" t="s">
        <v>585</v>
      </c>
      <c r="R606" s="456">
        <v>1</v>
      </c>
      <c r="S606" s="457">
        <f>R606*K606</f>
        <v>0</v>
      </c>
      <c r="T606" s="457">
        <f>R606*N606</f>
        <v>0</v>
      </c>
      <c r="U606" s="457">
        <f>O606+S606</f>
        <v>0</v>
      </c>
      <c r="V606" s="458">
        <f>P606+T606</f>
        <v>0</v>
      </c>
      <c r="W606" s="459"/>
      <c r="X606" s="444"/>
    </row>
    <row r="607" spans="1:25" s="445" customFormat="1" ht="30.75" customHeight="1">
      <c r="A607" s="446"/>
      <c r="B607" s="516" t="s">
        <v>1187</v>
      </c>
      <c r="C607" s="438"/>
      <c r="D607" s="438"/>
      <c r="E607" s="438"/>
      <c r="F607" s="438"/>
      <c r="G607" s="438"/>
      <c r="H607" s="437"/>
      <c r="I607" s="439"/>
      <c r="J607" s="437"/>
      <c r="K607" s="437"/>
      <c r="L607" s="437"/>
      <c r="M607" s="437"/>
      <c r="N607" s="441" t="s">
        <v>535</v>
      </c>
      <c r="O607" s="440">
        <f>SUM(O608:O630)</f>
        <v>0</v>
      </c>
      <c r="P607" s="440">
        <f>SUM(P608:P630)</f>
        <v>0</v>
      </c>
      <c r="Q607" s="594"/>
      <c r="R607" s="442"/>
      <c r="S607" s="440">
        <f>SUM(S608:S630)</f>
        <v>0</v>
      </c>
      <c r="T607" s="440">
        <f>SUM(T608:T630)</f>
        <v>0</v>
      </c>
      <c r="U607" s="440">
        <f>SUM(U608:U630)</f>
        <v>0</v>
      </c>
      <c r="V607" s="440">
        <f>SUM(V608:V630)</f>
        <v>0</v>
      </c>
      <c r="W607" s="443"/>
      <c r="X607" s="444"/>
      <c r="Y607" s="410"/>
    </row>
    <row r="608" spans="1:25" ht="307.5" customHeight="1">
      <c r="A608" s="446" t="s">
        <v>570</v>
      </c>
      <c r="B608" s="447" t="s">
        <v>571</v>
      </c>
      <c r="C608" s="449" t="s">
        <v>1188</v>
      </c>
      <c r="D608" s="449"/>
      <c r="E608" s="449"/>
      <c r="F608" s="449"/>
      <c r="G608" s="449"/>
      <c r="H608" s="479" t="s">
        <v>43</v>
      </c>
      <c r="I608" s="450">
        <v>15</v>
      </c>
      <c r="J608" s="451">
        <f t="shared" ref="J608:J630" si="353">I608*2</f>
        <v>30</v>
      </c>
      <c r="K608" s="452">
        <v>0</v>
      </c>
      <c r="L608" s="453">
        <v>0.08</v>
      </c>
      <c r="M608" s="454">
        <f t="shared" ref="M608:M630" si="354">K608*L608</f>
        <v>0</v>
      </c>
      <c r="N608" s="454">
        <f t="shared" ref="N608:N630" si="355">K608+M608</f>
        <v>0</v>
      </c>
      <c r="O608" s="455">
        <f t="shared" ref="O608:O630" si="356">J608*K608</f>
        <v>0</v>
      </c>
      <c r="P608" s="455">
        <f t="shared" ref="P608:P630" si="357">J608*N608</f>
        <v>0</v>
      </c>
      <c r="Q608" s="479" t="s">
        <v>43</v>
      </c>
      <c r="R608" s="456">
        <f t="shared" ref="R608:R624" si="358">J608*0.6</f>
        <v>18</v>
      </c>
      <c r="S608" s="457">
        <f t="shared" ref="S608:S630" si="359">R608*K608</f>
        <v>0</v>
      </c>
      <c r="T608" s="457">
        <f t="shared" ref="T608:T630" si="360">R608*N608</f>
        <v>0</v>
      </c>
      <c r="U608" s="457">
        <f t="shared" ref="U608:U630" si="361">O608+S608</f>
        <v>0</v>
      </c>
      <c r="V608" s="458">
        <f t="shared" ref="V608:V630" si="362">P608+T608</f>
        <v>0</v>
      </c>
      <c r="W608" s="459">
        <v>1</v>
      </c>
      <c r="X608" s="444"/>
    </row>
    <row r="609" spans="1:24" ht="258" customHeight="1">
      <c r="A609" s="446" t="s">
        <v>570</v>
      </c>
      <c r="B609" s="447" t="s">
        <v>573</v>
      </c>
      <c r="C609" s="449" t="s">
        <v>1189</v>
      </c>
      <c r="D609" s="449"/>
      <c r="E609" s="449"/>
      <c r="F609" s="449"/>
      <c r="G609" s="449"/>
      <c r="H609" s="479" t="s">
        <v>43</v>
      </c>
      <c r="I609" s="450">
        <v>100</v>
      </c>
      <c r="J609" s="451">
        <f t="shared" si="353"/>
        <v>200</v>
      </c>
      <c r="K609" s="452">
        <v>0</v>
      </c>
      <c r="L609" s="453">
        <v>0.08</v>
      </c>
      <c r="M609" s="454">
        <f t="shared" si="354"/>
        <v>0</v>
      </c>
      <c r="N609" s="454">
        <f t="shared" si="355"/>
        <v>0</v>
      </c>
      <c r="O609" s="455">
        <f t="shared" si="356"/>
        <v>0</v>
      </c>
      <c r="P609" s="455">
        <f t="shared" si="357"/>
        <v>0</v>
      </c>
      <c r="Q609" s="479" t="s">
        <v>43</v>
      </c>
      <c r="R609" s="456">
        <f t="shared" si="358"/>
        <v>120</v>
      </c>
      <c r="S609" s="457">
        <f t="shared" si="359"/>
        <v>0</v>
      </c>
      <c r="T609" s="457">
        <f t="shared" si="360"/>
        <v>0</v>
      </c>
      <c r="U609" s="457">
        <f t="shared" si="361"/>
        <v>0</v>
      </c>
      <c r="V609" s="458">
        <f t="shared" si="362"/>
        <v>0</v>
      </c>
      <c r="W609" s="459">
        <v>10</v>
      </c>
      <c r="X609" s="444"/>
    </row>
    <row r="610" spans="1:24" ht="269.25" customHeight="1">
      <c r="A610" s="446" t="s">
        <v>570</v>
      </c>
      <c r="B610" s="447" t="s">
        <v>575</v>
      </c>
      <c r="C610" s="449" t="s">
        <v>1190</v>
      </c>
      <c r="D610" s="449"/>
      <c r="E610" s="449"/>
      <c r="F610" s="449"/>
      <c r="G610" s="449"/>
      <c r="H610" s="479" t="s">
        <v>43</v>
      </c>
      <c r="I610" s="450">
        <v>30</v>
      </c>
      <c r="J610" s="451">
        <f t="shared" si="353"/>
        <v>60</v>
      </c>
      <c r="K610" s="452">
        <v>0</v>
      </c>
      <c r="L610" s="453">
        <v>0.08</v>
      </c>
      <c r="M610" s="454">
        <f t="shared" si="354"/>
        <v>0</v>
      </c>
      <c r="N610" s="454">
        <f t="shared" si="355"/>
        <v>0</v>
      </c>
      <c r="O610" s="455">
        <f t="shared" si="356"/>
        <v>0</v>
      </c>
      <c r="P610" s="455">
        <f t="shared" si="357"/>
        <v>0</v>
      </c>
      <c r="Q610" s="479" t="s">
        <v>43</v>
      </c>
      <c r="R610" s="456">
        <f t="shared" si="358"/>
        <v>36</v>
      </c>
      <c r="S610" s="457">
        <f t="shared" si="359"/>
        <v>0</v>
      </c>
      <c r="T610" s="457">
        <f t="shared" si="360"/>
        <v>0</v>
      </c>
      <c r="U610" s="457">
        <f t="shared" si="361"/>
        <v>0</v>
      </c>
      <c r="V610" s="458">
        <f t="shared" si="362"/>
        <v>0</v>
      </c>
      <c r="W610" s="459">
        <v>2</v>
      </c>
      <c r="X610" s="444"/>
    </row>
    <row r="611" spans="1:24" ht="215.25" customHeight="1">
      <c r="A611" s="446" t="s">
        <v>570</v>
      </c>
      <c r="B611" s="447" t="s">
        <v>577</v>
      </c>
      <c r="C611" s="449" t="s">
        <v>1191</v>
      </c>
      <c r="D611" s="449"/>
      <c r="E611" s="449"/>
      <c r="F611" s="449"/>
      <c r="G611" s="449"/>
      <c r="H611" s="479" t="s">
        <v>43</v>
      </c>
      <c r="I611" s="450">
        <v>30</v>
      </c>
      <c r="J611" s="451">
        <f t="shared" si="353"/>
        <v>60</v>
      </c>
      <c r="K611" s="452">
        <v>0</v>
      </c>
      <c r="L611" s="453">
        <v>0.08</v>
      </c>
      <c r="M611" s="454">
        <f t="shared" si="354"/>
        <v>0</v>
      </c>
      <c r="N611" s="454">
        <f t="shared" si="355"/>
        <v>0</v>
      </c>
      <c r="O611" s="455">
        <f t="shared" si="356"/>
        <v>0</v>
      </c>
      <c r="P611" s="455">
        <f t="shared" si="357"/>
        <v>0</v>
      </c>
      <c r="Q611" s="479" t="s">
        <v>43</v>
      </c>
      <c r="R611" s="456">
        <f t="shared" si="358"/>
        <v>36</v>
      </c>
      <c r="S611" s="457">
        <f t="shared" si="359"/>
        <v>0</v>
      </c>
      <c r="T611" s="457">
        <f t="shared" si="360"/>
        <v>0</v>
      </c>
      <c r="U611" s="457">
        <f t="shared" si="361"/>
        <v>0</v>
      </c>
      <c r="V611" s="458">
        <f t="shared" si="362"/>
        <v>0</v>
      </c>
      <c r="W611" s="459">
        <v>2</v>
      </c>
      <c r="X611" s="444"/>
    </row>
    <row r="612" spans="1:24" ht="271.5" customHeight="1">
      <c r="A612" s="446" t="s">
        <v>570</v>
      </c>
      <c r="B612" s="447" t="s">
        <v>578</v>
      </c>
      <c r="C612" s="449" t="s">
        <v>1192</v>
      </c>
      <c r="D612" s="449"/>
      <c r="E612" s="449"/>
      <c r="F612" s="449"/>
      <c r="G612" s="449"/>
      <c r="H612" s="479" t="s">
        <v>43</v>
      </c>
      <c r="I612" s="450">
        <v>40</v>
      </c>
      <c r="J612" s="451">
        <f t="shared" si="353"/>
        <v>80</v>
      </c>
      <c r="K612" s="452">
        <v>0</v>
      </c>
      <c r="L612" s="453">
        <v>0.08</v>
      </c>
      <c r="M612" s="454">
        <f t="shared" si="354"/>
        <v>0</v>
      </c>
      <c r="N612" s="454">
        <f t="shared" si="355"/>
        <v>0</v>
      </c>
      <c r="O612" s="455">
        <f t="shared" si="356"/>
        <v>0</v>
      </c>
      <c r="P612" s="455">
        <f t="shared" si="357"/>
        <v>0</v>
      </c>
      <c r="Q612" s="479" t="s">
        <v>43</v>
      </c>
      <c r="R612" s="456">
        <f t="shared" si="358"/>
        <v>48</v>
      </c>
      <c r="S612" s="457">
        <f t="shared" si="359"/>
        <v>0</v>
      </c>
      <c r="T612" s="457">
        <f t="shared" si="360"/>
        <v>0</v>
      </c>
      <c r="U612" s="457">
        <f t="shared" si="361"/>
        <v>0</v>
      </c>
      <c r="V612" s="458">
        <f t="shared" si="362"/>
        <v>0</v>
      </c>
      <c r="W612" s="459">
        <v>3</v>
      </c>
      <c r="X612" s="444"/>
    </row>
    <row r="613" spans="1:24" ht="319.5" customHeight="1">
      <c r="A613" s="446" t="s">
        <v>570</v>
      </c>
      <c r="B613" s="447" t="s">
        <v>580</v>
      </c>
      <c r="C613" s="449" t="s">
        <v>1193</v>
      </c>
      <c r="D613" s="449"/>
      <c r="E613" s="449"/>
      <c r="F613" s="449"/>
      <c r="G613" s="449"/>
      <c r="H613" s="479" t="s">
        <v>43</v>
      </c>
      <c r="I613" s="450">
        <v>40</v>
      </c>
      <c r="J613" s="451">
        <f t="shared" si="353"/>
        <v>80</v>
      </c>
      <c r="K613" s="452">
        <v>0</v>
      </c>
      <c r="L613" s="453">
        <v>0.08</v>
      </c>
      <c r="M613" s="454">
        <f t="shared" si="354"/>
        <v>0</v>
      </c>
      <c r="N613" s="454">
        <f t="shared" si="355"/>
        <v>0</v>
      </c>
      <c r="O613" s="455">
        <f t="shared" si="356"/>
        <v>0</v>
      </c>
      <c r="P613" s="455">
        <f t="shared" si="357"/>
        <v>0</v>
      </c>
      <c r="Q613" s="479" t="s">
        <v>43</v>
      </c>
      <c r="R613" s="456">
        <f t="shared" si="358"/>
        <v>48</v>
      </c>
      <c r="S613" s="457">
        <f t="shared" si="359"/>
        <v>0</v>
      </c>
      <c r="T613" s="457">
        <f t="shared" si="360"/>
        <v>0</v>
      </c>
      <c r="U613" s="457">
        <f t="shared" si="361"/>
        <v>0</v>
      </c>
      <c r="V613" s="458">
        <f t="shared" si="362"/>
        <v>0</v>
      </c>
      <c r="W613" s="459">
        <v>3</v>
      </c>
      <c r="X613" s="444"/>
    </row>
    <row r="614" spans="1:24" ht="130.5" customHeight="1">
      <c r="A614" s="446" t="s">
        <v>570</v>
      </c>
      <c r="B614" s="447" t="s">
        <v>581</v>
      </c>
      <c r="C614" s="449" t="s">
        <v>1194</v>
      </c>
      <c r="D614" s="449"/>
      <c r="E614" s="449"/>
      <c r="F614" s="449"/>
      <c r="G614" s="449"/>
      <c r="H614" s="479" t="s">
        <v>43</v>
      </c>
      <c r="I614" s="450">
        <v>80</v>
      </c>
      <c r="J614" s="451">
        <f t="shared" si="353"/>
        <v>160</v>
      </c>
      <c r="K614" s="452">
        <v>0</v>
      </c>
      <c r="L614" s="453">
        <v>0.08</v>
      </c>
      <c r="M614" s="454">
        <f t="shared" si="354"/>
        <v>0</v>
      </c>
      <c r="N614" s="454">
        <f t="shared" si="355"/>
        <v>0</v>
      </c>
      <c r="O614" s="455">
        <f t="shared" si="356"/>
        <v>0</v>
      </c>
      <c r="P614" s="455">
        <f t="shared" si="357"/>
        <v>0</v>
      </c>
      <c r="Q614" s="479" t="s">
        <v>43</v>
      </c>
      <c r="R614" s="456">
        <f t="shared" si="358"/>
        <v>96</v>
      </c>
      <c r="S614" s="457">
        <f t="shared" si="359"/>
        <v>0</v>
      </c>
      <c r="T614" s="457">
        <f t="shared" si="360"/>
        <v>0</v>
      </c>
      <c r="U614" s="457">
        <f t="shared" si="361"/>
        <v>0</v>
      </c>
      <c r="V614" s="458">
        <f t="shared" si="362"/>
        <v>0</v>
      </c>
      <c r="W614" s="459">
        <v>10</v>
      </c>
      <c r="X614" s="444"/>
    </row>
    <row r="615" spans="1:24" ht="102.75" customHeight="1">
      <c r="A615" s="446" t="s">
        <v>570</v>
      </c>
      <c r="B615" s="447" t="s">
        <v>583</v>
      </c>
      <c r="C615" s="449" t="s">
        <v>1195</v>
      </c>
      <c r="D615" s="449"/>
      <c r="E615" s="449"/>
      <c r="F615" s="449"/>
      <c r="G615" s="449"/>
      <c r="H615" s="479" t="s">
        <v>43</v>
      </c>
      <c r="I615" s="450">
        <v>20</v>
      </c>
      <c r="J615" s="451">
        <f t="shared" si="353"/>
        <v>40</v>
      </c>
      <c r="K615" s="452">
        <v>0</v>
      </c>
      <c r="L615" s="453">
        <v>0.08</v>
      </c>
      <c r="M615" s="454">
        <f t="shared" si="354"/>
        <v>0</v>
      </c>
      <c r="N615" s="454">
        <f t="shared" si="355"/>
        <v>0</v>
      </c>
      <c r="O615" s="455">
        <f t="shared" si="356"/>
        <v>0</v>
      </c>
      <c r="P615" s="455">
        <f t="shared" si="357"/>
        <v>0</v>
      </c>
      <c r="Q615" s="479" t="s">
        <v>43</v>
      </c>
      <c r="R615" s="456">
        <f t="shared" si="358"/>
        <v>24</v>
      </c>
      <c r="S615" s="457">
        <f t="shared" si="359"/>
        <v>0</v>
      </c>
      <c r="T615" s="457">
        <f t="shared" si="360"/>
        <v>0</v>
      </c>
      <c r="U615" s="457">
        <f t="shared" si="361"/>
        <v>0</v>
      </c>
      <c r="V615" s="458">
        <f t="shared" si="362"/>
        <v>0</v>
      </c>
      <c r="W615" s="459">
        <v>5</v>
      </c>
      <c r="X615" s="444"/>
    </row>
    <row r="616" spans="1:24" ht="78.75" customHeight="1">
      <c r="A616" s="446" t="s">
        <v>570</v>
      </c>
      <c r="B616" s="447" t="s">
        <v>586</v>
      </c>
      <c r="C616" s="449" t="s">
        <v>1196</v>
      </c>
      <c r="D616" s="449"/>
      <c r="E616" s="449"/>
      <c r="F616" s="449"/>
      <c r="G616" s="449"/>
      <c r="H616" s="479" t="s">
        <v>43</v>
      </c>
      <c r="I616" s="450">
        <v>5</v>
      </c>
      <c r="J616" s="451">
        <f t="shared" si="353"/>
        <v>10</v>
      </c>
      <c r="K616" s="452">
        <v>0</v>
      </c>
      <c r="L616" s="453">
        <v>0.08</v>
      </c>
      <c r="M616" s="454">
        <f t="shared" si="354"/>
        <v>0</v>
      </c>
      <c r="N616" s="454">
        <f t="shared" si="355"/>
        <v>0</v>
      </c>
      <c r="O616" s="455">
        <f t="shared" si="356"/>
        <v>0</v>
      </c>
      <c r="P616" s="455">
        <f t="shared" si="357"/>
        <v>0</v>
      </c>
      <c r="Q616" s="479" t="s">
        <v>43</v>
      </c>
      <c r="R616" s="456">
        <f t="shared" si="358"/>
        <v>6</v>
      </c>
      <c r="S616" s="457">
        <f t="shared" si="359"/>
        <v>0</v>
      </c>
      <c r="T616" s="457">
        <f t="shared" si="360"/>
        <v>0</v>
      </c>
      <c r="U616" s="457">
        <f t="shared" si="361"/>
        <v>0</v>
      </c>
      <c r="V616" s="458">
        <f t="shared" si="362"/>
        <v>0</v>
      </c>
      <c r="W616" s="459">
        <v>1</v>
      </c>
      <c r="X616" s="444"/>
    </row>
    <row r="617" spans="1:24" ht="222" customHeight="1">
      <c r="A617" s="446" t="s">
        <v>570</v>
      </c>
      <c r="B617" s="447" t="s">
        <v>588</v>
      </c>
      <c r="C617" s="449" t="s">
        <v>1197</v>
      </c>
      <c r="D617" s="449"/>
      <c r="E617" s="449"/>
      <c r="F617" s="449"/>
      <c r="G617" s="449"/>
      <c r="H617" s="479" t="s">
        <v>43</v>
      </c>
      <c r="I617" s="450">
        <v>300</v>
      </c>
      <c r="J617" s="451">
        <f t="shared" si="353"/>
        <v>600</v>
      </c>
      <c r="K617" s="452">
        <v>0</v>
      </c>
      <c r="L617" s="453">
        <v>0.08</v>
      </c>
      <c r="M617" s="454">
        <f t="shared" si="354"/>
        <v>0</v>
      </c>
      <c r="N617" s="454">
        <f t="shared" si="355"/>
        <v>0</v>
      </c>
      <c r="O617" s="455">
        <f t="shared" si="356"/>
        <v>0</v>
      </c>
      <c r="P617" s="455">
        <f t="shared" si="357"/>
        <v>0</v>
      </c>
      <c r="Q617" s="479" t="s">
        <v>43</v>
      </c>
      <c r="R617" s="456">
        <f t="shared" si="358"/>
        <v>360</v>
      </c>
      <c r="S617" s="457">
        <f t="shared" si="359"/>
        <v>0</v>
      </c>
      <c r="T617" s="457">
        <f t="shared" si="360"/>
        <v>0</v>
      </c>
      <c r="U617" s="457">
        <f t="shared" si="361"/>
        <v>0</v>
      </c>
      <c r="V617" s="458">
        <f t="shared" si="362"/>
        <v>0</v>
      </c>
      <c r="W617" s="459" t="s">
        <v>1198</v>
      </c>
      <c r="X617" s="444"/>
    </row>
    <row r="618" spans="1:24" ht="213.75" customHeight="1">
      <c r="A618" s="446" t="s">
        <v>570</v>
      </c>
      <c r="B618" s="447" t="s">
        <v>590</v>
      </c>
      <c r="C618" s="449" t="s">
        <v>1199</v>
      </c>
      <c r="D618" s="449"/>
      <c r="E618" s="449"/>
      <c r="F618" s="449"/>
      <c r="G618" s="449"/>
      <c r="H618" s="479" t="s">
        <v>43</v>
      </c>
      <c r="I618" s="450">
        <v>30</v>
      </c>
      <c r="J618" s="451">
        <f t="shared" si="353"/>
        <v>60</v>
      </c>
      <c r="K618" s="452">
        <v>0</v>
      </c>
      <c r="L618" s="453">
        <v>0.08</v>
      </c>
      <c r="M618" s="454">
        <f t="shared" si="354"/>
        <v>0</v>
      </c>
      <c r="N618" s="454">
        <f t="shared" si="355"/>
        <v>0</v>
      </c>
      <c r="O618" s="455">
        <f t="shared" si="356"/>
        <v>0</v>
      </c>
      <c r="P618" s="455">
        <f t="shared" si="357"/>
        <v>0</v>
      </c>
      <c r="Q618" s="479" t="s">
        <v>43</v>
      </c>
      <c r="R618" s="456">
        <f t="shared" si="358"/>
        <v>36</v>
      </c>
      <c r="S618" s="457">
        <f t="shared" si="359"/>
        <v>0</v>
      </c>
      <c r="T618" s="457">
        <f t="shared" si="360"/>
        <v>0</v>
      </c>
      <c r="U618" s="457">
        <f t="shared" si="361"/>
        <v>0</v>
      </c>
      <c r="V618" s="458">
        <f t="shared" si="362"/>
        <v>0</v>
      </c>
      <c r="W618" s="459">
        <v>5</v>
      </c>
      <c r="X618" s="444"/>
    </row>
    <row r="619" spans="1:24" ht="129.75" customHeight="1">
      <c r="A619" s="446" t="s">
        <v>570</v>
      </c>
      <c r="B619" s="447" t="s">
        <v>592</v>
      </c>
      <c r="C619" s="449" t="s">
        <v>1200</v>
      </c>
      <c r="D619" s="449"/>
      <c r="E619" s="449"/>
      <c r="F619" s="449"/>
      <c r="G619" s="449"/>
      <c r="H619" s="479" t="s">
        <v>43</v>
      </c>
      <c r="I619" s="450">
        <v>70</v>
      </c>
      <c r="J619" s="451">
        <f t="shared" si="353"/>
        <v>140</v>
      </c>
      <c r="K619" s="452">
        <v>0</v>
      </c>
      <c r="L619" s="453">
        <v>0.08</v>
      </c>
      <c r="M619" s="454">
        <f t="shared" si="354"/>
        <v>0</v>
      </c>
      <c r="N619" s="454">
        <f t="shared" si="355"/>
        <v>0</v>
      </c>
      <c r="O619" s="455">
        <f t="shared" si="356"/>
        <v>0</v>
      </c>
      <c r="P619" s="455">
        <f t="shared" si="357"/>
        <v>0</v>
      </c>
      <c r="Q619" s="479" t="s">
        <v>43</v>
      </c>
      <c r="R619" s="456">
        <f t="shared" si="358"/>
        <v>84</v>
      </c>
      <c r="S619" s="457">
        <f t="shared" si="359"/>
        <v>0</v>
      </c>
      <c r="T619" s="457">
        <f t="shared" si="360"/>
        <v>0</v>
      </c>
      <c r="U619" s="457">
        <f t="shared" si="361"/>
        <v>0</v>
      </c>
      <c r="V619" s="458">
        <f t="shared" si="362"/>
        <v>0</v>
      </c>
      <c r="W619" s="459" t="s">
        <v>1201</v>
      </c>
      <c r="X619" s="444"/>
    </row>
    <row r="620" spans="1:24" ht="89.25" customHeight="1">
      <c r="A620" s="446" t="s">
        <v>570</v>
      </c>
      <c r="B620" s="447" t="s">
        <v>595</v>
      </c>
      <c r="C620" s="449" t="s">
        <v>1202</v>
      </c>
      <c r="D620" s="449"/>
      <c r="E620" s="449"/>
      <c r="F620" s="449"/>
      <c r="G620" s="449"/>
      <c r="H620" s="479" t="s">
        <v>43</v>
      </c>
      <c r="I620" s="450">
        <v>8</v>
      </c>
      <c r="J620" s="451">
        <f t="shared" si="353"/>
        <v>16</v>
      </c>
      <c r="K620" s="452">
        <v>0</v>
      </c>
      <c r="L620" s="453">
        <v>0.08</v>
      </c>
      <c r="M620" s="454">
        <f t="shared" si="354"/>
        <v>0</v>
      </c>
      <c r="N620" s="454">
        <f t="shared" si="355"/>
        <v>0</v>
      </c>
      <c r="O620" s="455">
        <f t="shared" si="356"/>
        <v>0</v>
      </c>
      <c r="P620" s="455">
        <f t="shared" si="357"/>
        <v>0</v>
      </c>
      <c r="Q620" s="479" t="s">
        <v>43</v>
      </c>
      <c r="R620" s="456">
        <v>9</v>
      </c>
      <c r="S620" s="457">
        <f t="shared" si="359"/>
        <v>0</v>
      </c>
      <c r="T620" s="457">
        <f t="shared" si="360"/>
        <v>0</v>
      </c>
      <c r="U620" s="457">
        <f t="shared" si="361"/>
        <v>0</v>
      </c>
      <c r="V620" s="458">
        <f t="shared" si="362"/>
        <v>0</v>
      </c>
      <c r="W620" s="459">
        <v>3</v>
      </c>
      <c r="X620" s="444"/>
    </row>
    <row r="621" spans="1:24" ht="98.25" customHeight="1">
      <c r="A621" s="446" t="s">
        <v>570</v>
      </c>
      <c r="B621" s="447" t="s">
        <v>598</v>
      </c>
      <c r="C621" s="449" t="s">
        <v>1203</v>
      </c>
      <c r="D621" s="449"/>
      <c r="E621" s="449"/>
      <c r="F621" s="449"/>
      <c r="G621" s="449"/>
      <c r="H621" s="479" t="s">
        <v>43</v>
      </c>
      <c r="I621" s="450">
        <v>10</v>
      </c>
      <c r="J621" s="451">
        <f t="shared" si="353"/>
        <v>20</v>
      </c>
      <c r="K621" s="452">
        <v>0</v>
      </c>
      <c r="L621" s="453">
        <v>0.08</v>
      </c>
      <c r="M621" s="454">
        <f t="shared" si="354"/>
        <v>0</v>
      </c>
      <c r="N621" s="454">
        <f t="shared" si="355"/>
        <v>0</v>
      </c>
      <c r="O621" s="455">
        <f t="shared" si="356"/>
        <v>0</v>
      </c>
      <c r="P621" s="455">
        <f t="shared" si="357"/>
        <v>0</v>
      </c>
      <c r="Q621" s="479" t="s">
        <v>43</v>
      </c>
      <c r="R621" s="456">
        <f t="shared" si="358"/>
        <v>12</v>
      </c>
      <c r="S621" s="457">
        <f t="shared" si="359"/>
        <v>0</v>
      </c>
      <c r="T621" s="457">
        <f t="shared" si="360"/>
        <v>0</v>
      </c>
      <c r="U621" s="457">
        <f t="shared" si="361"/>
        <v>0</v>
      </c>
      <c r="V621" s="458">
        <f t="shared" si="362"/>
        <v>0</v>
      </c>
      <c r="W621" s="459">
        <v>3</v>
      </c>
      <c r="X621" s="444"/>
    </row>
    <row r="622" spans="1:24" ht="107.25" customHeight="1">
      <c r="A622" s="446" t="s">
        <v>570</v>
      </c>
      <c r="B622" s="447" t="s">
        <v>600</v>
      </c>
      <c r="C622" s="449" t="s">
        <v>1204</v>
      </c>
      <c r="D622" s="449"/>
      <c r="E622" s="449"/>
      <c r="F622" s="449"/>
      <c r="G622" s="449"/>
      <c r="H622" s="479" t="s">
        <v>43</v>
      </c>
      <c r="I622" s="450">
        <v>10</v>
      </c>
      <c r="J622" s="451">
        <f t="shared" si="353"/>
        <v>20</v>
      </c>
      <c r="K622" s="452">
        <v>0</v>
      </c>
      <c r="L622" s="453">
        <v>0.08</v>
      </c>
      <c r="M622" s="454">
        <f t="shared" si="354"/>
        <v>0</v>
      </c>
      <c r="N622" s="454">
        <f t="shared" si="355"/>
        <v>0</v>
      </c>
      <c r="O622" s="455">
        <f t="shared" si="356"/>
        <v>0</v>
      </c>
      <c r="P622" s="455">
        <f t="shared" si="357"/>
        <v>0</v>
      </c>
      <c r="Q622" s="479" t="s">
        <v>43</v>
      </c>
      <c r="R622" s="456">
        <f t="shared" si="358"/>
        <v>12</v>
      </c>
      <c r="S622" s="457">
        <f t="shared" si="359"/>
        <v>0</v>
      </c>
      <c r="T622" s="457">
        <f t="shared" si="360"/>
        <v>0</v>
      </c>
      <c r="U622" s="457">
        <f t="shared" si="361"/>
        <v>0</v>
      </c>
      <c r="V622" s="458">
        <f t="shared" si="362"/>
        <v>0</v>
      </c>
      <c r="W622" s="459">
        <v>3</v>
      </c>
      <c r="X622" s="444"/>
    </row>
    <row r="623" spans="1:24" ht="107.25" customHeight="1">
      <c r="A623" s="446" t="s">
        <v>570</v>
      </c>
      <c r="B623" s="447" t="s">
        <v>602</v>
      </c>
      <c r="C623" s="449" t="s">
        <v>1205</v>
      </c>
      <c r="D623" s="449"/>
      <c r="E623" s="449"/>
      <c r="F623" s="449"/>
      <c r="G623" s="449"/>
      <c r="H623" s="479" t="s">
        <v>43</v>
      </c>
      <c r="I623" s="450">
        <v>20</v>
      </c>
      <c r="J623" s="451">
        <f t="shared" si="353"/>
        <v>40</v>
      </c>
      <c r="K623" s="452">
        <v>0</v>
      </c>
      <c r="L623" s="453">
        <v>0.08</v>
      </c>
      <c r="M623" s="454">
        <f t="shared" si="354"/>
        <v>0</v>
      </c>
      <c r="N623" s="454">
        <f t="shared" si="355"/>
        <v>0</v>
      </c>
      <c r="O623" s="455">
        <f t="shared" si="356"/>
        <v>0</v>
      </c>
      <c r="P623" s="455">
        <f t="shared" si="357"/>
        <v>0</v>
      </c>
      <c r="Q623" s="479" t="s">
        <v>43</v>
      </c>
      <c r="R623" s="456">
        <f t="shared" si="358"/>
        <v>24</v>
      </c>
      <c r="S623" s="457">
        <f t="shared" si="359"/>
        <v>0</v>
      </c>
      <c r="T623" s="457">
        <f t="shared" si="360"/>
        <v>0</v>
      </c>
      <c r="U623" s="457">
        <f t="shared" si="361"/>
        <v>0</v>
      </c>
      <c r="V623" s="458">
        <f t="shared" si="362"/>
        <v>0</v>
      </c>
      <c r="W623" s="459">
        <v>2</v>
      </c>
      <c r="X623" s="444"/>
    </row>
    <row r="624" spans="1:24" ht="327.75" customHeight="1">
      <c r="A624" s="446" t="s">
        <v>570</v>
      </c>
      <c r="B624" s="447" t="s">
        <v>604</v>
      </c>
      <c r="C624" s="449" t="s">
        <v>1206</v>
      </c>
      <c r="D624" s="449"/>
      <c r="E624" s="449"/>
      <c r="F624" s="449"/>
      <c r="G624" s="449"/>
      <c r="H624" s="479" t="s">
        <v>43</v>
      </c>
      <c r="I624" s="450">
        <v>150</v>
      </c>
      <c r="J624" s="451">
        <f t="shared" si="353"/>
        <v>300</v>
      </c>
      <c r="K624" s="452">
        <v>0</v>
      </c>
      <c r="L624" s="453">
        <v>0.08</v>
      </c>
      <c r="M624" s="454">
        <f t="shared" si="354"/>
        <v>0</v>
      </c>
      <c r="N624" s="454">
        <f t="shared" si="355"/>
        <v>0</v>
      </c>
      <c r="O624" s="455">
        <f t="shared" si="356"/>
        <v>0</v>
      </c>
      <c r="P624" s="455">
        <f t="shared" si="357"/>
        <v>0</v>
      </c>
      <c r="Q624" s="479" t="s">
        <v>43</v>
      </c>
      <c r="R624" s="456">
        <f t="shared" si="358"/>
        <v>180</v>
      </c>
      <c r="S624" s="457">
        <f t="shared" si="359"/>
        <v>0</v>
      </c>
      <c r="T624" s="457">
        <f t="shared" si="360"/>
        <v>0</v>
      </c>
      <c r="U624" s="457">
        <f t="shared" si="361"/>
        <v>0</v>
      </c>
      <c r="V624" s="458">
        <f t="shared" si="362"/>
        <v>0</v>
      </c>
      <c r="W624" s="459">
        <v>12</v>
      </c>
      <c r="X624" s="444"/>
    </row>
    <row r="625" spans="1:25" ht="220.5" customHeight="1">
      <c r="A625" s="446" t="s">
        <v>570</v>
      </c>
      <c r="B625" s="447" t="s">
        <v>605</v>
      </c>
      <c r="C625" s="449" t="s">
        <v>1207</v>
      </c>
      <c r="D625" s="449"/>
      <c r="E625" s="449"/>
      <c r="F625" s="449"/>
      <c r="G625" s="449"/>
      <c r="H625" s="479" t="s">
        <v>1208</v>
      </c>
      <c r="I625" s="450">
        <v>2</v>
      </c>
      <c r="J625" s="451">
        <f t="shared" si="353"/>
        <v>4</v>
      </c>
      <c r="K625" s="452">
        <v>0</v>
      </c>
      <c r="L625" s="453">
        <v>0.08</v>
      </c>
      <c r="M625" s="454">
        <f t="shared" si="354"/>
        <v>0</v>
      </c>
      <c r="N625" s="454">
        <f t="shared" si="355"/>
        <v>0</v>
      </c>
      <c r="O625" s="455">
        <f t="shared" si="356"/>
        <v>0</v>
      </c>
      <c r="P625" s="455">
        <f t="shared" si="357"/>
        <v>0</v>
      </c>
      <c r="Q625" s="479" t="s">
        <v>1208</v>
      </c>
      <c r="R625" s="456">
        <v>2</v>
      </c>
      <c r="S625" s="457">
        <f t="shared" si="359"/>
        <v>0</v>
      </c>
      <c r="T625" s="457">
        <f t="shared" si="360"/>
        <v>0</v>
      </c>
      <c r="U625" s="457">
        <f t="shared" si="361"/>
        <v>0</v>
      </c>
      <c r="V625" s="458">
        <f t="shared" si="362"/>
        <v>0</v>
      </c>
      <c r="W625" s="459">
        <v>2</v>
      </c>
      <c r="X625" s="444"/>
    </row>
    <row r="626" spans="1:25" ht="176.25" customHeight="1">
      <c r="A626" s="446" t="s">
        <v>570</v>
      </c>
      <c r="B626" s="447" t="s">
        <v>607</v>
      </c>
      <c r="C626" s="449" t="s">
        <v>1209</v>
      </c>
      <c r="D626" s="449"/>
      <c r="E626" s="449"/>
      <c r="F626" s="449"/>
      <c r="G626" s="449"/>
      <c r="H626" s="479" t="s">
        <v>43</v>
      </c>
      <c r="I626" s="450">
        <v>20</v>
      </c>
      <c r="J626" s="451">
        <f t="shared" si="353"/>
        <v>40</v>
      </c>
      <c r="K626" s="452">
        <v>0</v>
      </c>
      <c r="L626" s="453">
        <v>0.08</v>
      </c>
      <c r="M626" s="454">
        <f t="shared" si="354"/>
        <v>0</v>
      </c>
      <c r="N626" s="454">
        <f t="shared" si="355"/>
        <v>0</v>
      </c>
      <c r="O626" s="455">
        <f t="shared" si="356"/>
        <v>0</v>
      </c>
      <c r="P626" s="455">
        <f t="shared" si="357"/>
        <v>0</v>
      </c>
      <c r="Q626" s="479" t="s">
        <v>43</v>
      </c>
      <c r="R626" s="456">
        <f>J626*0.6</f>
        <v>24</v>
      </c>
      <c r="S626" s="457">
        <f t="shared" si="359"/>
        <v>0</v>
      </c>
      <c r="T626" s="457">
        <f t="shared" si="360"/>
        <v>0</v>
      </c>
      <c r="U626" s="457">
        <f t="shared" si="361"/>
        <v>0</v>
      </c>
      <c r="V626" s="458">
        <f t="shared" si="362"/>
        <v>0</v>
      </c>
      <c r="W626" s="459">
        <v>4</v>
      </c>
      <c r="X626" s="444"/>
    </row>
    <row r="627" spans="1:25" ht="126.75" customHeight="1">
      <c r="A627" s="446" t="s">
        <v>570</v>
      </c>
      <c r="B627" s="447" t="s">
        <v>608</v>
      </c>
      <c r="C627" s="449" t="s">
        <v>1210</v>
      </c>
      <c r="D627" s="449"/>
      <c r="E627" s="449"/>
      <c r="F627" s="449"/>
      <c r="G627" s="449"/>
      <c r="H627" s="479" t="s">
        <v>43</v>
      </c>
      <c r="I627" s="450">
        <v>30</v>
      </c>
      <c r="J627" s="451">
        <f t="shared" si="353"/>
        <v>60</v>
      </c>
      <c r="K627" s="452">
        <v>0</v>
      </c>
      <c r="L627" s="453">
        <v>0.08</v>
      </c>
      <c r="M627" s="454">
        <f t="shared" si="354"/>
        <v>0</v>
      </c>
      <c r="N627" s="454">
        <f t="shared" si="355"/>
        <v>0</v>
      </c>
      <c r="O627" s="455">
        <f t="shared" si="356"/>
        <v>0</v>
      </c>
      <c r="P627" s="455">
        <f t="shared" si="357"/>
        <v>0</v>
      </c>
      <c r="Q627" s="479" t="s">
        <v>43</v>
      </c>
      <c r="R627" s="456">
        <f>J627*0.6</f>
        <v>36</v>
      </c>
      <c r="S627" s="457">
        <f t="shared" si="359"/>
        <v>0</v>
      </c>
      <c r="T627" s="457">
        <f t="shared" si="360"/>
        <v>0</v>
      </c>
      <c r="U627" s="457">
        <f t="shared" si="361"/>
        <v>0</v>
      </c>
      <c r="V627" s="458">
        <f t="shared" si="362"/>
        <v>0</v>
      </c>
      <c r="W627" s="459">
        <v>4</v>
      </c>
      <c r="X627" s="444"/>
    </row>
    <row r="628" spans="1:25" ht="159.75" customHeight="1">
      <c r="A628" s="446" t="s">
        <v>570</v>
      </c>
      <c r="B628" s="447" t="s">
        <v>610</v>
      </c>
      <c r="C628" s="449" t="s">
        <v>1211</v>
      </c>
      <c r="D628" s="449"/>
      <c r="E628" s="449"/>
      <c r="F628" s="449"/>
      <c r="G628" s="449"/>
      <c r="H628" s="479" t="s">
        <v>43</v>
      </c>
      <c r="I628" s="450">
        <v>5</v>
      </c>
      <c r="J628" s="451">
        <f t="shared" si="353"/>
        <v>10</v>
      </c>
      <c r="K628" s="452">
        <v>0</v>
      </c>
      <c r="L628" s="453">
        <v>0.08</v>
      </c>
      <c r="M628" s="454">
        <f t="shared" si="354"/>
        <v>0</v>
      </c>
      <c r="N628" s="454">
        <f t="shared" si="355"/>
        <v>0</v>
      </c>
      <c r="O628" s="455">
        <f t="shared" si="356"/>
        <v>0</v>
      </c>
      <c r="P628" s="455">
        <f t="shared" si="357"/>
        <v>0</v>
      </c>
      <c r="Q628" s="479" t="s">
        <v>43</v>
      </c>
      <c r="R628" s="456">
        <f>J628*0.6</f>
        <v>6</v>
      </c>
      <c r="S628" s="457">
        <f t="shared" si="359"/>
        <v>0</v>
      </c>
      <c r="T628" s="457">
        <f t="shared" si="360"/>
        <v>0</v>
      </c>
      <c r="U628" s="457">
        <f t="shared" si="361"/>
        <v>0</v>
      </c>
      <c r="V628" s="458">
        <f t="shared" si="362"/>
        <v>0</v>
      </c>
      <c r="W628" s="459">
        <v>2</v>
      </c>
      <c r="X628" s="444"/>
    </row>
    <row r="629" spans="1:25" ht="39" customHeight="1">
      <c r="A629" s="446" t="s">
        <v>570</v>
      </c>
      <c r="B629" s="447" t="s">
        <v>612</v>
      </c>
      <c r="C629" s="449" t="s">
        <v>1212</v>
      </c>
      <c r="D629" s="449"/>
      <c r="E629" s="449"/>
      <c r="F629" s="449"/>
      <c r="G629" s="449"/>
      <c r="H629" s="479" t="s">
        <v>43</v>
      </c>
      <c r="I629" s="450">
        <v>5</v>
      </c>
      <c r="J629" s="451">
        <f t="shared" si="353"/>
        <v>10</v>
      </c>
      <c r="K629" s="452">
        <v>0</v>
      </c>
      <c r="L629" s="453">
        <v>0.08</v>
      </c>
      <c r="M629" s="454">
        <f t="shared" si="354"/>
        <v>0</v>
      </c>
      <c r="N629" s="454">
        <f t="shared" si="355"/>
        <v>0</v>
      </c>
      <c r="O629" s="455">
        <f t="shared" si="356"/>
        <v>0</v>
      </c>
      <c r="P629" s="455">
        <f t="shared" si="357"/>
        <v>0</v>
      </c>
      <c r="Q629" s="479" t="s">
        <v>43</v>
      </c>
      <c r="R629" s="456">
        <f>J629*0.6</f>
        <v>6</v>
      </c>
      <c r="S629" s="457">
        <f t="shared" si="359"/>
        <v>0</v>
      </c>
      <c r="T629" s="457">
        <f t="shared" si="360"/>
        <v>0</v>
      </c>
      <c r="U629" s="457">
        <f t="shared" si="361"/>
        <v>0</v>
      </c>
      <c r="V629" s="458">
        <f t="shared" si="362"/>
        <v>0</v>
      </c>
      <c r="W629" s="459" t="s">
        <v>1213</v>
      </c>
      <c r="X629" s="444"/>
    </row>
    <row r="630" spans="1:25" ht="39" customHeight="1">
      <c r="A630" s="446" t="s">
        <v>570</v>
      </c>
      <c r="B630" s="447" t="s">
        <v>614</v>
      </c>
      <c r="C630" s="460" t="s">
        <v>625</v>
      </c>
      <c r="D630" s="448"/>
      <c r="E630" s="448"/>
      <c r="F630" s="448"/>
      <c r="G630" s="448"/>
      <c r="H630" s="447" t="s">
        <v>914</v>
      </c>
      <c r="I630" s="450">
        <v>12</v>
      </c>
      <c r="J630" s="451">
        <f t="shared" si="353"/>
        <v>24</v>
      </c>
      <c r="K630" s="452">
        <v>0</v>
      </c>
      <c r="L630" s="453">
        <v>0.23</v>
      </c>
      <c r="M630" s="454">
        <f t="shared" si="354"/>
        <v>0</v>
      </c>
      <c r="N630" s="454">
        <f t="shared" si="355"/>
        <v>0</v>
      </c>
      <c r="O630" s="455">
        <f t="shared" si="356"/>
        <v>0</v>
      </c>
      <c r="P630" s="455">
        <f t="shared" si="357"/>
        <v>0</v>
      </c>
      <c r="Q630" s="447" t="s">
        <v>914</v>
      </c>
      <c r="R630" s="456">
        <v>12</v>
      </c>
      <c r="S630" s="457">
        <f t="shared" si="359"/>
        <v>0</v>
      </c>
      <c r="T630" s="457">
        <f t="shared" si="360"/>
        <v>0</v>
      </c>
      <c r="U630" s="457">
        <f t="shared" si="361"/>
        <v>0</v>
      </c>
      <c r="V630" s="458">
        <f t="shared" si="362"/>
        <v>0</v>
      </c>
      <c r="W630" s="459"/>
      <c r="X630" s="444"/>
    </row>
    <row r="631" spans="1:25" s="445" customFormat="1" ht="30.75" customHeight="1">
      <c r="A631" s="446"/>
      <c r="B631" s="516" t="s">
        <v>1214</v>
      </c>
      <c r="C631" s="438"/>
      <c r="D631" s="438"/>
      <c r="E631" s="438"/>
      <c r="F631" s="438"/>
      <c r="G631" s="438"/>
      <c r="H631" s="437"/>
      <c r="I631" s="439"/>
      <c r="J631" s="437"/>
      <c r="K631" s="437"/>
      <c r="L631" s="437"/>
      <c r="M631" s="437"/>
      <c r="N631" s="441" t="s">
        <v>535</v>
      </c>
      <c r="O631" s="440">
        <f>SUM(O632:O655)</f>
        <v>0</v>
      </c>
      <c r="P631" s="440">
        <f>SUM(P632:P655)</f>
        <v>0</v>
      </c>
      <c r="Q631" s="594"/>
      <c r="R631" s="442"/>
      <c r="S631" s="440">
        <f>SUM(S632:S655)</f>
        <v>0</v>
      </c>
      <c r="T631" s="440">
        <f>SUM(T632:T655)</f>
        <v>0</v>
      </c>
      <c r="U631" s="440">
        <f>SUM(U632:U655)</f>
        <v>0</v>
      </c>
      <c r="V631" s="440">
        <f>SUM(V632:V655)</f>
        <v>0</v>
      </c>
      <c r="W631" s="443"/>
      <c r="X631" s="444"/>
      <c r="Y631" s="410"/>
    </row>
    <row r="632" spans="1:25" ht="112.5" customHeight="1">
      <c r="A632" s="446" t="s">
        <v>570</v>
      </c>
      <c r="B632" s="447" t="s">
        <v>571</v>
      </c>
      <c r="C632" s="449" t="s">
        <v>1215</v>
      </c>
      <c r="D632" s="449"/>
      <c r="E632" s="449"/>
      <c r="F632" s="449"/>
      <c r="G632" s="449"/>
      <c r="H632" s="479" t="s">
        <v>43</v>
      </c>
      <c r="I632" s="450">
        <v>30</v>
      </c>
      <c r="J632" s="451">
        <f t="shared" ref="J632:J655" si="363">I632*2</f>
        <v>60</v>
      </c>
      <c r="K632" s="452">
        <v>0</v>
      </c>
      <c r="L632" s="453">
        <v>0.08</v>
      </c>
      <c r="M632" s="454">
        <f t="shared" ref="M632:M655" si="364">K632*L632</f>
        <v>0</v>
      </c>
      <c r="N632" s="454">
        <f t="shared" ref="N632:N655" si="365">K632+M632</f>
        <v>0</v>
      </c>
      <c r="O632" s="455">
        <f t="shared" ref="O632:O655" si="366">J632*K632</f>
        <v>0</v>
      </c>
      <c r="P632" s="455">
        <f t="shared" ref="P632:P655" si="367">J632*N632</f>
        <v>0</v>
      </c>
      <c r="Q632" s="479" t="s">
        <v>43</v>
      </c>
      <c r="R632" s="456">
        <f>J632*0.6</f>
        <v>36</v>
      </c>
      <c r="S632" s="457">
        <f t="shared" ref="S632:S655" si="368">R632*K632</f>
        <v>0</v>
      </c>
      <c r="T632" s="457">
        <f t="shared" ref="T632:T655" si="369">R632*N632</f>
        <v>0</v>
      </c>
      <c r="U632" s="457">
        <f t="shared" ref="U632:U655" si="370">O632+S632</f>
        <v>0</v>
      </c>
      <c r="V632" s="458">
        <f t="shared" ref="V632:V655" si="371">P632+T632</f>
        <v>0</v>
      </c>
      <c r="W632" s="459">
        <v>3</v>
      </c>
      <c r="X632" s="444"/>
    </row>
    <row r="633" spans="1:25" ht="112.5" customHeight="1">
      <c r="A633" s="446" t="s">
        <v>570</v>
      </c>
      <c r="B633" s="447" t="s">
        <v>573</v>
      </c>
      <c r="C633" s="449" t="s">
        <v>1216</v>
      </c>
      <c r="D633" s="449"/>
      <c r="E633" s="449"/>
      <c r="F633" s="449"/>
      <c r="G633" s="449"/>
      <c r="H633" s="479" t="s">
        <v>43</v>
      </c>
      <c r="I633" s="450">
        <v>30</v>
      </c>
      <c r="J633" s="451">
        <f t="shared" si="363"/>
        <v>60</v>
      </c>
      <c r="K633" s="452">
        <v>0</v>
      </c>
      <c r="L633" s="453">
        <v>0.08</v>
      </c>
      <c r="M633" s="454">
        <f t="shared" si="364"/>
        <v>0</v>
      </c>
      <c r="N633" s="454">
        <f t="shared" si="365"/>
        <v>0</v>
      </c>
      <c r="O633" s="455">
        <f t="shared" si="366"/>
        <v>0</v>
      </c>
      <c r="P633" s="455">
        <f t="shared" si="367"/>
        <v>0</v>
      </c>
      <c r="Q633" s="479" t="s">
        <v>43</v>
      </c>
      <c r="R633" s="456">
        <f>J633*0.6</f>
        <v>36</v>
      </c>
      <c r="S633" s="457">
        <f t="shared" si="368"/>
        <v>0</v>
      </c>
      <c r="T633" s="457">
        <f t="shared" si="369"/>
        <v>0</v>
      </c>
      <c r="U633" s="457">
        <f t="shared" si="370"/>
        <v>0</v>
      </c>
      <c r="V633" s="458">
        <f t="shared" si="371"/>
        <v>0</v>
      </c>
      <c r="W633" s="459">
        <v>3</v>
      </c>
      <c r="X633" s="444"/>
    </row>
    <row r="634" spans="1:25" ht="112.5" customHeight="1">
      <c r="A634" s="446" t="s">
        <v>570</v>
      </c>
      <c r="B634" s="447" t="s">
        <v>575</v>
      </c>
      <c r="C634" s="449" t="s">
        <v>1217</v>
      </c>
      <c r="D634" s="449"/>
      <c r="E634" s="449"/>
      <c r="F634" s="449"/>
      <c r="G634" s="449"/>
      <c r="H634" s="479" t="s">
        <v>43</v>
      </c>
      <c r="I634" s="450">
        <v>30</v>
      </c>
      <c r="J634" s="451">
        <f t="shared" si="363"/>
        <v>60</v>
      </c>
      <c r="K634" s="452">
        <v>0</v>
      </c>
      <c r="L634" s="453">
        <v>0.08</v>
      </c>
      <c r="M634" s="454">
        <f t="shared" si="364"/>
        <v>0</v>
      </c>
      <c r="N634" s="454">
        <f t="shared" si="365"/>
        <v>0</v>
      </c>
      <c r="O634" s="455">
        <f t="shared" si="366"/>
        <v>0</v>
      </c>
      <c r="P634" s="455">
        <f t="shared" si="367"/>
        <v>0</v>
      </c>
      <c r="Q634" s="479" t="s">
        <v>43</v>
      </c>
      <c r="R634" s="456">
        <f>J634*0.6</f>
        <v>36</v>
      </c>
      <c r="S634" s="457">
        <f t="shared" si="368"/>
        <v>0</v>
      </c>
      <c r="T634" s="457">
        <f t="shared" si="369"/>
        <v>0</v>
      </c>
      <c r="U634" s="457">
        <f t="shared" si="370"/>
        <v>0</v>
      </c>
      <c r="V634" s="458">
        <f t="shared" si="371"/>
        <v>0</v>
      </c>
      <c r="W634" s="459">
        <v>3</v>
      </c>
      <c r="X634" s="444"/>
    </row>
    <row r="635" spans="1:25" ht="87.75" customHeight="1">
      <c r="A635" s="446" t="s">
        <v>570</v>
      </c>
      <c r="B635" s="447" t="s">
        <v>577</v>
      </c>
      <c r="C635" s="449" t="s">
        <v>1218</v>
      </c>
      <c r="D635" s="449"/>
      <c r="E635" s="449"/>
      <c r="F635" s="449"/>
      <c r="G635" s="449"/>
      <c r="H635" s="479" t="s">
        <v>43</v>
      </c>
      <c r="I635" s="450">
        <v>80</v>
      </c>
      <c r="J635" s="451">
        <f t="shared" si="363"/>
        <v>160</v>
      </c>
      <c r="K635" s="452">
        <v>0</v>
      </c>
      <c r="L635" s="453">
        <v>0.08</v>
      </c>
      <c r="M635" s="454">
        <f t="shared" si="364"/>
        <v>0</v>
      </c>
      <c r="N635" s="454">
        <f t="shared" si="365"/>
        <v>0</v>
      </c>
      <c r="O635" s="455">
        <f t="shared" si="366"/>
        <v>0</v>
      </c>
      <c r="P635" s="455">
        <f t="shared" si="367"/>
        <v>0</v>
      </c>
      <c r="Q635" s="479" t="s">
        <v>43</v>
      </c>
      <c r="R635" s="456">
        <f>J635*0.6</f>
        <v>96</v>
      </c>
      <c r="S635" s="457">
        <f t="shared" si="368"/>
        <v>0</v>
      </c>
      <c r="T635" s="457">
        <f t="shared" si="369"/>
        <v>0</v>
      </c>
      <c r="U635" s="457">
        <f t="shared" si="370"/>
        <v>0</v>
      </c>
      <c r="V635" s="458">
        <f t="shared" si="371"/>
        <v>0</v>
      </c>
      <c r="W635" s="459">
        <v>5</v>
      </c>
      <c r="X635" s="444"/>
    </row>
    <row r="636" spans="1:25" ht="66.75" customHeight="1">
      <c r="A636" s="446" t="s">
        <v>570</v>
      </c>
      <c r="B636" s="447" t="s">
        <v>578</v>
      </c>
      <c r="C636" s="449" t="s">
        <v>1219</v>
      </c>
      <c r="D636" s="449"/>
      <c r="E636" s="449"/>
      <c r="F636" s="449"/>
      <c r="G636" s="449"/>
      <c r="H636" s="479" t="s">
        <v>43</v>
      </c>
      <c r="I636" s="450">
        <v>8</v>
      </c>
      <c r="J636" s="451">
        <f t="shared" si="363"/>
        <v>16</v>
      </c>
      <c r="K636" s="452">
        <v>0</v>
      </c>
      <c r="L636" s="453">
        <v>0.08</v>
      </c>
      <c r="M636" s="454">
        <f t="shared" si="364"/>
        <v>0</v>
      </c>
      <c r="N636" s="454">
        <f t="shared" si="365"/>
        <v>0</v>
      </c>
      <c r="O636" s="455">
        <f t="shared" si="366"/>
        <v>0</v>
      </c>
      <c r="P636" s="455">
        <f t="shared" si="367"/>
        <v>0</v>
      </c>
      <c r="Q636" s="479" t="s">
        <v>43</v>
      </c>
      <c r="R636" s="456">
        <v>9</v>
      </c>
      <c r="S636" s="457">
        <f t="shared" si="368"/>
        <v>0</v>
      </c>
      <c r="T636" s="457">
        <f t="shared" si="369"/>
        <v>0</v>
      </c>
      <c r="U636" s="457">
        <f t="shared" si="370"/>
        <v>0</v>
      </c>
      <c r="V636" s="458">
        <f t="shared" si="371"/>
        <v>0</v>
      </c>
      <c r="W636" s="459">
        <v>3</v>
      </c>
      <c r="X636" s="444"/>
    </row>
    <row r="637" spans="1:25" ht="64.5" customHeight="1">
      <c r="A637" s="446" t="s">
        <v>570</v>
      </c>
      <c r="B637" s="447" t="s">
        <v>580</v>
      </c>
      <c r="C637" s="449" t="s">
        <v>1220</v>
      </c>
      <c r="D637" s="449"/>
      <c r="E637" s="449"/>
      <c r="F637" s="449"/>
      <c r="G637" s="449"/>
      <c r="H637" s="479" t="s">
        <v>43</v>
      </c>
      <c r="I637" s="450">
        <v>30</v>
      </c>
      <c r="J637" s="451">
        <f t="shared" si="363"/>
        <v>60</v>
      </c>
      <c r="K637" s="452">
        <v>0</v>
      </c>
      <c r="L637" s="453">
        <v>0.08</v>
      </c>
      <c r="M637" s="454">
        <f t="shared" si="364"/>
        <v>0</v>
      </c>
      <c r="N637" s="454">
        <f t="shared" si="365"/>
        <v>0</v>
      </c>
      <c r="O637" s="455">
        <f t="shared" si="366"/>
        <v>0</v>
      </c>
      <c r="P637" s="455">
        <f t="shared" si="367"/>
        <v>0</v>
      </c>
      <c r="Q637" s="479" t="s">
        <v>43</v>
      </c>
      <c r="R637" s="456">
        <f>J637*0.6</f>
        <v>36</v>
      </c>
      <c r="S637" s="457">
        <f t="shared" si="368"/>
        <v>0</v>
      </c>
      <c r="T637" s="457">
        <f t="shared" si="369"/>
        <v>0</v>
      </c>
      <c r="U637" s="457">
        <f t="shared" si="370"/>
        <v>0</v>
      </c>
      <c r="V637" s="458">
        <f t="shared" si="371"/>
        <v>0</v>
      </c>
      <c r="W637" s="459">
        <v>2</v>
      </c>
      <c r="X637" s="444"/>
    </row>
    <row r="638" spans="1:25" ht="57.75" customHeight="1">
      <c r="A638" s="446" t="s">
        <v>570</v>
      </c>
      <c r="B638" s="447" t="s">
        <v>581</v>
      </c>
      <c r="C638" s="449" t="s">
        <v>1221</v>
      </c>
      <c r="D638" s="449"/>
      <c r="E638" s="449"/>
      <c r="F638" s="449"/>
      <c r="G638" s="449"/>
      <c r="H638" s="479" t="s">
        <v>43</v>
      </c>
      <c r="I638" s="450">
        <v>3</v>
      </c>
      <c r="J638" s="451">
        <f t="shared" si="363"/>
        <v>6</v>
      </c>
      <c r="K638" s="452">
        <v>0</v>
      </c>
      <c r="L638" s="453">
        <v>0.08</v>
      </c>
      <c r="M638" s="454">
        <f t="shared" si="364"/>
        <v>0</v>
      </c>
      <c r="N638" s="454">
        <f t="shared" si="365"/>
        <v>0</v>
      </c>
      <c r="O638" s="455">
        <f t="shared" si="366"/>
        <v>0</v>
      </c>
      <c r="P638" s="455">
        <f t="shared" si="367"/>
        <v>0</v>
      </c>
      <c r="Q638" s="479" t="s">
        <v>43</v>
      </c>
      <c r="R638" s="456">
        <v>3</v>
      </c>
      <c r="S638" s="457">
        <f t="shared" si="368"/>
        <v>0</v>
      </c>
      <c r="T638" s="457">
        <f t="shared" si="369"/>
        <v>0</v>
      </c>
      <c r="U638" s="457">
        <f t="shared" si="370"/>
        <v>0</v>
      </c>
      <c r="V638" s="458">
        <f t="shared" si="371"/>
        <v>0</v>
      </c>
      <c r="W638" s="459">
        <v>1</v>
      </c>
      <c r="X638" s="444"/>
    </row>
    <row r="639" spans="1:25" ht="130.5" customHeight="1">
      <c r="A639" s="446" t="s">
        <v>570</v>
      </c>
      <c r="B639" s="447" t="s">
        <v>583</v>
      </c>
      <c r="C639" s="449" t="s">
        <v>1222</v>
      </c>
      <c r="D639" s="449"/>
      <c r="E639" s="449"/>
      <c r="F639" s="449"/>
      <c r="G639" s="449"/>
      <c r="H639" s="479" t="s">
        <v>43</v>
      </c>
      <c r="I639" s="450">
        <v>20</v>
      </c>
      <c r="J639" s="451">
        <f t="shared" si="363"/>
        <v>40</v>
      </c>
      <c r="K639" s="452">
        <v>0</v>
      </c>
      <c r="L639" s="453">
        <v>0.08</v>
      </c>
      <c r="M639" s="454">
        <f t="shared" si="364"/>
        <v>0</v>
      </c>
      <c r="N639" s="454">
        <f t="shared" si="365"/>
        <v>0</v>
      </c>
      <c r="O639" s="455">
        <f t="shared" si="366"/>
        <v>0</v>
      </c>
      <c r="P639" s="455">
        <f t="shared" si="367"/>
        <v>0</v>
      </c>
      <c r="Q639" s="479" t="s">
        <v>43</v>
      </c>
      <c r="R639" s="456">
        <f t="shared" ref="R639:R653" si="372">J639*0.6</f>
        <v>24</v>
      </c>
      <c r="S639" s="457">
        <f t="shared" si="368"/>
        <v>0</v>
      </c>
      <c r="T639" s="457">
        <f t="shared" si="369"/>
        <v>0</v>
      </c>
      <c r="U639" s="457">
        <f t="shared" si="370"/>
        <v>0</v>
      </c>
      <c r="V639" s="458">
        <f t="shared" si="371"/>
        <v>0</v>
      </c>
      <c r="W639" s="459">
        <v>1</v>
      </c>
      <c r="X639" s="444"/>
    </row>
    <row r="640" spans="1:25" ht="126" customHeight="1">
      <c r="A640" s="446" t="s">
        <v>570</v>
      </c>
      <c r="B640" s="447" t="s">
        <v>586</v>
      </c>
      <c r="C640" s="449" t="s">
        <v>1223</v>
      </c>
      <c r="D640" s="449"/>
      <c r="E640" s="449"/>
      <c r="F640" s="449"/>
      <c r="G640" s="449"/>
      <c r="H640" s="479" t="s">
        <v>43</v>
      </c>
      <c r="I640" s="450">
        <v>20</v>
      </c>
      <c r="J640" s="451">
        <f t="shared" si="363"/>
        <v>40</v>
      </c>
      <c r="K640" s="452">
        <v>0</v>
      </c>
      <c r="L640" s="453">
        <v>0.08</v>
      </c>
      <c r="M640" s="454">
        <f t="shared" si="364"/>
        <v>0</v>
      </c>
      <c r="N640" s="454">
        <f t="shared" si="365"/>
        <v>0</v>
      </c>
      <c r="O640" s="455">
        <f t="shared" si="366"/>
        <v>0</v>
      </c>
      <c r="P640" s="455">
        <f t="shared" si="367"/>
        <v>0</v>
      </c>
      <c r="Q640" s="479" t="s">
        <v>43</v>
      </c>
      <c r="R640" s="456">
        <f t="shared" si="372"/>
        <v>24</v>
      </c>
      <c r="S640" s="457">
        <f t="shared" si="368"/>
        <v>0</v>
      </c>
      <c r="T640" s="457">
        <f t="shared" si="369"/>
        <v>0</v>
      </c>
      <c r="U640" s="457">
        <f t="shared" si="370"/>
        <v>0</v>
      </c>
      <c r="V640" s="458">
        <f t="shared" si="371"/>
        <v>0</v>
      </c>
      <c r="W640" s="459">
        <v>3</v>
      </c>
      <c r="X640" s="444"/>
    </row>
    <row r="641" spans="1:25" ht="72.75" customHeight="1">
      <c r="A641" s="446" t="s">
        <v>570</v>
      </c>
      <c r="B641" s="447" t="s">
        <v>588</v>
      </c>
      <c r="C641" s="449" t="s">
        <v>1224</v>
      </c>
      <c r="D641" s="449"/>
      <c r="E641" s="449"/>
      <c r="F641" s="449"/>
      <c r="G641" s="449"/>
      <c r="H641" s="479" t="s">
        <v>43</v>
      </c>
      <c r="I641" s="450">
        <v>10</v>
      </c>
      <c r="J641" s="451">
        <f t="shared" si="363"/>
        <v>20</v>
      </c>
      <c r="K641" s="452">
        <v>0</v>
      </c>
      <c r="L641" s="453">
        <v>0.08</v>
      </c>
      <c r="M641" s="454">
        <f t="shared" si="364"/>
        <v>0</v>
      </c>
      <c r="N641" s="454">
        <f t="shared" si="365"/>
        <v>0</v>
      </c>
      <c r="O641" s="455">
        <f t="shared" si="366"/>
        <v>0</v>
      </c>
      <c r="P641" s="455">
        <f t="shared" si="367"/>
        <v>0</v>
      </c>
      <c r="Q641" s="479" t="s">
        <v>43</v>
      </c>
      <c r="R641" s="456">
        <f t="shared" si="372"/>
        <v>12</v>
      </c>
      <c r="S641" s="457">
        <f t="shared" si="368"/>
        <v>0</v>
      </c>
      <c r="T641" s="457">
        <f t="shared" si="369"/>
        <v>0</v>
      </c>
      <c r="U641" s="457">
        <f t="shared" si="370"/>
        <v>0</v>
      </c>
      <c r="V641" s="458">
        <f t="shared" si="371"/>
        <v>0</v>
      </c>
      <c r="W641" s="459">
        <v>3</v>
      </c>
      <c r="X641" s="444"/>
    </row>
    <row r="642" spans="1:25" ht="59.25" customHeight="1">
      <c r="A642" s="446" t="s">
        <v>570</v>
      </c>
      <c r="B642" s="447" t="s">
        <v>590</v>
      </c>
      <c r="C642" s="449" t="s">
        <v>1225</v>
      </c>
      <c r="D642" s="449"/>
      <c r="E642" s="449"/>
      <c r="F642" s="449"/>
      <c r="G642" s="449"/>
      <c r="H642" s="479" t="s">
        <v>43</v>
      </c>
      <c r="I642" s="450">
        <v>10</v>
      </c>
      <c r="J642" s="451">
        <f t="shared" si="363"/>
        <v>20</v>
      </c>
      <c r="K642" s="452">
        <v>0</v>
      </c>
      <c r="L642" s="453">
        <v>0.08</v>
      </c>
      <c r="M642" s="454">
        <f t="shared" si="364"/>
        <v>0</v>
      </c>
      <c r="N642" s="454">
        <f t="shared" si="365"/>
        <v>0</v>
      </c>
      <c r="O642" s="455">
        <f t="shared" si="366"/>
        <v>0</v>
      </c>
      <c r="P642" s="455">
        <f t="shared" si="367"/>
        <v>0</v>
      </c>
      <c r="Q642" s="479" t="s">
        <v>43</v>
      </c>
      <c r="R642" s="456">
        <f t="shared" si="372"/>
        <v>12</v>
      </c>
      <c r="S642" s="457">
        <f t="shared" si="368"/>
        <v>0</v>
      </c>
      <c r="T642" s="457">
        <f t="shared" si="369"/>
        <v>0</v>
      </c>
      <c r="U642" s="457">
        <f t="shared" si="370"/>
        <v>0</v>
      </c>
      <c r="V642" s="458">
        <f t="shared" si="371"/>
        <v>0</v>
      </c>
      <c r="W642" s="459">
        <v>2</v>
      </c>
      <c r="X642" s="444"/>
    </row>
    <row r="643" spans="1:25" ht="93" customHeight="1">
      <c r="A643" s="446" t="s">
        <v>570</v>
      </c>
      <c r="B643" s="447" t="s">
        <v>592</v>
      </c>
      <c r="C643" s="449" t="s">
        <v>1226</v>
      </c>
      <c r="D643" s="449"/>
      <c r="E643" s="449"/>
      <c r="F643" s="449"/>
      <c r="G643" s="449"/>
      <c r="H643" s="479" t="s">
        <v>43</v>
      </c>
      <c r="I643" s="450">
        <v>30</v>
      </c>
      <c r="J643" s="451">
        <f t="shared" si="363"/>
        <v>60</v>
      </c>
      <c r="K643" s="452">
        <v>0</v>
      </c>
      <c r="L643" s="453">
        <v>0.08</v>
      </c>
      <c r="M643" s="454">
        <f t="shared" si="364"/>
        <v>0</v>
      </c>
      <c r="N643" s="454">
        <f t="shared" si="365"/>
        <v>0</v>
      </c>
      <c r="O643" s="455">
        <f t="shared" si="366"/>
        <v>0</v>
      </c>
      <c r="P643" s="455">
        <f t="shared" si="367"/>
        <v>0</v>
      </c>
      <c r="Q643" s="479" t="s">
        <v>43</v>
      </c>
      <c r="R643" s="456">
        <f t="shared" si="372"/>
        <v>36</v>
      </c>
      <c r="S643" s="457">
        <f t="shared" si="368"/>
        <v>0</v>
      </c>
      <c r="T643" s="457">
        <f t="shared" si="369"/>
        <v>0</v>
      </c>
      <c r="U643" s="457">
        <f t="shared" si="370"/>
        <v>0</v>
      </c>
      <c r="V643" s="458">
        <f t="shared" si="371"/>
        <v>0</v>
      </c>
      <c r="W643" s="459">
        <v>3</v>
      </c>
      <c r="X643" s="444"/>
    </row>
    <row r="644" spans="1:25" ht="72" customHeight="1">
      <c r="A644" s="446" t="s">
        <v>570</v>
      </c>
      <c r="B644" s="447" t="s">
        <v>595</v>
      </c>
      <c r="C644" s="449" t="s">
        <v>1227</v>
      </c>
      <c r="D644" s="449"/>
      <c r="E644" s="449"/>
      <c r="F644" s="449"/>
      <c r="G644" s="449"/>
      <c r="H644" s="479" t="s">
        <v>43</v>
      </c>
      <c r="I644" s="450">
        <v>5</v>
      </c>
      <c r="J644" s="451">
        <f t="shared" si="363"/>
        <v>10</v>
      </c>
      <c r="K644" s="452">
        <v>0</v>
      </c>
      <c r="L644" s="453">
        <v>0.08</v>
      </c>
      <c r="M644" s="454">
        <f t="shared" si="364"/>
        <v>0</v>
      </c>
      <c r="N644" s="454">
        <f t="shared" si="365"/>
        <v>0</v>
      </c>
      <c r="O644" s="455">
        <f t="shared" si="366"/>
        <v>0</v>
      </c>
      <c r="P644" s="455">
        <f t="shared" si="367"/>
        <v>0</v>
      </c>
      <c r="Q644" s="479" t="s">
        <v>43</v>
      </c>
      <c r="R644" s="456">
        <f t="shared" si="372"/>
        <v>6</v>
      </c>
      <c r="S644" s="457">
        <f t="shared" si="368"/>
        <v>0</v>
      </c>
      <c r="T644" s="457">
        <f t="shared" si="369"/>
        <v>0</v>
      </c>
      <c r="U644" s="457">
        <f t="shared" si="370"/>
        <v>0</v>
      </c>
      <c r="V644" s="458">
        <f t="shared" si="371"/>
        <v>0</v>
      </c>
      <c r="W644" s="459">
        <v>2</v>
      </c>
      <c r="X644" s="444"/>
    </row>
    <row r="645" spans="1:25" ht="64.5" customHeight="1">
      <c r="A645" s="446" t="s">
        <v>570</v>
      </c>
      <c r="B645" s="447" t="s">
        <v>598</v>
      </c>
      <c r="C645" s="449" t="s">
        <v>1228</v>
      </c>
      <c r="D645" s="449"/>
      <c r="E645" s="449"/>
      <c r="F645" s="449"/>
      <c r="G645" s="449"/>
      <c r="H645" s="479" t="s">
        <v>43</v>
      </c>
      <c r="I645" s="450">
        <v>5</v>
      </c>
      <c r="J645" s="451">
        <f t="shared" si="363"/>
        <v>10</v>
      </c>
      <c r="K645" s="452">
        <v>0</v>
      </c>
      <c r="L645" s="453">
        <v>0.08</v>
      </c>
      <c r="M645" s="454">
        <f t="shared" si="364"/>
        <v>0</v>
      </c>
      <c r="N645" s="454">
        <f t="shared" si="365"/>
        <v>0</v>
      </c>
      <c r="O645" s="455">
        <f t="shared" si="366"/>
        <v>0</v>
      </c>
      <c r="P645" s="455">
        <f t="shared" si="367"/>
        <v>0</v>
      </c>
      <c r="Q645" s="479" t="s">
        <v>43</v>
      </c>
      <c r="R645" s="456">
        <f t="shared" si="372"/>
        <v>6</v>
      </c>
      <c r="S645" s="457">
        <f t="shared" si="368"/>
        <v>0</v>
      </c>
      <c r="T645" s="457">
        <f t="shared" si="369"/>
        <v>0</v>
      </c>
      <c r="U645" s="457">
        <f t="shared" si="370"/>
        <v>0</v>
      </c>
      <c r="V645" s="458">
        <f t="shared" si="371"/>
        <v>0</v>
      </c>
      <c r="W645" s="459">
        <v>1</v>
      </c>
      <c r="X645" s="444"/>
    </row>
    <row r="646" spans="1:25" ht="54.75" customHeight="1">
      <c r="A646" s="446" t="s">
        <v>570</v>
      </c>
      <c r="B646" s="447" t="s">
        <v>600</v>
      </c>
      <c r="C646" s="449" t="s">
        <v>1229</v>
      </c>
      <c r="D646" s="449"/>
      <c r="E646" s="449"/>
      <c r="F646" s="449"/>
      <c r="G646" s="449"/>
      <c r="H646" s="479" t="s">
        <v>43</v>
      </c>
      <c r="I646" s="450">
        <v>5</v>
      </c>
      <c r="J646" s="451">
        <f t="shared" si="363"/>
        <v>10</v>
      </c>
      <c r="K646" s="452">
        <v>0</v>
      </c>
      <c r="L646" s="453">
        <v>0.08</v>
      </c>
      <c r="M646" s="454">
        <f t="shared" si="364"/>
        <v>0</v>
      </c>
      <c r="N646" s="454">
        <f t="shared" si="365"/>
        <v>0</v>
      </c>
      <c r="O646" s="455">
        <f t="shared" si="366"/>
        <v>0</v>
      </c>
      <c r="P646" s="455">
        <f t="shared" si="367"/>
        <v>0</v>
      </c>
      <c r="Q646" s="479" t="s">
        <v>43</v>
      </c>
      <c r="R646" s="456">
        <f t="shared" si="372"/>
        <v>6</v>
      </c>
      <c r="S646" s="457">
        <f t="shared" si="368"/>
        <v>0</v>
      </c>
      <c r="T646" s="457">
        <f t="shared" si="369"/>
        <v>0</v>
      </c>
      <c r="U646" s="457">
        <f t="shared" si="370"/>
        <v>0</v>
      </c>
      <c r="V646" s="458">
        <f t="shared" si="371"/>
        <v>0</v>
      </c>
      <c r="W646" s="459">
        <v>1</v>
      </c>
      <c r="X646" s="444"/>
    </row>
    <row r="647" spans="1:25" ht="153.75" customHeight="1">
      <c r="A647" s="446" t="s">
        <v>570</v>
      </c>
      <c r="B647" s="447" t="s">
        <v>602</v>
      </c>
      <c r="C647" s="449" t="s">
        <v>1230</v>
      </c>
      <c r="D647" s="449"/>
      <c r="E647" s="449"/>
      <c r="F647" s="449"/>
      <c r="G647" s="449"/>
      <c r="H647" s="479" t="s">
        <v>43</v>
      </c>
      <c r="I647" s="450">
        <v>20</v>
      </c>
      <c r="J647" s="451">
        <f t="shared" si="363"/>
        <v>40</v>
      </c>
      <c r="K647" s="452">
        <v>0</v>
      </c>
      <c r="L647" s="453">
        <v>0.08</v>
      </c>
      <c r="M647" s="454">
        <f t="shared" si="364"/>
        <v>0</v>
      </c>
      <c r="N647" s="454">
        <f t="shared" si="365"/>
        <v>0</v>
      </c>
      <c r="O647" s="455">
        <f t="shared" si="366"/>
        <v>0</v>
      </c>
      <c r="P647" s="455">
        <f t="shared" si="367"/>
        <v>0</v>
      </c>
      <c r="Q647" s="479" t="s">
        <v>43</v>
      </c>
      <c r="R647" s="456">
        <f t="shared" si="372"/>
        <v>24</v>
      </c>
      <c r="S647" s="457">
        <f t="shared" si="368"/>
        <v>0</v>
      </c>
      <c r="T647" s="457">
        <f t="shared" si="369"/>
        <v>0</v>
      </c>
      <c r="U647" s="457">
        <f t="shared" si="370"/>
        <v>0</v>
      </c>
      <c r="V647" s="458">
        <f t="shared" si="371"/>
        <v>0</v>
      </c>
      <c r="W647" s="459">
        <v>2</v>
      </c>
      <c r="X647" s="444"/>
    </row>
    <row r="648" spans="1:25" ht="140.25" customHeight="1">
      <c r="A648" s="446" t="s">
        <v>570</v>
      </c>
      <c r="B648" s="447" t="s">
        <v>604</v>
      </c>
      <c r="C648" s="449" t="s">
        <v>1231</v>
      </c>
      <c r="D648" s="449"/>
      <c r="E648" s="449"/>
      <c r="F648" s="449"/>
      <c r="G648" s="449"/>
      <c r="H648" s="479" t="s">
        <v>43</v>
      </c>
      <c r="I648" s="450">
        <v>20</v>
      </c>
      <c r="J648" s="451">
        <f t="shared" si="363"/>
        <v>40</v>
      </c>
      <c r="K648" s="452">
        <v>0</v>
      </c>
      <c r="L648" s="453">
        <v>0.08</v>
      </c>
      <c r="M648" s="454">
        <f t="shared" si="364"/>
        <v>0</v>
      </c>
      <c r="N648" s="454">
        <f t="shared" si="365"/>
        <v>0</v>
      </c>
      <c r="O648" s="455">
        <f t="shared" si="366"/>
        <v>0</v>
      </c>
      <c r="P648" s="455">
        <f t="shared" si="367"/>
        <v>0</v>
      </c>
      <c r="Q648" s="479" t="s">
        <v>43</v>
      </c>
      <c r="R648" s="456">
        <f t="shared" si="372"/>
        <v>24</v>
      </c>
      <c r="S648" s="457">
        <f t="shared" si="368"/>
        <v>0</v>
      </c>
      <c r="T648" s="457">
        <f t="shared" si="369"/>
        <v>0</v>
      </c>
      <c r="U648" s="457">
        <f t="shared" si="370"/>
        <v>0</v>
      </c>
      <c r="V648" s="458">
        <f t="shared" si="371"/>
        <v>0</v>
      </c>
      <c r="W648" s="459">
        <v>2</v>
      </c>
      <c r="X648" s="444"/>
    </row>
    <row r="649" spans="1:25" ht="132.75" customHeight="1">
      <c r="A649" s="446" t="s">
        <v>570</v>
      </c>
      <c r="B649" s="447" t="s">
        <v>605</v>
      </c>
      <c r="C649" s="449" t="s">
        <v>1232</v>
      </c>
      <c r="D649" s="449"/>
      <c r="E649" s="449"/>
      <c r="F649" s="449"/>
      <c r="G649" s="449"/>
      <c r="H649" s="479" t="s">
        <v>1208</v>
      </c>
      <c r="I649" s="450">
        <v>15</v>
      </c>
      <c r="J649" s="451">
        <f t="shared" si="363"/>
        <v>30</v>
      </c>
      <c r="K649" s="452">
        <v>0</v>
      </c>
      <c r="L649" s="453">
        <v>0.08</v>
      </c>
      <c r="M649" s="454">
        <f t="shared" si="364"/>
        <v>0</v>
      </c>
      <c r="N649" s="454">
        <f t="shared" si="365"/>
        <v>0</v>
      </c>
      <c r="O649" s="455">
        <f t="shared" si="366"/>
        <v>0</v>
      </c>
      <c r="P649" s="455">
        <f t="shared" si="367"/>
        <v>0</v>
      </c>
      <c r="Q649" s="479" t="s">
        <v>1208</v>
      </c>
      <c r="R649" s="456">
        <f t="shared" si="372"/>
        <v>18</v>
      </c>
      <c r="S649" s="457">
        <f t="shared" si="368"/>
        <v>0</v>
      </c>
      <c r="T649" s="457">
        <f t="shared" si="369"/>
        <v>0</v>
      </c>
      <c r="U649" s="457">
        <f t="shared" si="370"/>
        <v>0</v>
      </c>
      <c r="V649" s="458">
        <f t="shared" si="371"/>
        <v>0</v>
      </c>
      <c r="W649" s="459">
        <v>1</v>
      </c>
      <c r="X649" s="444"/>
    </row>
    <row r="650" spans="1:25" ht="136.5" customHeight="1">
      <c r="A650" s="446" t="s">
        <v>570</v>
      </c>
      <c r="B650" s="447" t="s">
        <v>607</v>
      </c>
      <c r="C650" s="449" t="s">
        <v>1233</v>
      </c>
      <c r="D650" s="449"/>
      <c r="E650" s="449"/>
      <c r="F650" s="449"/>
      <c r="G650" s="449"/>
      <c r="H650" s="479" t="s">
        <v>43</v>
      </c>
      <c r="I650" s="450">
        <v>5</v>
      </c>
      <c r="J650" s="451">
        <f t="shared" si="363"/>
        <v>10</v>
      </c>
      <c r="K650" s="452">
        <v>0</v>
      </c>
      <c r="L650" s="453">
        <v>0.08</v>
      </c>
      <c r="M650" s="454">
        <f t="shared" si="364"/>
        <v>0</v>
      </c>
      <c r="N650" s="454">
        <f t="shared" si="365"/>
        <v>0</v>
      </c>
      <c r="O650" s="455">
        <f t="shared" si="366"/>
        <v>0</v>
      </c>
      <c r="P650" s="455">
        <f t="shared" si="367"/>
        <v>0</v>
      </c>
      <c r="Q650" s="479" t="s">
        <v>43</v>
      </c>
      <c r="R650" s="456">
        <f t="shared" si="372"/>
        <v>6</v>
      </c>
      <c r="S650" s="457">
        <f t="shared" si="368"/>
        <v>0</v>
      </c>
      <c r="T650" s="457">
        <f t="shared" si="369"/>
        <v>0</v>
      </c>
      <c r="U650" s="457">
        <f t="shared" si="370"/>
        <v>0</v>
      </c>
      <c r="V650" s="458">
        <f t="shared" si="371"/>
        <v>0</v>
      </c>
      <c r="W650" s="459">
        <v>1</v>
      </c>
      <c r="X650" s="444"/>
    </row>
    <row r="651" spans="1:25" ht="112.5" customHeight="1">
      <c r="A651" s="446" t="s">
        <v>570</v>
      </c>
      <c r="B651" s="447" t="s">
        <v>608</v>
      </c>
      <c r="C651" s="449" t="s">
        <v>1234</v>
      </c>
      <c r="D651" s="449"/>
      <c r="E651" s="449"/>
      <c r="F651" s="449"/>
      <c r="G651" s="449"/>
      <c r="H651" s="479" t="s">
        <v>43</v>
      </c>
      <c r="I651" s="450">
        <v>50</v>
      </c>
      <c r="J651" s="451">
        <f t="shared" si="363"/>
        <v>100</v>
      </c>
      <c r="K651" s="452">
        <v>0</v>
      </c>
      <c r="L651" s="453">
        <v>0.08</v>
      </c>
      <c r="M651" s="454">
        <f t="shared" si="364"/>
        <v>0</v>
      </c>
      <c r="N651" s="454">
        <f t="shared" si="365"/>
        <v>0</v>
      </c>
      <c r="O651" s="455">
        <f t="shared" si="366"/>
        <v>0</v>
      </c>
      <c r="P651" s="455">
        <f t="shared" si="367"/>
        <v>0</v>
      </c>
      <c r="Q651" s="479" t="s">
        <v>43</v>
      </c>
      <c r="R651" s="456">
        <f t="shared" si="372"/>
        <v>60</v>
      </c>
      <c r="S651" s="457">
        <f t="shared" si="368"/>
        <v>0</v>
      </c>
      <c r="T651" s="457">
        <f t="shared" si="369"/>
        <v>0</v>
      </c>
      <c r="U651" s="457">
        <f t="shared" si="370"/>
        <v>0</v>
      </c>
      <c r="V651" s="458">
        <f t="shared" si="371"/>
        <v>0</v>
      </c>
      <c r="W651" s="459">
        <v>4</v>
      </c>
      <c r="X651" s="444"/>
    </row>
    <row r="652" spans="1:25" ht="128.25" customHeight="1">
      <c r="A652" s="446" t="s">
        <v>570</v>
      </c>
      <c r="B652" s="447" t="s">
        <v>610</v>
      </c>
      <c r="C652" s="449" t="s">
        <v>1235</v>
      </c>
      <c r="D652" s="449"/>
      <c r="E652" s="449"/>
      <c r="F652" s="449"/>
      <c r="G652" s="449"/>
      <c r="H652" s="479" t="s">
        <v>43</v>
      </c>
      <c r="I652" s="450">
        <v>100</v>
      </c>
      <c r="J652" s="451">
        <f t="shared" si="363"/>
        <v>200</v>
      </c>
      <c r="K652" s="452">
        <v>0</v>
      </c>
      <c r="L652" s="453">
        <v>0.08</v>
      </c>
      <c r="M652" s="454">
        <f t="shared" si="364"/>
        <v>0</v>
      </c>
      <c r="N652" s="454">
        <f t="shared" si="365"/>
        <v>0</v>
      </c>
      <c r="O652" s="455">
        <f t="shared" si="366"/>
        <v>0</v>
      </c>
      <c r="P652" s="455">
        <f t="shared" si="367"/>
        <v>0</v>
      </c>
      <c r="Q652" s="479" t="s">
        <v>43</v>
      </c>
      <c r="R652" s="456">
        <f t="shared" si="372"/>
        <v>120</v>
      </c>
      <c r="S652" s="457">
        <f t="shared" si="368"/>
        <v>0</v>
      </c>
      <c r="T652" s="457">
        <f t="shared" si="369"/>
        <v>0</v>
      </c>
      <c r="U652" s="457">
        <f t="shared" si="370"/>
        <v>0</v>
      </c>
      <c r="V652" s="458">
        <f t="shared" si="371"/>
        <v>0</v>
      </c>
      <c r="W652" s="459">
        <v>6</v>
      </c>
      <c r="X652" s="444"/>
    </row>
    <row r="653" spans="1:25" ht="112.5" customHeight="1">
      <c r="A653" s="446" t="s">
        <v>570</v>
      </c>
      <c r="B653" s="447" t="s">
        <v>612</v>
      </c>
      <c r="C653" s="449" t="s">
        <v>1236</v>
      </c>
      <c r="D653" s="449"/>
      <c r="E653" s="449"/>
      <c r="F653" s="449"/>
      <c r="G653" s="449"/>
      <c r="H653" s="479" t="s">
        <v>43</v>
      </c>
      <c r="I653" s="450">
        <v>30</v>
      </c>
      <c r="J653" s="451">
        <f t="shared" si="363"/>
        <v>60</v>
      </c>
      <c r="K653" s="452">
        <v>0</v>
      </c>
      <c r="L653" s="453">
        <v>0.08</v>
      </c>
      <c r="M653" s="454">
        <f t="shared" si="364"/>
        <v>0</v>
      </c>
      <c r="N653" s="454">
        <f t="shared" si="365"/>
        <v>0</v>
      </c>
      <c r="O653" s="455">
        <f t="shared" si="366"/>
        <v>0</v>
      </c>
      <c r="P653" s="455">
        <f t="shared" si="367"/>
        <v>0</v>
      </c>
      <c r="Q653" s="479" t="s">
        <v>43</v>
      </c>
      <c r="R653" s="456">
        <f t="shared" si="372"/>
        <v>36</v>
      </c>
      <c r="S653" s="457">
        <f t="shared" si="368"/>
        <v>0</v>
      </c>
      <c r="T653" s="457">
        <f t="shared" si="369"/>
        <v>0</v>
      </c>
      <c r="U653" s="457">
        <f t="shared" si="370"/>
        <v>0</v>
      </c>
      <c r="V653" s="458">
        <f t="shared" si="371"/>
        <v>0</v>
      </c>
      <c r="W653" s="459" t="s">
        <v>1237</v>
      </c>
      <c r="X653" s="444"/>
    </row>
    <row r="654" spans="1:25" ht="291" customHeight="1">
      <c r="A654" s="446" t="s">
        <v>570</v>
      </c>
      <c r="B654" s="447" t="s">
        <v>614</v>
      </c>
      <c r="C654" s="449" t="s">
        <v>1238</v>
      </c>
      <c r="D654" s="449"/>
      <c r="E654" s="449"/>
      <c r="F654" s="449"/>
      <c r="G654" s="449"/>
      <c r="H654" s="479" t="s">
        <v>1208</v>
      </c>
      <c r="I654" s="450">
        <v>2</v>
      </c>
      <c r="J654" s="451">
        <f t="shared" si="363"/>
        <v>4</v>
      </c>
      <c r="K654" s="452">
        <v>0</v>
      </c>
      <c r="L654" s="453">
        <v>0.08</v>
      </c>
      <c r="M654" s="454">
        <f t="shared" si="364"/>
        <v>0</v>
      </c>
      <c r="N654" s="454">
        <f t="shared" si="365"/>
        <v>0</v>
      </c>
      <c r="O654" s="455">
        <f t="shared" si="366"/>
        <v>0</v>
      </c>
      <c r="P654" s="455">
        <f t="shared" si="367"/>
        <v>0</v>
      </c>
      <c r="Q654" s="479" t="s">
        <v>1208</v>
      </c>
      <c r="R654" s="456">
        <v>2</v>
      </c>
      <c r="S654" s="457">
        <f t="shared" si="368"/>
        <v>0</v>
      </c>
      <c r="T654" s="457">
        <f t="shared" si="369"/>
        <v>0</v>
      </c>
      <c r="U654" s="457">
        <f t="shared" si="370"/>
        <v>0</v>
      </c>
      <c r="V654" s="458">
        <f t="shared" si="371"/>
        <v>0</v>
      </c>
      <c r="W654" s="459">
        <v>2</v>
      </c>
      <c r="X654" s="444"/>
    </row>
    <row r="655" spans="1:25" ht="39" customHeight="1">
      <c r="A655" s="446" t="s">
        <v>570</v>
      </c>
      <c r="B655" s="447" t="s">
        <v>836</v>
      </c>
      <c r="C655" s="460" t="s">
        <v>1841</v>
      </c>
      <c r="D655" s="448"/>
      <c r="E655" s="448"/>
      <c r="F655" s="448"/>
      <c r="G655" s="448"/>
      <c r="H655" s="447" t="s">
        <v>914</v>
      </c>
      <c r="I655" s="450">
        <v>12</v>
      </c>
      <c r="J655" s="451">
        <f t="shared" si="363"/>
        <v>24</v>
      </c>
      <c r="K655" s="452">
        <v>0</v>
      </c>
      <c r="L655" s="453">
        <v>0.23</v>
      </c>
      <c r="M655" s="454">
        <f t="shared" si="364"/>
        <v>0</v>
      </c>
      <c r="N655" s="454">
        <f t="shared" si="365"/>
        <v>0</v>
      </c>
      <c r="O655" s="455">
        <f t="shared" si="366"/>
        <v>0</v>
      </c>
      <c r="P655" s="455">
        <f t="shared" si="367"/>
        <v>0</v>
      </c>
      <c r="Q655" s="447" t="s">
        <v>914</v>
      </c>
      <c r="R655" s="456">
        <v>12</v>
      </c>
      <c r="S655" s="457">
        <f t="shared" si="368"/>
        <v>0</v>
      </c>
      <c r="T655" s="457">
        <f t="shared" si="369"/>
        <v>0</v>
      </c>
      <c r="U655" s="457">
        <f t="shared" si="370"/>
        <v>0</v>
      </c>
      <c r="V655" s="458">
        <f t="shared" si="371"/>
        <v>0</v>
      </c>
      <c r="W655" s="459"/>
      <c r="X655" s="444"/>
    </row>
    <row r="656" spans="1:25" s="445" customFormat="1" ht="30.75" customHeight="1">
      <c r="A656" s="446"/>
      <c r="B656" s="516" t="s">
        <v>1239</v>
      </c>
      <c r="C656" s="438"/>
      <c r="D656" s="438"/>
      <c r="E656" s="438"/>
      <c r="F656" s="438"/>
      <c r="G656" s="438"/>
      <c r="H656" s="437"/>
      <c r="I656" s="439"/>
      <c r="J656" s="437"/>
      <c r="K656" s="437"/>
      <c r="L656" s="437"/>
      <c r="M656" s="437"/>
      <c r="N656" s="441" t="s">
        <v>535</v>
      </c>
      <c r="O656" s="440">
        <f>SUM(O657:O660)</f>
        <v>0</v>
      </c>
      <c r="P656" s="440">
        <f>SUM(P657:P660)</f>
        <v>0</v>
      </c>
      <c r="Q656" s="594"/>
      <c r="R656" s="442"/>
      <c r="S656" s="440">
        <f>SUM(S657:S660)</f>
        <v>0</v>
      </c>
      <c r="T656" s="440">
        <f>SUM(T657:T660)</f>
        <v>0</v>
      </c>
      <c r="U656" s="440">
        <f>SUM(U657:U660)</f>
        <v>0</v>
      </c>
      <c r="V656" s="440">
        <f>SUM(V657:V660)</f>
        <v>0</v>
      </c>
      <c r="W656" s="443"/>
      <c r="X656" s="444"/>
      <c r="Y656" s="410"/>
    </row>
    <row r="657" spans="1:25" ht="123" customHeight="1">
      <c r="A657" s="446" t="s">
        <v>570</v>
      </c>
      <c r="B657" s="447" t="s">
        <v>571</v>
      </c>
      <c r="C657" s="449" t="s">
        <v>1240</v>
      </c>
      <c r="D657" s="449"/>
      <c r="E657" s="449"/>
      <c r="F657" s="449"/>
      <c r="G657" s="449"/>
      <c r="H657" s="479" t="s">
        <v>43</v>
      </c>
      <c r="I657" s="450">
        <v>30</v>
      </c>
      <c r="J657" s="451">
        <f>I657*2</f>
        <v>60</v>
      </c>
      <c r="K657" s="452">
        <v>0</v>
      </c>
      <c r="L657" s="453">
        <v>0.08</v>
      </c>
      <c r="M657" s="454">
        <f>K657*L657</f>
        <v>0</v>
      </c>
      <c r="N657" s="454">
        <f>K657+M657</f>
        <v>0</v>
      </c>
      <c r="O657" s="455">
        <f>J657*K657</f>
        <v>0</v>
      </c>
      <c r="P657" s="455">
        <f>J657*N657</f>
        <v>0</v>
      </c>
      <c r="Q657" s="479" t="s">
        <v>43</v>
      </c>
      <c r="R657" s="456">
        <f>J657*0.6</f>
        <v>36</v>
      </c>
      <c r="S657" s="457">
        <f>R657*K657</f>
        <v>0</v>
      </c>
      <c r="T657" s="457">
        <f>R657*N657</f>
        <v>0</v>
      </c>
      <c r="U657" s="457">
        <f t="shared" ref="U657:V660" si="373">O657+S657</f>
        <v>0</v>
      </c>
      <c r="V657" s="458">
        <f t="shared" si="373"/>
        <v>0</v>
      </c>
      <c r="W657" s="459">
        <v>2</v>
      </c>
      <c r="X657" s="444"/>
    </row>
    <row r="658" spans="1:25" ht="131.25" customHeight="1">
      <c r="A658" s="446" t="s">
        <v>570</v>
      </c>
      <c r="B658" s="447" t="s">
        <v>573</v>
      </c>
      <c r="C658" s="449" t="s">
        <v>1195</v>
      </c>
      <c r="D658" s="449"/>
      <c r="E658" s="449"/>
      <c r="F658" s="449"/>
      <c r="G658" s="449"/>
      <c r="H658" s="479" t="s">
        <v>43</v>
      </c>
      <c r="I658" s="450">
        <v>20</v>
      </c>
      <c r="J658" s="451">
        <f>I658*2</f>
        <v>40</v>
      </c>
      <c r="K658" s="452">
        <v>0</v>
      </c>
      <c r="L658" s="453">
        <v>0.08</v>
      </c>
      <c r="M658" s="454">
        <f>K658*L658</f>
        <v>0</v>
      </c>
      <c r="N658" s="454">
        <f>K658+M658</f>
        <v>0</v>
      </c>
      <c r="O658" s="455">
        <f>J658*K658</f>
        <v>0</v>
      </c>
      <c r="P658" s="455">
        <f>J658*N658</f>
        <v>0</v>
      </c>
      <c r="Q658" s="479" t="s">
        <v>43</v>
      </c>
      <c r="R658" s="456">
        <f>J658*0.6</f>
        <v>24</v>
      </c>
      <c r="S658" s="457">
        <f>R658*K658</f>
        <v>0</v>
      </c>
      <c r="T658" s="457">
        <f>R658*N658</f>
        <v>0</v>
      </c>
      <c r="U658" s="457">
        <f t="shared" si="373"/>
        <v>0</v>
      </c>
      <c r="V658" s="458">
        <f t="shared" si="373"/>
        <v>0</v>
      </c>
      <c r="W658" s="459">
        <v>2</v>
      </c>
      <c r="X658" s="444"/>
    </row>
    <row r="659" spans="1:25" ht="55.5" customHeight="1">
      <c r="A659" s="446" t="s">
        <v>570</v>
      </c>
      <c r="B659" s="447" t="s">
        <v>575</v>
      </c>
      <c r="C659" s="449" t="s">
        <v>1241</v>
      </c>
      <c r="D659" s="449"/>
      <c r="E659" s="449"/>
      <c r="F659" s="449"/>
      <c r="G659" s="449"/>
      <c r="H659" s="479" t="s">
        <v>43</v>
      </c>
      <c r="I659" s="450">
        <v>10</v>
      </c>
      <c r="J659" s="451">
        <f>I659*2</f>
        <v>20</v>
      </c>
      <c r="K659" s="452">
        <v>0</v>
      </c>
      <c r="L659" s="453">
        <v>0.08</v>
      </c>
      <c r="M659" s="454">
        <f>K659*L659</f>
        <v>0</v>
      </c>
      <c r="N659" s="454">
        <f>K659+M659</f>
        <v>0</v>
      </c>
      <c r="O659" s="455">
        <f>J659*K659</f>
        <v>0</v>
      </c>
      <c r="P659" s="455">
        <f>J659*N659</f>
        <v>0</v>
      </c>
      <c r="Q659" s="479" t="s">
        <v>43</v>
      </c>
      <c r="R659" s="456">
        <f>J659*0.6</f>
        <v>12</v>
      </c>
      <c r="S659" s="457">
        <f>R659*K659</f>
        <v>0</v>
      </c>
      <c r="T659" s="457">
        <f>R659*N659</f>
        <v>0</v>
      </c>
      <c r="U659" s="457">
        <f t="shared" si="373"/>
        <v>0</v>
      </c>
      <c r="V659" s="458">
        <f t="shared" si="373"/>
        <v>0</v>
      </c>
      <c r="W659" s="459">
        <v>2</v>
      </c>
      <c r="X659" s="444"/>
    </row>
    <row r="660" spans="1:25" ht="41.25" customHeight="1">
      <c r="A660" s="446" t="s">
        <v>570</v>
      </c>
      <c r="B660" s="447" t="s">
        <v>577</v>
      </c>
      <c r="C660" s="460" t="s">
        <v>1842</v>
      </c>
      <c r="D660" s="448"/>
      <c r="E660" s="448"/>
      <c r="F660" s="448"/>
      <c r="G660" s="448"/>
      <c r="H660" s="447" t="s">
        <v>585</v>
      </c>
      <c r="I660" s="450">
        <v>1</v>
      </c>
      <c r="J660" s="451">
        <f>I660*2</f>
        <v>2</v>
      </c>
      <c r="K660" s="452">
        <v>0</v>
      </c>
      <c r="L660" s="453">
        <v>0.23</v>
      </c>
      <c r="M660" s="454">
        <f>K660*L660</f>
        <v>0</v>
      </c>
      <c r="N660" s="454">
        <f>K660+M660</f>
        <v>0</v>
      </c>
      <c r="O660" s="455">
        <f>J660*K660</f>
        <v>0</v>
      </c>
      <c r="P660" s="455">
        <f>J660*N660</f>
        <v>0</v>
      </c>
      <c r="Q660" s="447" t="s">
        <v>585</v>
      </c>
      <c r="R660" s="456">
        <v>1</v>
      </c>
      <c r="S660" s="457">
        <f>R660*K660</f>
        <v>0</v>
      </c>
      <c r="T660" s="457">
        <f>R660*N660</f>
        <v>0</v>
      </c>
      <c r="U660" s="457">
        <f t="shared" si="373"/>
        <v>0</v>
      </c>
      <c r="V660" s="458">
        <f t="shared" si="373"/>
        <v>0</v>
      </c>
      <c r="W660" s="459"/>
      <c r="X660" s="444"/>
    </row>
    <row r="661" spans="1:25" s="445" customFormat="1" ht="30.75" customHeight="1">
      <c r="A661" s="446"/>
      <c r="B661" s="516" t="s">
        <v>1242</v>
      </c>
      <c r="C661" s="438"/>
      <c r="D661" s="438"/>
      <c r="E661" s="438"/>
      <c r="F661" s="438"/>
      <c r="G661" s="438"/>
      <c r="H661" s="437"/>
      <c r="I661" s="439"/>
      <c r="J661" s="437"/>
      <c r="K661" s="437"/>
      <c r="L661" s="437"/>
      <c r="M661" s="437"/>
      <c r="N661" s="441" t="s">
        <v>535</v>
      </c>
      <c r="O661" s="440">
        <f>SUM(O662:O666)</f>
        <v>0</v>
      </c>
      <c r="P661" s="440">
        <f>SUM(P662:P666)</f>
        <v>0</v>
      </c>
      <c r="Q661" s="594"/>
      <c r="R661" s="442"/>
      <c r="S661" s="440">
        <f>SUM(S662:S666)</f>
        <v>0</v>
      </c>
      <c r="T661" s="440">
        <f>SUM(T662:T666)</f>
        <v>0</v>
      </c>
      <c r="U661" s="440">
        <f>SUM(U662:U666)</f>
        <v>0</v>
      </c>
      <c r="V661" s="440">
        <f>SUM(V662:V666)</f>
        <v>0</v>
      </c>
      <c r="W661" s="443"/>
      <c r="X661" s="444"/>
      <c r="Y661" s="410"/>
    </row>
    <row r="662" spans="1:25" ht="111.75" customHeight="1">
      <c r="A662" s="446" t="s">
        <v>570</v>
      </c>
      <c r="B662" s="447" t="s">
        <v>571</v>
      </c>
      <c r="C662" s="449" t="s">
        <v>1243</v>
      </c>
      <c r="D662" s="449"/>
      <c r="E662" s="449"/>
      <c r="F662" s="449"/>
      <c r="G662" s="449"/>
      <c r="H662" s="479" t="s">
        <v>43</v>
      </c>
      <c r="I662" s="450">
        <v>150</v>
      </c>
      <c r="J662" s="451">
        <f>I662*2</f>
        <v>300</v>
      </c>
      <c r="K662" s="452">
        <v>0</v>
      </c>
      <c r="L662" s="453">
        <v>0.08</v>
      </c>
      <c r="M662" s="454">
        <f>K662*L662</f>
        <v>0</v>
      </c>
      <c r="N662" s="454">
        <f>K662+M662</f>
        <v>0</v>
      </c>
      <c r="O662" s="455">
        <f>J662*K662</f>
        <v>0</v>
      </c>
      <c r="P662" s="455">
        <f>J662*N662</f>
        <v>0</v>
      </c>
      <c r="Q662" s="479" t="s">
        <v>43</v>
      </c>
      <c r="R662" s="456">
        <f>J662*0.6</f>
        <v>180</v>
      </c>
      <c r="S662" s="457">
        <f>R662*K662</f>
        <v>0</v>
      </c>
      <c r="T662" s="457">
        <f>R662*N662</f>
        <v>0</v>
      </c>
      <c r="U662" s="457">
        <f t="shared" ref="U662:V666" si="374">O662+S662</f>
        <v>0</v>
      </c>
      <c r="V662" s="458">
        <f t="shared" si="374"/>
        <v>0</v>
      </c>
      <c r="W662" s="459">
        <v>30</v>
      </c>
      <c r="X662" s="444"/>
    </row>
    <row r="663" spans="1:25" ht="170.25" customHeight="1">
      <c r="A663" s="446" t="s">
        <v>570</v>
      </c>
      <c r="B663" s="447" t="s">
        <v>573</v>
      </c>
      <c r="C663" s="449" t="s">
        <v>1244</v>
      </c>
      <c r="D663" s="449"/>
      <c r="E663" s="449"/>
      <c r="F663" s="449"/>
      <c r="G663" s="449"/>
      <c r="H663" s="479" t="s">
        <v>43</v>
      </c>
      <c r="I663" s="450">
        <v>100</v>
      </c>
      <c r="J663" s="451">
        <f>I663*2</f>
        <v>200</v>
      </c>
      <c r="K663" s="452">
        <v>0</v>
      </c>
      <c r="L663" s="453">
        <v>0.08</v>
      </c>
      <c r="M663" s="454">
        <f>K663*L663</f>
        <v>0</v>
      </c>
      <c r="N663" s="454">
        <f>K663+M663</f>
        <v>0</v>
      </c>
      <c r="O663" s="455">
        <f>J663*K663</f>
        <v>0</v>
      </c>
      <c r="P663" s="455">
        <f>J663*N663</f>
        <v>0</v>
      </c>
      <c r="Q663" s="479" t="s">
        <v>43</v>
      </c>
      <c r="R663" s="456">
        <f>J663*0.6</f>
        <v>120</v>
      </c>
      <c r="S663" s="457">
        <f>R663*K663</f>
        <v>0</v>
      </c>
      <c r="T663" s="457">
        <f>R663*N663</f>
        <v>0</v>
      </c>
      <c r="U663" s="457">
        <f t="shared" si="374"/>
        <v>0</v>
      </c>
      <c r="V663" s="458">
        <f t="shared" si="374"/>
        <v>0</v>
      </c>
      <c r="W663" s="459">
        <v>20</v>
      </c>
      <c r="X663" s="444"/>
    </row>
    <row r="664" spans="1:25" ht="111.75" customHeight="1">
      <c r="A664" s="446" t="s">
        <v>570</v>
      </c>
      <c r="B664" s="447" t="s">
        <v>575</v>
      </c>
      <c r="C664" s="449" t="s">
        <v>1245</v>
      </c>
      <c r="D664" s="449"/>
      <c r="E664" s="449"/>
      <c r="F664" s="449"/>
      <c r="G664" s="449"/>
      <c r="H664" s="479" t="s">
        <v>43</v>
      </c>
      <c r="I664" s="450">
        <v>400</v>
      </c>
      <c r="J664" s="451">
        <f>I664*2</f>
        <v>800</v>
      </c>
      <c r="K664" s="452">
        <v>0</v>
      </c>
      <c r="L664" s="453">
        <v>0.08</v>
      </c>
      <c r="M664" s="454">
        <f>K664*L664</f>
        <v>0</v>
      </c>
      <c r="N664" s="454">
        <f>K664+M664</f>
        <v>0</v>
      </c>
      <c r="O664" s="455">
        <f>J664*K664</f>
        <v>0</v>
      </c>
      <c r="P664" s="455">
        <f>J664*N664</f>
        <v>0</v>
      </c>
      <c r="Q664" s="479" t="s">
        <v>43</v>
      </c>
      <c r="R664" s="456">
        <f>J664*0.6</f>
        <v>480</v>
      </c>
      <c r="S664" s="457">
        <f>R664*K664</f>
        <v>0</v>
      </c>
      <c r="T664" s="457">
        <f>R664*N664</f>
        <v>0</v>
      </c>
      <c r="U664" s="457">
        <f t="shared" si="374"/>
        <v>0</v>
      </c>
      <c r="V664" s="458">
        <f t="shared" si="374"/>
        <v>0</v>
      </c>
      <c r="W664" s="459">
        <v>40</v>
      </c>
      <c r="X664" s="444"/>
    </row>
    <row r="665" spans="1:25" ht="127.5" customHeight="1">
      <c r="A665" s="446" t="s">
        <v>570</v>
      </c>
      <c r="B665" s="447" t="s">
        <v>577</v>
      </c>
      <c r="C665" s="449" t="s">
        <v>1246</v>
      </c>
      <c r="D665" s="449"/>
      <c r="E665" s="449"/>
      <c r="F665" s="449"/>
      <c r="G665" s="449"/>
      <c r="H665" s="479" t="s">
        <v>43</v>
      </c>
      <c r="I665" s="450">
        <v>200</v>
      </c>
      <c r="J665" s="451">
        <f>I665*2</f>
        <v>400</v>
      </c>
      <c r="K665" s="452">
        <v>0</v>
      </c>
      <c r="L665" s="453">
        <v>0.08</v>
      </c>
      <c r="M665" s="454">
        <f>K665*L665</f>
        <v>0</v>
      </c>
      <c r="N665" s="454">
        <f>K665+M665</f>
        <v>0</v>
      </c>
      <c r="O665" s="455">
        <f>J665*K665</f>
        <v>0</v>
      </c>
      <c r="P665" s="455">
        <f>J665*N665</f>
        <v>0</v>
      </c>
      <c r="Q665" s="479" t="s">
        <v>43</v>
      </c>
      <c r="R665" s="456">
        <f>J665*0.6</f>
        <v>240</v>
      </c>
      <c r="S665" s="457">
        <f>R665*K665</f>
        <v>0</v>
      </c>
      <c r="T665" s="457">
        <f>R665*N665</f>
        <v>0</v>
      </c>
      <c r="U665" s="457">
        <f t="shared" si="374"/>
        <v>0</v>
      </c>
      <c r="V665" s="458">
        <f t="shared" si="374"/>
        <v>0</v>
      </c>
      <c r="W665" s="459">
        <v>20</v>
      </c>
      <c r="X665" s="444"/>
    </row>
    <row r="666" spans="1:25" ht="47.25" customHeight="1">
      <c r="A666" s="446" t="s">
        <v>570</v>
      </c>
      <c r="B666" s="447" t="s">
        <v>578</v>
      </c>
      <c r="C666" s="460" t="s">
        <v>1863</v>
      </c>
      <c r="D666" s="448"/>
      <c r="E666" s="448"/>
      <c r="F666" s="448"/>
      <c r="G666" s="448"/>
      <c r="H666" s="447" t="s">
        <v>914</v>
      </c>
      <c r="I666" s="450">
        <v>12</v>
      </c>
      <c r="J666" s="451">
        <f>I666*2</f>
        <v>24</v>
      </c>
      <c r="K666" s="452">
        <v>0</v>
      </c>
      <c r="L666" s="453">
        <v>0.23</v>
      </c>
      <c r="M666" s="454">
        <f>K666*L666</f>
        <v>0</v>
      </c>
      <c r="N666" s="454">
        <f>K666+M666</f>
        <v>0</v>
      </c>
      <c r="O666" s="455">
        <f>J666*K666</f>
        <v>0</v>
      </c>
      <c r="P666" s="455">
        <f>J666*N666</f>
        <v>0</v>
      </c>
      <c r="Q666" s="447" t="s">
        <v>914</v>
      </c>
      <c r="R666" s="456">
        <v>12</v>
      </c>
      <c r="S666" s="457">
        <f>R666*K666</f>
        <v>0</v>
      </c>
      <c r="T666" s="457">
        <f>R666*N666</f>
        <v>0</v>
      </c>
      <c r="U666" s="457">
        <f t="shared" si="374"/>
        <v>0</v>
      </c>
      <c r="V666" s="458">
        <f t="shared" si="374"/>
        <v>0</v>
      </c>
      <c r="W666" s="459"/>
      <c r="X666" s="444"/>
    </row>
    <row r="667" spans="1:25" s="445" customFormat="1" ht="30.75" customHeight="1">
      <c r="A667" s="446"/>
      <c r="B667" s="516" t="s">
        <v>1247</v>
      </c>
      <c r="C667" s="438"/>
      <c r="D667" s="438"/>
      <c r="E667" s="438"/>
      <c r="F667" s="438"/>
      <c r="G667" s="438"/>
      <c r="H667" s="437"/>
      <c r="I667" s="439"/>
      <c r="J667" s="437"/>
      <c r="K667" s="437"/>
      <c r="L667" s="437"/>
      <c r="M667" s="437"/>
      <c r="N667" s="441" t="s">
        <v>535</v>
      </c>
      <c r="O667" s="440">
        <f>SUM(O668:O671)</f>
        <v>0</v>
      </c>
      <c r="P667" s="440">
        <f>SUM(P668:P671)</f>
        <v>0</v>
      </c>
      <c r="Q667" s="594"/>
      <c r="R667" s="442"/>
      <c r="S667" s="440">
        <f>SUM(S668:S671)</f>
        <v>0</v>
      </c>
      <c r="T667" s="440">
        <f>SUM(T668:T671)</f>
        <v>0</v>
      </c>
      <c r="U667" s="440">
        <f>SUM(U668:U671)</f>
        <v>0</v>
      </c>
      <c r="V667" s="440">
        <f>SUM(V668:V671)</f>
        <v>0</v>
      </c>
      <c r="W667" s="443"/>
      <c r="X667" s="444"/>
      <c r="Y667" s="410"/>
    </row>
    <row r="668" spans="1:25" ht="393.75" customHeight="1">
      <c r="A668" s="446" t="s">
        <v>570</v>
      </c>
      <c r="B668" s="447" t="s">
        <v>571</v>
      </c>
      <c r="C668" s="518" t="s">
        <v>1248</v>
      </c>
      <c r="D668" s="449"/>
      <c r="E668" s="449"/>
      <c r="F668" s="449"/>
      <c r="G668" s="449"/>
      <c r="H668" s="479" t="s">
        <v>1208</v>
      </c>
      <c r="I668" s="450">
        <v>20</v>
      </c>
      <c r="J668" s="451">
        <f>I668*2</f>
        <v>40</v>
      </c>
      <c r="K668" s="452">
        <v>0</v>
      </c>
      <c r="L668" s="453">
        <v>0.08</v>
      </c>
      <c r="M668" s="454">
        <f>K668*L668</f>
        <v>0</v>
      </c>
      <c r="N668" s="454">
        <f>K668+M668</f>
        <v>0</v>
      </c>
      <c r="O668" s="455">
        <f>J668*K668</f>
        <v>0</v>
      </c>
      <c r="P668" s="455">
        <f>J668*N668</f>
        <v>0</v>
      </c>
      <c r="Q668" s="479" t="s">
        <v>1208</v>
      </c>
      <c r="R668" s="456">
        <f>J668*0.6</f>
        <v>24</v>
      </c>
      <c r="S668" s="457">
        <f>R668*K668</f>
        <v>0</v>
      </c>
      <c r="T668" s="457">
        <f>R668*N668</f>
        <v>0</v>
      </c>
      <c r="U668" s="457">
        <f t="shared" ref="U668:V671" si="375">O668+S668</f>
        <v>0</v>
      </c>
      <c r="V668" s="458">
        <f t="shared" si="375"/>
        <v>0</v>
      </c>
      <c r="W668" s="459">
        <v>2</v>
      </c>
      <c r="X668" s="444"/>
    </row>
    <row r="669" spans="1:25" ht="41.25" customHeight="1">
      <c r="A669" s="446" t="s">
        <v>570</v>
      </c>
      <c r="B669" s="447" t="s">
        <v>573</v>
      </c>
      <c r="C669" s="460" t="s">
        <v>1842</v>
      </c>
      <c r="D669" s="448"/>
      <c r="E669" s="448"/>
      <c r="F669" s="448"/>
      <c r="G669" s="448"/>
      <c r="H669" s="447" t="s">
        <v>585</v>
      </c>
      <c r="I669" s="450">
        <v>2</v>
      </c>
      <c r="J669" s="451">
        <f>I669*2</f>
        <v>4</v>
      </c>
      <c r="K669" s="452">
        <v>0</v>
      </c>
      <c r="L669" s="453">
        <v>0.23</v>
      </c>
      <c r="M669" s="454">
        <f>K669*L669</f>
        <v>0</v>
      </c>
      <c r="N669" s="454">
        <f>K669+M669</f>
        <v>0</v>
      </c>
      <c r="O669" s="455">
        <f>J669*K669</f>
        <v>0</v>
      </c>
      <c r="P669" s="455">
        <f>J669*N669</f>
        <v>0</v>
      </c>
      <c r="Q669" s="447" t="s">
        <v>585</v>
      </c>
      <c r="R669" s="456">
        <v>2</v>
      </c>
      <c r="S669" s="457">
        <f>R669*K669</f>
        <v>0</v>
      </c>
      <c r="T669" s="457">
        <f>R669*N669</f>
        <v>0</v>
      </c>
      <c r="U669" s="457">
        <f t="shared" si="375"/>
        <v>0</v>
      </c>
      <c r="V669" s="458">
        <f t="shared" si="375"/>
        <v>0</v>
      </c>
      <c r="W669" s="459"/>
      <c r="X669" s="444"/>
    </row>
    <row r="670" spans="1:25" ht="394.5" customHeight="1">
      <c r="A670" s="446" t="s">
        <v>570</v>
      </c>
      <c r="B670" s="447" t="s">
        <v>575</v>
      </c>
      <c r="C670" s="518" t="s">
        <v>1249</v>
      </c>
      <c r="D670" s="449"/>
      <c r="E670" s="449"/>
      <c r="F670" s="449"/>
      <c r="G670" s="449"/>
      <c r="H670" s="479" t="s">
        <v>1208</v>
      </c>
      <c r="I670" s="450">
        <v>10</v>
      </c>
      <c r="J670" s="451">
        <f>I670*2</f>
        <v>20</v>
      </c>
      <c r="K670" s="452">
        <v>0</v>
      </c>
      <c r="L670" s="453">
        <v>0.08</v>
      </c>
      <c r="M670" s="454">
        <f>K670*L670</f>
        <v>0</v>
      </c>
      <c r="N670" s="454">
        <f>K670+M670</f>
        <v>0</v>
      </c>
      <c r="O670" s="455">
        <f>J670*K670</f>
        <v>0</v>
      </c>
      <c r="P670" s="455">
        <f>J670*N670</f>
        <v>0</v>
      </c>
      <c r="Q670" s="479" t="s">
        <v>1208</v>
      </c>
      <c r="R670" s="456">
        <f>J670*0.6</f>
        <v>12</v>
      </c>
      <c r="S670" s="457">
        <f>R670*K670</f>
        <v>0</v>
      </c>
      <c r="T670" s="457">
        <f>R670*N670</f>
        <v>0</v>
      </c>
      <c r="U670" s="457">
        <f t="shared" si="375"/>
        <v>0</v>
      </c>
      <c r="V670" s="458">
        <f t="shared" si="375"/>
        <v>0</v>
      </c>
      <c r="W670" s="459">
        <v>1</v>
      </c>
      <c r="X670" s="444"/>
    </row>
    <row r="671" spans="1:25" ht="36.75" customHeight="1">
      <c r="A671" s="446" t="s">
        <v>570</v>
      </c>
      <c r="B671" s="447" t="s">
        <v>577</v>
      </c>
      <c r="C671" s="460" t="s">
        <v>1842</v>
      </c>
      <c r="D671" s="448"/>
      <c r="E671" s="448"/>
      <c r="F671" s="448"/>
      <c r="G671" s="448"/>
      <c r="H671" s="447" t="s">
        <v>585</v>
      </c>
      <c r="I671" s="450">
        <v>1</v>
      </c>
      <c r="J671" s="451">
        <f>I671*2</f>
        <v>2</v>
      </c>
      <c r="K671" s="452">
        <v>0</v>
      </c>
      <c r="L671" s="453">
        <v>0.23</v>
      </c>
      <c r="M671" s="454">
        <f>K671*L671</f>
        <v>0</v>
      </c>
      <c r="N671" s="454">
        <f>K671+M671</f>
        <v>0</v>
      </c>
      <c r="O671" s="455">
        <f>J671*K671</f>
        <v>0</v>
      </c>
      <c r="P671" s="455">
        <f>J671*N671</f>
        <v>0</v>
      </c>
      <c r="Q671" s="447" t="s">
        <v>585</v>
      </c>
      <c r="R671" s="456">
        <v>1</v>
      </c>
      <c r="S671" s="457">
        <f>R671*K671</f>
        <v>0</v>
      </c>
      <c r="T671" s="457">
        <f>R671*N671</f>
        <v>0</v>
      </c>
      <c r="U671" s="457">
        <f t="shared" si="375"/>
        <v>0</v>
      </c>
      <c r="V671" s="458">
        <f t="shared" si="375"/>
        <v>0</v>
      </c>
      <c r="W671" s="459"/>
      <c r="X671" s="444"/>
    </row>
    <row r="672" spans="1:25" s="445" customFormat="1" ht="30.75" customHeight="1">
      <c r="A672" s="446"/>
      <c r="B672" s="516" t="s">
        <v>1250</v>
      </c>
      <c r="C672" s="438"/>
      <c r="D672" s="438"/>
      <c r="E672" s="438"/>
      <c r="F672" s="438"/>
      <c r="G672" s="438"/>
      <c r="H672" s="437"/>
      <c r="I672" s="439"/>
      <c r="J672" s="437"/>
      <c r="K672" s="437"/>
      <c r="L672" s="437"/>
      <c r="M672" s="437"/>
      <c r="N672" s="441" t="s">
        <v>535</v>
      </c>
      <c r="O672" s="440">
        <f>SUM(O673:O674)</f>
        <v>0</v>
      </c>
      <c r="P672" s="440">
        <f>SUM(P673:P674)</f>
        <v>0</v>
      </c>
      <c r="Q672" s="594"/>
      <c r="R672" s="442"/>
      <c r="S672" s="440">
        <f>SUM(S673:S674)</f>
        <v>0</v>
      </c>
      <c r="T672" s="440">
        <f>SUM(T673:T674)</f>
        <v>0</v>
      </c>
      <c r="U672" s="440">
        <f>SUM(U673:U674)</f>
        <v>0</v>
      </c>
      <c r="V672" s="440">
        <f>SUM(V673:V674)</f>
        <v>0</v>
      </c>
      <c r="W672" s="443"/>
      <c r="X672" s="444"/>
      <c r="Y672" s="410"/>
    </row>
    <row r="673" spans="1:25" ht="166.5" customHeight="1">
      <c r="A673" s="446" t="s">
        <v>570</v>
      </c>
      <c r="B673" s="447" t="s">
        <v>571</v>
      </c>
      <c r="C673" s="483" t="s">
        <v>1251</v>
      </c>
      <c r="D673" s="449"/>
      <c r="E673" s="449"/>
      <c r="F673" s="449"/>
      <c r="G673" s="449"/>
      <c r="H673" s="479" t="s">
        <v>1208</v>
      </c>
      <c r="I673" s="450">
        <v>20</v>
      </c>
      <c r="J673" s="451">
        <f>I673*2</f>
        <v>40</v>
      </c>
      <c r="K673" s="452">
        <v>0</v>
      </c>
      <c r="L673" s="453">
        <v>0.08</v>
      </c>
      <c r="M673" s="454">
        <f>K673*L673</f>
        <v>0</v>
      </c>
      <c r="N673" s="454">
        <f>K673+M673</f>
        <v>0</v>
      </c>
      <c r="O673" s="455">
        <f>J673*K673</f>
        <v>0</v>
      </c>
      <c r="P673" s="455">
        <f>J673*N673</f>
        <v>0</v>
      </c>
      <c r="Q673" s="479" t="s">
        <v>1208</v>
      </c>
      <c r="R673" s="456">
        <f>J673*0.6</f>
        <v>24</v>
      </c>
      <c r="S673" s="457">
        <f>R673*K673</f>
        <v>0</v>
      </c>
      <c r="T673" s="457">
        <f>R673*N673</f>
        <v>0</v>
      </c>
      <c r="U673" s="457">
        <f>O673+S673</f>
        <v>0</v>
      </c>
      <c r="V673" s="458">
        <f>P673+T673</f>
        <v>0</v>
      </c>
      <c r="W673" s="459">
        <v>1</v>
      </c>
      <c r="X673" s="444"/>
    </row>
    <row r="674" spans="1:25" ht="36.75" customHeight="1">
      <c r="A674" s="446" t="s">
        <v>570</v>
      </c>
      <c r="B674" s="447" t="s">
        <v>573</v>
      </c>
      <c r="C674" s="460" t="s">
        <v>1864</v>
      </c>
      <c r="D674" s="448"/>
      <c r="E674" s="448"/>
      <c r="F674" s="448"/>
      <c r="G674" s="448"/>
      <c r="H674" s="447" t="s">
        <v>585</v>
      </c>
      <c r="I674" s="450">
        <v>1</v>
      </c>
      <c r="J674" s="451">
        <v>1</v>
      </c>
      <c r="K674" s="452">
        <v>0</v>
      </c>
      <c r="L674" s="453">
        <v>0.23</v>
      </c>
      <c r="M674" s="454">
        <f>K674*L674</f>
        <v>0</v>
      </c>
      <c r="N674" s="454">
        <f>K674+M674</f>
        <v>0</v>
      </c>
      <c r="O674" s="455">
        <f>J674*K674</f>
        <v>0</v>
      </c>
      <c r="P674" s="455">
        <f>J674*N674</f>
        <v>0</v>
      </c>
      <c r="Q674" s="447" t="s">
        <v>585</v>
      </c>
      <c r="R674" s="456">
        <v>1</v>
      </c>
      <c r="S674" s="457">
        <f>R674*K674</f>
        <v>0</v>
      </c>
      <c r="T674" s="457">
        <f>R674*N674</f>
        <v>0</v>
      </c>
      <c r="U674" s="457">
        <f>O674+S674</f>
        <v>0</v>
      </c>
      <c r="V674" s="458">
        <f>P674+T674</f>
        <v>0</v>
      </c>
      <c r="W674" s="459"/>
      <c r="X674" s="444"/>
    </row>
    <row r="675" spans="1:25" s="445" customFormat="1" ht="30.75" customHeight="1">
      <c r="A675" s="446"/>
      <c r="B675" s="516" t="s">
        <v>1252</v>
      </c>
      <c r="C675" s="438"/>
      <c r="D675" s="438"/>
      <c r="E675" s="438"/>
      <c r="F675" s="438"/>
      <c r="G675" s="438"/>
      <c r="H675" s="437"/>
      <c r="I675" s="439"/>
      <c r="J675" s="437"/>
      <c r="K675" s="437"/>
      <c r="L675" s="437"/>
      <c r="M675" s="437"/>
      <c r="N675" s="441" t="s">
        <v>535</v>
      </c>
      <c r="O675" s="440">
        <f>SUM(O677:O689)</f>
        <v>0</v>
      </c>
      <c r="P675" s="440">
        <f>SUM(P677:P689)</f>
        <v>0</v>
      </c>
      <c r="Q675" s="594"/>
      <c r="R675" s="442"/>
      <c r="S675" s="440">
        <f>SUM(S677:S689)</f>
        <v>0</v>
      </c>
      <c r="T675" s="440">
        <f>SUM(T677:T689)</f>
        <v>0</v>
      </c>
      <c r="U675" s="440">
        <f>SUM(U677:U689)</f>
        <v>0</v>
      </c>
      <c r="V675" s="440">
        <f>SUM(V677:V689)</f>
        <v>0</v>
      </c>
      <c r="W675" s="443"/>
      <c r="X675" s="444"/>
      <c r="Y675" s="410"/>
    </row>
    <row r="676" spans="1:25" ht="227.25" customHeight="1">
      <c r="A676" s="446" t="s">
        <v>570</v>
      </c>
      <c r="B676" s="447" t="s">
        <v>571</v>
      </c>
      <c r="C676" s="517" t="s">
        <v>1253</v>
      </c>
      <c r="D676" s="465"/>
      <c r="E676" s="465"/>
      <c r="F676" s="465"/>
      <c r="G676" s="465"/>
      <c r="H676" s="466"/>
      <c r="I676" s="467"/>
      <c r="J676" s="468"/>
      <c r="K676" s="470"/>
      <c r="L676" s="471"/>
      <c r="M676" s="472"/>
      <c r="N676" s="472"/>
      <c r="O676" s="473"/>
      <c r="P676" s="473"/>
      <c r="Q676" s="473"/>
      <c r="R676" s="474"/>
      <c r="S676" s="475"/>
      <c r="T676" s="475"/>
      <c r="U676" s="475"/>
      <c r="V676" s="476"/>
      <c r="W676" s="477"/>
      <c r="X676" s="444"/>
    </row>
    <row r="677" spans="1:25" ht="25.5" customHeight="1">
      <c r="A677" s="446" t="s">
        <v>570</v>
      </c>
      <c r="B677" s="497" t="s">
        <v>617</v>
      </c>
      <c r="C677" s="449" t="s">
        <v>1254</v>
      </c>
      <c r="D677" s="449"/>
      <c r="E677" s="449"/>
      <c r="F677" s="449"/>
      <c r="G677" s="449"/>
      <c r="H677" s="479" t="s">
        <v>43</v>
      </c>
      <c r="I677" s="450">
        <v>20</v>
      </c>
      <c r="J677" s="451">
        <f t="shared" ref="J677:J683" si="376">I677*2</f>
        <v>40</v>
      </c>
      <c r="K677" s="452">
        <v>0</v>
      </c>
      <c r="L677" s="453">
        <v>0.08</v>
      </c>
      <c r="M677" s="454">
        <f t="shared" ref="M677:M683" si="377">K677*L677</f>
        <v>0</v>
      </c>
      <c r="N677" s="454">
        <f t="shared" ref="N677:N683" si="378">K677+M677</f>
        <v>0</v>
      </c>
      <c r="O677" s="455">
        <f t="shared" ref="O677:O683" si="379">J677*K677</f>
        <v>0</v>
      </c>
      <c r="P677" s="455">
        <f t="shared" ref="P677:P683" si="380">J677*N677</f>
        <v>0</v>
      </c>
      <c r="Q677" s="479" t="s">
        <v>43</v>
      </c>
      <c r="R677" s="456">
        <f>J677*0.6</f>
        <v>24</v>
      </c>
      <c r="S677" s="457">
        <f t="shared" ref="S677:S683" si="381">R677*K677</f>
        <v>0</v>
      </c>
      <c r="T677" s="457">
        <f t="shared" ref="T677:T683" si="382">R677*N677</f>
        <v>0</v>
      </c>
      <c r="U677" s="457">
        <f t="shared" ref="U677:V683" si="383">O677+S677</f>
        <v>0</v>
      </c>
      <c r="V677" s="458">
        <f t="shared" si="383"/>
        <v>0</v>
      </c>
      <c r="W677" s="459" t="s">
        <v>1255</v>
      </c>
      <c r="X677" s="444"/>
    </row>
    <row r="678" spans="1:25" ht="25.5" customHeight="1">
      <c r="A678" s="446" t="s">
        <v>570</v>
      </c>
      <c r="B678" s="497" t="s">
        <v>619</v>
      </c>
      <c r="C678" s="449" t="s">
        <v>1256</v>
      </c>
      <c r="D678" s="449"/>
      <c r="E678" s="449"/>
      <c r="F678" s="449"/>
      <c r="G678" s="449"/>
      <c r="H678" s="479" t="s">
        <v>43</v>
      </c>
      <c r="I678" s="450">
        <v>15</v>
      </c>
      <c r="J678" s="451">
        <f t="shared" si="376"/>
        <v>30</v>
      </c>
      <c r="K678" s="452">
        <v>0</v>
      </c>
      <c r="L678" s="453">
        <v>0.08</v>
      </c>
      <c r="M678" s="454">
        <f t="shared" si="377"/>
        <v>0</v>
      </c>
      <c r="N678" s="454">
        <f t="shared" si="378"/>
        <v>0</v>
      </c>
      <c r="O678" s="455">
        <f t="shared" si="379"/>
        <v>0</v>
      </c>
      <c r="P678" s="455">
        <f t="shared" si="380"/>
        <v>0</v>
      </c>
      <c r="Q678" s="479" t="s">
        <v>43</v>
      </c>
      <c r="R678" s="456">
        <f>J678*0.6</f>
        <v>18</v>
      </c>
      <c r="S678" s="457">
        <f t="shared" si="381"/>
        <v>0</v>
      </c>
      <c r="T678" s="457">
        <f t="shared" si="382"/>
        <v>0</v>
      </c>
      <c r="U678" s="457">
        <f t="shared" si="383"/>
        <v>0</v>
      </c>
      <c r="V678" s="458">
        <f t="shared" si="383"/>
        <v>0</v>
      </c>
      <c r="W678" s="459" t="s">
        <v>1255</v>
      </c>
      <c r="X678" s="444"/>
    </row>
    <row r="679" spans="1:25" ht="45.75" customHeight="1">
      <c r="A679" s="446" t="s">
        <v>570</v>
      </c>
      <c r="B679" s="497" t="s">
        <v>621</v>
      </c>
      <c r="C679" s="449" t="s">
        <v>1257</v>
      </c>
      <c r="D679" s="449"/>
      <c r="E679" s="449"/>
      <c r="F679" s="449"/>
      <c r="G679" s="449"/>
      <c r="H679" s="479" t="s">
        <v>43</v>
      </c>
      <c r="I679" s="450">
        <v>3</v>
      </c>
      <c r="J679" s="451">
        <f t="shared" si="376"/>
        <v>6</v>
      </c>
      <c r="K679" s="452">
        <v>0</v>
      </c>
      <c r="L679" s="453">
        <v>0.08</v>
      </c>
      <c r="M679" s="454">
        <f t="shared" si="377"/>
        <v>0</v>
      </c>
      <c r="N679" s="454">
        <f t="shared" si="378"/>
        <v>0</v>
      </c>
      <c r="O679" s="455">
        <f t="shared" si="379"/>
        <v>0</v>
      </c>
      <c r="P679" s="455">
        <f t="shared" si="380"/>
        <v>0</v>
      </c>
      <c r="Q679" s="479" t="s">
        <v>43</v>
      </c>
      <c r="R679" s="456">
        <v>3</v>
      </c>
      <c r="S679" s="457">
        <f t="shared" si="381"/>
        <v>0</v>
      </c>
      <c r="T679" s="457">
        <f t="shared" si="382"/>
        <v>0</v>
      </c>
      <c r="U679" s="457">
        <f t="shared" si="383"/>
        <v>0</v>
      </c>
      <c r="V679" s="458">
        <f t="shared" si="383"/>
        <v>0</v>
      </c>
      <c r="W679" s="459" t="s">
        <v>1258</v>
      </c>
      <c r="X679" s="444"/>
    </row>
    <row r="680" spans="1:25" ht="43.5" customHeight="1">
      <c r="A680" s="446" t="s">
        <v>570</v>
      </c>
      <c r="B680" s="497" t="s">
        <v>623</v>
      </c>
      <c r="C680" s="449" t="s">
        <v>1259</v>
      </c>
      <c r="D680" s="449"/>
      <c r="E680" s="449"/>
      <c r="F680" s="449"/>
      <c r="G680" s="449"/>
      <c r="H680" s="479" t="s">
        <v>43</v>
      </c>
      <c r="I680" s="450">
        <v>3</v>
      </c>
      <c r="J680" s="451">
        <f t="shared" si="376"/>
        <v>6</v>
      </c>
      <c r="K680" s="452">
        <v>0</v>
      </c>
      <c r="L680" s="453">
        <v>0.08</v>
      </c>
      <c r="M680" s="454">
        <f t="shared" si="377"/>
        <v>0</v>
      </c>
      <c r="N680" s="454">
        <f t="shared" si="378"/>
        <v>0</v>
      </c>
      <c r="O680" s="455">
        <f t="shared" si="379"/>
        <v>0</v>
      </c>
      <c r="P680" s="455">
        <f t="shared" si="380"/>
        <v>0</v>
      </c>
      <c r="Q680" s="479" t="s">
        <v>43</v>
      </c>
      <c r="R680" s="456">
        <v>3</v>
      </c>
      <c r="S680" s="457">
        <f t="shared" si="381"/>
        <v>0</v>
      </c>
      <c r="T680" s="457">
        <f t="shared" si="382"/>
        <v>0</v>
      </c>
      <c r="U680" s="457">
        <f t="shared" si="383"/>
        <v>0</v>
      </c>
      <c r="V680" s="458">
        <f t="shared" si="383"/>
        <v>0</v>
      </c>
      <c r="W680" s="459" t="s">
        <v>1258</v>
      </c>
      <c r="X680" s="444"/>
    </row>
    <row r="681" spans="1:25" ht="25.5" customHeight="1">
      <c r="A681" s="446" t="s">
        <v>570</v>
      </c>
      <c r="B681" s="497" t="s">
        <v>632</v>
      </c>
      <c r="C681" s="449" t="s">
        <v>1260</v>
      </c>
      <c r="D681" s="449"/>
      <c r="E681" s="449"/>
      <c r="F681" s="449"/>
      <c r="G681" s="449"/>
      <c r="H681" s="479" t="s">
        <v>43</v>
      </c>
      <c r="I681" s="450">
        <v>250</v>
      </c>
      <c r="J681" s="451">
        <f t="shared" si="376"/>
        <v>500</v>
      </c>
      <c r="K681" s="452">
        <v>0</v>
      </c>
      <c r="L681" s="453">
        <v>0.08</v>
      </c>
      <c r="M681" s="454">
        <f t="shared" si="377"/>
        <v>0</v>
      </c>
      <c r="N681" s="454">
        <f t="shared" si="378"/>
        <v>0</v>
      </c>
      <c r="O681" s="455">
        <f t="shared" si="379"/>
        <v>0</v>
      </c>
      <c r="P681" s="455">
        <f t="shared" si="380"/>
        <v>0</v>
      </c>
      <c r="Q681" s="479" t="s">
        <v>43</v>
      </c>
      <c r="R681" s="456">
        <f>J681*0.6</f>
        <v>300</v>
      </c>
      <c r="S681" s="457">
        <f t="shared" si="381"/>
        <v>0</v>
      </c>
      <c r="T681" s="457">
        <f t="shared" si="382"/>
        <v>0</v>
      </c>
      <c r="U681" s="457">
        <f t="shared" si="383"/>
        <v>0</v>
      </c>
      <c r="V681" s="458">
        <f t="shared" si="383"/>
        <v>0</v>
      </c>
      <c r="W681" s="459">
        <v>80</v>
      </c>
      <c r="X681" s="444"/>
    </row>
    <row r="682" spans="1:25" ht="25.5" customHeight="1">
      <c r="A682" s="446" t="s">
        <v>570</v>
      </c>
      <c r="B682" s="497" t="s">
        <v>634</v>
      </c>
      <c r="C682" s="449" t="s">
        <v>752</v>
      </c>
      <c r="D682" s="449"/>
      <c r="E682" s="449"/>
      <c r="F682" s="449"/>
      <c r="G682" s="449"/>
      <c r="H682" s="479" t="s">
        <v>43</v>
      </c>
      <c r="I682" s="450">
        <v>50</v>
      </c>
      <c r="J682" s="451">
        <f t="shared" si="376"/>
        <v>100</v>
      </c>
      <c r="K682" s="452">
        <v>0</v>
      </c>
      <c r="L682" s="453">
        <v>0.08</v>
      </c>
      <c r="M682" s="454">
        <f t="shared" si="377"/>
        <v>0</v>
      </c>
      <c r="N682" s="454">
        <f t="shared" si="378"/>
        <v>0</v>
      </c>
      <c r="O682" s="455">
        <f t="shared" si="379"/>
        <v>0</v>
      </c>
      <c r="P682" s="455">
        <f t="shared" si="380"/>
        <v>0</v>
      </c>
      <c r="Q682" s="479" t="s">
        <v>43</v>
      </c>
      <c r="R682" s="456">
        <f>J682*0.6</f>
        <v>60</v>
      </c>
      <c r="S682" s="457">
        <f t="shared" si="381"/>
        <v>0</v>
      </c>
      <c r="T682" s="457">
        <f t="shared" si="382"/>
        <v>0</v>
      </c>
      <c r="U682" s="457">
        <f t="shared" si="383"/>
        <v>0</v>
      </c>
      <c r="V682" s="458">
        <f t="shared" si="383"/>
        <v>0</v>
      </c>
      <c r="W682" s="459">
        <v>10</v>
      </c>
      <c r="X682" s="444"/>
    </row>
    <row r="683" spans="1:25" ht="48" customHeight="1">
      <c r="A683" s="446" t="s">
        <v>570</v>
      </c>
      <c r="B683" s="447" t="s">
        <v>573</v>
      </c>
      <c r="C683" s="460" t="s">
        <v>1845</v>
      </c>
      <c r="D683" s="448"/>
      <c r="E683" s="448"/>
      <c r="F683" s="448"/>
      <c r="G683" s="448"/>
      <c r="H683" s="447" t="s">
        <v>914</v>
      </c>
      <c r="I683" s="450">
        <v>12</v>
      </c>
      <c r="J683" s="451">
        <f t="shared" si="376"/>
        <v>24</v>
      </c>
      <c r="K683" s="452">
        <v>0</v>
      </c>
      <c r="L683" s="453">
        <v>0.23</v>
      </c>
      <c r="M683" s="454">
        <f t="shared" si="377"/>
        <v>0</v>
      </c>
      <c r="N683" s="454">
        <f t="shared" si="378"/>
        <v>0</v>
      </c>
      <c r="O683" s="455">
        <f t="shared" si="379"/>
        <v>0</v>
      </c>
      <c r="P683" s="455">
        <f t="shared" si="380"/>
        <v>0</v>
      </c>
      <c r="Q683" s="447" t="s">
        <v>914</v>
      </c>
      <c r="R683" s="456">
        <v>12</v>
      </c>
      <c r="S683" s="457">
        <f t="shared" si="381"/>
        <v>0</v>
      </c>
      <c r="T683" s="457">
        <f t="shared" si="382"/>
        <v>0</v>
      </c>
      <c r="U683" s="457">
        <f t="shared" si="383"/>
        <v>0</v>
      </c>
      <c r="V683" s="458">
        <f t="shared" si="383"/>
        <v>0</v>
      </c>
      <c r="W683" s="459"/>
      <c r="X683" s="444"/>
    </row>
    <row r="684" spans="1:25" ht="153" customHeight="1">
      <c r="A684" s="446" t="s">
        <v>570</v>
      </c>
      <c r="B684" s="447" t="s">
        <v>575</v>
      </c>
      <c r="C684" s="517" t="s">
        <v>1261</v>
      </c>
      <c r="D684" s="465"/>
      <c r="E684" s="465"/>
      <c r="F684" s="465"/>
      <c r="G684" s="465"/>
      <c r="H684" s="466"/>
      <c r="I684" s="467"/>
      <c r="J684" s="468"/>
      <c r="K684" s="470"/>
      <c r="L684" s="471"/>
      <c r="M684" s="472"/>
      <c r="N684" s="472"/>
      <c r="O684" s="473"/>
      <c r="P684" s="473"/>
      <c r="Q684" s="473"/>
      <c r="R684" s="474"/>
      <c r="S684" s="475"/>
      <c r="T684" s="475"/>
      <c r="U684" s="475"/>
      <c r="V684" s="476"/>
      <c r="W684" s="477"/>
      <c r="X684" s="444"/>
    </row>
    <row r="685" spans="1:25" ht="25.5" customHeight="1">
      <c r="A685" s="446" t="s">
        <v>570</v>
      </c>
      <c r="B685" s="497" t="s">
        <v>661</v>
      </c>
      <c r="C685" s="449" t="s">
        <v>1262</v>
      </c>
      <c r="D685" s="449"/>
      <c r="E685" s="449"/>
      <c r="F685" s="449"/>
      <c r="G685" s="449"/>
      <c r="H685" s="479" t="s">
        <v>43</v>
      </c>
      <c r="I685" s="450">
        <v>5</v>
      </c>
      <c r="J685" s="451">
        <f>I685*2</f>
        <v>10</v>
      </c>
      <c r="K685" s="452">
        <v>0</v>
      </c>
      <c r="L685" s="453">
        <v>0.08</v>
      </c>
      <c r="M685" s="454">
        <f>K685*L685</f>
        <v>0</v>
      </c>
      <c r="N685" s="454">
        <f>K685+M685</f>
        <v>0</v>
      </c>
      <c r="O685" s="455">
        <f>J685*K685</f>
        <v>0</v>
      </c>
      <c r="P685" s="455">
        <f>J685*N685</f>
        <v>0</v>
      </c>
      <c r="Q685" s="479" t="s">
        <v>43</v>
      </c>
      <c r="R685" s="456">
        <f>J685*0.6</f>
        <v>6</v>
      </c>
      <c r="S685" s="457">
        <f>R685*K685</f>
        <v>0</v>
      </c>
      <c r="T685" s="457">
        <f>R685*N685</f>
        <v>0</v>
      </c>
      <c r="U685" s="457">
        <f t="shared" ref="U685:V689" si="384">O685+S685</f>
        <v>0</v>
      </c>
      <c r="V685" s="458">
        <f t="shared" si="384"/>
        <v>0</v>
      </c>
      <c r="W685" s="459" t="s">
        <v>1258</v>
      </c>
      <c r="X685" s="444"/>
    </row>
    <row r="686" spans="1:25" ht="25.5" customHeight="1">
      <c r="A686" s="446" t="s">
        <v>570</v>
      </c>
      <c r="B686" s="497" t="s">
        <v>663</v>
      </c>
      <c r="C686" s="449" t="s">
        <v>1263</v>
      </c>
      <c r="D686" s="449"/>
      <c r="E686" s="449"/>
      <c r="F686" s="449"/>
      <c r="G686" s="449"/>
      <c r="H686" s="479" t="s">
        <v>43</v>
      </c>
      <c r="I686" s="450">
        <v>10</v>
      </c>
      <c r="J686" s="451">
        <f>I686*2</f>
        <v>20</v>
      </c>
      <c r="K686" s="452">
        <v>0</v>
      </c>
      <c r="L686" s="453">
        <v>0.08</v>
      </c>
      <c r="M686" s="454">
        <f>K686*L686</f>
        <v>0</v>
      </c>
      <c r="N686" s="454">
        <f>K686+M686</f>
        <v>0</v>
      </c>
      <c r="O686" s="455">
        <f>J686*K686</f>
        <v>0</v>
      </c>
      <c r="P686" s="455">
        <f>J686*N686</f>
        <v>0</v>
      </c>
      <c r="Q686" s="479" t="s">
        <v>43</v>
      </c>
      <c r="R686" s="456">
        <f>J686*0.6</f>
        <v>12</v>
      </c>
      <c r="S686" s="457">
        <f>R686*K686</f>
        <v>0</v>
      </c>
      <c r="T686" s="457">
        <f>R686*N686</f>
        <v>0</v>
      </c>
      <c r="U686" s="457">
        <f t="shared" si="384"/>
        <v>0</v>
      </c>
      <c r="V686" s="458">
        <f t="shared" si="384"/>
        <v>0</v>
      </c>
      <c r="W686" s="459" t="s">
        <v>1258</v>
      </c>
      <c r="X686" s="444"/>
    </row>
    <row r="687" spans="1:25" ht="25.5" customHeight="1">
      <c r="A687" s="446" t="s">
        <v>570</v>
      </c>
      <c r="B687" s="497" t="s">
        <v>665</v>
      </c>
      <c r="C687" s="449" t="s">
        <v>1260</v>
      </c>
      <c r="D687" s="449"/>
      <c r="E687" s="449"/>
      <c r="F687" s="449"/>
      <c r="G687" s="449"/>
      <c r="H687" s="479" t="s">
        <v>43</v>
      </c>
      <c r="I687" s="450">
        <v>50</v>
      </c>
      <c r="J687" s="451">
        <f>I687*2</f>
        <v>100</v>
      </c>
      <c r="K687" s="452">
        <v>0</v>
      </c>
      <c r="L687" s="453">
        <v>0.08</v>
      </c>
      <c r="M687" s="454">
        <f>K687*L687</f>
        <v>0</v>
      </c>
      <c r="N687" s="454">
        <f>K687+M687</f>
        <v>0</v>
      </c>
      <c r="O687" s="455">
        <f>J687*K687</f>
        <v>0</v>
      </c>
      <c r="P687" s="455">
        <f>J687*N687</f>
        <v>0</v>
      </c>
      <c r="Q687" s="479" t="s">
        <v>43</v>
      </c>
      <c r="R687" s="456">
        <f>J687*0.6</f>
        <v>60</v>
      </c>
      <c r="S687" s="457">
        <f>R687*K687</f>
        <v>0</v>
      </c>
      <c r="T687" s="457">
        <f>R687*N687</f>
        <v>0</v>
      </c>
      <c r="U687" s="457">
        <f t="shared" si="384"/>
        <v>0</v>
      </c>
      <c r="V687" s="458">
        <f t="shared" si="384"/>
        <v>0</v>
      </c>
      <c r="W687" s="459">
        <v>20</v>
      </c>
      <c r="X687" s="444"/>
    </row>
    <row r="688" spans="1:25" ht="25.5" customHeight="1">
      <c r="A688" s="446" t="s">
        <v>570</v>
      </c>
      <c r="B688" s="497" t="s">
        <v>667</v>
      </c>
      <c r="C688" s="449" t="s">
        <v>752</v>
      </c>
      <c r="D688" s="449"/>
      <c r="E688" s="449"/>
      <c r="F688" s="449"/>
      <c r="G688" s="449"/>
      <c r="H688" s="479" t="s">
        <v>43</v>
      </c>
      <c r="I688" s="450">
        <v>5</v>
      </c>
      <c r="J688" s="451">
        <f>I688*2</f>
        <v>10</v>
      </c>
      <c r="K688" s="452">
        <v>0</v>
      </c>
      <c r="L688" s="453">
        <v>0.08</v>
      </c>
      <c r="M688" s="454">
        <f>K688*L688</f>
        <v>0</v>
      </c>
      <c r="N688" s="454">
        <f>K688+M688</f>
        <v>0</v>
      </c>
      <c r="O688" s="455">
        <f>J688*K688</f>
        <v>0</v>
      </c>
      <c r="P688" s="455">
        <f>J688*N688</f>
        <v>0</v>
      </c>
      <c r="Q688" s="479" t="s">
        <v>43</v>
      </c>
      <c r="R688" s="456">
        <f>J688*0.6</f>
        <v>6</v>
      </c>
      <c r="S688" s="457">
        <f>R688*K688</f>
        <v>0</v>
      </c>
      <c r="T688" s="457">
        <f>R688*N688</f>
        <v>0</v>
      </c>
      <c r="U688" s="457">
        <f t="shared" si="384"/>
        <v>0</v>
      </c>
      <c r="V688" s="458">
        <f t="shared" si="384"/>
        <v>0</v>
      </c>
      <c r="W688" s="459">
        <v>2</v>
      </c>
      <c r="X688" s="444"/>
    </row>
    <row r="689" spans="1:25" ht="39" customHeight="1">
      <c r="A689" s="446" t="s">
        <v>570</v>
      </c>
      <c r="B689" s="447" t="s">
        <v>577</v>
      </c>
      <c r="C689" s="460" t="s">
        <v>1845</v>
      </c>
      <c r="D689" s="448"/>
      <c r="E689" s="448"/>
      <c r="F689" s="448"/>
      <c r="G689" s="448"/>
      <c r="H689" s="447" t="s">
        <v>914</v>
      </c>
      <c r="I689" s="450">
        <v>12</v>
      </c>
      <c r="J689" s="451">
        <f>I689*2</f>
        <v>24</v>
      </c>
      <c r="K689" s="452">
        <v>0</v>
      </c>
      <c r="L689" s="453">
        <v>0.23</v>
      </c>
      <c r="M689" s="454">
        <f>K689*L689</f>
        <v>0</v>
      </c>
      <c r="N689" s="454">
        <f>K689+M689</f>
        <v>0</v>
      </c>
      <c r="O689" s="455">
        <f>J689*K689</f>
        <v>0</v>
      </c>
      <c r="P689" s="455">
        <f>J689*N689</f>
        <v>0</v>
      </c>
      <c r="Q689" s="447" t="s">
        <v>914</v>
      </c>
      <c r="R689" s="456">
        <v>12</v>
      </c>
      <c r="S689" s="457">
        <f>R689*K689</f>
        <v>0</v>
      </c>
      <c r="T689" s="457">
        <f>R689*N689</f>
        <v>0</v>
      </c>
      <c r="U689" s="457">
        <f t="shared" si="384"/>
        <v>0</v>
      </c>
      <c r="V689" s="458">
        <f t="shared" si="384"/>
        <v>0</v>
      </c>
      <c r="W689" s="459"/>
      <c r="X689" s="444"/>
    </row>
    <row r="690" spans="1:25" s="445" customFormat="1" ht="30.75" customHeight="1">
      <c r="A690" s="446"/>
      <c r="B690" s="516" t="s">
        <v>1264</v>
      </c>
      <c r="C690" s="438"/>
      <c r="D690" s="438"/>
      <c r="E690" s="438"/>
      <c r="F690" s="438"/>
      <c r="G690" s="438"/>
      <c r="H690" s="437"/>
      <c r="I690" s="439"/>
      <c r="J690" s="437"/>
      <c r="K690" s="437"/>
      <c r="L690" s="437"/>
      <c r="M690" s="437"/>
      <c r="N690" s="441" t="s">
        <v>535</v>
      </c>
      <c r="O690" s="440">
        <f>SUM(O691:O693)</f>
        <v>0</v>
      </c>
      <c r="P690" s="440">
        <f>SUM(P691:P693)</f>
        <v>0</v>
      </c>
      <c r="Q690" s="594"/>
      <c r="R690" s="442"/>
      <c r="S690" s="440">
        <f>SUM(S691:S693)</f>
        <v>0</v>
      </c>
      <c r="T690" s="440">
        <f>SUM(T691:T693)</f>
        <v>0</v>
      </c>
      <c r="U690" s="440">
        <f>SUM(U691:U693)</f>
        <v>0</v>
      </c>
      <c r="V690" s="440">
        <f>SUM(V691:V693)</f>
        <v>0</v>
      </c>
      <c r="W690" s="443"/>
      <c r="X690" s="444"/>
      <c r="Y690" s="410"/>
    </row>
    <row r="691" spans="1:25" ht="144" customHeight="1">
      <c r="A691" s="446" t="s">
        <v>570</v>
      </c>
      <c r="B691" s="447" t="s">
        <v>571</v>
      </c>
      <c r="C691" s="449" t="s">
        <v>1265</v>
      </c>
      <c r="D691" s="449"/>
      <c r="E691" s="449"/>
      <c r="F691" s="449"/>
      <c r="G691" s="449"/>
      <c r="H691" s="479" t="s">
        <v>43</v>
      </c>
      <c r="I691" s="450">
        <v>2</v>
      </c>
      <c r="J691" s="451">
        <f>I691*2</f>
        <v>4</v>
      </c>
      <c r="K691" s="452">
        <v>0</v>
      </c>
      <c r="L691" s="453">
        <v>0.08</v>
      </c>
      <c r="M691" s="454">
        <f>K691*L691</f>
        <v>0</v>
      </c>
      <c r="N691" s="454">
        <f>K691+M691</f>
        <v>0</v>
      </c>
      <c r="O691" s="455">
        <f>J691*K691</f>
        <v>0</v>
      </c>
      <c r="P691" s="455">
        <f>J691*N691</f>
        <v>0</v>
      </c>
      <c r="Q691" s="479" t="s">
        <v>43</v>
      </c>
      <c r="R691" s="456">
        <v>2</v>
      </c>
      <c r="S691" s="457">
        <f>R691*K691</f>
        <v>0</v>
      </c>
      <c r="T691" s="457">
        <f>R691*N691</f>
        <v>0</v>
      </c>
      <c r="U691" s="457">
        <f t="shared" ref="U691:V693" si="385">O691+S691</f>
        <v>0</v>
      </c>
      <c r="V691" s="458">
        <f t="shared" si="385"/>
        <v>0</v>
      </c>
      <c r="W691" s="459"/>
      <c r="X691" s="444"/>
    </row>
    <row r="692" spans="1:25" ht="141.75" customHeight="1">
      <c r="A692" s="446" t="s">
        <v>570</v>
      </c>
      <c r="B692" s="447" t="s">
        <v>573</v>
      </c>
      <c r="C692" s="449" t="s">
        <v>1266</v>
      </c>
      <c r="D692" s="449"/>
      <c r="E692" s="449"/>
      <c r="F692" s="449"/>
      <c r="G692" s="449"/>
      <c r="H692" s="479" t="s">
        <v>43</v>
      </c>
      <c r="I692" s="450">
        <v>2</v>
      </c>
      <c r="J692" s="451">
        <f>I692*2</f>
        <v>4</v>
      </c>
      <c r="K692" s="452">
        <v>0</v>
      </c>
      <c r="L692" s="453">
        <v>0.08</v>
      </c>
      <c r="M692" s="454">
        <f>K692*L692</f>
        <v>0</v>
      </c>
      <c r="N692" s="454">
        <f>K692+M692</f>
        <v>0</v>
      </c>
      <c r="O692" s="455">
        <f>J692*K692</f>
        <v>0</v>
      </c>
      <c r="P692" s="455">
        <f>J692*N692</f>
        <v>0</v>
      </c>
      <c r="Q692" s="479" t="s">
        <v>43</v>
      </c>
      <c r="R692" s="456">
        <v>2</v>
      </c>
      <c r="S692" s="457">
        <f>R692*K692</f>
        <v>0</v>
      </c>
      <c r="T692" s="457">
        <f>R692*N692</f>
        <v>0</v>
      </c>
      <c r="U692" s="457">
        <f t="shared" si="385"/>
        <v>0</v>
      </c>
      <c r="V692" s="458">
        <f t="shared" si="385"/>
        <v>0</v>
      </c>
      <c r="W692" s="459"/>
      <c r="X692" s="444"/>
    </row>
    <row r="693" spans="1:25" ht="36.75" customHeight="1">
      <c r="A693" s="446" t="s">
        <v>570</v>
      </c>
      <c r="B693" s="447" t="s">
        <v>575</v>
      </c>
      <c r="C693" s="460" t="s">
        <v>641</v>
      </c>
      <c r="D693" s="448"/>
      <c r="E693" s="448"/>
      <c r="F693" s="448"/>
      <c r="G693" s="448"/>
      <c r="H693" s="447" t="s">
        <v>585</v>
      </c>
      <c r="I693" s="450">
        <v>1</v>
      </c>
      <c r="J693" s="451">
        <f>I693*2</f>
        <v>2</v>
      </c>
      <c r="K693" s="452">
        <v>0</v>
      </c>
      <c r="L693" s="453">
        <v>0.23</v>
      </c>
      <c r="M693" s="454">
        <f>K693*L693</f>
        <v>0</v>
      </c>
      <c r="N693" s="454">
        <f>K693+M693</f>
        <v>0</v>
      </c>
      <c r="O693" s="455">
        <f>J693*K693</f>
        <v>0</v>
      </c>
      <c r="P693" s="455">
        <f>J693*N693</f>
        <v>0</v>
      </c>
      <c r="Q693" s="447" t="s">
        <v>585</v>
      </c>
      <c r="R693" s="456">
        <v>1</v>
      </c>
      <c r="S693" s="457">
        <f>R693*K693</f>
        <v>0</v>
      </c>
      <c r="T693" s="457">
        <f>R693*N693</f>
        <v>0</v>
      </c>
      <c r="U693" s="457">
        <f t="shared" si="385"/>
        <v>0</v>
      </c>
      <c r="V693" s="458">
        <f t="shared" si="385"/>
        <v>0</v>
      </c>
      <c r="W693" s="459"/>
      <c r="X693" s="444"/>
    </row>
    <row r="694" spans="1:25" s="445" customFormat="1" ht="30.75" customHeight="1">
      <c r="A694" s="446"/>
      <c r="B694" s="516" t="s">
        <v>1267</v>
      </c>
      <c r="C694" s="438"/>
      <c r="D694" s="438"/>
      <c r="E694" s="438"/>
      <c r="F694" s="438"/>
      <c r="G694" s="438"/>
      <c r="H694" s="437"/>
      <c r="I694" s="439"/>
      <c r="J694" s="437"/>
      <c r="K694" s="437"/>
      <c r="L694" s="437"/>
      <c r="M694" s="437"/>
      <c r="N694" s="441" t="s">
        <v>535</v>
      </c>
      <c r="O694" s="440">
        <f>SUM(O695:O696)</f>
        <v>0</v>
      </c>
      <c r="P694" s="440">
        <f>SUM(P695:P696)</f>
        <v>0</v>
      </c>
      <c r="Q694" s="594"/>
      <c r="R694" s="442"/>
      <c r="S694" s="440">
        <f>SUM(S695:S696)</f>
        <v>0</v>
      </c>
      <c r="T694" s="440">
        <f>SUM(T695:T696)</f>
        <v>0</v>
      </c>
      <c r="U694" s="440">
        <f>SUM(U695:U696)</f>
        <v>0</v>
      </c>
      <c r="V694" s="440">
        <f>SUM(V695:V696)</f>
        <v>0</v>
      </c>
      <c r="W694" s="443"/>
      <c r="X694" s="444"/>
      <c r="Y694" s="410"/>
    </row>
    <row r="695" spans="1:25" ht="181.5" customHeight="1">
      <c r="A695" s="446" t="s">
        <v>570</v>
      </c>
      <c r="B695" s="447" t="s">
        <v>571</v>
      </c>
      <c r="C695" s="449" t="s">
        <v>1268</v>
      </c>
      <c r="D695" s="449"/>
      <c r="E695" s="449"/>
      <c r="F695" s="449"/>
      <c r="G695" s="449"/>
      <c r="H695" s="479" t="s">
        <v>43</v>
      </c>
      <c r="I695" s="450">
        <v>2</v>
      </c>
      <c r="J695" s="451">
        <f>I695*2</f>
        <v>4</v>
      </c>
      <c r="K695" s="452">
        <v>0</v>
      </c>
      <c r="L695" s="453">
        <v>0.08</v>
      </c>
      <c r="M695" s="454">
        <f>K695*L695</f>
        <v>0</v>
      </c>
      <c r="N695" s="454">
        <f>K695+M695</f>
        <v>0</v>
      </c>
      <c r="O695" s="455">
        <f>J695*K695</f>
        <v>0</v>
      </c>
      <c r="P695" s="455">
        <f>J695*N695</f>
        <v>0</v>
      </c>
      <c r="Q695" s="479" t="s">
        <v>43</v>
      </c>
      <c r="R695" s="456">
        <v>2</v>
      </c>
      <c r="S695" s="457">
        <f>R695*K695</f>
        <v>0</v>
      </c>
      <c r="T695" s="457">
        <f>R695*N695</f>
        <v>0</v>
      </c>
      <c r="U695" s="457">
        <f>O695+S695</f>
        <v>0</v>
      </c>
      <c r="V695" s="458">
        <f>P695+T695</f>
        <v>0</v>
      </c>
      <c r="W695" s="459"/>
      <c r="X695" s="444"/>
    </row>
    <row r="696" spans="1:25" ht="36.75" customHeight="1">
      <c r="A696" s="446" t="s">
        <v>570</v>
      </c>
      <c r="B696" s="447" t="s">
        <v>573</v>
      </c>
      <c r="C696" s="460" t="s">
        <v>641</v>
      </c>
      <c r="D696" s="448"/>
      <c r="E696" s="448"/>
      <c r="F696" s="448"/>
      <c r="G696" s="448"/>
      <c r="H696" s="447" t="s">
        <v>585</v>
      </c>
      <c r="I696" s="450">
        <v>1</v>
      </c>
      <c r="J696" s="451">
        <f>I696*2</f>
        <v>2</v>
      </c>
      <c r="K696" s="452">
        <v>0</v>
      </c>
      <c r="L696" s="453">
        <v>0.23</v>
      </c>
      <c r="M696" s="454">
        <f>K696*L696</f>
        <v>0</v>
      </c>
      <c r="N696" s="454">
        <f>K696+M696</f>
        <v>0</v>
      </c>
      <c r="O696" s="455">
        <f>J696*K696</f>
        <v>0</v>
      </c>
      <c r="P696" s="455">
        <f>J696*N696</f>
        <v>0</v>
      </c>
      <c r="Q696" s="447" t="s">
        <v>585</v>
      </c>
      <c r="R696" s="456">
        <v>1</v>
      </c>
      <c r="S696" s="457">
        <f>R696*K696</f>
        <v>0</v>
      </c>
      <c r="T696" s="457">
        <f>R696*N696</f>
        <v>0</v>
      </c>
      <c r="U696" s="457">
        <f>O696+S696</f>
        <v>0</v>
      </c>
      <c r="V696" s="458">
        <f>P696+T696</f>
        <v>0</v>
      </c>
      <c r="W696" s="459"/>
      <c r="X696" s="444"/>
    </row>
    <row r="697" spans="1:25" s="445" customFormat="1" ht="30.75" customHeight="1">
      <c r="A697" s="446"/>
      <c r="B697" s="650" t="s">
        <v>1269</v>
      </c>
      <c r="C697" s="650"/>
      <c r="D697" s="650"/>
      <c r="E697" s="650"/>
      <c r="F697" s="596"/>
      <c r="G697" s="596"/>
      <c r="H697" s="437"/>
      <c r="I697" s="439"/>
      <c r="J697" s="437"/>
      <c r="K697" s="437"/>
      <c r="L697" s="437"/>
      <c r="M697" s="437"/>
      <c r="N697" s="441" t="s">
        <v>535</v>
      </c>
      <c r="O697" s="440">
        <f>SUM(O699:O703)</f>
        <v>0</v>
      </c>
      <c r="P697" s="440">
        <f>SUM(P699:P703)</f>
        <v>0</v>
      </c>
      <c r="Q697" s="594"/>
      <c r="R697" s="442"/>
      <c r="S697" s="440">
        <f>SUM(S699:S703)</f>
        <v>0</v>
      </c>
      <c r="T697" s="440">
        <f>SUM(T699:T703)</f>
        <v>0</v>
      </c>
      <c r="U697" s="440">
        <f>SUM(U699:U703)</f>
        <v>0</v>
      </c>
      <c r="V697" s="440">
        <f>SUM(V699:V703)</f>
        <v>0</v>
      </c>
      <c r="W697" s="443"/>
      <c r="X697" s="444"/>
      <c r="Y697" s="410"/>
    </row>
    <row r="698" spans="1:25" ht="113.25" customHeight="1">
      <c r="A698" s="446" t="s">
        <v>570</v>
      </c>
      <c r="B698" s="447" t="s">
        <v>571</v>
      </c>
      <c r="C698" s="517" t="s">
        <v>1270</v>
      </c>
      <c r="D698" s="465"/>
      <c r="E698" s="465"/>
      <c r="F698" s="465"/>
      <c r="G698" s="465"/>
      <c r="H698" s="466"/>
      <c r="I698" s="467"/>
      <c r="J698" s="468"/>
      <c r="K698" s="470"/>
      <c r="L698" s="471"/>
      <c r="M698" s="472"/>
      <c r="N698" s="472"/>
      <c r="O698" s="473"/>
      <c r="P698" s="473"/>
      <c r="Q698" s="473"/>
      <c r="R698" s="474"/>
      <c r="S698" s="475"/>
      <c r="T698" s="475"/>
      <c r="U698" s="475"/>
      <c r="V698" s="476"/>
      <c r="W698" s="477"/>
      <c r="X698" s="444"/>
    </row>
    <row r="699" spans="1:25" ht="25.5" customHeight="1">
      <c r="A699" s="446" t="s">
        <v>570</v>
      </c>
      <c r="B699" s="497" t="s">
        <v>617</v>
      </c>
      <c r="C699" s="449" t="s">
        <v>1271</v>
      </c>
      <c r="D699" s="449"/>
      <c r="E699" s="449"/>
      <c r="F699" s="449"/>
      <c r="G699" s="449"/>
      <c r="H699" s="479" t="s">
        <v>43</v>
      </c>
      <c r="I699" s="450">
        <v>10</v>
      </c>
      <c r="J699" s="451">
        <f>I699*2</f>
        <v>20</v>
      </c>
      <c r="K699" s="452">
        <v>0</v>
      </c>
      <c r="L699" s="453">
        <v>0.08</v>
      </c>
      <c r="M699" s="454">
        <f>K699*L699</f>
        <v>0</v>
      </c>
      <c r="N699" s="454">
        <f>K699+M699</f>
        <v>0</v>
      </c>
      <c r="O699" s="455">
        <f>J699*K699</f>
        <v>0</v>
      </c>
      <c r="P699" s="455">
        <f>J699*N699</f>
        <v>0</v>
      </c>
      <c r="Q699" s="479" t="s">
        <v>43</v>
      </c>
      <c r="R699" s="456">
        <f>J699*0.6</f>
        <v>12</v>
      </c>
      <c r="S699" s="457">
        <f>R699*K699</f>
        <v>0</v>
      </c>
      <c r="T699" s="457">
        <f>R699*N699</f>
        <v>0</v>
      </c>
      <c r="U699" s="457">
        <f t="shared" ref="U699:V703" si="386">O699+S699</f>
        <v>0</v>
      </c>
      <c r="V699" s="458">
        <f t="shared" si="386"/>
        <v>0</v>
      </c>
      <c r="W699" s="459"/>
      <c r="X699" s="444"/>
    </row>
    <row r="700" spans="1:25" ht="25.5" customHeight="1">
      <c r="A700" s="446" t="s">
        <v>570</v>
      </c>
      <c r="B700" s="497" t="s">
        <v>619</v>
      </c>
      <c r="C700" s="449" t="s">
        <v>1272</v>
      </c>
      <c r="D700" s="449"/>
      <c r="E700" s="449"/>
      <c r="F700" s="449"/>
      <c r="G700" s="449"/>
      <c r="H700" s="479" t="s">
        <v>43</v>
      </c>
      <c r="I700" s="450">
        <v>10</v>
      </c>
      <c r="J700" s="451">
        <f>I700*2</f>
        <v>20</v>
      </c>
      <c r="K700" s="452">
        <v>0</v>
      </c>
      <c r="L700" s="453">
        <v>0.08</v>
      </c>
      <c r="M700" s="454">
        <f>K700*L700</f>
        <v>0</v>
      </c>
      <c r="N700" s="454">
        <f>K700+M700</f>
        <v>0</v>
      </c>
      <c r="O700" s="455">
        <f>J700*K700</f>
        <v>0</v>
      </c>
      <c r="P700" s="455">
        <f>J700*N700</f>
        <v>0</v>
      </c>
      <c r="Q700" s="479" t="s">
        <v>43</v>
      </c>
      <c r="R700" s="456">
        <f>J700*0.6</f>
        <v>12</v>
      </c>
      <c r="S700" s="457">
        <f>R700*K700</f>
        <v>0</v>
      </c>
      <c r="T700" s="457">
        <f>R700*N700</f>
        <v>0</v>
      </c>
      <c r="U700" s="457">
        <f t="shared" si="386"/>
        <v>0</v>
      </c>
      <c r="V700" s="458">
        <f t="shared" si="386"/>
        <v>0</v>
      </c>
      <c r="W700" s="459"/>
      <c r="X700" s="444"/>
    </row>
    <row r="701" spans="1:25" ht="25.5" customHeight="1">
      <c r="A701" s="446" t="s">
        <v>570</v>
      </c>
      <c r="B701" s="497" t="s">
        <v>621</v>
      </c>
      <c r="C701" s="449" t="s">
        <v>1273</v>
      </c>
      <c r="D701" s="449"/>
      <c r="E701" s="449"/>
      <c r="F701" s="449"/>
      <c r="G701" s="449"/>
      <c r="H701" s="479" t="s">
        <v>43</v>
      </c>
      <c r="I701" s="450">
        <v>10</v>
      </c>
      <c r="J701" s="451">
        <f>I701*2</f>
        <v>20</v>
      </c>
      <c r="K701" s="452">
        <v>0</v>
      </c>
      <c r="L701" s="453">
        <v>0.08</v>
      </c>
      <c r="M701" s="454">
        <f>K701*L701</f>
        <v>0</v>
      </c>
      <c r="N701" s="454">
        <f>K701+M701</f>
        <v>0</v>
      </c>
      <c r="O701" s="455">
        <f>J701*K701</f>
        <v>0</v>
      </c>
      <c r="P701" s="455">
        <f>J701*N701</f>
        <v>0</v>
      </c>
      <c r="Q701" s="479" t="s">
        <v>43</v>
      </c>
      <c r="R701" s="456">
        <f>J701*0.6</f>
        <v>12</v>
      </c>
      <c r="S701" s="457">
        <f>R701*K701</f>
        <v>0</v>
      </c>
      <c r="T701" s="457">
        <f>R701*N701</f>
        <v>0</v>
      </c>
      <c r="U701" s="457">
        <f t="shared" si="386"/>
        <v>0</v>
      </c>
      <c r="V701" s="458">
        <f t="shared" si="386"/>
        <v>0</v>
      </c>
      <c r="W701" s="459"/>
      <c r="X701" s="444"/>
    </row>
    <row r="702" spans="1:25" ht="25.5" customHeight="1">
      <c r="A702" s="446" t="s">
        <v>570</v>
      </c>
      <c r="B702" s="497" t="s">
        <v>623</v>
      </c>
      <c r="C702" s="449" t="s">
        <v>1274</v>
      </c>
      <c r="D702" s="449"/>
      <c r="E702" s="449"/>
      <c r="F702" s="449"/>
      <c r="G702" s="449"/>
      <c r="H702" s="479" t="s">
        <v>43</v>
      </c>
      <c r="I702" s="450">
        <v>10</v>
      </c>
      <c r="J702" s="451">
        <f>I702*2</f>
        <v>20</v>
      </c>
      <c r="K702" s="452">
        <v>0</v>
      </c>
      <c r="L702" s="453">
        <v>0.08</v>
      </c>
      <c r="M702" s="454">
        <f>K702*L702</f>
        <v>0</v>
      </c>
      <c r="N702" s="454">
        <f>K702+M702</f>
        <v>0</v>
      </c>
      <c r="O702" s="455">
        <f>J702*K702</f>
        <v>0</v>
      </c>
      <c r="P702" s="455">
        <f>J702*N702</f>
        <v>0</v>
      </c>
      <c r="Q702" s="479" t="s">
        <v>43</v>
      </c>
      <c r="R702" s="456">
        <f>J702*0.6</f>
        <v>12</v>
      </c>
      <c r="S702" s="457">
        <f>R702*K702</f>
        <v>0</v>
      </c>
      <c r="T702" s="457">
        <f>R702*N702</f>
        <v>0</v>
      </c>
      <c r="U702" s="457">
        <f t="shared" si="386"/>
        <v>0</v>
      </c>
      <c r="V702" s="458">
        <f t="shared" si="386"/>
        <v>0</v>
      </c>
      <c r="W702" s="459"/>
      <c r="X702" s="444"/>
    </row>
    <row r="703" spans="1:25" ht="36.75" customHeight="1">
      <c r="A703" s="446" t="s">
        <v>570</v>
      </c>
      <c r="B703" s="447" t="s">
        <v>573</v>
      </c>
      <c r="C703" s="460" t="s">
        <v>1842</v>
      </c>
      <c r="D703" s="448"/>
      <c r="E703" s="448"/>
      <c r="F703" s="448"/>
      <c r="G703" s="448"/>
      <c r="H703" s="447" t="s">
        <v>585</v>
      </c>
      <c r="I703" s="450">
        <v>1</v>
      </c>
      <c r="J703" s="451">
        <f>I703*2</f>
        <v>2</v>
      </c>
      <c r="K703" s="452">
        <v>0</v>
      </c>
      <c r="L703" s="453">
        <v>0.23</v>
      </c>
      <c r="M703" s="454">
        <f>K703*L703</f>
        <v>0</v>
      </c>
      <c r="N703" s="454">
        <f>K703+M703</f>
        <v>0</v>
      </c>
      <c r="O703" s="455">
        <f>J703*K703</f>
        <v>0</v>
      </c>
      <c r="P703" s="455">
        <f>J703*N703</f>
        <v>0</v>
      </c>
      <c r="Q703" s="447" t="s">
        <v>585</v>
      </c>
      <c r="R703" s="456">
        <v>1</v>
      </c>
      <c r="S703" s="457">
        <f>R703*K703</f>
        <v>0</v>
      </c>
      <c r="T703" s="457">
        <f>R703*N703</f>
        <v>0</v>
      </c>
      <c r="U703" s="457">
        <f t="shared" si="386"/>
        <v>0</v>
      </c>
      <c r="V703" s="458">
        <f t="shared" si="386"/>
        <v>0</v>
      </c>
      <c r="W703" s="459"/>
      <c r="X703" s="444"/>
    </row>
    <row r="704" spans="1:25" s="445" customFormat="1" ht="49.5" customHeight="1">
      <c r="A704" s="446"/>
      <c r="B704" s="650" t="s">
        <v>1275</v>
      </c>
      <c r="C704" s="650"/>
      <c r="D704" s="650"/>
      <c r="E704" s="519"/>
      <c r="F704" s="519"/>
      <c r="G704" s="519"/>
      <c r="H704" s="437"/>
      <c r="I704" s="439"/>
      <c r="J704" s="437"/>
      <c r="K704" s="437"/>
      <c r="L704" s="437"/>
      <c r="M704" s="437"/>
      <c r="N704" s="441" t="s">
        <v>535</v>
      </c>
      <c r="O704" s="440">
        <f>SUM(O705:O720)</f>
        <v>0</v>
      </c>
      <c r="P704" s="440">
        <f>SUM(P705:P720)</f>
        <v>0</v>
      </c>
      <c r="Q704" s="594"/>
      <c r="R704" s="442"/>
      <c r="S704" s="440">
        <f>SUM(S705:S720)</f>
        <v>0</v>
      </c>
      <c r="T704" s="440">
        <f>SUM(T705:T720)</f>
        <v>0</v>
      </c>
      <c r="U704" s="440">
        <f>SUM(U705:U720)</f>
        <v>0</v>
      </c>
      <c r="V704" s="440">
        <f>SUM(V705:V720)</f>
        <v>0</v>
      </c>
      <c r="W704" s="443"/>
      <c r="X704" s="444"/>
      <c r="Y704" s="410"/>
    </row>
    <row r="705" spans="1:24" ht="345" customHeight="1">
      <c r="A705" s="446" t="s">
        <v>570</v>
      </c>
      <c r="B705" s="447" t="s">
        <v>571</v>
      </c>
      <c r="C705" s="517" t="s">
        <v>1276</v>
      </c>
      <c r="D705" s="465"/>
      <c r="E705" s="465"/>
      <c r="F705" s="465"/>
      <c r="G705" s="465"/>
      <c r="H705" s="466"/>
      <c r="I705" s="467"/>
      <c r="J705" s="468"/>
      <c r="K705" s="470"/>
      <c r="L705" s="471"/>
      <c r="M705" s="472"/>
      <c r="N705" s="472"/>
      <c r="O705" s="473"/>
      <c r="P705" s="473"/>
      <c r="Q705" s="473"/>
      <c r="R705" s="474"/>
      <c r="S705" s="475"/>
      <c r="T705" s="475"/>
      <c r="U705" s="475"/>
      <c r="V705" s="476"/>
      <c r="W705" s="477"/>
      <c r="X705" s="444"/>
    </row>
    <row r="706" spans="1:24" ht="42.75" customHeight="1">
      <c r="A706" s="446" t="s">
        <v>570</v>
      </c>
      <c r="B706" s="497" t="s">
        <v>617</v>
      </c>
      <c r="C706" s="449" t="s">
        <v>1277</v>
      </c>
      <c r="D706" s="449"/>
      <c r="E706" s="449"/>
      <c r="F706" s="449"/>
      <c r="G706" s="449"/>
      <c r="H706" s="479" t="s">
        <v>43</v>
      </c>
      <c r="I706" s="450">
        <v>20</v>
      </c>
      <c r="J706" s="451">
        <f>I706*2</f>
        <v>40</v>
      </c>
      <c r="K706" s="452">
        <v>0</v>
      </c>
      <c r="L706" s="453">
        <v>0.08</v>
      </c>
      <c r="M706" s="454">
        <f>K706*L706</f>
        <v>0</v>
      </c>
      <c r="N706" s="454">
        <f>K706+M706</f>
        <v>0</v>
      </c>
      <c r="O706" s="455">
        <f>J706*K706</f>
        <v>0</v>
      </c>
      <c r="P706" s="455">
        <f>J706*N706</f>
        <v>0</v>
      </c>
      <c r="Q706" s="479" t="s">
        <v>43</v>
      </c>
      <c r="R706" s="456">
        <f>J706*0.6</f>
        <v>24</v>
      </c>
      <c r="S706" s="457">
        <f>R706*K706</f>
        <v>0</v>
      </c>
      <c r="T706" s="457">
        <f>R706*N706</f>
        <v>0</v>
      </c>
      <c r="U706" s="457">
        <f>O706+S706</f>
        <v>0</v>
      </c>
      <c r="V706" s="458">
        <f>P706+T706</f>
        <v>0</v>
      </c>
      <c r="W706" s="459">
        <v>6</v>
      </c>
      <c r="X706" s="444"/>
    </row>
    <row r="707" spans="1:24" ht="48" customHeight="1">
      <c r="A707" s="446" t="s">
        <v>570</v>
      </c>
      <c r="B707" s="497" t="s">
        <v>619</v>
      </c>
      <c r="C707" s="449" t="s">
        <v>1278</v>
      </c>
      <c r="D707" s="449"/>
      <c r="E707" s="449"/>
      <c r="F707" s="449"/>
      <c r="G707" s="449"/>
      <c r="H707" s="479" t="s">
        <v>43</v>
      </c>
      <c r="I707" s="450">
        <v>10</v>
      </c>
      <c r="J707" s="451">
        <f>I707*2</f>
        <v>20</v>
      </c>
      <c r="K707" s="452">
        <v>0</v>
      </c>
      <c r="L707" s="453">
        <v>0.08</v>
      </c>
      <c r="M707" s="454">
        <f>K707*L707</f>
        <v>0</v>
      </c>
      <c r="N707" s="454">
        <f>K707+M707</f>
        <v>0</v>
      </c>
      <c r="O707" s="455">
        <f>J707*K707</f>
        <v>0</v>
      </c>
      <c r="P707" s="455">
        <f>J707*N707</f>
        <v>0</v>
      </c>
      <c r="Q707" s="479" t="s">
        <v>43</v>
      </c>
      <c r="R707" s="456">
        <f>J707*0.6</f>
        <v>12</v>
      </c>
      <c r="S707" s="457">
        <f>R707*K707</f>
        <v>0</v>
      </c>
      <c r="T707" s="457">
        <f>R707*N707</f>
        <v>0</v>
      </c>
      <c r="U707" s="457">
        <f>O707+S707</f>
        <v>0</v>
      </c>
      <c r="V707" s="458">
        <f>P707+T707</f>
        <v>0</v>
      </c>
      <c r="W707" s="459">
        <v>40</v>
      </c>
      <c r="X707" s="444"/>
    </row>
    <row r="708" spans="1:24" ht="109.5" customHeight="1">
      <c r="A708" s="446" t="s">
        <v>570</v>
      </c>
      <c r="B708" s="447" t="s">
        <v>573</v>
      </c>
      <c r="C708" s="517" t="s">
        <v>1279</v>
      </c>
      <c r="D708" s="465"/>
      <c r="E708" s="465"/>
      <c r="F708" s="465"/>
      <c r="G708" s="465"/>
      <c r="H708" s="466"/>
      <c r="I708" s="467"/>
      <c r="J708" s="468"/>
      <c r="K708" s="470"/>
      <c r="L708" s="471"/>
      <c r="M708" s="472"/>
      <c r="N708" s="472"/>
      <c r="O708" s="473"/>
      <c r="P708" s="473"/>
      <c r="Q708" s="473"/>
      <c r="R708" s="474"/>
      <c r="S708" s="475"/>
      <c r="T708" s="475"/>
      <c r="U708" s="475"/>
      <c r="V708" s="476"/>
      <c r="W708" s="477"/>
      <c r="X708" s="444"/>
    </row>
    <row r="709" spans="1:24" ht="32.25" customHeight="1">
      <c r="A709" s="446" t="s">
        <v>570</v>
      </c>
      <c r="B709" s="497" t="s">
        <v>643</v>
      </c>
      <c r="C709" s="449" t="s">
        <v>1280</v>
      </c>
      <c r="D709" s="449"/>
      <c r="E709" s="449"/>
      <c r="F709" s="449"/>
      <c r="G709" s="449"/>
      <c r="H709" s="479" t="s">
        <v>43</v>
      </c>
      <c r="I709" s="450">
        <v>15</v>
      </c>
      <c r="J709" s="451">
        <f>I709*2</f>
        <v>30</v>
      </c>
      <c r="K709" s="452">
        <v>0</v>
      </c>
      <c r="L709" s="453">
        <v>0.08</v>
      </c>
      <c r="M709" s="454">
        <f>K709*L709</f>
        <v>0</v>
      </c>
      <c r="N709" s="454">
        <f>K709+M709</f>
        <v>0</v>
      </c>
      <c r="O709" s="455">
        <f>J709*K709</f>
        <v>0</v>
      </c>
      <c r="P709" s="455">
        <f>J709*N709</f>
        <v>0</v>
      </c>
      <c r="Q709" s="479" t="s">
        <v>43</v>
      </c>
      <c r="R709" s="456">
        <f>J709*0.6</f>
        <v>18</v>
      </c>
      <c r="S709" s="457">
        <f>R709*K709</f>
        <v>0</v>
      </c>
      <c r="T709" s="457">
        <f>R709*N709</f>
        <v>0</v>
      </c>
      <c r="U709" s="457">
        <f>O709+S709</f>
        <v>0</v>
      </c>
      <c r="V709" s="458">
        <f>P709+T709</f>
        <v>0</v>
      </c>
      <c r="W709" s="459">
        <v>3</v>
      </c>
      <c r="X709" s="444"/>
    </row>
    <row r="710" spans="1:24" ht="52.5" customHeight="1">
      <c r="A710" s="446" t="s">
        <v>570</v>
      </c>
      <c r="B710" s="497" t="s">
        <v>645</v>
      </c>
      <c r="C710" s="449" t="s">
        <v>1281</v>
      </c>
      <c r="D710" s="449"/>
      <c r="E710" s="449"/>
      <c r="F710" s="449"/>
      <c r="G710" s="449"/>
      <c r="H710" s="479" t="s">
        <v>43</v>
      </c>
      <c r="I710" s="450">
        <v>5</v>
      </c>
      <c r="J710" s="451">
        <f>I710*2</f>
        <v>10</v>
      </c>
      <c r="K710" s="452">
        <v>0</v>
      </c>
      <c r="L710" s="453">
        <v>0.08</v>
      </c>
      <c r="M710" s="454">
        <f>K710*L710</f>
        <v>0</v>
      </c>
      <c r="N710" s="454">
        <f>K710+M710</f>
        <v>0</v>
      </c>
      <c r="O710" s="455">
        <f>J710*K710</f>
        <v>0</v>
      </c>
      <c r="P710" s="455">
        <f>J710*N710</f>
        <v>0</v>
      </c>
      <c r="Q710" s="479" t="s">
        <v>43</v>
      </c>
      <c r="R710" s="456">
        <f>J710*0.6</f>
        <v>6</v>
      </c>
      <c r="S710" s="457">
        <f>R710*K710</f>
        <v>0</v>
      </c>
      <c r="T710" s="457">
        <f>R710*N710</f>
        <v>0</v>
      </c>
      <c r="U710" s="457">
        <f>O710+S710</f>
        <v>0</v>
      </c>
      <c r="V710" s="458">
        <f>P710+T710</f>
        <v>0</v>
      </c>
      <c r="W710" s="459">
        <v>10</v>
      </c>
      <c r="X710" s="444"/>
    </row>
    <row r="711" spans="1:24" ht="260.25" customHeight="1">
      <c r="A711" s="446" t="s">
        <v>570</v>
      </c>
      <c r="B711" s="447" t="s">
        <v>575</v>
      </c>
      <c r="C711" s="517" t="s">
        <v>1282</v>
      </c>
      <c r="D711" s="465"/>
      <c r="E711" s="465"/>
      <c r="F711" s="465"/>
      <c r="G711" s="465"/>
      <c r="H711" s="466"/>
      <c r="I711" s="467"/>
      <c r="J711" s="468"/>
      <c r="K711" s="470"/>
      <c r="L711" s="471"/>
      <c r="M711" s="472"/>
      <c r="N711" s="472"/>
      <c r="O711" s="473"/>
      <c r="P711" s="473"/>
      <c r="Q711" s="473"/>
      <c r="R711" s="474"/>
      <c r="S711" s="475"/>
      <c r="T711" s="475"/>
      <c r="U711" s="475"/>
      <c r="V711" s="476"/>
      <c r="W711" s="477"/>
      <c r="X711" s="444"/>
    </row>
    <row r="712" spans="1:24" ht="44.25" customHeight="1">
      <c r="A712" s="446" t="s">
        <v>570</v>
      </c>
      <c r="B712" s="497" t="s">
        <v>661</v>
      </c>
      <c r="C712" s="449" t="s">
        <v>1283</v>
      </c>
      <c r="D712" s="449"/>
      <c r="E712" s="449"/>
      <c r="F712" s="449"/>
      <c r="G712" s="449"/>
      <c r="H712" s="479" t="s">
        <v>43</v>
      </c>
      <c r="I712" s="450">
        <v>80</v>
      </c>
      <c r="J712" s="451">
        <f t="shared" ref="J712:J720" si="387">I712*2</f>
        <v>160</v>
      </c>
      <c r="K712" s="452">
        <v>0</v>
      </c>
      <c r="L712" s="453">
        <v>0.08</v>
      </c>
      <c r="M712" s="454">
        <f t="shared" ref="M712:M720" si="388">K712*L712</f>
        <v>0</v>
      </c>
      <c r="N712" s="454">
        <f t="shared" ref="N712:N720" si="389">K712+M712</f>
        <v>0</v>
      </c>
      <c r="O712" s="455">
        <f t="shared" ref="O712:O720" si="390">J712*K712</f>
        <v>0</v>
      </c>
      <c r="P712" s="455">
        <f t="shared" ref="P712:P720" si="391">J712*N712</f>
        <v>0</v>
      </c>
      <c r="Q712" s="479" t="s">
        <v>43</v>
      </c>
      <c r="R712" s="456">
        <f>J712*0.6</f>
        <v>96</v>
      </c>
      <c r="S712" s="457">
        <f t="shared" ref="S712:S720" si="392">R712*K712</f>
        <v>0</v>
      </c>
      <c r="T712" s="457">
        <f t="shared" ref="T712:T720" si="393">R712*N712</f>
        <v>0</v>
      </c>
      <c r="U712" s="457">
        <f t="shared" ref="U712:U720" si="394">O712+S712</f>
        <v>0</v>
      </c>
      <c r="V712" s="458">
        <f t="shared" ref="V712:V720" si="395">P712+T712</f>
        <v>0</v>
      </c>
      <c r="W712" s="459">
        <v>48</v>
      </c>
      <c r="X712" s="444"/>
    </row>
    <row r="713" spans="1:24" ht="64.5" customHeight="1">
      <c r="A713" s="446" t="s">
        <v>570</v>
      </c>
      <c r="B713" s="497" t="s">
        <v>663</v>
      </c>
      <c r="C713" s="449" t="s">
        <v>1284</v>
      </c>
      <c r="D713" s="449"/>
      <c r="E713" s="449"/>
      <c r="F713" s="449"/>
      <c r="G713" s="449"/>
      <c r="H713" s="479" t="s">
        <v>43</v>
      </c>
      <c r="I713" s="450">
        <v>20</v>
      </c>
      <c r="J713" s="451">
        <f t="shared" si="387"/>
        <v>40</v>
      </c>
      <c r="K713" s="452">
        <v>0</v>
      </c>
      <c r="L713" s="453">
        <v>0.08</v>
      </c>
      <c r="M713" s="454">
        <f t="shared" si="388"/>
        <v>0</v>
      </c>
      <c r="N713" s="454">
        <f t="shared" si="389"/>
        <v>0</v>
      </c>
      <c r="O713" s="455">
        <f t="shared" si="390"/>
        <v>0</v>
      </c>
      <c r="P713" s="455">
        <f t="shared" si="391"/>
        <v>0</v>
      </c>
      <c r="Q713" s="479" t="s">
        <v>43</v>
      </c>
      <c r="R713" s="456">
        <f>J713*0.6</f>
        <v>24</v>
      </c>
      <c r="S713" s="457">
        <f t="shared" si="392"/>
        <v>0</v>
      </c>
      <c r="T713" s="457">
        <f t="shared" si="393"/>
        <v>0</v>
      </c>
      <c r="U713" s="457">
        <f t="shared" si="394"/>
        <v>0</v>
      </c>
      <c r="V713" s="458">
        <f t="shared" si="395"/>
        <v>0</v>
      </c>
      <c r="W713" s="459">
        <v>40</v>
      </c>
      <c r="X713" s="444"/>
    </row>
    <row r="714" spans="1:24" ht="223.5" customHeight="1">
      <c r="A714" s="446" t="s">
        <v>570</v>
      </c>
      <c r="B714" s="447" t="s">
        <v>577</v>
      </c>
      <c r="C714" s="449" t="s">
        <v>1285</v>
      </c>
      <c r="D714" s="449"/>
      <c r="E714" s="449"/>
      <c r="F714" s="449"/>
      <c r="G714" s="449"/>
      <c r="H714" s="479" t="s">
        <v>43</v>
      </c>
      <c r="I714" s="450">
        <v>1</v>
      </c>
      <c r="J714" s="451">
        <f t="shared" si="387"/>
        <v>2</v>
      </c>
      <c r="K714" s="452">
        <v>0</v>
      </c>
      <c r="L714" s="453">
        <v>0.08</v>
      </c>
      <c r="M714" s="454">
        <f t="shared" si="388"/>
        <v>0</v>
      </c>
      <c r="N714" s="454">
        <f t="shared" si="389"/>
        <v>0</v>
      </c>
      <c r="O714" s="455">
        <f t="shared" si="390"/>
        <v>0</v>
      </c>
      <c r="P714" s="455">
        <f t="shared" si="391"/>
        <v>0</v>
      </c>
      <c r="Q714" s="479" t="s">
        <v>43</v>
      </c>
      <c r="R714" s="456">
        <v>1</v>
      </c>
      <c r="S714" s="457">
        <f t="shared" si="392"/>
        <v>0</v>
      </c>
      <c r="T714" s="457">
        <f t="shared" si="393"/>
        <v>0</v>
      </c>
      <c r="U714" s="457">
        <f t="shared" si="394"/>
        <v>0</v>
      </c>
      <c r="V714" s="458">
        <f t="shared" si="395"/>
        <v>0</v>
      </c>
      <c r="W714" s="459"/>
      <c r="X714" s="444"/>
    </row>
    <row r="715" spans="1:24" ht="170.25" customHeight="1">
      <c r="A715" s="446" t="s">
        <v>570</v>
      </c>
      <c r="B715" s="447" t="s">
        <v>578</v>
      </c>
      <c r="C715" s="449" t="s">
        <v>1286</v>
      </c>
      <c r="D715" s="449"/>
      <c r="E715" s="449"/>
      <c r="F715" s="449"/>
      <c r="G715" s="449"/>
      <c r="H715" s="479" t="s">
        <v>43</v>
      </c>
      <c r="I715" s="450">
        <v>1</v>
      </c>
      <c r="J715" s="451">
        <f t="shared" si="387"/>
        <v>2</v>
      </c>
      <c r="K715" s="452">
        <v>0</v>
      </c>
      <c r="L715" s="453">
        <v>0.08</v>
      </c>
      <c r="M715" s="454">
        <f t="shared" si="388"/>
        <v>0</v>
      </c>
      <c r="N715" s="454">
        <f t="shared" si="389"/>
        <v>0</v>
      </c>
      <c r="O715" s="455">
        <f t="shared" si="390"/>
        <v>0</v>
      </c>
      <c r="P715" s="455">
        <f t="shared" si="391"/>
        <v>0</v>
      </c>
      <c r="Q715" s="479" t="s">
        <v>43</v>
      </c>
      <c r="R715" s="456">
        <v>1</v>
      </c>
      <c r="S715" s="457">
        <f t="shared" si="392"/>
        <v>0</v>
      </c>
      <c r="T715" s="457">
        <f t="shared" si="393"/>
        <v>0</v>
      </c>
      <c r="U715" s="457">
        <f t="shared" si="394"/>
        <v>0</v>
      </c>
      <c r="V715" s="458">
        <f t="shared" si="395"/>
        <v>0</v>
      </c>
      <c r="W715" s="459"/>
      <c r="X715" s="444"/>
    </row>
    <row r="716" spans="1:24" ht="210" customHeight="1">
      <c r="A716" s="446" t="s">
        <v>570</v>
      </c>
      <c r="B716" s="447" t="s">
        <v>580</v>
      </c>
      <c r="C716" s="449" t="s">
        <v>1287</v>
      </c>
      <c r="D716" s="449"/>
      <c r="E716" s="449"/>
      <c r="F716" s="449"/>
      <c r="G716" s="449"/>
      <c r="H716" s="479" t="s">
        <v>43</v>
      </c>
      <c r="I716" s="450">
        <v>1</v>
      </c>
      <c r="J716" s="451">
        <f t="shared" si="387"/>
        <v>2</v>
      </c>
      <c r="K716" s="452">
        <v>0</v>
      </c>
      <c r="L716" s="453">
        <v>0.08</v>
      </c>
      <c r="M716" s="454">
        <f t="shared" si="388"/>
        <v>0</v>
      </c>
      <c r="N716" s="454">
        <f t="shared" si="389"/>
        <v>0</v>
      </c>
      <c r="O716" s="455">
        <f t="shared" si="390"/>
        <v>0</v>
      </c>
      <c r="P716" s="455">
        <f t="shared" si="391"/>
        <v>0</v>
      </c>
      <c r="Q716" s="479" t="s">
        <v>43</v>
      </c>
      <c r="R716" s="456">
        <v>1</v>
      </c>
      <c r="S716" s="457">
        <f t="shared" si="392"/>
        <v>0</v>
      </c>
      <c r="T716" s="457">
        <f t="shared" si="393"/>
        <v>0</v>
      </c>
      <c r="U716" s="457">
        <f t="shared" si="394"/>
        <v>0</v>
      </c>
      <c r="V716" s="458">
        <f t="shared" si="395"/>
        <v>0</v>
      </c>
      <c r="W716" s="459"/>
      <c r="X716" s="444"/>
    </row>
    <row r="717" spans="1:24" ht="126.75" customHeight="1">
      <c r="A717" s="446" t="s">
        <v>570</v>
      </c>
      <c r="B717" s="447" t="s">
        <v>581</v>
      </c>
      <c r="C717" s="449" t="s">
        <v>1288</v>
      </c>
      <c r="D717" s="449"/>
      <c r="E717" s="449"/>
      <c r="F717" s="449"/>
      <c r="G717" s="449"/>
      <c r="H717" s="479" t="s">
        <v>43</v>
      </c>
      <c r="I717" s="450">
        <v>1</v>
      </c>
      <c r="J717" s="451">
        <f t="shared" si="387"/>
        <v>2</v>
      </c>
      <c r="K717" s="452">
        <v>0</v>
      </c>
      <c r="L717" s="453">
        <v>0.08</v>
      </c>
      <c r="M717" s="454">
        <f t="shared" si="388"/>
        <v>0</v>
      </c>
      <c r="N717" s="454">
        <f t="shared" si="389"/>
        <v>0</v>
      </c>
      <c r="O717" s="455">
        <f t="shared" si="390"/>
        <v>0</v>
      </c>
      <c r="P717" s="455">
        <f t="shared" si="391"/>
        <v>0</v>
      </c>
      <c r="Q717" s="479" t="s">
        <v>43</v>
      </c>
      <c r="R717" s="456">
        <v>1</v>
      </c>
      <c r="S717" s="457">
        <f t="shared" si="392"/>
        <v>0</v>
      </c>
      <c r="T717" s="457">
        <f t="shared" si="393"/>
        <v>0</v>
      </c>
      <c r="U717" s="457">
        <f t="shared" si="394"/>
        <v>0</v>
      </c>
      <c r="V717" s="458">
        <f t="shared" si="395"/>
        <v>0</v>
      </c>
      <c r="W717" s="459"/>
      <c r="X717" s="444"/>
    </row>
    <row r="718" spans="1:24" ht="234.75" customHeight="1">
      <c r="A718" s="446" t="s">
        <v>570</v>
      </c>
      <c r="B718" s="447" t="s">
        <v>583</v>
      </c>
      <c r="C718" s="449" t="s">
        <v>1289</v>
      </c>
      <c r="D718" s="449"/>
      <c r="E718" s="449"/>
      <c r="F718" s="449"/>
      <c r="G718" s="449"/>
      <c r="H718" s="479" t="s">
        <v>43</v>
      </c>
      <c r="I718" s="450">
        <v>3</v>
      </c>
      <c r="J718" s="451">
        <f t="shared" si="387"/>
        <v>6</v>
      </c>
      <c r="K718" s="452">
        <v>0</v>
      </c>
      <c r="L718" s="453">
        <v>0.08</v>
      </c>
      <c r="M718" s="454">
        <f t="shared" si="388"/>
        <v>0</v>
      </c>
      <c r="N718" s="454">
        <f t="shared" si="389"/>
        <v>0</v>
      </c>
      <c r="O718" s="455">
        <f t="shared" si="390"/>
        <v>0</v>
      </c>
      <c r="P718" s="455">
        <f t="shared" si="391"/>
        <v>0</v>
      </c>
      <c r="Q718" s="479" t="s">
        <v>43</v>
      </c>
      <c r="R718" s="456">
        <v>3</v>
      </c>
      <c r="S718" s="457">
        <f t="shared" si="392"/>
        <v>0</v>
      </c>
      <c r="T718" s="457">
        <f t="shared" si="393"/>
        <v>0</v>
      </c>
      <c r="U718" s="457">
        <f t="shared" si="394"/>
        <v>0</v>
      </c>
      <c r="V718" s="458">
        <f t="shared" si="395"/>
        <v>0</v>
      </c>
      <c r="W718" s="459"/>
      <c r="X718" s="444"/>
    </row>
    <row r="719" spans="1:24" ht="277.5" customHeight="1">
      <c r="A719" s="446" t="s">
        <v>570</v>
      </c>
      <c r="B719" s="447" t="s">
        <v>586</v>
      </c>
      <c r="C719" s="449" t="s">
        <v>1290</v>
      </c>
      <c r="D719" s="449"/>
      <c r="E719" s="449"/>
      <c r="F719" s="449"/>
      <c r="G719" s="449"/>
      <c r="H719" s="479" t="s">
        <v>43</v>
      </c>
      <c r="I719" s="450">
        <v>1</v>
      </c>
      <c r="J719" s="451">
        <f t="shared" si="387"/>
        <v>2</v>
      </c>
      <c r="K719" s="452">
        <v>0</v>
      </c>
      <c r="L719" s="453">
        <v>0.08</v>
      </c>
      <c r="M719" s="454">
        <f t="shared" si="388"/>
        <v>0</v>
      </c>
      <c r="N719" s="454">
        <f t="shared" si="389"/>
        <v>0</v>
      </c>
      <c r="O719" s="455">
        <f t="shared" si="390"/>
        <v>0</v>
      </c>
      <c r="P719" s="455">
        <f t="shared" si="391"/>
        <v>0</v>
      </c>
      <c r="Q719" s="479" t="s">
        <v>43</v>
      </c>
      <c r="R719" s="456">
        <v>1</v>
      </c>
      <c r="S719" s="457">
        <f t="shared" si="392"/>
        <v>0</v>
      </c>
      <c r="T719" s="457">
        <f t="shared" si="393"/>
        <v>0</v>
      </c>
      <c r="U719" s="457">
        <f t="shared" si="394"/>
        <v>0</v>
      </c>
      <c r="V719" s="458">
        <f t="shared" si="395"/>
        <v>0</v>
      </c>
      <c r="W719" s="459"/>
      <c r="X719" s="444"/>
    </row>
    <row r="720" spans="1:24" ht="233.25" customHeight="1">
      <c r="A720" s="446" t="s">
        <v>570</v>
      </c>
      <c r="B720" s="447" t="s">
        <v>588</v>
      </c>
      <c r="C720" s="449" t="s">
        <v>1291</v>
      </c>
      <c r="D720" s="449"/>
      <c r="E720" s="449"/>
      <c r="F720" s="449"/>
      <c r="G720" s="449"/>
      <c r="H720" s="479" t="s">
        <v>43</v>
      </c>
      <c r="I720" s="450">
        <v>5</v>
      </c>
      <c r="J720" s="451">
        <f t="shared" si="387"/>
        <v>10</v>
      </c>
      <c r="K720" s="452">
        <v>0</v>
      </c>
      <c r="L720" s="453">
        <v>0.08</v>
      </c>
      <c r="M720" s="454">
        <f t="shared" si="388"/>
        <v>0</v>
      </c>
      <c r="N720" s="454">
        <f t="shared" si="389"/>
        <v>0</v>
      </c>
      <c r="O720" s="455">
        <f t="shared" si="390"/>
        <v>0</v>
      </c>
      <c r="P720" s="455">
        <f t="shared" si="391"/>
        <v>0</v>
      </c>
      <c r="Q720" s="479" t="s">
        <v>43</v>
      </c>
      <c r="R720" s="456">
        <f>J720*0.6</f>
        <v>6</v>
      </c>
      <c r="S720" s="457">
        <f t="shared" si="392"/>
        <v>0</v>
      </c>
      <c r="T720" s="457">
        <f t="shared" si="393"/>
        <v>0</v>
      </c>
      <c r="U720" s="457">
        <f t="shared" si="394"/>
        <v>0</v>
      </c>
      <c r="V720" s="458">
        <f t="shared" si="395"/>
        <v>0</v>
      </c>
      <c r="W720" s="459"/>
      <c r="X720" s="444"/>
    </row>
    <row r="721" spans="1:25" s="445" customFormat="1" ht="47.25" customHeight="1">
      <c r="A721" s="446"/>
      <c r="B721" s="650" t="s">
        <v>1848</v>
      </c>
      <c r="C721" s="650"/>
      <c r="D721" s="650"/>
      <c r="E721" s="519"/>
      <c r="F721" s="519"/>
      <c r="G721" s="519"/>
      <c r="H721" s="437"/>
      <c r="I721" s="439"/>
      <c r="J721" s="437"/>
      <c r="K721" s="437"/>
      <c r="L721" s="437"/>
      <c r="M721" s="437"/>
      <c r="N721" s="441" t="s">
        <v>535</v>
      </c>
      <c r="O721" s="440">
        <f>SUM(O722:O750)</f>
        <v>0</v>
      </c>
      <c r="P721" s="440">
        <f>SUM(P722:P750)</f>
        <v>0</v>
      </c>
      <c r="Q721" s="594"/>
      <c r="R721" s="442"/>
      <c r="S721" s="440">
        <f>SUM(S722:S750)</f>
        <v>0</v>
      </c>
      <c r="T721" s="440">
        <f>SUM(T722:T750)</f>
        <v>0</v>
      </c>
      <c r="U721" s="440">
        <f>SUM(U722:U750)</f>
        <v>0</v>
      </c>
      <c r="V721" s="440">
        <f>SUM(V722:V750)</f>
        <v>0</v>
      </c>
      <c r="W721" s="443"/>
      <c r="X721" s="444"/>
      <c r="Y721" s="410"/>
    </row>
    <row r="722" spans="1:25" ht="36.75" customHeight="1">
      <c r="A722" s="446" t="s">
        <v>570</v>
      </c>
      <c r="B722" s="447" t="s">
        <v>571</v>
      </c>
      <c r="C722" s="449" t="s">
        <v>1292</v>
      </c>
      <c r="D722" s="449"/>
      <c r="E722" s="449"/>
      <c r="F722" s="449"/>
      <c r="G722" s="449"/>
      <c r="H722" s="479" t="s">
        <v>43</v>
      </c>
      <c r="I722" s="450">
        <v>1</v>
      </c>
      <c r="J722" s="451">
        <f t="shared" ref="J722:J750" si="396">I722*2</f>
        <v>2</v>
      </c>
      <c r="K722" s="452">
        <v>0</v>
      </c>
      <c r="L722" s="453">
        <v>0.08</v>
      </c>
      <c r="M722" s="454">
        <f t="shared" ref="M722:M750" si="397">K722*L722</f>
        <v>0</v>
      </c>
      <c r="N722" s="454">
        <f t="shared" ref="N722:N750" si="398">K722+M722</f>
        <v>0</v>
      </c>
      <c r="O722" s="455">
        <f t="shared" ref="O722:O750" si="399">J722*K722</f>
        <v>0</v>
      </c>
      <c r="P722" s="455">
        <f t="shared" ref="P722:P750" si="400">J722*N722</f>
        <v>0</v>
      </c>
      <c r="Q722" s="479" t="s">
        <v>43</v>
      </c>
      <c r="R722" s="456">
        <v>1</v>
      </c>
      <c r="S722" s="457">
        <f t="shared" ref="S722:S750" si="401">R722*K722</f>
        <v>0</v>
      </c>
      <c r="T722" s="457">
        <f t="shared" ref="T722:T750" si="402">R722*N722</f>
        <v>0</v>
      </c>
      <c r="U722" s="457">
        <f t="shared" ref="U722:U750" si="403">O722+S722</f>
        <v>0</v>
      </c>
      <c r="V722" s="458">
        <f t="shared" ref="V722:V750" si="404">P722+T722</f>
        <v>0</v>
      </c>
      <c r="W722" s="459"/>
      <c r="X722" s="444"/>
    </row>
    <row r="723" spans="1:25" ht="48.75" customHeight="1">
      <c r="A723" s="446" t="s">
        <v>570</v>
      </c>
      <c r="B723" s="447" t="s">
        <v>573</v>
      </c>
      <c r="C723" s="449" t="s">
        <v>1293</v>
      </c>
      <c r="D723" s="449"/>
      <c r="E723" s="449"/>
      <c r="F723" s="449"/>
      <c r="G723" s="449"/>
      <c r="H723" s="479" t="s">
        <v>43</v>
      </c>
      <c r="I723" s="450">
        <v>1</v>
      </c>
      <c r="J723" s="451">
        <f t="shared" si="396"/>
        <v>2</v>
      </c>
      <c r="K723" s="452">
        <v>0</v>
      </c>
      <c r="L723" s="453">
        <v>0.08</v>
      </c>
      <c r="M723" s="454">
        <f t="shared" si="397"/>
        <v>0</v>
      </c>
      <c r="N723" s="454">
        <f t="shared" si="398"/>
        <v>0</v>
      </c>
      <c r="O723" s="455">
        <f t="shared" si="399"/>
        <v>0</v>
      </c>
      <c r="P723" s="455">
        <f t="shared" si="400"/>
        <v>0</v>
      </c>
      <c r="Q723" s="479" t="s">
        <v>43</v>
      </c>
      <c r="R723" s="456">
        <v>1</v>
      </c>
      <c r="S723" s="457">
        <f t="shared" si="401"/>
        <v>0</v>
      </c>
      <c r="T723" s="457">
        <f t="shared" si="402"/>
        <v>0</v>
      </c>
      <c r="U723" s="457">
        <f t="shared" si="403"/>
        <v>0</v>
      </c>
      <c r="V723" s="458">
        <f t="shared" si="404"/>
        <v>0</v>
      </c>
      <c r="W723" s="459"/>
      <c r="X723" s="444"/>
    </row>
    <row r="724" spans="1:25" ht="87.75" customHeight="1">
      <c r="A724" s="446" t="s">
        <v>570</v>
      </c>
      <c r="B724" s="447" t="s">
        <v>575</v>
      </c>
      <c r="C724" s="449" t="s">
        <v>1294</v>
      </c>
      <c r="D724" s="449"/>
      <c r="E724" s="449"/>
      <c r="F724" s="449"/>
      <c r="G724" s="449"/>
      <c r="H724" s="479" t="s">
        <v>43</v>
      </c>
      <c r="I724" s="450">
        <v>1</v>
      </c>
      <c r="J724" s="451">
        <f t="shared" si="396"/>
        <v>2</v>
      </c>
      <c r="K724" s="452">
        <v>0</v>
      </c>
      <c r="L724" s="453">
        <v>0.08</v>
      </c>
      <c r="M724" s="454">
        <f t="shared" si="397"/>
        <v>0</v>
      </c>
      <c r="N724" s="454">
        <f t="shared" si="398"/>
        <v>0</v>
      </c>
      <c r="O724" s="455">
        <f t="shared" si="399"/>
        <v>0</v>
      </c>
      <c r="P724" s="455">
        <f t="shared" si="400"/>
        <v>0</v>
      </c>
      <c r="Q724" s="479" t="s">
        <v>43</v>
      </c>
      <c r="R724" s="456">
        <v>1</v>
      </c>
      <c r="S724" s="457">
        <f t="shared" si="401"/>
        <v>0</v>
      </c>
      <c r="T724" s="457">
        <f t="shared" si="402"/>
        <v>0</v>
      </c>
      <c r="U724" s="457">
        <f t="shared" si="403"/>
        <v>0</v>
      </c>
      <c r="V724" s="458">
        <f t="shared" si="404"/>
        <v>0</v>
      </c>
      <c r="W724" s="459"/>
      <c r="X724" s="444"/>
    </row>
    <row r="725" spans="1:25" ht="80.25" customHeight="1">
      <c r="A725" s="446" t="s">
        <v>570</v>
      </c>
      <c r="B725" s="447" t="s">
        <v>577</v>
      </c>
      <c r="C725" s="449" t="s">
        <v>1295</v>
      </c>
      <c r="D725" s="449"/>
      <c r="E725" s="449"/>
      <c r="F725" s="449"/>
      <c r="G725" s="449"/>
      <c r="H725" s="479" t="s">
        <v>43</v>
      </c>
      <c r="I725" s="450">
        <v>1</v>
      </c>
      <c r="J725" s="451">
        <f t="shared" si="396"/>
        <v>2</v>
      </c>
      <c r="K725" s="452">
        <v>0</v>
      </c>
      <c r="L725" s="453">
        <v>0.08</v>
      </c>
      <c r="M725" s="454">
        <f t="shared" si="397"/>
        <v>0</v>
      </c>
      <c r="N725" s="454">
        <f t="shared" si="398"/>
        <v>0</v>
      </c>
      <c r="O725" s="455">
        <f t="shared" si="399"/>
        <v>0</v>
      </c>
      <c r="P725" s="455">
        <f t="shared" si="400"/>
        <v>0</v>
      </c>
      <c r="Q725" s="479" t="s">
        <v>43</v>
      </c>
      <c r="R725" s="456">
        <v>1</v>
      </c>
      <c r="S725" s="457">
        <f t="shared" si="401"/>
        <v>0</v>
      </c>
      <c r="T725" s="457">
        <f t="shared" si="402"/>
        <v>0</v>
      </c>
      <c r="U725" s="457">
        <f t="shared" si="403"/>
        <v>0</v>
      </c>
      <c r="V725" s="458">
        <f t="shared" si="404"/>
        <v>0</v>
      </c>
      <c r="W725" s="459"/>
      <c r="X725" s="444"/>
    </row>
    <row r="726" spans="1:25" ht="64.5" customHeight="1">
      <c r="A726" s="446" t="s">
        <v>570</v>
      </c>
      <c r="B726" s="447" t="s">
        <v>578</v>
      </c>
      <c r="C726" s="449" t="s">
        <v>1296</v>
      </c>
      <c r="D726" s="449"/>
      <c r="E726" s="449"/>
      <c r="F726" s="449"/>
      <c r="G726" s="449"/>
      <c r="H726" s="479" t="s">
        <v>43</v>
      </c>
      <c r="I726" s="450">
        <v>1</v>
      </c>
      <c r="J726" s="451">
        <f t="shared" si="396"/>
        <v>2</v>
      </c>
      <c r="K726" s="452">
        <v>0</v>
      </c>
      <c r="L726" s="453">
        <v>0.08</v>
      </c>
      <c r="M726" s="454">
        <f t="shared" si="397"/>
        <v>0</v>
      </c>
      <c r="N726" s="454">
        <f t="shared" si="398"/>
        <v>0</v>
      </c>
      <c r="O726" s="455">
        <f t="shared" si="399"/>
        <v>0</v>
      </c>
      <c r="P726" s="455">
        <f t="shared" si="400"/>
        <v>0</v>
      </c>
      <c r="Q726" s="479" t="s">
        <v>43</v>
      </c>
      <c r="R726" s="456">
        <v>1</v>
      </c>
      <c r="S726" s="457">
        <f t="shared" si="401"/>
        <v>0</v>
      </c>
      <c r="T726" s="457">
        <f t="shared" si="402"/>
        <v>0</v>
      </c>
      <c r="U726" s="457">
        <f t="shared" si="403"/>
        <v>0</v>
      </c>
      <c r="V726" s="458">
        <f t="shared" si="404"/>
        <v>0</v>
      </c>
      <c r="W726" s="459"/>
      <c r="X726" s="444"/>
    </row>
    <row r="727" spans="1:25" ht="67.5" customHeight="1">
      <c r="A727" s="446" t="s">
        <v>570</v>
      </c>
      <c r="B727" s="447" t="s">
        <v>580</v>
      </c>
      <c r="C727" s="449" t="s">
        <v>1297</v>
      </c>
      <c r="D727" s="449"/>
      <c r="E727" s="449"/>
      <c r="F727" s="449"/>
      <c r="G727" s="449"/>
      <c r="H727" s="479" t="s">
        <v>43</v>
      </c>
      <c r="I727" s="450">
        <v>1</v>
      </c>
      <c r="J727" s="451">
        <f t="shared" si="396"/>
        <v>2</v>
      </c>
      <c r="K727" s="452">
        <v>0</v>
      </c>
      <c r="L727" s="453">
        <v>0.08</v>
      </c>
      <c r="M727" s="454">
        <f t="shared" si="397"/>
        <v>0</v>
      </c>
      <c r="N727" s="454">
        <f t="shared" si="398"/>
        <v>0</v>
      </c>
      <c r="O727" s="455">
        <f t="shared" si="399"/>
        <v>0</v>
      </c>
      <c r="P727" s="455">
        <f t="shared" si="400"/>
        <v>0</v>
      </c>
      <c r="Q727" s="479" t="s">
        <v>43</v>
      </c>
      <c r="R727" s="456">
        <v>1</v>
      </c>
      <c r="S727" s="457">
        <f t="shared" si="401"/>
        <v>0</v>
      </c>
      <c r="T727" s="457">
        <f t="shared" si="402"/>
        <v>0</v>
      </c>
      <c r="U727" s="457">
        <f t="shared" si="403"/>
        <v>0</v>
      </c>
      <c r="V727" s="458">
        <f t="shared" si="404"/>
        <v>0</v>
      </c>
      <c r="W727" s="459"/>
      <c r="X727" s="444"/>
    </row>
    <row r="728" spans="1:25" ht="48.75" customHeight="1">
      <c r="A728" s="446" t="s">
        <v>570</v>
      </c>
      <c r="B728" s="447" t="s">
        <v>581</v>
      </c>
      <c r="C728" s="449" t="s">
        <v>1298</v>
      </c>
      <c r="D728" s="449"/>
      <c r="E728" s="449"/>
      <c r="F728" s="449"/>
      <c r="G728" s="449"/>
      <c r="H728" s="479" t="s">
        <v>43</v>
      </c>
      <c r="I728" s="450">
        <v>1</v>
      </c>
      <c r="J728" s="451">
        <f t="shared" si="396"/>
        <v>2</v>
      </c>
      <c r="K728" s="452">
        <v>0</v>
      </c>
      <c r="L728" s="453">
        <v>0.08</v>
      </c>
      <c r="M728" s="454">
        <f t="shared" si="397"/>
        <v>0</v>
      </c>
      <c r="N728" s="454">
        <f t="shared" si="398"/>
        <v>0</v>
      </c>
      <c r="O728" s="455">
        <f t="shared" si="399"/>
        <v>0</v>
      </c>
      <c r="P728" s="455">
        <f t="shared" si="400"/>
        <v>0</v>
      </c>
      <c r="Q728" s="479" t="s">
        <v>43</v>
      </c>
      <c r="R728" s="456">
        <v>1</v>
      </c>
      <c r="S728" s="457">
        <f t="shared" si="401"/>
        <v>0</v>
      </c>
      <c r="T728" s="457">
        <f t="shared" si="402"/>
        <v>0</v>
      </c>
      <c r="U728" s="457">
        <f t="shared" si="403"/>
        <v>0</v>
      </c>
      <c r="V728" s="458">
        <f t="shared" si="404"/>
        <v>0</v>
      </c>
      <c r="W728" s="459"/>
      <c r="X728" s="444"/>
    </row>
    <row r="729" spans="1:25" ht="48.75" customHeight="1">
      <c r="A729" s="446" t="s">
        <v>570</v>
      </c>
      <c r="B729" s="447" t="s">
        <v>583</v>
      </c>
      <c r="C729" s="449" t="s">
        <v>1299</v>
      </c>
      <c r="D729" s="449"/>
      <c r="E729" s="449"/>
      <c r="F729" s="449"/>
      <c r="G729" s="449"/>
      <c r="H729" s="479" t="s">
        <v>43</v>
      </c>
      <c r="I729" s="450">
        <v>1</v>
      </c>
      <c r="J729" s="451">
        <f t="shared" si="396"/>
        <v>2</v>
      </c>
      <c r="K729" s="452">
        <v>0</v>
      </c>
      <c r="L729" s="453">
        <v>0.08</v>
      </c>
      <c r="M729" s="454">
        <f t="shared" si="397"/>
        <v>0</v>
      </c>
      <c r="N729" s="454">
        <f t="shared" si="398"/>
        <v>0</v>
      </c>
      <c r="O729" s="455">
        <f t="shared" si="399"/>
        <v>0</v>
      </c>
      <c r="P729" s="455">
        <f t="shared" si="400"/>
        <v>0</v>
      </c>
      <c r="Q729" s="479" t="s">
        <v>43</v>
      </c>
      <c r="R729" s="456">
        <v>1</v>
      </c>
      <c r="S729" s="457">
        <f t="shared" si="401"/>
        <v>0</v>
      </c>
      <c r="T729" s="457">
        <f t="shared" si="402"/>
        <v>0</v>
      </c>
      <c r="U729" s="457">
        <f t="shared" si="403"/>
        <v>0</v>
      </c>
      <c r="V729" s="458">
        <f t="shared" si="404"/>
        <v>0</v>
      </c>
      <c r="W729" s="459"/>
      <c r="X729" s="444"/>
    </row>
    <row r="730" spans="1:25" ht="48.75" customHeight="1">
      <c r="A730" s="446" t="s">
        <v>570</v>
      </c>
      <c r="B730" s="447" t="s">
        <v>586</v>
      </c>
      <c r="C730" s="449" t="s">
        <v>1300</v>
      </c>
      <c r="D730" s="449"/>
      <c r="E730" s="449"/>
      <c r="F730" s="449"/>
      <c r="G730" s="449"/>
      <c r="H730" s="479" t="s">
        <v>43</v>
      </c>
      <c r="I730" s="450">
        <v>1</v>
      </c>
      <c r="J730" s="451">
        <f t="shared" si="396"/>
        <v>2</v>
      </c>
      <c r="K730" s="452">
        <v>0</v>
      </c>
      <c r="L730" s="453">
        <v>0.08</v>
      </c>
      <c r="M730" s="454">
        <f t="shared" si="397"/>
        <v>0</v>
      </c>
      <c r="N730" s="454">
        <f t="shared" si="398"/>
        <v>0</v>
      </c>
      <c r="O730" s="455">
        <f t="shared" si="399"/>
        <v>0</v>
      </c>
      <c r="P730" s="455">
        <f t="shared" si="400"/>
        <v>0</v>
      </c>
      <c r="Q730" s="479" t="s">
        <v>43</v>
      </c>
      <c r="R730" s="456">
        <v>1</v>
      </c>
      <c r="S730" s="457">
        <f t="shared" si="401"/>
        <v>0</v>
      </c>
      <c r="T730" s="457">
        <f t="shared" si="402"/>
        <v>0</v>
      </c>
      <c r="U730" s="457">
        <f t="shared" si="403"/>
        <v>0</v>
      </c>
      <c r="V730" s="458">
        <f t="shared" si="404"/>
        <v>0</v>
      </c>
      <c r="W730" s="459"/>
      <c r="X730" s="444"/>
    </row>
    <row r="731" spans="1:25" ht="48.75" customHeight="1">
      <c r="A731" s="446" t="s">
        <v>570</v>
      </c>
      <c r="B731" s="447" t="s">
        <v>588</v>
      </c>
      <c r="C731" s="449" t="s">
        <v>1301</v>
      </c>
      <c r="D731" s="449"/>
      <c r="E731" s="449"/>
      <c r="F731" s="449"/>
      <c r="G731" s="449"/>
      <c r="H731" s="479" t="s">
        <v>43</v>
      </c>
      <c r="I731" s="450">
        <v>1</v>
      </c>
      <c r="J731" s="451">
        <f t="shared" si="396"/>
        <v>2</v>
      </c>
      <c r="K731" s="452">
        <v>0</v>
      </c>
      <c r="L731" s="453">
        <v>0.08</v>
      </c>
      <c r="M731" s="454">
        <f t="shared" si="397"/>
        <v>0</v>
      </c>
      <c r="N731" s="454">
        <f t="shared" si="398"/>
        <v>0</v>
      </c>
      <c r="O731" s="455">
        <f t="shared" si="399"/>
        <v>0</v>
      </c>
      <c r="P731" s="455">
        <f t="shared" si="400"/>
        <v>0</v>
      </c>
      <c r="Q731" s="479" t="s">
        <v>43</v>
      </c>
      <c r="R731" s="456">
        <v>1</v>
      </c>
      <c r="S731" s="457">
        <f t="shared" si="401"/>
        <v>0</v>
      </c>
      <c r="T731" s="457">
        <f t="shared" si="402"/>
        <v>0</v>
      </c>
      <c r="U731" s="457">
        <f t="shared" si="403"/>
        <v>0</v>
      </c>
      <c r="V731" s="458">
        <f t="shared" si="404"/>
        <v>0</v>
      </c>
      <c r="W731" s="459"/>
      <c r="X731" s="444"/>
    </row>
    <row r="732" spans="1:25" ht="48.75" customHeight="1">
      <c r="A732" s="446" t="s">
        <v>570</v>
      </c>
      <c r="B732" s="447" t="s">
        <v>590</v>
      </c>
      <c r="C732" s="449" t="s">
        <v>1302</v>
      </c>
      <c r="D732" s="449"/>
      <c r="E732" s="449"/>
      <c r="F732" s="449"/>
      <c r="G732" s="449"/>
      <c r="H732" s="479" t="s">
        <v>43</v>
      </c>
      <c r="I732" s="450">
        <v>90</v>
      </c>
      <c r="J732" s="451">
        <f t="shared" si="396"/>
        <v>180</v>
      </c>
      <c r="K732" s="452">
        <v>0</v>
      </c>
      <c r="L732" s="453">
        <v>0.08</v>
      </c>
      <c r="M732" s="454">
        <f t="shared" si="397"/>
        <v>0</v>
      </c>
      <c r="N732" s="454">
        <f t="shared" si="398"/>
        <v>0</v>
      </c>
      <c r="O732" s="455">
        <f t="shared" si="399"/>
        <v>0</v>
      </c>
      <c r="P732" s="455">
        <f t="shared" si="400"/>
        <v>0</v>
      </c>
      <c r="Q732" s="479" t="s">
        <v>43</v>
      </c>
      <c r="R732" s="456">
        <f>J732*0.6</f>
        <v>108</v>
      </c>
      <c r="S732" s="457">
        <f t="shared" si="401"/>
        <v>0</v>
      </c>
      <c r="T732" s="457">
        <f t="shared" si="402"/>
        <v>0</v>
      </c>
      <c r="U732" s="457">
        <f t="shared" si="403"/>
        <v>0</v>
      </c>
      <c r="V732" s="458">
        <f t="shared" si="404"/>
        <v>0</v>
      </c>
      <c r="W732" s="459">
        <v>13</v>
      </c>
      <c r="X732" s="444"/>
    </row>
    <row r="733" spans="1:25" ht="48.75" customHeight="1">
      <c r="A733" s="446" t="s">
        <v>570</v>
      </c>
      <c r="B733" s="447" t="s">
        <v>592</v>
      </c>
      <c r="C733" s="449" t="s">
        <v>1303</v>
      </c>
      <c r="D733" s="449"/>
      <c r="E733" s="449"/>
      <c r="F733" s="449"/>
      <c r="G733" s="449"/>
      <c r="H733" s="479" t="s">
        <v>43</v>
      </c>
      <c r="I733" s="450">
        <v>10</v>
      </c>
      <c r="J733" s="451">
        <f t="shared" si="396"/>
        <v>20</v>
      </c>
      <c r="K733" s="452">
        <v>0</v>
      </c>
      <c r="L733" s="453">
        <v>0.08</v>
      </c>
      <c r="M733" s="454">
        <f t="shared" si="397"/>
        <v>0</v>
      </c>
      <c r="N733" s="454">
        <f t="shared" si="398"/>
        <v>0</v>
      </c>
      <c r="O733" s="455">
        <f t="shared" si="399"/>
        <v>0</v>
      </c>
      <c r="P733" s="455">
        <f t="shared" si="400"/>
        <v>0</v>
      </c>
      <c r="Q733" s="479" t="s">
        <v>43</v>
      </c>
      <c r="R733" s="456">
        <f>J733*0.6</f>
        <v>12</v>
      </c>
      <c r="S733" s="457">
        <f t="shared" si="401"/>
        <v>0</v>
      </c>
      <c r="T733" s="457">
        <f t="shared" si="402"/>
        <v>0</v>
      </c>
      <c r="U733" s="457">
        <f t="shared" si="403"/>
        <v>0</v>
      </c>
      <c r="V733" s="458">
        <f t="shared" si="404"/>
        <v>0</v>
      </c>
      <c r="W733" s="459">
        <v>13</v>
      </c>
      <c r="X733" s="444"/>
    </row>
    <row r="734" spans="1:25" ht="48.75" customHeight="1">
      <c r="A734" s="446" t="s">
        <v>570</v>
      </c>
      <c r="B734" s="447" t="s">
        <v>595</v>
      </c>
      <c r="C734" s="449" t="s">
        <v>1304</v>
      </c>
      <c r="D734" s="449"/>
      <c r="E734" s="449"/>
      <c r="F734" s="449"/>
      <c r="G734" s="449"/>
      <c r="H734" s="479" t="s">
        <v>43</v>
      </c>
      <c r="I734" s="450">
        <v>1</v>
      </c>
      <c r="J734" s="451">
        <f t="shared" si="396"/>
        <v>2</v>
      </c>
      <c r="K734" s="452">
        <v>0</v>
      </c>
      <c r="L734" s="453">
        <v>0.08</v>
      </c>
      <c r="M734" s="454">
        <f t="shared" si="397"/>
        <v>0</v>
      </c>
      <c r="N734" s="454">
        <f t="shared" si="398"/>
        <v>0</v>
      </c>
      <c r="O734" s="455">
        <f t="shared" si="399"/>
        <v>0</v>
      </c>
      <c r="P734" s="455">
        <f t="shared" si="400"/>
        <v>0</v>
      </c>
      <c r="Q734" s="479" t="s">
        <v>43</v>
      </c>
      <c r="R734" s="456">
        <v>1</v>
      </c>
      <c r="S734" s="457">
        <f t="shared" si="401"/>
        <v>0</v>
      </c>
      <c r="T734" s="457">
        <f t="shared" si="402"/>
        <v>0</v>
      </c>
      <c r="U734" s="457">
        <f t="shared" si="403"/>
        <v>0</v>
      </c>
      <c r="V734" s="458">
        <f t="shared" si="404"/>
        <v>0</v>
      </c>
      <c r="W734" s="459"/>
      <c r="X734" s="444"/>
    </row>
    <row r="735" spans="1:25" ht="48.75" customHeight="1">
      <c r="A735" s="446" t="s">
        <v>570</v>
      </c>
      <c r="B735" s="447" t="s">
        <v>598</v>
      </c>
      <c r="C735" s="449" t="s">
        <v>1305</v>
      </c>
      <c r="D735" s="449"/>
      <c r="E735" s="449"/>
      <c r="F735" s="449"/>
      <c r="G735" s="449"/>
      <c r="H735" s="479" t="s">
        <v>43</v>
      </c>
      <c r="I735" s="450">
        <v>1</v>
      </c>
      <c r="J735" s="451">
        <f t="shared" si="396"/>
        <v>2</v>
      </c>
      <c r="K735" s="452">
        <v>0</v>
      </c>
      <c r="L735" s="453">
        <v>0.08</v>
      </c>
      <c r="M735" s="454">
        <f t="shared" si="397"/>
        <v>0</v>
      </c>
      <c r="N735" s="454">
        <f t="shared" si="398"/>
        <v>0</v>
      </c>
      <c r="O735" s="455">
        <f t="shared" si="399"/>
        <v>0</v>
      </c>
      <c r="P735" s="455">
        <f t="shared" si="400"/>
        <v>0</v>
      </c>
      <c r="Q735" s="479" t="s">
        <v>43</v>
      </c>
      <c r="R735" s="456">
        <v>1</v>
      </c>
      <c r="S735" s="457">
        <f t="shared" si="401"/>
        <v>0</v>
      </c>
      <c r="T735" s="457">
        <f t="shared" si="402"/>
        <v>0</v>
      </c>
      <c r="U735" s="457">
        <f t="shared" si="403"/>
        <v>0</v>
      </c>
      <c r="V735" s="458">
        <f t="shared" si="404"/>
        <v>0</v>
      </c>
      <c r="W735" s="459">
        <v>4</v>
      </c>
      <c r="X735" s="444"/>
    </row>
    <row r="736" spans="1:25" ht="48.75" customHeight="1">
      <c r="A736" s="446" t="s">
        <v>570</v>
      </c>
      <c r="B736" s="447" t="s">
        <v>600</v>
      </c>
      <c r="C736" s="449" t="s">
        <v>1306</v>
      </c>
      <c r="D736" s="449"/>
      <c r="E736" s="449"/>
      <c r="F736" s="449"/>
      <c r="G736" s="449"/>
      <c r="H736" s="479" t="s">
        <v>43</v>
      </c>
      <c r="I736" s="450">
        <v>1</v>
      </c>
      <c r="J736" s="451">
        <f t="shared" si="396"/>
        <v>2</v>
      </c>
      <c r="K736" s="452">
        <v>0</v>
      </c>
      <c r="L736" s="453">
        <v>0.08</v>
      </c>
      <c r="M736" s="454">
        <f t="shared" si="397"/>
        <v>0</v>
      </c>
      <c r="N736" s="454">
        <f t="shared" si="398"/>
        <v>0</v>
      </c>
      <c r="O736" s="455">
        <f t="shared" si="399"/>
        <v>0</v>
      </c>
      <c r="P736" s="455">
        <f t="shared" si="400"/>
        <v>0</v>
      </c>
      <c r="Q736" s="479" t="s">
        <v>43</v>
      </c>
      <c r="R736" s="456">
        <v>1</v>
      </c>
      <c r="S736" s="457">
        <f t="shared" si="401"/>
        <v>0</v>
      </c>
      <c r="T736" s="457">
        <f t="shared" si="402"/>
        <v>0</v>
      </c>
      <c r="U736" s="457">
        <f t="shared" si="403"/>
        <v>0</v>
      </c>
      <c r="V736" s="458">
        <f t="shared" si="404"/>
        <v>0</v>
      </c>
      <c r="W736" s="459">
        <v>4</v>
      </c>
      <c r="X736" s="444"/>
    </row>
    <row r="737" spans="1:25" ht="48.75" customHeight="1">
      <c r="A737" s="446" t="s">
        <v>570</v>
      </c>
      <c r="B737" s="447" t="s">
        <v>602</v>
      </c>
      <c r="C737" s="449" t="s">
        <v>1307</v>
      </c>
      <c r="D737" s="449"/>
      <c r="E737" s="449"/>
      <c r="F737" s="449"/>
      <c r="G737" s="449"/>
      <c r="H737" s="479" t="s">
        <v>43</v>
      </c>
      <c r="I737" s="450">
        <v>40</v>
      </c>
      <c r="J737" s="451">
        <f t="shared" si="396"/>
        <v>80</v>
      </c>
      <c r="K737" s="452">
        <v>0</v>
      </c>
      <c r="L737" s="453">
        <v>0.08</v>
      </c>
      <c r="M737" s="454">
        <f t="shared" si="397"/>
        <v>0</v>
      </c>
      <c r="N737" s="454">
        <f t="shared" si="398"/>
        <v>0</v>
      </c>
      <c r="O737" s="455">
        <f t="shared" si="399"/>
        <v>0</v>
      </c>
      <c r="P737" s="455">
        <f t="shared" si="400"/>
        <v>0</v>
      </c>
      <c r="Q737" s="479" t="s">
        <v>43</v>
      </c>
      <c r="R737" s="456">
        <f>J737*0.6</f>
        <v>48</v>
      </c>
      <c r="S737" s="457">
        <f t="shared" si="401"/>
        <v>0</v>
      </c>
      <c r="T737" s="457">
        <f t="shared" si="402"/>
        <v>0</v>
      </c>
      <c r="U737" s="457">
        <f t="shared" si="403"/>
        <v>0</v>
      </c>
      <c r="V737" s="458">
        <f t="shared" si="404"/>
        <v>0</v>
      </c>
      <c r="W737" s="459">
        <v>4</v>
      </c>
      <c r="X737" s="444"/>
    </row>
    <row r="738" spans="1:25" ht="48.75" customHeight="1">
      <c r="A738" s="446" t="s">
        <v>570</v>
      </c>
      <c r="B738" s="447" t="s">
        <v>604</v>
      </c>
      <c r="C738" s="449" t="s">
        <v>1308</v>
      </c>
      <c r="D738" s="449"/>
      <c r="E738" s="449"/>
      <c r="F738" s="449"/>
      <c r="G738" s="449"/>
      <c r="H738" s="479" t="s">
        <v>43</v>
      </c>
      <c r="I738" s="450">
        <v>1</v>
      </c>
      <c r="J738" s="451">
        <f t="shared" si="396"/>
        <v>2</v>
      </c>
      <c r="K738" s="452">
        <v>0</v>
      </c>
      <c r="L738" s="453">
        <v>0.08</v>
      </c>
      <c r="M738" s="454">
        <f t="shared" si="397"/>
        <v>0</v>
      </c>
      <c r="N738" s="454">
        <f t="shared" si="398"/>
        <v>0</v>
      </c>
      <c r="O738" s="455">
        <f t="shared" si="399"/>
        <v>0</v>
      </c>
      <c r="P738" s="455">
        <f t="shared" si="400"/>
        <v>0</v>
      </c>
      <c r="Q738" s="479" t="s">
        <v>43</v>
      </c>
      <c r="R738" s="456">
        <v>1</v>
      </c>
      <c r="S738" s="457">
        <f t="shared" si="401"/>
        <v>0</v>
      </c>
      <c r="T738" s="457">
        <f t="shared" si="402"/>
        <v>0</v>
      </c>
      <c r="U738" s="457">
        <f t="shared" si="403"/>
        <v>0</v>
      </c>
      <c r="V738" s="458">
        <f t="shared" si="404"/>
        <v>0</v>
      </c>
      <c r="W738" s="459"/>
      <c r="X738" s="444"/>
    </row>
    <row r="739" spans="1:25" ht="48.75" customHeight="1">
      <c r="A739" s="446" t="s">
        <v>570</v>
      </c>
      <c r="B739" s="447" t="s">
        <v>605</v>
      </c>
      <c r="C739" s="449" t="s">
        <v>1309</v>
      </c>
      <c r="D739" s="449"/>
      <c r="E739" s="449"/>
      <c r="F739" s="449"/>
      <c r="G739" s="449"/>
      <c r="H739" s="479" t="s">
        <v>43</v>
      </c>
      <c r="I739" s="450">
        <v>1</v>
      </c>
      <c r="J739" s="451">
        <f t="shared" si="396"/>
        <v>2</v>
      </c>
      <c r="K739" s="452">
        <v>0</v>
      </c>
      <c r="L739" s="453">
        <v>0.08</v>
      </c>
      <c r="M739" s="454">
        <f t="shared" si="397"/>
        <v>0</v>
      </c>
      <c r="N739" s="454">
        <f t="shared" si="398"/>
        <v>0</v>
      </c>
      <c r="O739" s="455">
        <f t="shared" si="399"/>
        <v>0</v>
      </c>
      <c r="P739" s="455">
        <f t="shared" si="400"/>
        <v>0</v>
      </c>
      <c r="Q739" s="479" t="s">
        <v>43</v>
      </c>
      <c r="R739" s="456">
        <v>1</v>
      </c>
      <c r="S739" s="457">
        <f t="shared" si="401"/>
        <v>0</v>
      </c>
      <c r="T739" s="457">
        <f t="shared" si="402"/>
        <v>0</v>
      </c>
      <c r="U739" s="457">
        <f t="shared" si="403"/>
        <v>0</v>
      </c>
      <c r="V739" s="458">
        <f t="shared" si="404"/>
        <v>0</v>
      </c>
      <c r="W739" s="459"/>
      <c r="X739" s="444"/>
    </row>
    <row r="740" spans="1:25" ht="48.75" customHeight="1">
      <c r="A740" s="446" t="s">
        <v>570</v>
      </c>
      <c r="B740" s="447" t="s">
        <v>607</v>
      </c>
      <c r="C740" s="449" t="s">
        <v>1310</v>
      </c>
      <c r="D740" s="449"/>
      <c r="E740" s="449"/>
      <c r="F740" s="449"/>
      <c r="G740" s="449"/>
      <c r="H740" s="479" t="s">
        <v>43</v>
      </c>
      <c r="I740" s="450">
        <v>1</v>
      </c>
      <c r="J740" s="451">
        <f t="shared" si="396"/>
        <v>2</v>
      </c>
      <c r="K740" s="452">
        <v>0</v>
      </c>
      <c r="L740" s="453">
        <v>0.08</v>
      </c>
      <c r="M740" s="454">
        <f t="shared" si="397"/>
        <v>0</v>
      </c>
      <c r="N740" s="454">
        <f t="shared" si="398"/>
        <v>0</v>
      </c>
      <c r="O740" s="455">
        <f t="shared" si="399"/>
        <v>0</v>
      </c>
      <c r="P740" s="455">
        <f t="shared" si="400"/>
        <v>0</v>
      </c>
      <c r="Q740" s="479" t="s">
        <v>43</v>
      </c>
      <c r="R740" s="456">
        <v>1</v>
      </c>
      <c r="S740" s="457">
        <f t="shared" si="401"/>
        <v>0</v>
      </c>
      <c r="T740" s="457">
        <f t="shared" si="402"/>
        <v>0</v>
      </c>
      <c r="U740" s="457">
        <f t="shared" si="403"/>
        <v>0</v>
      </c>
      <c r="V740" s="458">
        <f t="shared" si="404"/>
        <v>0</v>
      </c>
      <c r="W740" s="459"/>
      <c r="X740" s="444"/>
    </row>
    <row r="741" spans="1:25" ht="48.75" customHeight="1">
      <c r="A741" s="446" t="s">
        <v>570</v>
      </c>
      <c r="B741" s="447" t="s">
        <v>608</v>
      </c>
      <c r="C741" s="449" t="s">
        <v>1311</v>
      </c>
      <c r="D741" s="449"/>
      <c r="E741" s="449"/>
      <c r="F741" s="449"/>
      <c r="G741" s="449"/>
      <c r="H741" s="479" t="s">
        <v>43</v>
      </c>
      <c r="I741" s="450">
        <v>3</v>
      </c>
      <c r="J741" s="451">
        <f t="shared" si="396"/>
        <v>6</v>
      </c>
      <c r="K741" s="452">
        <v>0</v>
      </c>
      <c r="L741" s="453">
        <v>0.08</v>
      </c>
      <c r="M741" s="454">
        <f t="shared" si="397"/>
        <v>0</v>
      </c>
      <c r="N741" s="454">
        <f t="shared" si="398"/>
        <v>0</v>
      </c>
      <c r="O741" s="455">
        <f t="shared" si="399"/>
        <v>0</v>
      </c>
      <c r="P741" s="455">
        <f t="shared" si="400"/>
        <v>0</v>
      </c>
      <c r="Q741" s="479" t="s">
        <v>43</v>
      </c>
      <c r="R741" s="456">
        <v>3</v>
      </c>
      <c r="S741" s="457">
        <f t="shared" si="401"/>
        <v>0</v>
      </c>
      <c r="T741" s="457">
        <f t="shared" si="402"/>
        <v>0</v>
      </c>
      <c r="U741" s="457">
        <f t="shared" si="403"/>
        <v>0</v>
      </c>
      <c r="V741" s="458">
        <f t="shared" si="404"/>
        <v>0</v>
      </c>
      <c r="W741" s="459"/>
      <c r="X741" s="444"/>
    </row>
    <row r="742" spans="1:25" ht="75" customHeight="1">
      <c r="A742" s="446" t="s">
        <v>570</v>
      </c>
      <c r="B742" s="447" t="s">
        <v>610</v>
      </c>
      <c r="C742" s="449" t="s">
        <v>1312</v>
      </c>
      <c r="D742" s="449"/>
      <c r="E742" s="449"/>
      <c r="F742" s="449"/>
      <c r="G742" s="449"/>
      <c r="H742" s="479" t="s">
        <v>43</v>
      </c>
      <c r="I742" s="450">
        <v>100</v>
      </c>
      <c r="J742" s="451">
        <f t="shared" si="396"/>
        <v>200</v>
      </c>
      <c r="K742" s="452">
        <v>0</v>
      </c>
      <c r="L742" s="453">
        <v>0.08</v>
      </c>
      <c r="M742" s="454">
        <f t="shared" si="397"/>
        <v>0</v>
      </c>
      <c r="N742" s="454">
        <f t="shared" si="398"/>
        <v>0</v>
      </c>
      <c r="O742" s="455">
        <f t="shared" si="399"/>
        <v>0</v>
      </c>
      <c r="P742" s="455">
        <f t="shared" si="400"/>
        <v>0</v>
      </c>
      <c r="Q742" s="479" t="s">
        <v>43</v>
      </c>
      <c r="R742" s="456">
        <f>J742*0.6</f>
        <v>120</v>
      </c>
      <c r="S742" s="457">
        <f t="shared" si="401"/>
        <v>0</v>
      </c>
      <c r="T742" s="457">
        <f t="shared" si="402"/>
        <v>0</v>
      </c>
      <c r="U742" s="457">
        <f t="shared" si="403"/>
        <v>0</v>
      </c>
      <c r="V742" s="458">
        <f t="shared" si="404"/>
        <v>0</v>
      </c>
      <c r="W742" s="459">
        <v>6</v>
      </c>
      <c r="X742" s="444"/>
    </row>
    <row r="743" spans="1:25" ht="42.75" customHeight="1">
      <c r="A743" s="446" t="s">
        <v>570</v>
      </c>
      <c r="B743" s="447" t="s">
        <v>612</v>
      </c>
      <c r="C743" s="449" t="s">
        <v>1313</v>
      </c>
      <c r="D743" s="449"/>
      <c r="E743" s="449"/>
      <c r="F743" s="449"/>
      <c r="G743" s="449"/>
      <c r="H743" s="479" t="s">
        <v>43</v>
      </c>
      <c r="I743" s="450">
        <v>1</v>
      </c>
      <c r="J743" s="451">
        <f t="shared" si="396"/>
        <v>2</v>
      </c>
      <c r="K743" s="452">
        <v>0</v>
      </c>
      <c r="L743" s="453">
        <v>0.08</v>
      </c>
      <c r="M743" s="454">
        <f t="shared" si="397"/>
        <v>0</v>
      </c>
      <c r="N743" s="454">
        <f t="shared" si="398"/>
        <v>0</v>
      </c>
      <c r="O743" s="455">
        <f t="shared" si="399"/>
        <v>0</v>
      </c>
      <c r="P743" s="455">
        <f t="shared" si="400"/>
        <v>0</v>
      </c>
      <c r="Q743" s="479" t="s">
        <v>43</v>
      </c>
      <c r="R743" s="456">
        <v>1</v>
      </c>
      <c r="S743" s="457">
        <f t="shared" si="401"/>
        <v>0</v>
      </c>
      <c r="T743" s="457">
        <f t="shared" si="402"/>
        <v>0</v>
      </c>
      <c r="U743" s="457">
        <f t="shared" si="403"/>
        <v>0</v>
      </c>
      <c r="V743" s="458">
        <f t="shared" si="404"/>
        <v>0</v>
      </c>
      <c r="W743" s="459"/>
      <c r="X743" s="444"/>
    </row>
    <row r="744" spans="1:25" ht="42.75" customHeight="1">
      <c r="A744" s="446" t="s">
        <v>570</v>
      </c>
      <c r="B744" s="447" t="s">
        <v>614</v>
      </c>
      <c r="C744" s="449" t="s">
        <v>1314</v>
      </c>
      <c r="D744" s="449"/>
      <c r="E744" s="449"/>
      <c r="F744" s="449"/>
      <c r="G744" s="449"/>
      <c r="H744" s="479" t="s">
        <v>43</v>
      </c>
      <c r="I744" s="450">
        <v>1</v>
      </c>
      <c r="J744" s="451">
        <f t="shared" si="396"/>
        <v>2</v>
      </c>
      <c r="K744" s="452">
        <v>0</v>
      </c>
      <c r="L744" s="453">
        <v>0.08</v>
      </c>
      <c r="M744" s="454">
        <f t="shared" si="397"/>
        <v>0</v>
      </c>
      <c r="N744" s="454">
        <f t="shared" si="398"/>
        <v>0</v>
      </c>
      <c r="O744" s="455">
        <f t="shared" si="399"/>
        <v>0</v>
      </c>
      <c r="P744" s="455">
        <f t="shared" si="400"/>
        <v>0</v>
      </c>
      <c r="Q744" s="479" t="s">
        <v>43</v>
      </c>
      <c r="R744" s="456">
        <v>1</v>
      </c>
      <c r="S744" s="457">
        <f t="shared" si="401"/>
        <v>0</v>
      </c>
      <c r="T744" s="457">
        <f t="shared" si="402"/>
        <v>0</v>
      </c>
      <c r="U744" s="457">
        <f t="shared" si="403"/>
        <v>0</v>
      </c>
      <c r="V744" s="458">
        <f t="shared" si="404"/>
        <v>0</v>
      </c>
      <c r="W744" s="459"/>
      <c r="X744" s="444"/>
    </row>
    <row r="745" spans="1:25" ht="42.75" customHeight="1">
      <c r="A745" s="446" t="s">
        <v>570</v>
      </c>
      <c r="B745" s="447" t="s">
        <v>836</v>
      </c>
      <c r="C745" s="449" t="s">
        <v>1315</v>
      </c>
      <c r="D745" s="449"/>
      <c r="E745" s="449"/>
      <c r="F745" s="449"/>
      <c r="G745" s="449"/>
      <c r="H745" s="479" t="s">
        <v>43</v>
      </c>
      <c r="I745" s="450">
        <v>1</v>
      </c>
      <c r="J745" s="451">
        <f t="shared" si="396"/>
        <v>2</v>
      </c>
      <c r="K745" s="452">
        <v>0</v>
      </c>
      <c r="L745" s="453">
        <v>0.08</v>
      </c>
      <c r="M745" s="454">
        <f t="shared" si="397"/>
        <v>0</v>
      </c>
      <c r="N745" s="454">
        <f t="shared" si="398"/>
        <v>0</v>
      </c>
      <c r="O745" s="455">
        <f t="shared" si="399"/>
        <v>0</v>
      </c>
      <c r="P745" s="455">
        <f t="shared" si="400"/>
        <v>0</v>
      </c>
      <c r="Q745" s="479" t="s">
        <v>43</v>
      </c>
      <c r="R745" s="456">
        <v>1</v>
      </c>
      <c r="S745" s="457">
        <f t="shared" si="401"/>
        <v>0</v>
      </c>
      <c r="T745" s="457">
        <f t="shared" si="402"/>
        <v>0</v>
      </c>
      <c r="U745" s="457">
        <f t="shared" si="403"/>
        <v>0</v>
      </c>
      <c r="V745" s="458">
        <f t="shared" si="404"/>
        <v>0</v>
      </c>
      <c r="W745" s="459">
        <v>2</v>
      </c>
      <c r="X745" s="444"/>
    </row>
    <row r="746" spans="1:25" ht="228.75" customHeight="1">
      <c r="A746" s="446" t="s">
        <v>570</v>
      </c>
      <c r="B746" s="447" t="s">
        <v>838</v>
      </c>
      <c r="C746" s="449" t="s">
        <v>1316</v>
      </c>
      <c r="D746" s="449"/>
      <c r="E746" s="449"/>
      <c r="F746" s="449"/>
      <c r="G746" s="449"/>
      <c r="H746" s="479" t="s">
        <v>43</v>
      </c>
      <c r="I746" s="450">
        <v>2</v>
      </c>
      <c r="J746" s="451">
        <f t="shared" si="396"/>
        <v>4</v>
      </c>
      <c r="K746" s="452">
        <v>0</v>
      </c>
      <c r="L746" s="453">
        <v>0.08</v>
      </c>
      <c r="M746" s="454">
        <f t="shared" si="397"/>
        <v>0</v>
      </c>
      <c r="N746" s="454">
        <f t="shared" si="398"/>
        <v>0</v>
      </c>
      <c r="O746" s="455">
        <f t="shared" si="399"/>
        <v>0</v>
      </c>
      <c r="P746" s="455">
        <f t="shared" si="400"/>
        <v>0</v>
      </c>
      <c r="Q746" s="479" t="s">
        <v>43</v>
      </c>
      <c r="R746" s="456">
        <v>2</v>
      </c>
      <c r="S746" s="457">
        <f t="shared" si="401"/>
        <v>0</v>
      </c>
      <c r="T746" s="457">
        <f t="shared" si="402"/>
        <v>0</v>
      </c>
      <c r="U746" s="457">
        <f t="shared" si="403"/>
        <v>0</v>
      </c>
      <c r="V746" s="458">
        <f t="shared" si="404"/>
        <v>0</v>
      </c>
      <c r="W746" s="459"/>
      <c r="X746" s="444"/>
    </row>
    <row r="747" spans="1:25" ht="48.75" customHeight="1">
      <c r="A747" s="446" t="s">
        <v>570</v>
      </c>
      <c r="B747" s="447" t="s">
        <v>840</v>
      </c>
      <c r="C747" s="449" t="s">
        <v>1317</v>
      </c>
      <c r="D747" s="449"/>
      <c r="E747" s="449"/>
      <c r="F747" s="449"/>
      <c r="G747" s="449"/>
      <c r="H747" s="479" t="s">
        <v>43</v>
      </c>
      <c r="I747" s="450">
        <v>5</v>
      </c>
      <c r="J747" s="451">
        <f t="shared" si="396"/>
        <v>10</v>
      </c>
      <c r="K747" s="452">
        <v>0</v>
      </c>
      <c r="L747" s="453">
        <v>0.08</v>
      </c>
      <c r="M747" s="454">
        <f t="shared" si="397"/>
        <v>0</v>
      </c>
      <c r="N747" s="454">
        <f t="shared" si="398"/>
        <v>0</v>
      </c>
      <c r="O747" s="455">
        <f t="shared" si="399"/>
        <v>0</v>
      </c>
      <c r="P747" s="455">
        <f t="shared" si="400"/>
        <v>0</v>
      </c>
      <c r="Q747" s="479" t="s">
        <v>43</v>
      </c>
      <c r="R747" s="456">
        <f>J747*0.6</f>
        <v>6</v>
      </c>
      <c r="S747" s="457">
        <f t="shared" si="401"/>
        <v>0</v>
      </c>
      <c r="T747" s="457">
        <f t="shared" si="402"/>
        <v>0</v>
      </c>
      <c r="U747" s="457">
        <f t="shared" si="403"/>
        <v>0</v>
      </c>
      <c r="V747" s="458">
        <f t="shared" si="404"/>
        <v>0</v>
      </c>
      <c r="W747" s="459"/>
      <c r="X747" s="444"/>
    </row>
    <row r="748" spans="1:25" ht="231.75" customHeight="1">
      <c r="A748" s="446" t="s">
        <v>570</v>
      </c>
      <c r="B748" s="447" t="s">
        <v>842</v>
      </c>
      <c r="C748" s="449" t="s">
        <v>1318</v>
      </c>
      <c r="D748" s="449"/>
      <c r="E748" s="449"/>
      <c r="F748" s="449"/>
      <c r="G748" s="449"/>
      <c r="H748" s="479" t="s">
        <v>43</v>
      </c>
      <c r="I748" s="450">
        <v>5</v>
      </c>
      <c r="J748" s="451">
        <f t="shared" si="396"/>
        <v>10</v>
      </c>
      <c r="K748" s="452">
        <v>0</v>
      </c>
      <c r="L748" s="453">
        <v>0.08</v>
      </c>
      <c r="M748" s="454">
        <f t="shared" si="397"/>
        <v>0</v>
      </c>
      <c r="N748" s="454">
        <f t="shared" si="398"/>
        <v>0</v>
      </c>
      <c r="O748" s="455">
        <f t="shared" si="399"/>
        <v>0</v>
      </c>
      <c r="P748" s="455">
        <f t="shared" si="400"/>
        <v>0</v>
      </c>
      <c r="Q748" s="479" t="s">
        <v>43</v>
      </c>
      <c r="R748" s="456">
        <f>J748*0.6</f>
        <v>6</v>
      </c>
      <c r="S748" s="457">
        <f t="shared" si="401"/>
        <v>0</v>
      </c>
      <c r="T748" s="457">
        <f t="shared" si="402"/>
        <v>0</v>
      </c>
      <c r="U748" s="457">
        <f t="shared" si="403"/>
        <v>0</v>
      </c>
      <c r="V748" s="458">
        <f t="shared" si="404"/>
        <v>0</v>
      </c>
      <c r="W748" s="459"/>
      <c r="X748" s="444"/>
    </row>
    <row r="749" spans="1:25" ht="27.75" customHeight="1">
      <c r="A749" s="446" t="s">
        <v>570</v>
      </c>
      <c r="B749" s="447" t="s">
        <v>1319</v>
      </c>
      <c r="C749" s="449" t="s">
        <v>1320</v>
      </c>
      <c r="D749" s="449"/>
      <c r="E749" s="449"/>
      <c r="F749" s="449"/>
      <c r="G749" s="449"/>
      <c r="H749" s="479" t="s">
        <v>43</v>
      </c>
      <c r="I749" s="450">
        <v>5</v>
      </c>
      <c r="J749" s="451">
        <f t="shared" si="396"/>
        <v>10</v>
      </c>
      <c r="K749" s="452">
        <v>0</v>
      </c>
      <c r="L749" s="453">
        <v>0.08</v>
      </c>
      <c r="M749" s="454">
        <f t="shared" si="397"/>
        <v>0</v>
      </c>
      <c r="N749" s="454">
        <f t="shared" si="398"/>
        <v>0</v>
      </c>
      <c r="O749" s="455">
        <f t="shared" si="399"/>
        <v>0</v>
      </c>
      <c r="P749" s="455">
        <f t="shared" si="400"/>
        <v>0</v>
      </c>
      <c r="Q749" s="479" t="s">
        <v>43</v>
      </c>
      <c r="R749" s="456">
        <f>J749*0.6</f>
        <v>6</v>
      </c>
      <c r="S749" s="457">
        <f t="shared" si="401"/>
        <v>0</v>
      </c>
      <c r="T749" s="457">
        <f t="shared" si="402"/>
        <v>0</v>
      </c>
      <c r="U749" s="457">
        <f t="shared" si="403"/>
        <v>0</v>
      </c>
      <c r="V749" s="458">
        <f t="shared" si="404"/>
        <v>0</v>
      </c>
      <c r="W749" s="459"/>
      <c r="X749" s="444"/>
    </row>
    <row r="750" spans="1:25" ht="27.75" customHeight="1">
      <c r="A750" s="446" t="s">
        <v>570</v>
      </c>
      <c r="B750" s="447" t="s">
        <v>1321</v>
      </c>
      <c r="C750" s="449" t="s">
        <v>1322</v>
      </c>
      <c r="D750" s="449"/>
      <c r="E750" s="449"/>
      <c r="F750" s="449"/>
      <c r="G750" s="449"/>
      <c r="H750" s="479" t="s">
        <v>43</v>
      </c>
      <c r="I750" s="450">
        <v>5</v>
      </c>
      <c r="J750" s="451">
        <f t="shared" si="396"/>
        <v>10</v>
      </c>
      <c r="K750" s="452">
        <v>0</v>
      </c>
      <c r="L750" s="453">
        <v>0.08</v>
      </c>
      <c r="M750" s="454">
        <f t="shared" si="397"/>
        <v>0</v>
      </c>
      <c r="N750" s="454">
        <f t="shared" si="398"/>
        <v>0</v>
      </c>
      <c r="O750" s="455">
        <f t="shared" si="399"/>
        <v>0</v>
      </c>
      <c r="P750" s="455">
        <f t="shared" si="400"/>
        <v>0</v>
      </c>
      <c r="Q750" s="479" t="s">
        <v>43</v>
      </c>
      <c r="R750" s="456">
        <f>J750*0.6</f>
        <v>6</v>
      </c>
      <c r="S750" s="457">
        <f t="shared" si="401"/>
        <v>0</v>
      </c>
      <c r="T750" s="457">
        <f t="shared" si="402"/>
        <v>0</v>
      </c>
      <c r="U750" s="457">
        <f t="shared" si="403"/>
        <v>0</v>
      </c>
      <c r="V750" s="458">
        <f t="shared" si="404"/>
        <v>0</v>
      </c>
      <c r="W750" s="459"/>
      <c r="X750" s="444"/>
    </row>
    <row r="751" spans="1:25" s="445" customFormat="1" ht="30.75" customHeight="1">
      <c r="A751" s="446"/>
      <c r="B751" s="650" t="s">
        <v>1323</v>
      </c>
      <c r="C751" s="651"/>
      <c r="D751" s="651"/>
      <c r="E751" s="651"/>
      <c r="F751" s="596"/>
      <c r="G751" s="596"/>
      <c r="H751" s="437"/>
      <c r="I751" s="439"/>
      <c r="J751" s="437"/>
      <c r="K751" s="437"/>
      <c r="L751" s="437"/>
      <c r="M751" s="437"/>
      <c r="N751" s="441" t="s">
        <v>535</v>
      </c>
      <c r="O751" s="440">
        <f>SUM(O752:O756)</f>
        <v>0</v>
      </c>
      <c r="P751" s="440">
        <f>SUM(P752:P756)</f>
        <v>0</v>
      </c>
      <c r="Q751" s="594"/>
      <c r="R751" s="442"/>
      <c r="S751" s="440">
        <f>SUM(S752:S756)</f>
        <v>0</v>
      </c>
      <c r="T751" s="440">
        <f>SUM(T752:T756)</f>
        <v>0</v>
      </c>
      <c r="U751" s="440">
        <f>SUM(U752:U756)</f>
        <v>0</v>
      </c>
      <c r="V751" s="440">
        <f>SUM(V752:V756)</f>
        <v>0</v>
      </c>
      <c r="W751" s="443"/>
      <c r="X751" s="444"/>
      <c r="Y751" s="410"/>
    </row>
    <row r="752" spans="1:25" ht="210.75" customHeight="1">
      <c r="A752" s="446" t="s">
        <v>570</v>
      </c>
      <c r="B752" s="447" t="s">
        <v>571</v>
      </c>
      <c r="C752" s="520" t="s">
        <v>1324</v>
      </c>
      <c r="D752" s="449"/>
      <c r="E752" s="449"/>
      <c r="F752" s="449"/>
      <c r="G752" s="449"/>
      <c r="H752" s="479" t="s">
        <v>43</v>
      </c>
      <c r="I752" s="450">
        <v>15</v>
      </c>
      <c r="J752" s="451">
        <f>I752*2</f>
        <v>30</v>
      </c>
      <c r="K752" s="452">
        <v>0</v>
      </c>
      <c r="L752" s="453">
        <v>0.08</v>
      </c>
      <c r="M752" s="454">
        <f>K752*L752</f>
        <v>0</v>
      </c>
      <c r="N752" s="454">
        <f>K752+M752</f>
        <v>0</v>
      </c>
      <c r="O752" s="455">
        <f>J752*K752</f>
        <v>0</v>
      </c>
      <c r="P752" s="455">
        <f>J752*N752</f>
        <v>0</v>
      </c>
      <c r="Q752" s="479" t="s">
        <v>43</v>
      </c>
      <c r="R752" s="456">
        <f>J752*0.6</f>
        <v>18</v>
      </c>
      <c r="S752" s="457">
        <f>R752*K752</f>
        <v>0</v>
      </c>
      <c r="T752" s="457">
        <f>R752*N752</f>
        <v>0</v>
      </c>
      <c r="U752" s="457">
        <f t="shared" ref="U752:V756" si="405">O752+S752</f>
        <v>0</v>
      </c>
      <c r="V752" s="458">
        <f t="shared" si="405"/>
        <v>0</v>
      </c>
      <c r="W752" s="459"/>
      <c r="X752" s="444"/>
    </row>
    <row r="753" spans="1:25" ht="165.75" customHeight="1">
      <c r="A753" s="446" t="s">
        <v>570</v>
      </c>
      <c r="B753" s="447" t="s">
        <v>573</v>
      </c>
      <c r="C753" s="449" t="s">
        <v>1325</v>
      </c>
      <c r="D753" s="449"/>
      <c r="E753" s="449"/>
      <c r="F753" s="449"/>
      <c r="G753" s="449"/>
      <c r="H753" s="479" t="s">
        <v>43</v>
      </c>
      <c r="I753" s="450">
        <v>50</v>
      </c>
      <c r="J753" s="451">
        <f>I753*2</f>
        <v>100</v>
      </c>
      <c r="K753" s="452">
        <v>0</v>
      </c>
      <c r="L753" s="453">
        <v>0.08</v>
      </c>
      <c r="M753" s="454">
        <f>K753*L753</f>
        <v>0</v>
      </c>
      <c r="N753" s="454">
        <f>K753+M753</f>
        <v>0</v>
      </c>
      <c r="O753" s="455">
        <f>J753*K753</f>
        <v>0</v>
      </c>
      <c r="P753" s="455">
        <f>J753*N753</f>
        <v>0</v>
      </c>
      <c r="Q753" s="479" t="s">
        <v>43</v>
      </c>
      <c r="R753" s="456">
        <f>J753*0.6</f>
        <v>60</v>
      </c>
      <c r="S753" s="457">
        <f>R753*K753</f>
        <v>0</v>
      </c>
      <c r="T753" s="457">
        <f>R753*N753</f>
        <v>0</v>
      </c>
      <c r="U753" s="457">
        <f t="shared" si="405"/>
        <v>0</v>
      </c>
      <c r="V753" s="458">
        <f t="shared" si="405"/>
        <v>0</v>
      </c>
      <c r="W753" s="459">
        <v>60</v>
      </c>
      <c r="X753" s="444"/>
    </row>
    <row r="754" spans="1:25" ht="204" customHeight="1">
      <c r="A754" s="446" t="s">
        <v>570</v>
      </c>
      <c r="B754" s="447" t="s">
        <v>575</v>
      </c>
      <c r="C754" s="449" t="s">
        <v>1287</v>
      </c>
      <c r="D754" s="449"/>
      <c r="E754" s="449"/>
      <c r="F754" s="449"/>
      <c r="G754" s="449"/>
      <c r="H754" s="479" t="s">
        <v>43</v>
      </c>
      <c r="I754" s="450">
        <v>15</v>
      </c>
      <c r="J754" s="451">
        <f>I754*2</f>
        <v>30</v>
      </c>
      <c r="K754" s="452">
        <v>0</v>
      </c>
      <c r="L754" s="453">
        <v>0.08</v>
      </c>
      <c r="M754" s="454">
        <f>K754*L754</f>
        <v>0</v>
      </c>
      <c r="N754" s="454">
        <f>K754+M754</f>
        <v>0</v>
      </c>
      <c r="O754" s="455">
        <f>J754*K754</f>
        <v>0</v>
      </c>
      <c r="P754" s="455">
        <f>J754*N754</f>
        <v>0</v>
      </c>
      <c r="Q754" s="479" t="s">
        <v>43</v>
      </c>
      <c r="R754" s="456">
        <f>J754*0.6</f>
        <v>18</v>
      </c>
      <c r="S754" s="457">
        <f>R754*K754</f>
        <v>0</v>
      </c>
      <c r="T754" s="457">
        <f>R754*N754</f>
        <v>0</v>
      </c>
      <c r="U754" s="457">
        <f t="shared" si="405"/>
        <v>0</v>
      </c>
      <c r="V754" s="458">
        <f t="shared" si="405"/>
        <v>0</v>
      </c>
      <c r="W754" s="459"/>
      <c r="X754" s="444"/>
    </row>
    <row r="755" spans="1:25" ht="133.5" customHeight="1">
      <c r="A755" s="446" t="s">
        <v>570</v>
      </c>
      <c r="B755" s="447" t="s">
        <v>577</v>
      </c>
      <c r="C755" s="449" t="s">
        <v>1326</v>
      </c>
      <c r="D755" s="449"/>
      <c r="E755" s="449"/>
      <c r="F755" s="449"/>
      <c r="G755" s="449"/>
      <c r="H755" s="479" t="s">
        <v>43</v>
      </c>
      <c r="I755" s="450">
        <v>15</v>
      </c>
      <c r="J755" s="451">
        <f>I755*2</f>
        <v>30</v>
      </c>
      <c r="K755" s="452">
        <v>0</v>
      </c>
      <c r="L755" s="453">
        <v>0.08</v>
      </c>
      <c r="M755" s="454">
        <f>K755*L755</f>
        <v>0</v>
      </c>
      <c r="N755" s="454">
        <f>K755+M755</f>
        <v>0</v>
      </c>
      <c r="O755" s="455">
        <f>J755*K755</f>
        <v>0</v>
      </c>
      <c r="P755" s="455">
        <f>J755*N755</f>
        <v>0</v>
      </c>
      <c r="Q755" s="479" t="s">
        <v>43</v>
      </c>
      <c r="R755" s="456">
        <f>J755*0.6</f>
        <v>18</v>
      </c>
      <c r="S755" s="457">
        <f>R755*K755</f>
        <v>0</v>
      </c>
      <c r="T755" s="457">
        <f>R755*N755</f>
        <v>0</v>
      </c>
      <c r="U755" s="457">
        <f t="shared" si="405"/>
        <v>0</v>
      </c>
      <c r="V755" s="458">
        <f t="shared" si="405"/>
        <v>0</v>
      </c>
      <c r="W755" s="459">
        <v>60</v>
      </c>
      <c r="X755" s="444"/>
    </row>
    <row r="756" spans="1:25" ht="285.75" customHeight="1">
      <c r="A756" s="446" t="s">
        <v>570</v>
      </c>
      <c r="B756" s="447" t="s">
        <v>578</v>
      </c>
      <c r="C756" s="449" t="s">
        <v>1290</v>
      </c>
      <c r="D756" s="449"/>
      <c r="E756" s="449"/>
      <c r="F756" s="449"/>
      <c r="G756" s="449"/>
      <c r="H756" s="479" t="s">
        <v>43</v>
      </c>
      <c r="I756" s="450">
        <v>15</v>
      </c>
      <c r="J756" s="451">
        <f>I756*2</f>
        <v>30</v>
      </c>
      <c r="K756" s="452">
        <v>0</v>
      </c>
      <c r="L756" s="453">
        <v>0.08</v>
      </c>
      <c r="M756" s="454">
        <f>K756*L756</f>
        <v>0</v>
      </c>
      <c r="N756" s="454">
        <f>K756+M756</f>
        <v>0</v>
      </c>
      <c r="O756" s="455">
        <f>J756*K756</f>
        <v>0</v>
      </c>
      <c r="P756" s="455">
        <f>J756*N756</f>
        <v>0</v>
      </c>
      <c r="Q756" s="479" t="s">
        <v>43</v>
      </c>
      <c r="R756" s="456">
        <f>J756*0.6</f>
        <v>18</v>
      </c>
      <c r="S756" s="457">
        <f>R756*K756</f>
        <v>0</v>
      </c>
      <c r="T756" s="457">
        <f>R756*N756</f>
        <v>0</v>
      </c>
      <c r="U756" s="457">
        <f t="shared" si="405"/>
        <v>0</v>
      </c>
      <c r="V756" s="458">
        <f t="shared" si="405"/>
        <v>0</v>
      </c>
      <c r="W756" s="459"/>
      <c r="X756" s="444"/>
    </row>
    <row r="757" spans="1:25" s="445" customFormat="1" ht="30.75" customHeight="1">
      <c r="A757" s="446"/>
      <c r="B757" s="650" t="s">
        <v>1849</v>
      </c>
      <c r="C757" s="650"/>
      <c r="D757" s="650"/>
      <c r="E757" s="650"/>
      <c r="F757" s="596"/>
      <c r="G757" s="596"/>
      <c r="H757" s="437"/>
      <c r="I757" s="439"/>
      <c r="J757" s="437"/>
      <c r="K757" s="437"/>
      <c r="L757" s="437"/>
      <c r="M757" s="437"/>
      <c r="N757" s="441" t="s">
        <v>535</v>
      </c>
      <c r="O757" s="440">
        <f>SUM(O758:O773)</f>
        <v>0</v>
      </c>
      <c r="P757" s="440">
        <f>SUM(P758:P773)</f>
        <v>0</v>
      </c>
      <c r="Q757" s="594"/>
      <c r="R757" s="442"/>
      <c r="S757" s="440">
        <f>SUM(S758:S773)</f>
        <v>0</v>
      </c>
      <c r="T757" s="440">
        <f>SUM(T758:T773)</f>
        <v>0</v>
      </c>
      <c r="U757" s="440">
        <f>SUM(U758:U773)</f>
        <v>0</v>
      </c>
      <c r="V757" s="440">
        <f>SUM(V758:V773)</f>
        <v>0</v>
      </c>
      <c r="W757" s="443"/>
      <c r="X757" s="444"/>
      <c r="Y757" s="410"/>
    </row>
    <row r="758" spans="1:25" ht="39.75" customHeight="1">
      <c r="A758" s="446" t="s">
        <v>570</v>
      </c>
      <c r="B758" s="447" t="s">
        <v>571</v>
      </c>
      <c r="C758" s="449" t="s">
        <v>1292</v>
      </c>
      <c r="D758" s="449"/>
      <c r="E758" s="449"/>
      <c r="F758" s="449"/>
      <c r="G758" s="449"/>
      <c r="H758" s="479" t="s">
        <v>43</v>
      </c>
      <c r="I758" s="450">
        <v>20</v>
      </c>
      <c r="J758" s="451">
        <f t="shared" ref="J758:J773" si="406">I758*2</f>
        <v>40</v>
      </c>
      <c r="K758" s="452">
        <v>0</v>
      </c>
      <c r="L758" s="453">
        <v>0.08</v>
      </c>
      <c r="M758" s="454">
        <f t="shared" ref="M758:M773" si="407">K758*L758</f>
        <v>0</v>
      </c>
      <c r="N758" s="454">
        <f t="shared" ref="N758:N773" si="408">K758+M758</f>
        <v>0</v>
      </c>
      <c r="O758" s="455">
        <f t="shared" ref="O758:O773" si="409">J758*K758</f>
        <v>0</v>
      </c>
      <c r="P758" s="455">
        <f t="shared" ref="P758:P773" si="410">J758*N758</f>
        <v>0</v>
      </c>
      <c r="Q758" s="479" t="s">
        <v>43</v>
      </c>
      <c r="R758" s="456">
        <f t="shared" ref="R758:R763" si="411">J758*0.6</f>
        <v>24</v>
      </c>
      <c r="S758" s="457">
        <f t="shared" ref="S758:S773" si="412">R758*K758</f>
        <v>0</v>
      </c>
      <c r="T758" s="457">
        <f t="shared" ref="T758:T773" si="413">R758*N758</f>
        <v>0</v>
      </c>
      <c r="U758" s="457">
        <f t="shared" ref="U758:U773" si="414">O758+S758</f>
        <v>0</v>
      </c>
      <c r="V758" s="458">
        <f t="shared" ref="V758:V773" si="415">P758+T758</f>
        <v>0</v>
      </c>
      <c r="W758" s="459">
        <v>40</v>
      </c>
      <c r="X758" s="444"/>
    </row>
    <row r="759" spans="1:25" ht="93" customHeight="1">
      <c r="A759" s="446" t="s">
        <v>570</v>
      </c>
      <c r="B759" s="447" t="s">
        <v>573</v>
      </c>
      <c r="C759" s="449" t="s">
        <v>1294</v>
      </c>
      <c r="D759" s="449"/>
      <c r="E759" s="449"/>
      <c r="F759" s="449"/>
      <c r="G759" s="449"/>
      <c r="H759" s="479" t="s">
        <v>43</v>
      </c>
      <c r="I759" s="450">
        <v>10</v>
      </c>
      <c r="J759" s="451">
        <f t="shared" si="406"/>
        <v>20</v>
      </c>
      <c r="K759" s="452">
        <v>0</v>
      </c>
      <c r="L759" s="453">
        <v>0.08</v>
      </c>
      <c r="M759" s="454">
        <f t="shared" si="407"/>
        <v>0</v>
      </c>
      <c r="N759" s="454">
        <f t="shared" si="408"/>
        <v>0</v>
      </c>
      <c r="O759" s="455">
        <f t="shared" si="409"/>
        <v>0</v>
      </c>
      <c r="P759" s="455">
        <f t="shared" si="410"/>
        <v>0</v>
      </c>
      <c r="Q759" s="479" t="s">
        <v>43</v>
      </c>
      <c r="R759" s="456">
        <f t="shared" si="411"/>
        <v>12</v>
      </c>
      <c r="S759" s="457">
        <f t="shared" si="412"/>
        <v>0</v>
      </c>
      <c r="T759" s="457">
        <f t="shared" si="413"/>
        <v>0</v>
      </c>
      <c r="U759" s="457">
        <f t="shared" si="414"/>
        <v>0</v>
      </c>
      <c r="V759" s="458">
        <f t="shared" si="415"/>
        <v>0</v>
      </c>
      <c r="W759" s="459">
        <v>50</v>
      </c>
      <c r="X759" s="444"/>
    </row>
    <row r="760" spans="1:25" ht="78" customHeight="1">
      <c r="A760" s="446" t="s">
        <v>570</v>
      </c>
      <c r="B760" s="447" t="s">
        <v>575</v>
      </c>
      <c r="C760" s="449" t="s">
        <v>1295</v>
      </c>
      <c r="D760" s="449"/>
      <c r="E760" s="449"/>
      <c r="F760" s="449"/>
      <c r="G760" s="449"/>
      <c r="H760" s="479" t="s">
        <v>43</v>
      </c>
      <c r="I760" s="450">
        <v>400</v>
      </c>
      <c r="J760" s="451">
        <f t="shared" si="406"/>
        <v>800</v>
      </c>
      <c r="K760" s="452">
        <v>0</v>
      </c>
      <c r="L760" s="453">
        <v>0.08</v>
      </c>
      <c r="M760" s="454">
        <f t="shared" si="407"/>
        <v>0</v>
      </c>
      <c r="N760" s="454">
        <f t="shared" si="408"/>
        <v>0</v>
      </c>
      <c r="O760" s="455">
        <f t="shared" si="409"/>
        <v>0</v>
      </c>
      <c r="P760" s="455">
        <f t="shared" si="410"/>
        <v>0</v>
      </c>
      <c r="Q760" s="479" t="s">
        <v>43</v>
      </c>
      <c r="R760" s="456">
        <f t="shared" si="411"/>
        <v>480</v>
      </c>
      <c r="S760" s="457">
        <f t="shared" si="412"/>
        <v>0</v>
      </c>
      <c r="T760" s="457">
        <f t="shared" si="413"/>
        <v>0</v>
      </c>
      <c r="U760" s="457">
        <f t="shared" si="414"/>
        <v>0</v>
      </c>
      <c r="V760" s="458">
        <f t="shared" si="415"/>
        <v>0</v>
      </c>
      <c r="W760" s="459">
        <v>70</v>
      </c>
      <c r="X760" s="444"/>
    </row>
    <row r="761" spans="1:25" ht="65.25" customHeight="1">
      <c r="A761" s="446" t="s">
        <v>570</v>
      </c>
      <c r="B761" s="447" t="s">
        <v>577</v>
      </c>
      <c r="C761" s="449" t="s">
        <v>1296</v>
      </c>
      <c r="D761" s="449"/>
      <c r="E761" s="449"/>
      <c r="F761" s="449"/>
      <c r="G761" s="449"/>
      <c r="H761" s="479" t="s">
        <v>43</v>
      </c>
      <c r="I761" s="450">
        <v>100</v>
      </c>
      <c r="J761" s="451">
        <f t="shared" si="406"/>
        <v>200</v>
      </c>
      <c r="K761" s="452">
        <v>0</v>
      </c>
      <c r="L761" s="453">
        <v>0.08</v>
      </c>
      <c r="M761" s="454">
        <f t="shared" si="407"/>
        <v>0</v>
      </c>
      <c r="N761" s="454">
        <f t="shared" si="408"/>
        <v>0</v>
      </c>
      <c r="O761" s="455">
        <f t="shared" si="409"/>
        <v>0</v>
      </c>
      <c r="P761" s="455">
        <f t="shared" si="410"/>
        <v>0</v>
      </c>
      <c r="Q761" s="479" t="s">
        <v>43</v>
      </c>
      <c r="R761" s="456">
        <f t="shared" si="411"/>
        <v>120</v>
      </c>
      <c r="S761" s="457">
        <f t="shared" si="412"/>
        <v>0</v>
      </c>
      <c r="T761" s="457">
        <f t="shared" si="413"/>
        <v>0</v>
      </c>
      <c r="U761" s="457">
        <f t="shared" si="414"/>
        <v>0</v>
      </c>
      <c r="V761" s="458">
        <f t="shared" si="415"/>
        <v>0</v>
      </c>
      <c r="W761" s="459">
        <v>50</v>
      </c>
      <c r="X761" s="444"/>
    </row>
    <row r="762" spans="1:25" ht="74.25" customHeight="1">
      <c r="A762" s="446" t="s">
        <v>570</v>
      </c>
      <c r="B762" s="447" t="s">
        <v>578</v>
      </c>
      <c r="C762" s="449" t="s">
        <v>1297</v>
      </c>
      <c r="D762" s="449"/>
      <c r="E762" s="449"/>
      <c r="F762" s="449"/>
      <c r="G762" s="449"/>
      <c r="H762" s="479" t="s">
        <v>43</v>
      </c>
      <c r="I762" s="450">
        <v>10</v>
      </c>
      <c r="J762" s="451">
        <f t="shared" si="406"/>
        <v>20</v>
      </c>
      <c r="K762" s="452">
        <v>0</v>
      </c>
      <c r="L762" s="453">
        <v>0.08</v>
      </c>
      <c r="M762" s="454">
        <f t="shared" si="407"/>
        <v>0</v>
      </c>
      <c r="N762" s="454">
        <f t="shared" si="408"/>
        <v>0</v>
      </c>
      <c r="O762" s="455">
        <f t="shared" si="409"/>
        <v>0</v>
      </c>
      <c r="P762" s="455">
        <f t="shared" si="410"/>
        <v>0</v>
      </c>
      <c r="Q762" s="479" t="s">
        <v>43</v>
      </c>
      <c r="R762" s="456">
        <f t="shared" si="411"/>
        <v>12</v>
      </c>
      <c r="S762" s="457">
        <f t="shared" si="412"/>
        <v>0</v>
      </c>
      <c r="T762" s="457">
        <f t="shared" si="413"/>
        <v>0</v>
      </c>
      <c r="U762" s="457">
        <f t="shared" si="414"/>
        <v>0</v>
      </c>
      <c r="V762" s="458">
        <f t="shared" si="415"/>
        <v>0</v>
      </c>
      <c r="W762" s="459">
        <v>50</v>
      </c>
      <c r="X762" s="444"/>
    </row>
    <row r="763" spans="1:25" ht="27.75" customHeight="1">
      <c r="A763" s="446" t="s">
        <v>570</v>
      </c>
      <c r="B763" s="447" t="s">
        <v>580</v>
      </c>
      <c r="C763" s="449" t="s">
        <v>1298</v>
      </c>
      <c r="D763" s="449"/>
      <c r="E763" s="449"/>
      <c r="F763" s="449"/>
      <c r="G763" s="449"/>
      <c r="H763" s="479" t="s">
        <v>43</v>
      </c>
      <c r="I763" s="450">
        <v>10</v>
      </c>
      <c r="J763" s="451">
        <f t="shared" si="406"/>
        <v>20</v>
      </c>
      <c r="K763" s="452">
        <v>0</v>
      </c>
      <c r="L763" s="453">
        <v>0.08</v>
      </c>
      <c r="M763" s="454">
        <f t="shared" si="407"/>
        <v>0</v>
      </c>
      <c r="N763" s="454">
        <f t="shared" si="408"/>
        <v>0</v>
      </c>
      <c r="O763" s="455">
        <f t="shared" si="409"/>
        <v>0</v>
      </c>
      <c r="P763" s="455">
        <f t="shared" si="410"/>
        <v>0</v>
      </c>
      <c r="Q763" s="479" t="s">
        <v>43</v>
      </c>
      <c r="R763" s="456">
        <f t="shared" si="411"/>
        <v>12</v>
      </c>
      <c r="S763" s="457">
        <f t="shared" si="412"/>
        <v>0</v>
      </c>
      <c r="T763" s="457">
        <f t="shared" si="413"/>
        <v>0</v>
      </c>
      <c r="U763" s="457">
        <f t="shared" si="414"/>
        <v>0</v>
      </c>
      <c r="V763" s="458">
        <f t="shared" si="415"/>
        <v>0</v>
      </c>
      <c r="W763" s="459">
        <v>30</v>
      </c>
      <c r="X763" s="444"/>
    </row>
    <row r="764" spans="1:25" ht="27.75" customHeight="1">
      <c r="A764" s="446" t="s">
        <v>570</v>
      </c>
      <c r="B764" s="447" t="s">
        <v>581</v>
      </c>
      <c r="C764" s="449" t="s">
        <v>1299</v>
      </c>
      <c r="D764" s="449"/>
      <c r="E764" s="449"/>
      <c r="F764" s="449"/>
      <c r="G764" s="449"/>
      <c r="H764" s="479" t="s">
        <v>43</v>
      </c>
      <c r="I764" s="450">
        <v>1</v>
      </c>
      <c r="J764" s="451">
        <f t="shared" si="406"/>
        <v>2</v>
      </c>
      <c r="K764" s="452">
        <v>0</v>
      </c>
      <c r="L764" s="453">
        <v>0.08</v>
      </c>
      <c r="M764" s="454">
        <f t="shared" si="407"/>
        <v>0</v>
      </c>
      <c r="N764" s="454">
        <f t="shared" si="408"/>
        <v>0</v>
      </c>
      <c r="O764" s="455">
        <f t="shared" si="409"/>
        <v>0</v>
      </c>
      <c r="P764" s="455">
        <f t="shared" si="410"/>
        <v>0</v>
      </c>
      <c r="Q764" s="479" t="s">
        <v>43</v>
      </c>
      <c r="R764" s="456">
        <v>1</v>
      </c>
      <c r="S764" s="457">
        <f t="shared" si="412"/>
        <v>0</v>
      </c>
      <c r="T764" s="457">
        <f t="shared" si="413"/>
        <v>0</v>
      </c>
      <c r="U764" s="457">
        <f t="shared" si="414"/>
        <v>0</v>
      </c>
      <c r="V764" s="458">
        <f t="shared" si="415"/>
        <v>0</v>
      </c>
      <c r="W764" s="459"/>
      <c r="X764" s="444"/>
    </row>
    <row r="765" spans="1:25" ht="49.5" customHeight="1">
      <c r="A765" s="446" t="s">
        <v>570</v>
      </c>
      <c r="B765" s="447" t="s">
        <v>583</v>
      </c>
      <c r="C765" s="449" t="s">
        <v>1300</v>
      </c>
      <c r="D765" s="449"/>
      <c r="E765" s="449"/>
      <c r="F765" s="449"/>
      <c r="G765" s="449"/>
      <c r="H765" s="479" t="s">
        <v>43</v>
      </c>
      <c r="I765" s="450">
        <v>5</v>
      </c>
      <c r="J765" s="451">
        <f t="shared" si="406"/>
        <v>10</v>
      </c>
      <c r="K765" s="452">
        <v>0</v>
      </c>
      <c r="L765" s="453">
        <v>0.08</v>
      </c>
      <c r="M765" s="454">
        <f t="shared" si="407"/>
        <v>0</v>
      </c>
      <c r="N765" s="454">
        <f t="shared" si="408"/>
        <v>0</v>
      </c>
      <c r="O765" s="455">
        <f t="shared" si="409"/>
        <v>0</v>
      </c>
      <c r="P765" s="455">
        <f t="shared" si="410"/>
        <v>0</v>
      </c>
      <c r="Q765" s="479" t="s">
        <v>43</v>
      </c>
      <c r="R765" s="456">
        <f>J765*0.6</f>
        <v>6</v>
      </c>
      <c r="S765" s="457">
        <f t="shared" si="412"/>
        <v>0</v>
      </c>
      <c r="T765" s="457">
        <f t="shared" si="413"/>
        <v>0</v>
      </c>
      <c r="U765" s="457">
        <f t="shared" si="414"/>
        <v>0</v>
      </c>
      <c r="V765" s="458">
        <f t="shared" si="415"/>
        <v>0</v>
      </c>
      <c r="W765" s="459">
        <v>10</v>
      </c>
      <c r="X765" s="444"/>
    </row>
    <row r="766" spans="1:25" ht="49.5" customHeight="1">
      <c r="A766" s="446" t="s">
        <v>570</v>
      </c>
      <c r="B766" s="447" t="s">
        <v>586</v>
      </c>
      <c r="C766" s="449" t="s">
        <v>1301</v>
      </c>
      <c r="D766" s="449"/>
      <c r="E766" s="449"/>
      <c r="F766" s="449"/>
      <c r="G766" s="449"/>
      <c r="H766" s="479" t="s">
        <v>43</v>
      </c>
      <c r="I766" s="450">
        <v>5</v>
      </c>
      <c r="J766" s="451">
        <f t="shared" si="406"/>
        <v>10</v>
      </c>
      <c r="K766" s="452">
        <v>0</v>
      </c>
      <c r="L766" s="453">
        <v>0.08</v>
      </c>
      <c r="M766" s="454">
        <f t="shared" si="407"/>
        <v>0</v>
      </c>
      <c r="N766" s="454">
        <f t="shared" si="408"/>
        <v>0</v>
      </c>
      <c r="O766" s="455">
        <f t="shared" si="409"/>
        <v>0</v>
      </c>
      <c r="P766" s="455">
        <f t="shared" si="410"/>
        <v>0</v>
      </c>
      <c r="Q766" s="479" t="s">
        <v>43</v>
      </c>
      <c r="R766" s="456">
        <f>J766*0.6</f>
        <v>6</v>
      </c>
      <c r="S766" s="457">
        <f t="shared" si="412"/>
        <v>0</v>
      </c>
      <c r="T766" s="457">
        <f t="shared" si="413"/>
        <v>0</v>
      </c>
      <c r="U766" s="457">
        <f t="shared" si="414"/>
        <v>0</v>
      </c>
      <c r="V766" s="458">
        <f t="shared" si="415"/>
        <v>0</v>
      </c>
      <c r="W766" s="459">
        <v>10</v>
      </c>
      <c r="X766" s="444"/>
    </row>
    <row r="767" spans="1:25" ht="49.5" customHeight="1">
      <c r="A767" s="446" t="s">
        <v>570</v>
      </c>
      <c r="B767" s="447" t="s">
        <v>588</v>
      </c>
      <c r="C767" s="449" t="s">
        <v>1304</v>
      </c>
      <c r="D767" s="449"/>
      <c r="E767" s="449"/>
      <c r="F767" s="449"/>
      <c r="G767" s="449"/>
      <c r="H767" s="479" t="s">
        <v>43</v>
      </c>
      <c r="I767" s="450">
        <v>1</v>
      </c>
      <c r="J767" s="451">
        <f t="shared" si="406"/>
        <v>2</v>
      </c>
      <c r="K767" s="452">
        <v>0</v>
      </c>
      <c r="L767" s="453">
        <v>0.08</v>
      </c>
      <c r="M767" s="454">
        <f t="shared" si="407"/>
        <v>0</v>
      </c>
      <c r="N767" s="454">
        <f t="shared" si="408"/>
        <v>0</v>
      </c>
      <c r="O767" s="455">
        <f t="shared" si="409"/>
        <v>0</v>
      </c>
      <c r="P767" s="455">
        <f t="shared" si="410"/>
        <v>0</v>
      </c>
      <c r="Q767" s="479" t="s">
        <v>43</v>
      </c>
      <c r="R767" s="456">
        <v>1</v>
      </c>
      <c r="S767" s="457">
        <f t="shared" si="412"/>
        <v>0</v>
      </c>
      <c r="T767" s="457">
        <f t="shared" si="413"/>
        <v>0</v>
      </c>
      <c r="U767" s="457">
        <f t="shared" si="414"/>
        <v>0</v>
      </c>
      <c r="V767" s="458">
        <f t="shared" si="415"/>
        <v>0</v>
      </c>
      <c r="W767" s="459"/>
      <c r="X767" s="444"/>
    </row>
    <row r="768" spans="1:25" ht="49.5" customHeight="1">
      <c r="A768" s="446" t="s">
        <v>570</v>
      </c>
      <c r="B768" s="447" t="s">
        <v>590</v>
      </c>
      <c r="C768" s="449" t="s">
        <v>1305</v>
      </c>
      <c r="D768" s="449"/>
      <c r="E768" s="449"/>
      <c r="F768" s="449"/>
      <c r="G768" s="449"/>
      <c r="H768" s="479" t="s">
        <v>43</v>
      </c>
      <c r="I768" s="450">
        <v>1</v>
      </c>
      <c r="J768" s="451">
        <f t="shared" si="406"/>
        <v>2</v>
      </c>
      <c r="K768" s="452">
        <v>0</v>
      </c>
      <c r="L768" s="453">
        <v>0.08</v>
      </c>
      <c r="M768" s="454">
        <f t="shared" si="407"/>
        <v>0</v>
      </c>
      <c r="N768" s="454">
        <f t="shared" si="408"/>
        <v>0</v>
      </c>
      <c r="O768" s="455">
        <f t="shared" si="409"/>
        <v>0</v>
      </c>
      <c r="P768" s="455">
        <f t="shared" si="410"/>
        <v>0</v>
      </c>
      <c r="Q768" s="479" t="s">
        <v>43</v>
      </c>
      <c r="R768" s="456">
        <v>1</v>
      </c>
      <c r="S768" s="457">
        <f t="shared" si="412"/>
        <v>0</v>
      </c>
      <c r="T768" s="457">
        <f t="shared" si="413"/>
        <v>0</v>
      </c>
      <c r="U768" s="457">
        <f t="shared" si="414"/>
        <v>0</v>
      </c>
      <c r="V768" s="458">
        <f t="shared" si="415"/>
        <v>0</v>
      </c>
      <c r="W768" s="459"/>
      <c r="X768" s="444"/>
    </row>
    <row r="769" spans="1:25" ht="49.5" customHeight="1">
      <c r="A769" s="446" t="s">
        <v>570</v>
      </c>
      <c r="B769" s="447" t="s">
        <v>592</v>
      </c>
      <c r="C769" s="449" t="s">
        <v>1307</v>
      </c>
      <c r="D769" s="449"/>
      <c r="E769" s="449"/>
      <c r="F769" s="449"/>
      <c r="G769" s="449"/>
      <c r="H769" s="479" t="s">
        <v>43</v>
      </c>
      <c r="I769" s="450">
        <v>1</v>
      </c>
      <c r="J769" s="451">
        <f t="shared" si="406"/>
        <v>2</v>
      </c>
      <c r="K769" s="452">
        <v>0</v>
      </c>
      <c r="L769" s="453">
        <v>0.08</v>
      </c>
      <c r="M769" s="454">
        <f t="shared" si="407"/>
        <v>0</v>
      </c>
      <c r="N769" s="454">
        <f t="shared" si="408"/>
        <v>0</v>
      </c>
      <c r="O769" s="455">
        <f t="shared" si="409"/>
        <v>0</v>
      </c>
      <c r="P769" s="455">
        <f t="shared" si="410"/>
        <v>0</v>
      </c>
      <c r="Q769" s="479" t="s">
        <v>43</v>
      </c>
      <c r="R769" s="456">
        <v>1</v>
      </c>
      <c r="S769" s="457">
        <f t="shared" si="412"/>
        <v>0</v>
      </c>
      <c r="T769" s="457">
        <f t="shared" si="413"/>
        <v>0</v>
      </c>
      <c r="U769" s="457">
        <f t="shared" si="414"/>
        <v>0</v>
      </c>
      <c r="V769" s="458">
        <f t="shared" si="415"/>
        <v>0</v>
      </c>
      <c r="W769" s="459"/>
      <c r="X769" s="444"/>
    </row>
    <row r="770" spans="1:25" ht="60.75" customHeight="1">
      <c r="A770" s="446" t="s">
        <v>570</v>
      </c>
      <c r="B770" s="447" t="s">
        <v>595</v>
      </c>
      <c r="C770" s="449" t="s">
        <v>1308</v>
      </c>
      <c r="D770" s="449"/>
      <c r="E770" s="449"/>
      <c r="F770" s="449"/>
      <c r="G770" s="449"/>
      <c r="H770" s="479" t="s">
        <v>43</v>
      </c>
      <c r="I770" s="450">
        <v>1</v>
      </c>
      <c r="J770" s="451">
        <f t="shared" si="406"/>
        <v>2</v>
      </c>
      <c r="K770" s="452">
        <v>0</v>
      </c>
      <c r="L770" s="453">
        <v>0.08</v>
      </c>
      <c r="M770" s="454">
        <f t="shared" si="407"/>
        <v>0</v>
      </c>
      <c r="N770" s="454">
        <f t="shared" si="408"/>
        <v>0</v>
      </c>
      <c r="O770" s="455">
        <f t="shared" si="409"/>
        <v>0</v>
      </c>
      <c r="P770" s="455">
        <f t="shared" si="410"/>
        <v>0</v>
      </c>
      <c r="Q770" s="479" t="s">
        <v>43</v>
      </c>
      <c r="R770" s="456">
        <v>1</v>
      </c>
      <c r="S770" s="457">
        <f t="shared" si="412"/>
        <v>0</v>
      </c>
      <c r="T770" s="457">
        <f t="shared" si="413"/>
        <v>0</v>
      </c>
      <c r="U770" s="457">
        <f t="shared" si="414"/>
        <v>0</v>
      </c>
      <c r="V770" s="458">
        <f t="shared" si="415"/>
        <v>0</v>
      </c>
      <c r="W770" s="459">
        <v>5</v>
      </c>
      <c r="X770" s="444"/>
    </row>
    <row r="771" spans="1:25" ht="42" customHeight="1">
      <c r="A771" s="446" t="s">
        <v>570</v>
      </c>
      <c r="B771" s="447" t="s">
        <v>598</v>
      </c>
      <c r="C771" s="449" t="s">
        <v>1327</v>
      </c>
      <c r="D771" s="449"/>
      <c r="E771" s="449"/>
      <c r="F771" s="449"/>
      <c r="G771" s="449"/>
      <c r="H771" s="479" t="s">
        <v>43</v>
      </c>
      <c r="I771" s="450">
        <v>1</v>
      </c>
      <c r="J771" s="451">
        <f t="shared" si="406"/>
        <v>2</v>
      </c>
      <c r="K771" s="452">
        <v>0</v>
      </c>
      <c r="L771" s="453">
        <v>0.08</v>
      </c>
      <c r="M771" s="454">
        <f t="shared" si="407"/>
        <v>0</v>
      </c>
      <c r="N771" s="454">
        <f t="shared" si="408"/>
        <v>0</v>
      </c>
      <c r="O771" s="455">
        <f t="shared" si="409"/>
        <v>0</v>
      </c>
      <c r="P771" s="455">
        <f t="shared" si="410"/>
        <v>0</v>
      </c>
      <c r="Q771" s="479" t="s">
        <v>43</v>
      </c>
      <c r="R771" s="456">
        <v>1</v>
      </c>
      <c r="S771" s="457">
        <f t="shared" si="412"/>
        <v>0</v>
      </c>
      <c r="T771" s="457">
        <f t="shared" si="413"/>
        <v>0</v>
      </c>
      <c r="U771" s="457">
        <f t="shared" si="414"/>
        <v>0</v>
      </c>
      <c r="V771" s="458">
        <f t="shared" si="415"/>
        <v>0</v>
      </c>
      <c r="W771" s="459">
        <v>5</v>
      </c>
      <c r="X771" s="444"/>
    </row>
    <row r="772" spans="1:25" ht="25.5" customHeight="1">
      <c r="A772" s="446" t="s">
        <v>570</v>
      </c>
      <c r="B772" s="447" t="s">
        <v>600</v>
      </c>
      <c r="C772" s="449" t="s">
        <v>1328</v>
      </c>
      <c r="D772" s="449"/>
      <c r="E772" s="449"/>
      <c r="F772" s="449"/>
      <c r="G772" s="449"/>
      <c r="H772" s="479" t="s">
        <v>43</v>
      </c>
      <c r="I772" s="450">
        <v>1</v>
      </c>
      <c r="J772" s="451">
        <f t="shared" si="406"/>
        <v>2</v>
      </c>
      <c r="K772" s="452">
        <v>0</v>
      </c>
      <c r="L772" s="453">
        <v>0.08</v>
      </c>
      <c r="M772" s="454">
        <f t="shared" si="407"/>
        <v>0</v>
      </c>
      <c r="N772" s="454">
        <f t="shared" si="408"/>
        <v>0</v>
      </c>
      <c r="O772" s="455">
        <f t="shared" si="409"/>
        <v>0</v>
      </c>
      <c r="P772" s="455">
        <f t="shared" si="410"/>
        <v>0</v>
      </c>
      <c r="Q772" s="479" t="s">
        <v>43</v>
      </c>
      <c r="R772" s="456">
        <v>1</v>
      </c>
      <c r="S772" s="457">
        <f t="shared" si="412"/>
        <v>0</v>
      </c>
      <c r="T772" s="457">
        <f t="shared" si="413"/>
        <v>0</v>
      </c>
      <c r="U772" s="457">
        <f t="shared" si="414"/>
        <v>0</v>
      </c>
      <c r="V772" s="458">
        <f t="shared" si="415"/>
        <v>0</v>
      </c>
      <c r="W772" s="459">
        <v>2</v>
      </c>
      <c r="X772" s="444"/>
    </row>
    <row r="773" spans="1:25" ht="49.5" customHeight="1">
      <c r="A773" s="446" t="s">
        <v>570</v>
      </c>
      <c r="B773" s="447" t="s">
        <v>602</v>
      </c>
      <c r="C773" s="449" t="s">
        <v>1313</v>
      </c>
      <c r="D773" s="449"/>
      <c r="E773" s="449"/>
      <c r="F773" s="449"/>
      <c r="G773" s="449"/>
      <c r="H773" s="479" t="s">
        <v>43</v>
      </c>
      <c r="I773" s="450">
        <v>1</v>
      </c>
      <c r="J773" s="451">
        <f t="shared" si="406"/>
        <v>2</v>
      </c>
      <c r="K773" s="452">
        <v>0</v>
      </c>
      <c r="L773" s="453">
        <v>0.08</v>
      </c>
      <c r="M773" s="454">
        <f t="shared" si="407"/>
        <v>0</v>
      </c>
      <c r="N773" s="454">
        <f t="shared" si="408"/>
        <v>0</v>
      </c>
      <c r="O773" s="455">
        <f t="shared" si="409"/>
        <v>0</v>
      </c>
      <c r="P773" s="455">
        <f t="shared" si="410"/>
        <v>0</v>
      </c>
      <c r="Q773" s="479" t="s">
        <v>43</v>
      </c>
      <c r="R773" s="456">
        <v>1</v>
      </c>
      <c r="S773" s="457">
        <f t="shared" si="412"/>
        <v>0</v>
      </c>
      <c r="T773" s="457">
        <f t="shared" si="413"/>
        <v>0</v>
      </c>
      <c r="U773" s="457">
        <f t="shared" si="414"/>
        <v>0</v>
      </c>
      <c r="V773" s="458">
        <f t="shared" si="415"/>
        <v>0</v>
      </c>
      <c r="W773" s="459"/>
      <c r="X773" s="444"/>
    </row>
    <row r="774" spans="1:25" s="445" customFormat="1" ht="30.75" customHeight="1">
      <c r="A774" s="446"/>
      <c r="B774" s="650" t="s">
        <v>1329</v>
      </c>
      <c r="C774" s="650"/>
      <c r="D774" s="650"/>
      <c r="E774" s="650"/>
      <c r="F774" s="596"/>
      <c r="G774" s="596"/>
      <c r="H774" s="437"/>
      <c r="I774" s="439"/>
      <c r="J774" s="437"/>
      <c r="K774" s="437"/>
      <c r="L774" s="437"/>
      <c r="M774" s="437"/>
      <c r="N774" s="441" t="s">
        <v>535</v>
      </c>
      <c r="O774" s="440">
        <f>SUM(O775:O783)</f>
        <v>0</v>
      </c>
      <c r="P774" s="440">
        <f>SUM(P775:P783)</f>
        <v>0</v>
      </c>
      <c r="Q774" s="594"/>
      <c r="R774" s="442"/>
      <c r="S774" s="440">
        <f>SUM(S775:S783)</f>
        <v>0</v>
      </c>
      <c r="T774" s="440">
        <f>SUM(T775:T783)</f>
        <v>0</v>
      </c>
      <c r="U774" s="440">
        <f>SUM(U775:U783)</f>
        <v>0</v>
      </c>
      <c r="V774" s="440">
        <f>SUM(V775:V783)</f>
        <v>0</v>
      </c>
      <c r="W774" s="443"/>
      <c r="X774" s="444"/>
      <c r="Y774" s="410"/>
    </row>
    <row r="775" spans="1:25" ht="212.25" customHeight="1">
      <c r="A775" s="446" t="s">
        <v>570</v>
      </c>
      <c r="B775" s="447" t="s">
        <v>571</v>
      </c>
      <c r="C775" s="449" t="s">
        <v>1330</v>
      </c>
      <c r="D775" s="449"/>
      <c r="E775" s="449"/>
      <c r="F775" s="449"/>
      <c r="G775" s="449"/>
      <c r="H775" s="479" t="s">
        <v>43</v>
      </c>
      <c r="I775" s="450">
        <v>30</v>
      </c>
      <c r="J775" s="451">
        <f t="shared" ref="J775:J783" si="416">I775*2</f>
        <v>60</v>
      </c>
      <c r="K775" s="452">
        <v>0</v>
      </c>
      <c r="L775" s="453">
        <v>0.08</v>
      </c>
      <c r="M775" s="454">
        <f t="shared" ref="M775:M783" si="417">K775*L775</f>
        <v>0</v>
      </c>
      <c r="N775" s="454">
        <f t="shared" ref="N775:N783" si="418">K775+M775</f>
        <v>0</v>
      </c>
      <c r="O775" s="455">
        <f t="shared" ref="O775:O783" si="419">J775*K775</f>
        <v>0</v>
      </c>
      <c r="P775" s="455">
        <f t="shared" ref="P775:P783" si="420">J775*N775</f>
        <v>0</v>
      </c>
      <c r="Q775" s="479" t="s">
        <v>43</v>
      </c>
      <c r="R775" s="456">
        <f>J775*0.6</f>
        <v>36</v>
      </c>
      <c r="S775" s="457">
        <f t="shared" ref="S775:S783" si="421">R775*K775</f>
        <v>0</v>
      </c>
      <c r="T775" s="457">
        <f t="shared" ref="T775:T783" si="422">R775*N775</f>
        <v>0</v>
      </c>
      <c r="U775" s="457">
        <f t="shared" ref="U775:U783" si="423">O775+S775</f>
        <v>0</v>
      </c>
      <c r="V775" s="458">
        <f t="shared" ref="V775:V783" si="424">P775+T775</f>
        <v>0</v>
      </c>
      <c r="W775" s="459">
        <v>60</v>
      </c>
      <c r="X775" s="444"/>
    </row>
    <row r="776" spans="1:25" ht="180.75" customHeight="1">
      <c r="A776" s="446" t="s">
        <v>570</v>
      </c>
      <c r="B776" s="447" t="s">
        <v>573</v>
      </c>
      <c r="C776" s="449" t="s">
        <v>1331</v>
      </c>
      <c r="D776" s="449"/>
      <c r="E776" s="449"/>
      <c r="F776" s="449"/>
      <c r="G776" s="449"/>
      <c r="H776" s="479" t="s">
        <v>43</v>
      </c>
      <c r="I776" s="450">
        <v>100</v>
      </c>
      <c r="J776" s="451">
        <f t="shared" si="416"/>
        <v>200</v>
      </c>
      <c r="K776" s="452">
        <v>0</v>
      </c>
      <c r="L776" s="453">
        <v>0.08</v>
      </c>
      <c r="M776" s="454">
        <f t="shared" si="417"/>
        <v>0</v>
      </c>
      <c r="N776" s="454">
        <f t="shared" si="418"/>
        <v>0</v>
      </c>
      <c r="O776" s="455">
        <f t="shared" si="419"/>
        <v>0</v>
      </c>
      <c r="P776" s="455">
        <f t="shared" si="420"/>
        <v>0</v>
      </c>
      <c r="Q776" s="479" t="s">
        <v>43</v>
      </c>
      <c r="R776" s="456">
        <f>J776*0.6</f>
        <v>120</v>
      </c>
      <c r="S776" s="457">
        <f t="shared" si="421"/>
        <v>0</v>
      </c>
      <c r="T776" s="457">
        <f t="shared" si="422"/>
        <v>0</v>
      </c>
      <c r="U776" s="457">
        <f t="shared" si="423"/>
        <v>0</v>
      </c>
      <c r="V776" s="458">
        <f t="shared" si="424"/>
        <v>0</v>
      </c>
      <c r="W776" s="459">
        <v>60</v>
      </c>
      <c r="X776" s="444"/>
    </row>
    <row r="777" spans="1:25" ht="194.25" customHeight="1">
      <c r="A777" s="446" t="s">
        <v>570</v>
      </c>
      <c r="B777" s="447" t="s">
        <v>575</v>
      </c>
      <c r="C777" s="449" t="s">
        <v>1332</v>
      </c>
      <c r="D777" s="449"/>
      <c r="E777" s="449"/>
      <c r="F777" s="449"/>
      <c r="G777" s="449"/>
      <c r="H777" s="479" t="s">
        <v>43</v>
      </c>
      <c r="I777" s="450">
        <v>100</v>
      </c>
      <c r="J777" s="451">
        <f t="shared" si="416"/>
        <v>200</v>
      </c>
      <c r="K777" s="452">
        <v>0</v>
      </c>
      <c r="L777" s="453">
        <v>0.08</v>
      </c>
      <c r="M777" s="454">
        <f t="shared" si="417"/>
        <v>0</v>
      </c>
      <c r="N777" s="454">
        <f t="shared" si="418"/>
        <v>0</v>
      </c>
      <c r="O777" s="455">
        <f t="shared" si="419"/>
        <v>0</v>
      </c>
      <c r="P777" s="455">
        <f t="shared" si="420"/>
        <v>0</v>
      </c>
      <c r="Q777" s="479" t="s">
        <v>43</v>
      </c>
      <c r="R777" s="456">
        <f>J777*0.6</f>
        <v>120</v>
      </c>
      <c r="S777" s="457">
        <f t="shared" si="421"/>
        <v>0</v>
      </c>
      <c r="T777" s="457">
        <f t="shared" si="422"/>
        <v>0</v>
      </c>
      <c r="U777" s="457">
        <f t="shared" si="423"/>
        <v>0</v>
      </c>
      <c r="V777" s="458">
        <f t="shared" si="424"/>
        <v>0</v>
      </c>
      <c r="W777" s="459">
        <v>60</v>
      </c>
      <c r="X777" s="444"/>
    </row>
    <row r="778" spans="1:25" ht="213" customHeight="1">
      <c r="A778" s="446" t="s">
        <v>570</v>
      </c>
      <c r="B778" s="447" t="s">
        <v>577</v>
      </c>
      <c r="C778" s="449" t="s">
        <v>1333</v>
      </c>
      <c r="D778" s="449"/>
      <c r="E778" s="449"/>
      <c r="F778" s="449"/>
      <c r="G778" s="449"/>
      <c r="H778" s="479" t="s">
        <v>43</v>
      </c>
      <c r="I778" s="450">
        <v>1</v>
      </c>
      <c r="J778" s="451">
        <f t="shared" si="416"/>
        <v>2</v>
      </c>
      <c r="K778" s="452">
        <v>0</v>
      </c>
      <c r="L778" s="453">
        <v>0.08</v>
      </c>
      <c r="M778" s="454">
        <f t="shared" si="417"/>
        <v>0</v>
      </c>
      <c r="N778" s="454">
        <f t="shared" si="418"/>
        <v>0</v>
      </c>
      <c r="O778" s="455">
        <f t="shared" si="419"/>
        <v>0</v>
      </c>
      <c r="P778" s="455">
        <f t="shared" si="420"/>
        <v>0</v>
      </c>
      <c r="Q778" s="479" t="s">
        <v>43</v>
      </c>
      <c r="R778" s="456">
        <v>1</v>
      </c>
      <c r="S778" s="457">
        <f t="shared" si="421"/>
        <v>0</v>
      </c>
      <c r="T778" s="457">
        <f t="shared" si="422"/>
        <v>0</v>
      </c>
      <c r="U778" s="457">
        <f t="shared" si="423"/>
        <v>0</v>
      </c>
      <c r="V778" s="458">
        <f t="shared" si="424"/>
        <v>0</v>
      </c>
      <c r="W778" s="459"/>
      <c r="X778" s="444"/>
    </row>
    <row r="779" spans="1:25" ht="27.75" customHeight="1">
      <c r="A779" s="446" t="s">
        <v>570</v>
      </c>
      <c r="B779" s="447" t="s">
        <v>578</v>
      </c>
      <c r="C779" s="449" t="s">
        <v>1334</v>
      </c>
      <c r="D779" s="449"/>
      <c r="E779" s="449"/>
      <c r="F779" s="449"/>
      <c r="G779" s="449"/>
      <c r="H779" s="479" t="s">
        <v>43</v>
      </c>
      <c r="I779" s="450">
        <v>100</v>
      </c>
      <c r="J779" s="451">
        <f t="shared" si="416"/>
        <v>200</v>
      </c>
      <c r="K779" s="452">
        <v>0</v>
      </c>
      <c r="L779" s="453">
        <v>0.08</v>
      </c>
      <c r="M779" s="454">
        <f t="shared" si="417"/>
        <v>0</v>
      </c>
      <c r="N779" s="454">
        <f t="shared" si="418"/>
        <v>0</v>
      </c>
      <c r="O779" s="455">
        <f t="shared" si="419"/>
        <v>0</v>
      </c>
      <c r="P779" s="455">
        <f t="shared" si="420"/>
        <v>0</v>
      </c>
      <c r="Q779" s="479" t="s">
        <v>43</v>
      </c>
      <c r="R779" s="456">
        <f>J779*0.6</f>
        <v>120</v>
      </c>
      <c r="S779" s="457">
        <f t="shared" si="421"/>
        <v>0</v>
      </c>
      <c r="T779" s="457">
        <f t="shared" si="422"/>
        <v>0</v>
      </c>
      <c r="U779" s="457">
        <f t="shared" si="423"/>
        <v>0</v>
      </c>
      <c r="V779" s="458">
        <f t="shared" si="424"/>
        <v>0</v>
      </c>
      <c r="W779" s="459">
        <v>20</v>
      </c>
      <c r="X779" s="444"/>
    </row>
    <row r="780" spans="1:25" ht="27.75" customHeight="1">
      <c r="A780" s="446" t="s">
        <v>570</v>
      </c>
      <c r="B780" s="447" t="s">
        <v>580</v>
      </c>
      <c r="C780" s="449" t="s">
        <v>1335</v>
      </c>
      <c r="D780" s="449"/>
      <c r="E780" s="449"/>
      <c r="F780" s="449"/>
      <c r="G780" s="449"/>
      <c r="H780" s="479" t="s">
        <v>43</v>
      </c>
      <c r="I780" s="450">
        <v>10</v>
      </c>
      <c r="J780" s="451">
        <f t="shared" si="416"/>
        <v>20</v>
      </c>
      <c r="K780" s="452">
        <v>0</v>
      </c>
      <c r="L780" s="453">
        <v>0.08</v>
      </c>
      <c r="M780" s="454">
        <f t="shared" si="417"/>
        <v>0</v>
      </c>
      <c r="N780" s="454">
        <f t="shared" si="418"/>
        <v>0</v>
      </c>
      <c r="O780" s="455">
        <f t="shared" si="419"/>
        <v>0</v>
      </c>
      <c r="P780" s="455">
        <f t="shared" si="420"/>
        <v>0</v>
      </c>
      <c r="Q780" s="479" t="s">
        <v>43</v>
      </c>
      <c r="R780" s="456">
        <f>J780*0.6</f>
        <v>12</v>
      </c>
      <c r="S780" s="457">
        <f t="shared" si="421"/>
        <v>0</v>
      </c>
      <c r="T780" s="457">
        <f t="shared" si="422"/>
        <v>0</v>
      </c>
      <c r="U780" s="457">
        <f t="shared" si="423"/>
        <v>0</v>
      </c>
      <c r="V780" s="458">
        <f t="shared" si="424"/>
        <v>0</v>
      </c>
      <c r="W780" s="459">
        <v>5</v>
      </c>
      <c r="X780" s="444"/>
    </row>
    <row r="781" spans="1:25" ht="236.25" customHeight="1">
      <c r="A781" s="446" t="s">
        <v>570</v>
      </c>
      <c r="B781" s="447" t="s">
        <v>581</v>
      </c>
      <c r="C781" s="449" t="s">
        <v>1336</v>
      </c>
      <c r="D781" s="449"/>
      <c r="E781" s="449"/>
      <c r="F781" s="449"/>
      <c r="G781" s="449"/>
      <c r="H781" s="479" t="s">
        <v>43</v>
      </c>
      <c r="I781" s="450">
        <v>20</v>
      </c>
      <c r="J781" s="451">
        <f t="shared" si="416"/>
        <v>40</v>
      </c>
      <c r="K781" s="452">
        <v>0</v>
      </c>
      <c r="L781" s="453">
        <v>0.08</v>
      </c>
      <c r="M781" s="454">
        <f t="shared" si="417"/>
        <v>0</v>
      </c>
      <c r="N781" s="454">
        <f t="shared" si="418"/>
        <v>0</v>
      </c>
      <c r="O781" s="455">
        <f t="shared" si="419"/>
        <v>0</v>
      </c>
      <c r="P781" s="455">
        <f t="shared" si="420"/>
        <v>0</v>
      </c>
      <c r="Q781" s="479" t="s">
        <v>43</v>
      </c>
      <c r="R781" s="456">
        <f>J781*0.6</f>
        <v>24</v>
      </c>
      <c r="S781" s="457">
        <f t="shared" si="421"/>
        <v>0</v>
      </c>
      <c r="T781" s="457">
        <f t="shared" si="422"/>
        <v>0</v>
      </c>
      <c r="U781" s="457">
        <f t="shared" si="423"/>
        <v>0</v>
      </c>
      <c r="V781" s="458">
        <f t="shared" si="424"/>
        <v>0</v>
      </c>
      <c r="W781" s="459">
        <v>40</v>
      </c>
      <c r="X781" s="444"/>
    </row>
    <row r="782" spans="1:25" ht="249.75" customHeight="1">
      <c r="A782" s="446" t="s">
        <v>570</v>
      </c>
      <c r="B782" s="447" t="s">
        <v>583</v>
      </c>
      <c r="C782" s="449" t="s">
        <v>1337</v>
      </c>
      <c r="D782" s="449"/>
      <c r="E782" s="449"/>
      <c r="F782" s="449"/>
      <c r="G782" s="449"/>
      <c r="H782" s="479" t="s">
        <v>43</v>
      </c>
      <c r="I782" s="450">
        <v>20</v>
      </c>
      <c r="J782" s="451">
        <f t="shared" si="416"/>
        <v>40</v>
      </c>
      <c r="K782" s="452">
        <v>0</v>
      </c>
      <c r="L782" s="453">
        <v>0.08</v>
      </c>
      <c r="M782" s="454">
        <f t="shared" si="417"/>
        <v>0</v>
      </c>
      <c r="N782" s="454">
        <f t="shared" si="418"/>
        <v>0</v>
      </c>
      <c r="O782" s="455">
        <f t="shared" si="419"/>
        <v>0</v>
      </c>
      <c r="P782" s="455">
        <f t="shared" si="420"/>
        <v>0</v>
      </c>
      <c r="Q782" s="479" t="s">
        <v>43</v>
      </c>
      <c r="R782" s="456">
        <f>J782*0.6</f>
        <v>24</v>
      </c>
      <c r="S782" s="457">
        <f t="shared" si="421"/>
        <v>0</v>
      </c>
      <c r="T782" s="457">
        <f t="shared" si="422"/>
        <v>0</v>
      </c>
      <c r="U782" s="457">
        <f t="shared" si="423"/>
        <v>0</v>
      </c>
      <c r="V782" s="458">
        <f t="shared" si="424"/>
        <v>0</v>
      </c>
      <c r="W782" s="459">
        <v>40</v>
      </c>
      <c r="X782" s="444"/>
    </row>
    <row r="783" spans="1:25" ht="263.25" customHeight="1">
      <c r="A783" s="446" t="s">
        <v>570</v>
      </c>
      <c r="B783" s="447" t="s">
        <v>586</v>
      </c>
      <c r="C783" s="449" t="s">
        <v>1338</v>
      </c>
      <c r="D783" s="449"/>
      <c r="E783" s="449"/>
      <c r="F783" s="449"/>
      <c r="G783" s="449"/>
      <c r="H783" s="479" t="s">
        <v>43</v>
      </c>
      <c r="I783" s="450">
        <v>20</v>
      </c>
      <c r="J783" s="451">
        <f t="shared" si="416"/>
        <v>40</v>
      </c>
      <c r="K783" s="452">
        <v>0</v>
      </c>
      <c r="L783" s="453">
        <v>0.08</v>
      </c>
      <c r="M783" s="454">
        <f t="shared" si="417"/>
        <v>0</v>
      </c>
      <c r="N783" s="454">
        <f t="shared" si="418"/>
        <v>0</v>
      </c>
      <c r="O783" s="455">
        <f t="shared" si="419"/>
        <v>0</v>
      </c>
      <c r="P783" s="455">
        <f t="shared" si="420"/>
        <v>0</v>
      </c>
      <c r="Q783" s="479" t="s">
        <v>43</v>
      </c>
      <c r="R783" s="456">
        <f>J783*0.6</f>
        <v>24</v>
      </c>
      <c r="S783" s="457">
        <f t="shared" si="421"/>
        <v>0</v>
      </c>
      <c r="T783" s="457">
        <f t="shared" si="422"/>
        <v>0</v>
      </c>
      <c r="U783" s="457">
        <f t="shared" si="423"/>
        <v>0</v>
      </c>
      <c r="V783" s="458">
        <f t="shared" si="424"/>
        <v>0</v>
      </c>
      <c r="W783" s="459">
        <v>40</v>
      </c>
      <c r="X783" s="444"/>
    </row>
    <row r="784" spans="1:25" s="445" customFormat="1" ht="30.75" customHeight="1">
      <c r="A784" s="446"/>
      <c r="B784" s="650" t="s">
        <v>1339</v>
      </c>
      <c r="C784" s="650"/>
      <c r="D784" s="650"/>
      <c r="E784" s="650"/>
      <c r="F784" s="596"/>
      <c r="G784" s="596"/>
      <c r="H784" s="437"/>
      <c r="I784" s="439"/>
      <c r="J784" s="437"/>
      <c r="K784" s="437"/>
      <c r="L784" s="437"/>
      <c r="M784" s="437"/>
      <c r="N784" s="441" t="s">
        <v>535</v>
      </c>
      <c r="O784" s="440">
        <f>SUM(O785:O865)</f>
        <v>0</v>
      </c>
      <c r="P784" s="440">
        <f>SUM(P785:P865)</f>
        <v>0</v>
      </c>
      <c r="Q784" s="594"/>
      <c r="R784" s="442"/>
      <c r="S784" s="440">
        <f>SUM(S785:S865)</f>
        <v>0</v>
      </c>
      <c r="T784" s="440">
        <f>SUM(T785:T865)</f>
        <v>0</v>
      </c>
      <c r="U784" s="440">
        <f>SUM(U785:U865)</f>
        <v>0</v>
      </c>
      <c r="V784" s="440">
        <f>SUM(V785:V865)</f>
        <v>0</v>
      </c>
      <c r="W784" s="443"/>
      <c r="X784" s="444"/>
      <c r="Y784" s="410"/>
    </row>
    <row r="785" spans="1:24" ht="349.5" customHeight="1">
      <c r="A785" s="446" t="s">
        <v>570</v>
      </c>
      <c r="B785" s="447" t="s">
        <v>571</v>
      </c>
      <c r="C785" s="517" t="s">
        <v>1340</v>
      </c>
      <c r="D785" s="465"/>
      <c r="E785" s="465"/>
      <c r="F785" s="465"/>
      <c r="G785" s="465"/>
      <c r="H785" s="466"/>
      <c r="I785" s="467"/>
      <c r="J785" s="468"/>
      <c r="K785" s="470"/>
      <c r="L785" s="471"/>
      <c r="M785" s="472"/>
      <c r="N785" s="472"/>
      <c r="O785" s="473"/>
      <c r="P785" s="473"/>
      <c r="Q785" s="473"/>
      <c r="R785" s="474"/>
      <c r="S785" s="475"/>
      <c r="T785" s="475"/>
      <c r="U785" s="475"/>
      <c r="V785" s="476"/>
      <c r="W785" s="477"/>
      <c r="X785" s="444"/>
    </row>
    <row r="786" spans="1:24" ht="95.25" customHeight="1">
      <c r="A786" s="446" t="s">
        <v>570</v>
      </c>
      <c r="B786" s="497" t="s">
        <v>617</v>
      </c>
      <c r="C786" s="449" t="s">
        <v>1341</v>
      </c>
      <c r="D786" s="449"/>
      <c r="E786" s="449"/>
      <c r="F786" s="449"/>
      <c r="G786" s="449"/>
      <c r="H786" s="479" t="s">
        <v>43</v>
      </c>
      <c r="I786" s="450">
        <v>40</v>
      </c>
      <c r="J786" s="451">
        <f>I786*2</f>
        <v>80</v>
      </c>
      <c r="K786" s="452">
        <v>0</v>
      </c>
      <c r="L786" s="453">
        <v>0.08</v>
      </c>
      <c r="M786" s="454">
        <f>K786*L786</f>
        <v>0</v>
      </c>
      <c r="N786" s="454">
        <f>K786+M786</f>
        <v>0</v>
      </c>
      <c r="O786" s="455">
        <f>J786*K786</f>
        <v>0</v>
      </c>
      <c r="P786" s="455">
        <f>J786*N786</f>
        <v>0</v>
      </c>
      <c r="Q786" s="479" t="s">
        <v>43</v>
      </c>
      <c r="R786" s="456">
        <f>J786*0.6</f>
        <v>48</v>
      </c>
      <c r="S786" s="457">
        <f>R786*K786</f>
        <v>0</v>
      </c>
      <c r="T786" s="457">
        <f>R786*N786</f>
        <v>0</v>
      </c>
      <c r="U786" s="457">
        <f t="shared" ref="U786:V788" si="425">O786+S786</f>
        <v>0</v>
      </c>
      <c r="V786" s="458">
        <f t="shared" si="425"/>
        <v>0</v>
      </c>
      <c r="W786" s="459">
        <v>18</v>
      </c>
      <c r="X786" s="444"/>
    </row>
    <row r="787" spans="1:24" ht="105.75" customHeight="1">
      <c r="A787" s="446" t="s">
        <v>570</v>
      </c>
      <c r="B787" s="497" t="s">
        <v>619</v>
      </c>
      <c r="C787" s="449" t="s">
        <v>1342</v>
      </c>
      <c r="D787" s="449"/>
      <c r="E787" s="449"/>
      <c r="F787" s="449"/>
      <c r="G787" s="449"/>
      <c r="H787" s="479" t="s">
        <v>43</v>
      </c>
      <c r="I787" s="450">
        <v>5</v>
      </c>
      <c r="J787" s="451">
        <f>I787*2</f>
        <v>10</v>
      </c>
      <c r="K787" s="452">
        <v>0</v>
      </c>
      <c r="L787" s="453">
        <v>0.08</v>
      </c>
      <c r="M787" s="454">
        <f>K787*L787</f>
        <v>0</v>
      </c>
      <c r="N787" s="454">
        <f>K787+M787</f>
        <v>0</v>
      </c>
      <c r="O787" s="455">
        <f>J787*K787</f>
        <v>0</v>
      </c>
      <c r="P787" s="455">
        <f>J787*N787</f>
        <v>0</v>
      </c>
      <c r="Q787" s="479" t="s">
        <v>43</v>
      </c>
      <c r="R787" s="456">
        <f>J787*0.6</f>
        <v>6</v>
      </c>
      <c r="S787" s="457">
        <f>R787*K787</f>
        <v>0</v>
      </c>
      <c r="T787" s="457">
        <f>R787*N787</f>
        <v>0</v>
      </c>
      <c r="U787" s="457">
        <f t="shared" si="425"/>
        <v>0</v>
      </c>
      <c r="V787" s="458">
        <f t="shared" si="425"/>
        <v>0</v>
      </c>
      <c r="W787" s="459">
        <v>10</v>
      </c>
      <c r="X787" s="444"/>
    </row>
    <row r="788" spans="1:24" ht="76.5" customHeight="1">
      <c r="A788" s="446" t="s">
        <v>570</v>
      </c>
      <c r="B788" s="497" t="s">
        <v>621</v>
      </c>
      <c r="C788" s="449" t="s">
        <v>1343</v>
      </c>
      <c r="D788" s="449"/>
      <c r="E788" s="449"/>
      <c r="F788" s="449"/>
      <c r="G788" s="449"/>
      <c r="H788" s="479" t="s">
        <v>43</v>
      </c>
      <c r="I788" s="450">
        <v>20</v>
      </c>
      <c r="J788" s="451">
        <f>I788*2</f>
        <v>40</v>
      </c>
      <c r="K788" s="452">
        <v>0</v>
      </c>
      <c r="L788" s="453">
        <v>0.08</v>
      </c>
      <c r="M788" s="454">
        <f>K788*L788</f>
        <v>0</v>
      </c>
      <c r="N788" s="454">
        <f>K788+M788</f>
        <v>0</v>
      </c>
      <c r="O788" s="455">
        <f>J788*K788</f>
        <v>0</v>
      </c>
      <c r="P788" s="455">
        <f>J788*N788</f>
        <v>0</v>
      </c>
      <c r="Q788" s="479" t="s">
        <v>43</v>
      </c>
      <c r="R788" s="456">
        <f>J788*0.6</f>
        <v>24</v>
      </c>
      <c r="S788" s="457">
        <f>R788*K788</f>
        <v>0</v>
      </c>
      <c r="T788" s="457">
        <f>R788*N788</f>
        <v>0</v>
      </c>
      <c r="U788" s="457">
        <f t="shared" si="425"/>
        <v>0</v>
      </c>
      <c r="V788" s="458">
        <f t="shared" si="425"/>
        <v>0</v>
      </c>
      <c r="W788" s="459">
        <v>20</v>
      </c>
      <c r="X788" s="444"/>
    </row>
    <row r="789" spans="1:24" ht="237" customHeight="1">
      <c r="A789" s="446" t="s">
        <v>570</v>
      </c>
      <c r="B789" s="447" t="s">
        <v>573</v>
      </c>
      <c r="C789" s="517" t="s">
        <v>1344</v>
      </c>
      <c r="D789" s="465"/>
      <c r="E789" s="465"/>
      <c r="F789" s="465"/>
      <c r="G789" s="465"/>
      <c r="H789" s="466"/>
      <c r="I789" s="467"/>
      <c r="J789" s="468"/>
      <c r="K789" s="470"/>
      <c r="L789" s="471"/>
      <c r="M789" s="472"/>
      <c r="N789" s="472"/>
      <c r="O789" s="473"/>
      <c r="P789" s="473"/>
      <c r="Q789" s="473"/>
      <c r="R789" s="474"/>
      <c r="S789" s="475"/>
      <c r="T789" s="475"/>
      <c r="U789" s="475"/>
      <c r="V789" s="476"/>
      <c r="W789" s="477"/>
      <c r="X789" s="444"/>
    </row>
    <row r="790" spans="1:24" ht="38.25" customHeight="1">
      <c r="A790" s="446" t="s">
        <v>570</v>
      </c>
      <c r="B790" s="497" t="s">
        <v>643</v>
      </c>
      <c r="C790" s="449" t="s">
        <v>1345</v>
      </c>
      <c r="D790" s="449"/>
      <c r="E790" s="449"/>
      <c r="F790" s="449"/>
      <c r="G790" s="449"/>
      <c r="H790" s="479" t="s">
        <v>43</v>
      </c>
      <c r="I790" s="450">
        <v>20</v>
      </c>
      <c r="J790" s="451">
        <f>I790*2</f>
        <v>40</v>
      </c>
      <c r="K790" s="452">
        <v>0</v>
      </c>
      <c r="L790" s="453">
        <v>0.08</v>
      </c>
      <c r="M790" s="454">
        <f>K790*L790</f>
        <v>0</v>
      </c>
      <c r="N790" s="454">
        <f>K790+M790</f>
        <v>0</v>
      </c>
      <c r="O790" s="455">
        <f>J790*K790</f>
        <v>0</v>
      </c>
      <c r="P790" s="455">
        <f>J790*N790</f>
        <v>0</v>
      </c>
      <c r="Q790" s="479" t="s">
        <v>43</v>
      </c>
      <c r="R790" s="456">
        <f>J790*0.6</f>
        <v>24</v>
      </c>
      <c r="S790" s="457">
        <f>R790*K790</f>
        <v>0</v>
      </c>
      <c r="T790" s="457">
        <f>R790*N790</f>
        <v>0</v>
      </c>
      <c r="U790" s="457">
        <f>O790+S790</f>
        <v>0</v>
      </c>
      <c r="V790" s="458">
        <f>P790+T790</f>
        <v>0</v>
      </c>
      <c r="W790" s="459">
        <v>4</v>
      </c>
      <c r="X790" s="444"/>
    </row>
    <row r="791" spans="1:24" ht="39.75" customHeight="1">
      <c r="A791" s="446" t="s">
        <v>570</v>
      </c>
      <c r="B791" s="497" t="s">
        <v>645</v>
      </c>
      <c r="C791" s="449" t="s">
        <v>1346</v>
      </c>
      <c r="D791" s="449"/>
      <c r="E791" s="449"/>
      <c r="F791" s="449"/>
      <c r="G791" s="449"/>
      <c r="H791" s="479" t="s">
        <v>43</v>
      </c>
      <c r="I791" s="450">
        <v>10</v>
      </c>
      <c r="J791" s="451">
        <f>I791*2</f>
        <v>20</v>
      </c>
      <c r="K791" s="452">
        <v>0</v>
      </c>
      <c r="L791" s="453">
        <v>0.08</v>
      </c>
      <c r="M791" s="454">
        <f>K791*L791</f>
        <v>0</v>
      </c>
      <c r="N791" s="454">
        <f>K791+M791</f>
        <v>0</v>
      </c>
      <c r="O791" s="455">
        <f>J791*K791</f>
        <v>0</v>
      </c>
      <c r="P791" s="455">
        <f>J791*N791</f>
        <v>0</v>
      </c>
      <c r="Q791" s="479" t="s">
        <v>43</v>
      </c>
      <c r="R791" s="456">
        <f>J791*0.6</f>
        <v>12</v>
      </c>
      <c r="S791" s="457">
        <f>R791*K791</f>
        <v>0</v>
      </c>
      <c r="T791" s="457">
        <f>R791*N791</f>
        <v>0</v>
      </c>
      <c r="U791" s="457">
        <f>O791+S791</f>
        <v>0</v>
      </c>
      <c r="V791" s="458">
        <f>P791+T791</f>
        <v>0</v>
      </c>
      <c r="W791" s="459">
        <v>10</v>
      </c>
      <c r="X791" s="444"/>
    </row>
    <row r="792" spans="1:24" ht="197.25" customHeight="1">
      <c r="A792" s="446" t="s">
        <v>570</v>
      </c>
      <c r="B792" s="447" t="s">
        <v>575</v>
      </c>
      <c r="C792" s="517" t="s">
        <v>1347</v>
      </c>
      <c r="D792" s="465"/>
      <c r="E792" s="465"/>
      <c r="F792" s="465"/>
      <c r="G792" s="465"/>
      <c r="H792" s="466"/>
      <c r="I792" s="467"/>
      <c r="J792" s="468"/>
      <c r="K792" s="470"/>
      <c r="L792" s="471"/>
      <c r="M792" s="472"/>
      <c r="N792" s="472"/>
      <c r="O792" s="473"/>
      <c r="P792" s="473"/>
      <c r="Q792" s="473"/>
      <c r="R792" s="474"/>
      <c r="S792" s="475"/>
      <c r="T792" s="475"/>
      <c r="U792" s="475"/>
      <c r="V792" s="476"/>
      <c r="W792" s="477"/>
      <c r="X792" s="444"/>
    </row>
    <row r="793" spans="1:24" ht="79.5" customHeight="1">
      <c r="A793" s="446" t="s">
        <v>570</v>
      </c>
      <c r="B793" s="497" t="s">
        <v>661</v>
      </c>
      <c r="C793" s="449" t="s">
        <v>1348</v>
      </c>
      <c r="D793" s="449"/>
      <c r="E793" s="449"/>
      <c r="F793" s="449"/>
      <c r="G793" s="449"/>
      <c r="H793" s="479" t="s">
        <v>43</v>
      </c>
      <c r="I793" s="450">
        <v>15</v>
      </c>
      <c r="J793" s="451">
        <f t="shared" ref="J793:J803" si="426">I793*2</f>
        <v>30</v>
      </c>
      <c r="K793" s="452">
        <v>0</v>
      </c>
      <c r="L793" s="453">
        <v>0.08</v>
      </c>
      <c r="M793" s="454">
        <f t="shared" ref="M793:M803" si="427">K793*L793</f>
        <v>0</v>
      </c>
      <c r="N793" s="454">
        <f t="shared" ref="N793:N803" si="428">K793+M793</f>
        <v>0</v>
      </c>
      <c r="O793" s="455">
        <f t="shared" ref="O793:O803" si="429">J793*K793</f>
        <v>0</v>
      </c>
      <c r="P793" s="455">
        <f t="shared" ref="P793:P803" si="430">J793*N793</f>
        <v>0</v>
      </c>
      <c r="Q793" s="479" t="s">
        <v>43</v>
      </c>
      <c r="R793" s="456">
        <f t="shared" ref="R793:R798" si="431">J793*0.6</f>
        <v>18</v>
      </c>
      <c r="S793" s="457">
        <f t="shared" ref="S793:S803" si="432">R793*K793</f>
        <v>0</v>
      </c>
      <c r="T793" s="457">
        <f t="shared" ref="T793:T803" si="433">R793*N793</f>
        <v>0</v>
      </c>
      <c r="U793" s="457">
        <f t="shared" ref="U793:U803" si="434">O793+S793</f>
        <v>0</v>
      </c>
      <c r="V793" s="458">
        <f t="shared" ref="V793:V803" si="435">P793+T793</f>
        <v>0</v>
      </c>
      <c r="W793" s="459">
        <v>24</v>
      </c>
      <c r="X793" s="444"/>
    </row>
    <row r="794" spans="1:24" ht="81" customHeight="1">
      <c r="A794" s="446" t="s">
        <v>570</v>
      </c>
      <c r="B794" s="497" t="s">
        <v>663</v>
      </c>
      <c r="C794" s="449" t="s">
        <v>1349</v>
      </c>
      <c r="D794" s="449"/>
      <c r="E794" s="449"/>
      <c r="F794" s="449"/>
      <c r="G794" s="449"/>
      <c r="H794" s="479" t="s">
        <v>43</v>
      </c>
      <c r="I794" s="450">
        <v>15</v>
      </c>
      <c r="J794" s="451">
        <f t="shared" si="426"/>
        <v>30</v>
      </c>
      <c r="K794" s="452">
        <v>0</v>
      </c>
      <c r="L794" s="453">
        <v>0.08</v>
      </c>
      <c r="M794" s="454">
        <f t="shared" si="427"/>
        <v>0</v>
      </c>
      <c r="N794" s="454">
        <f t="shared" si="428"/>
        <v>0</v>
      </c>
      <c r="O794" s="455">
        <f t="shared" si="429"/>
        <v>0</v>
      </c>
      <c r="P794" s="455">
        <f t="shared" si="430"/>
        <v>0</v>
      </c>
      <c r="Q794" s="479" t="s">
        <v>43</v>
      </c>
      <c r="R794" s="456">
        <f t="shared" si="431"/>
        <v>18</v>
      </c>
      <c r="S794" s="457">
        <f t="shared" si="432"/>
        <v>0</v>
      </c>
      <c r="T794" s="457">
        <f t="shared" si="433"/>
        <v>0</v>
      </c>
      <c r="U794" s="457">
        <f t="shared" si="434"/>
        <v>0</v>
      </c>
      <c r="V794" s="458">
        <f t="shared" si="435"/>
        <v>0</v>
      </c>
      <c r="W794" s="459">
        <v>6</v>
      </c>
      <c r="X794" s="444"/>
    </row>
    <row r="795" spans="1:24" ht="375" customHeight="1">
      <c r="A795" s="446" t="s">
        <v>570</v>
      </c>
      <c r="B795" s="447" t="s">
        <v>577</v>
      </c>
      <c r="C795" s="449" t="s">
        <v>1350</v>
      </c>
      <c r="D795" s="449"/>
      <c r="E795" s="449"/>
      <c r="F795" s="449"/>
      <c r="G795" s="449"/>
      <c r="H795" s="479" t="s">
        <v>43</v>
      </c>
      <c r="I795" s="450">
        <v>10</v>
      </c>
      <c r="J795" s="451">
        <f t="shared" si="426"/>
        <v>20</v>
      </c>
      <c r="K795" s="452">
        <v>0</v>
      </c>
      <c r="L795" s="453">
        <v>0.08</v>
      </c>
      <c r="M795" s="454">
        <f t="shared" si="427"/>
        <v>0</v>
      </c>
      <c r="N795" s="454">
        <f t="shared" si="428"/>
        <v>0</v>
      </c>
      <c r="O795" s="455">
        <f t="shared" si="429"/>
        <v>0</v>
      </c>
      <c r="P795" s="455">
        <f t="shared" si="430"/>
        <v>0</v>
      </c>
      <c r="Q795" s="479" t="s">
        <v>43</v>
      </c>
      <c r="R795" s="456">
        <f t="shared" si="431"/>
        <v>12</v>
      </c>
      <c r="S795" s="457">
        <f t="shared" si="432"/>
        <v>0</v>
      </c>
      <c r="T795" s="457">
        <f t="shared" si="433"/>
        <v>0</v>
      </c>
      <c r="U795" s="457">
        <f t="shared" si="434"/>
        <v>0</v>
      </c>
      <c r="V795" s="458">
        <f t="shared" si="435"/>
        <v>0</v>
      </c>
      <c r="W795" s="459"/>
      <c r="X795" s="444"/>
    </row>
    <row r="796" spans="1:24" ht="75.75" customHeight="1">
      <c r="A796" s="446" t="s">
        <v>570</v>
      </c>
      <c r="B796" s="447" t="s">
        <v>578</v>
      </c>
      <c r="C796" s="449" t="s">
        <v>1351</v>
      </c>
      <c r="D796" s="449"/>
      <c r="E796" s="449"/>
      <c r="F796" s="449"/>
      <c r="G796" s="449"/>
      <c r="H796" s="479" t="s">
        <v>43</v>
      </c>
      <c r="I796" s="450">
        <v>20</v>
      </c>
      <c r="J796" s="451">
        <f t="shared" si="426"/>
        <v>40</v>
      </c>
      <c r="K796" s="452">
        <v>0</v>
      </c>
      <c r="L796" s="453">
        <v>0.08</v>
      </c>
      <c r="M796" s="454">
        <f t="shared" si="427"/>
        <v>0</v>
      </c>
      <c r="N796" s="454">
        <f t="shared" si="428"/>
        <v>0</v>
      </c>
      <c r="O796" s="455">
        <f t="shared" si="429"/>
        <v>0</v>
      </c>
      <c r="P796" s="455">
        <f t="shared" si="430"/>
        <v>0</v>
      </c>
      <c r="Q796" s="479" t="s">
        <v>43</v>
      </c>
      <c r="R796" s="456">
        <f t="shared" si="431"/>
        <v>24</v>
      </c>
      <c r="S796" s="457">
        <f t="shared" si="432"/>
        <v>0</v>
      </c>
      <c r="T796" s="457">
        <f t="shared" si="433"/>
        <v>0</v>
      </c>
      <c r="U796" s="457">
        <f t="shared" si="434"/>
        <v>0</v>
      </c>
      <c r="V796" s="458">
        <f t="shared" si="435"/>
        <v>0</v>
      </c>
      <c r="W796" s="459">
        <v>8</v>
      </c>
      <c r="X796" s="444"/>
    </row>
    <row r="797" spans="1:24" ht="83.25" customHeight="1">
      <c r="A797" s="446" t="s">
        <v>570</v>
      </c>
      <c r="B797" s="447" t="s">
        <v>580</v>
      </c>
      <c r="C797" s="449" t="s">
        <v>1352</v>
      </c>
      <c r="D797" s="449"/>
      <c r="E797" s="449"/>
      <c r="F797" s="449"/>
      <c r="G797" s="449"/>
      <c r="H797" s="479" t="s">
        <v>43</v>
      </c>
      <c r="I797" s="450">
        <v>20</v>
      </c>
      <c r="J797" s="451">
        <f t="shared" si="426"/>
        <v>40</v>
      </c>
      <c r="K797" s="452">
        <v>0</v>
      </c>
      <c r="L797" s="453">
        <v>0.08</v>
      </c>
      <c r="M797" s="454">
        <f t="shared" si="427"/>
        <v>0</v>
      </c>
      <c r="N797" s="454">
        <f t="shared" si="428"/>
        <v>0</v>
      </c>
      <c r="O797" s="455">
        <f t="shared" si="429"/>
        <v>0</v>
      </c>
      <c r="P797" s="455">
        <f t="shared" si="430"/>
        <v>0</v>
      </c>
      <c r="Q797" s="479" t="s">
        <v>43</v>
      </c>
      <c r="R797" s="456">
        <f t="shared" si="431"/>
        <v>24</v>
      </c>
      <c r="S797" s="457">
        <f t="shared" si="432"/>
        <v>0</v>
      </c>
      <c r="T797" s="457">
        <f t="shared" si="433"/>
        <v>0</v>
      </c>
      <c r="U797" s="457">
        <f t="shared" si="434"/>
        <v>0</v>
      </c>
      <c r="V797" s="458">
        <f t="shared" si="435"/>
        <v>0</v>
      </c>
      <c r="W797" s="459">
        <v>10</v>
      </c>
      <c r="X797" s="444"/>
    </row>
    <row r="798" spans="1:24" ht="65.25" customHeight="1">
      <c r="A798" s="446" t="s">
        <v>570</v>
      </c>
      <c r="B798" s="447" t="s">
        <v>581</v>
      </c>
      <c r="C798" s="449" t="s">
        <v>1353</v>
      </c>
      <c r="D798" s="449"/>
      <c r="E798" s="449"/>
      <c r="F798" s="449"/>
      <c r="G798" s="449"/>
      <c r="H798" s="479" t="s">
        <v>43</v>
      </c>
      <c r="I798" s="450">
        <v>10</v>
      </c>
      <c r="J798" s="451">
        <f t="shared" si="426"/>
        <v>20</v>
      </c>
      <c r="K798" s="452">
        <v>0</v>
      </c>
      <c r="L798" s="453">
        <v>0.08</v>
      </c>
      <c r="M798" s="454">
        <f t="shared" si="427"/>
        <v>0</v>
      </c>
      <c r="N798" s="454">
        <f t="shared" si="428"/>
        <v>0</v>
      </c>
      <c r="O798" s="455">
        <f t="shared" si="429"/>
        <v>0</v>
      </c>
      <c r="P798" s="455">
        <f t="shared" si="430"/>
        <v>0</v>
      </c>
      <c r="Q798" s="479" t="s">
        <v>43</v>
      </c>
      <c r="R798" s="456">
        <f t="shared" si="431"/>
        <v>12</v>
      </c>
      <c r="S798" s="457">
        <f t="shared" si="432"/>
        <v>0</v>
      </c>
      <c r="T798" s="457">
        <f t="shared" si="433"/>
        <v>0</v>
      </c>
      <c r="U798" s="457">
        <f t="shared" si="434"/>
        <v>0</v>
      </c>
      <c r="V798" s="458">
        <f t="shared" si="435"/>
        <v>0</v>
      </c>
      <c r="W798" s="459">
        <v>10</v>
      </c>
      <c r="X798" s="444"/>
    </row>
    <row r="799" spans="1:24" ht="65.25" customHeight="1">
      <c r="A799" s="446" t="s">
        <v>570</v>
      </c>
      <c r="B799" s="447" t="s">
        <v>583</v>
      </c>
      <c r="C799" s="449" t="s">
        <v>1354</v>
      </c>
      <c r="D799" s="449"/>
      <c r="E799" s="449"/>
      <c r="F799" s="449"/>
      <c r="G799" s="449"/>
      <c r="H799" s="479" t="s">
        <v>43</v>
      </c>
      <c r="I799" s="450">
        <v>1</v>
      </c>
      <c r="J799" s="451">
        <f t="shared" si="426"/>
        <v>2</v>
      </c>
      <c r="K799" s="452">
        <v>0</v>
      </c>
      <c r="L799" s="453">
        <v>0.08</v>
      </c>
      <c r="M799" s="454">
        <f t="shared" si="427"/>
        <v>0</v>
      </c>
      <c r="N799" s="454">
        <f t="shared" si="428"/>
        <v>0</v>
      </c>
      <c r="O799" s="455">
        <f t="shared" si="429"/>
        <v>0</v>
      </c>
      <c r="P799" s="455">
        <f t="shared" si="430"/>
        <v>0</v>
      </c>
      <c r="Q799" s="479" t="s">
        <v>43</v>
      </c>
      <c r="R799" s="456">
        <v>1</v>
      </c>
      <c r="S799" s="457">
        <f t="shared" si="432"/>
        <v>0</v>
      </c>
      <c r="T799" s="457">
        <f t="shared" si="433"/>
        <v>0</v>
      </c>
      <c r="U799" s="457">
        <f t="shared" si="434"/>
        <v>0</v>
      </c>
      <c r="V799" s="458">
        <f t="shared" si="435"/>
        <v>0</v>
      </c>
      <c r="W799" s="459">
        <v>2</v>
      </c>
      <c r="X799" s="444"/>
    </row>
    <row r="800" spans="1:24" ht="65.25" customHeight="1">
      <c r="A800" s="446" t="s">
        <v>570</v>
      </c>
      <c r="B800" s="447" t="s">
        <v>586</v>
      </c>
      <c r="C800" s="449" t="s">
        <v>1355</v>
      </c>
      <c r="D800" s="449"/>
      <c r="E800" s="449"/>
      <c r="F800" s="449"/>
      <c r="G800" s="449"/>
      <c r="H800" s="479" t="s">
        <v>43</v>
      </c>
      <c r="I800" s="450">
        <v>10</v>
      </c>
      <c r="J800" s="451">
        <f t="shared" si="426"/>
        <v>20</v>
      </c>
      <c r="K800" s="452">
        <v>0</v>
      </c>
      <c r="L800" s="453">
        <v>0.08</v>
      </c>
      <c r="M800" s="454">
        <f t="shared" si="427"/>
        <v>0</v>
      </c>
      <c r="N800" s="454">
        <f t="shared" si="428"/>
        <v>0</v>
      </c>
      <c r="O800" s="455">
        <f t="shared" si="429"/>
        <v>0</v>
      </c>
      <c r="P800" s="455">
        <f t="shared" si="430"/>
        <v>0</v>
      </c>
      <c r="Q800" s="479" t="s">
        <v>43</v>
      </c>
      <c r="R800" s="456">
        <f>J800*0.6</f>
        <v>12</v>
      </c>
      <c r="S800" s="457">
        <f t="shared" si="432"/>
        <v>0</v>
      </c>
      <c r="T800" s="457">
        <f t="shared" si="433"/>
        <v>0</v>
      </c>
      <c r="U800" s="457">
        <f t="shared" si="434"/>
        <v>0</v>
      </c>
      <c r="V800" s="458">
        <f t="shared" si="435"/>
        <v>0</v>
      </c>
      <c r="W800" s="459">
        <v>8</v>
      </c>
      <c r="X800" s="444"/>
    </row>
    <row r="801" spans="1:24" ht="65.25" customHeight="1">
      <c r="A801" s="446" t="s">
        <v>570</v>
      </c>
      <c r="B801" s="447" t="s">
        <v>588</v>
      </c>
      <c r="C801" s="449" t="s">
        <v>1356</v>
      </c>
      <c r="D801" s="449"/>
      <c r="E801" s="449"/>
      <c r="F801" s="449"/>
      <c r="G801" s="449"/>
      <c r="H801" s="479" t="s">
        <v>43</v>
      </c>
      <c r="I801" s="450">
        <v>5</v>
      </c>
      <c r="J801" s="451">
        <f t="shared" si="426"/>
        <v>10</v>
      </c>
      <c r="K801" s="452">
        <v>0</v>
      </c>
      <c r="L801" s="453">
        <v>0.08</v>
      </c>
      <c r="M801" s="454">
        <f t="shared" si="427"/>
        <v>0</v>
      </c>
      <c r="N801" s="454">
        <f t="shared" si="428"/>
        <v>0</v>
      </c>
      <c r="O801" s="455">
        <f t="shared" si="429"/>
        <v>0</v>
      </c>
      <c r="P801" s="455">
        <f t="shared" si="430"/>
        <v>0</v>
      </c>
      <c r="Q801" s="479" t="s">
        <v>43</v>
      </c>
      <c r="R801" s="456">
        <f>J801*0.6</f>
        <v>6</v>
      </c>
      <c r="S801" s="457">
        <f t="shared" si="432"/>
        <v>0</v>
      </c>
      <c r="T801" s="457">
        <f t="shared" si="433"/>
        <v>0</v>
      </c>
      <c r="U801" s="457">
        <f t="shared" si="434"/>
        <v>0</v>
      </c>
      <c r="V801" s="458">
        <f t="shared" si="435"/>
        <v>0</v>
      </c>
      <c r="W801" s="459">
        <v>4</v>
      </c>
      <c r="X801" s="444"/>
    </row>
    <row r="802" spans="1:24" ht="126.75" customHeight="1">
      <c r="A802" s="446" t="s">
        <v>570</v>
      </c>
      <c r="B802" s="447" t="s">
        <v>590</v>
      </c>
      <c r="C802" s="449" t="s">
        <v>1357</v>
      </c>
      <c r="D802" s="449"/>
      <c r="E802" s="449"/>
      <c r="F802" s="449"/>
      <c r="G802" s="449"/>
      <c r="H802" s="479" t="s">
        <v>43</v>
      </c>
      <c r="I802" s="450">
        <v>5</v>
      </c>
      <c r="J802" s="451">
        <f t="shared" si="426"/>
        <v>10</v>
      </c>
      <c r="K802" s="452">
        <v>0</v>
      </c>
      <c r="L802" s="453">
        <v>0.08</v>
      </c>
      <c r="M802" s="454">
        <f t="shared" si="427"/>
        <v>0</v>
      </c>
      <c r="N802" s="454">
        <f t="shared" si="428"/>
        <v>0</v>
      </c>
      <c r="O802" s="455">
        <f t="shared" si="429"/>
        <v>0</v>
      </c>
      <c r="P802" s="455">
        <f t="shared" si="430"/>
        <v>0</v>
      </c>
      <c r="Q802" s="479" t="s">
        <v>43</v>
      </c>
      <c r="R802" s="456">
        <f>J802*0.6</f>
        <v>6</v>
      </c>
      <c r="S802" s="457">
        <f t="shared" si="432"/>
        <v>0</v>
      </c>
      <c r="T802" s="457">
        <f t="shared" si="433"/>
        <v>0</v>
      </c>
      <c r="U802" s="457">
        <f t="shared" si="434"/>
        <v>0</v>
      </c>
      <c r="V802" s="458">
        <f t="shared" si="435"/>
        <v>0</v>
      </c>
      <c r="W802" s="459">
        <v>9</v>
      </c>
      <c r="X802" s="444"/>
    </row>
    <row r="803" spans="1:24" ht="105.75" customHeight="1">
      <c r="A803" s="446" t="s">
        <v>570</v>
      </c>
      <c r="B803" s="447" t="s">
        <v>592</v>
      </c>
      <c r="C803" s="449" t="s">
        <v>1358</v>
      </c>
      <c r="D803" s="449"/>
      <c r="E803" s="449"/>
      <c r="F803" s="449"/>
      <c r="G803" s="449"/>
      <c r="H803" s="479" t="s">
        <v>43</v>
      </c>
      <c r="I803" s="450">
        <v>1</v>
      </c>
      <c r="J803" s="451">
        <f t="shared" si="426"/>
        <v>2</v>
      </c>
      <c r="K803" s="452">
        <v>0</v>
      </c>
      <c r="L803" s="453">
        <v>0.08</v>
      </c>
      <c r="M803" s="454">
        <f t="shared" si="427"/>
        <v>0</v>
      </c>
      <c r="N803" s="454">
        <f t="shared" si="428"/>
        <v>0</v>
      </c>
      <c r="O803" s="455">
        <f t="shared" si="429"/>
        <v>0</v>
      </c>
      <c r="P803" s="455">
        <f t="shared" si="430"/>
        <v>0</v>
      </c>
      <c r="Q803" s="479" t="s">
        <v>43</v>
      </c>
      <c r="R803" s="456">
        <v>1</v>
      </c>
      <c r="S803" s="457">
        <f t="shared" si="432"/>
        <v>0</v>
      </c>
      <c r="T803" s="457">
        <f t="shared" si="433"/>
        <v>0</v>
      </c>
      <c r="U803" s="457">
        <f t="shared" si="434"/>
        <v>0</v>
      </c>
      <c r="V803" s="458">
        <f t="shared" si="435"/>
        <v>0</v>
      </c>
      <c r="W803" s="459">
        <v>2</v>
      </c>
      <c r="X803" s="444"/>
    </row>
    <row r="804" spans="1:24" ht="315.75" customHeight="1">
      <c r="A804" s="446" t="s">
        <v>570</v>
      </c>
      <c r="B804" s="447" t="s">
        <v>595</v>
      </c>
      <c r="C804" s="517" t="s">
        <v>1359</v>
      </c>
      <c r="D804" s="465"/>
      <c r="E804" s="465"/>
      <c r="F804" s="465"/>
      <c r="G804" s="465"/>
      <c r="H804" s="466"/>
      <c r="I804" s="467"/>
      <c r="J804" s="468"/>
      <c r="K804" s="470"/>
      <c r="L804" s="471"/>
      <c r="M804" s="472"/>
      <c r="N804" s="472"/>
      <c r="O804" s="473"/>
      <c r="P804" s="473"/>
      <c r="Q804" s="473"/>
      <c r="R804" s="474"/>
      <c r="S804" s="475"/>
      <c r="T804" s="475"/>
      <c r="U804" s="475"/>
      <c r="V804" s="476"/>
      <c r="W804" s="477"/>
      <c r="X804" s="444"/>
    </row>
    <row r="805" spans="1:24" ht="54.75" customHeight="1">
      <c r="A805" s="446" t="s">
        <v>570</v>
      </c>
      <c r="B805" s="497" t="s">
        <v>1360</v>
      </c>
      <c r="C805" s="449" t="s">
        <v>1361</v>
      </c>
      <c r="D805" s="449"/>
      <c r="E805" s="449"/>
      <c r="F805" s="449"/>
      <c r="G805" s="449"/>
      <c r="H805" s="479" t="s">
        <v>43</v>
      </c>
      <c r="I805" s="450">
        <v>1</v>
      </c>
      <c r="J805" s="451">
        <f>I805*2</f>
        <v>2</v>
      </c>
      <c r="K805" s="452">
        <v>0</v>
      </c>
      <c r="L805" s="453">
        <v>0.08</v>
      </c>
      <c r="M805" s="454">
        <f>K805*L805</f>
        <v>0</v>
      </c>
      <c r="N805" s="454">
        <f>K805+M805</f>
        <v>0</v>
      </c>
      <c r="O805" s="455">
        <f>J805*K805</f>
        <v>0</v>
      </c>
      <c r="P805" s="455">
        <f>J805*N805</f>
        <v>0</v>
      </c>
      <c r="Q805" s="479" t="s">
        <v>43</v>
      </c>
      <c r="R805" s="456">
        <v>1</v>
      </c>
      <c r="S805" s="457">
        <f>R805*K805</f>
        <v>0</v>
      </c>
      <c r="T805" s="457">
        <f>R805*N805</f>
        <v>0</v>
      </c>
      <c r="U805" s="457">
        <f t="shared" ref="U805:V808" si="436">O805+S805</f>
        <v>0</v>
      </c>
      <c r="V805" s="458">
        <f t="shared" si="436"/>
        <v>0</v>
      </c>
      <c r="W805" s="459"/>
      <c r="X805" s="444"/>
    </row>
    <row r="806" spans="1:24" ht="57" customHeight="1">
      <c r="A806" s="446" t="s">
        <v>570</v>
      </c>
      <c r="B806" s="497" t="s">
        <v>1362</v>
      </c>
      <c r="C806" s="449" t="s">
        <v>1363</v>
      </c>
      <c r="D806" s="449"/>
      <c r="E806" s="449"/>
      <c r="F806" s="449"/>
      <c r="G806" s="449"/>
      <c r="H806" s="479" t="s">
        <v>43</v>
      </c>
      <c r="I806" s="450">
        <v>1</v>
      </c>
      <c r="J806" s="451">
        <f>I806*2</f>
        <v>2</v>
      </c>
      <c r="K806" s="452">
        <v>0</v>
      </c>
      <c r="L806" s="453">
        <v>0.08</v>
      </c>
      <c r="M806" s="454">
        <f>K806*L806</f>
        <v>0</v>
      </c>
      <c r="N806" s="454">
        <f>K806+M806</f>
        <v>0</v>
      </c>
      <c r="O806" s="455">
        <f>J806*K806</f>
        <v>0</v>
      </c>
      <c r="P806" s="455">
        <f>J806*N806</f>
        <v>0</v>
      </c>
      <c r="Q806" s="479" t="s">
        <v>43</v>
      </c>
      <c r="R806" s="456">
        <v>1</v>
      </c>
      <c r="S806" s="457">
        <f>R806*K806</f>
        <v>0</v>
      </c>
      <c r="T806" s="457">
        <f>R806*N806</f>
        <v>0</v>
      </c>
      <c r="U806" s="457">
        <f t="shared" si="436"/>
        <v>0</v>
      </c>
      <c r="V806" s="458">
        <f t="shared" si="436"/>
        <v>0</v>
      </c>
      <c r="W806" s="459"/>
      <c r="X806" s="444"/>
    </row>
    <row r="807" spans="1:24" ht="134.25" customHeight="1">
      <c r="A807" s="446" t="s">
        <v>570</v>
      </c>
      <c r="B807" s="447" t="s">
        <v>598</v>
      </c>
      <c r="C807" s="449" t="s">
        <v>1364</v>
      </c>
      <c r="D807" s="449"/>
      <c r="E807" s="449"/>
      <c r="F807" s="449"/>
      <c r="G807" s="449"/>
      <c r="H807" s="479" t="s">
        <v>43</v>
      </c>
      <c r="I807" s="450">
        <v>10</v>
      </c>
      <c r="J807" s="451">
        <f>I807*2</f>
        <v>20</v>
      </c>
      <c r="K807" s="452">
        <v>0</v>
      </c>
      <c r="L807" s="453">
        <v>0.08</v>
      </c>
      <c r="M807" s="454">
        <f>K807*L807</f>
        <v>0</v>
      </c>
      <c r="N807" s="454">
        <f>K807+M807</f>
        <v>0</v>
      </c>
      <c r="O807" s="455">
        <f>J807*K807</f>
        <v>0</v>
      </c>
      <c r="P807" s="455">
        <f>J807*N807</f>
        <v>0</v>
      </c>
      <c r="Q807" s="479" t="s">
        <v>43</v>
      </c>
      <c r="R807" s="456">
        <f>J807*0.6</f>
        <v>12</v>
      </c>
      <c r="S807" s="457">
        <f>R807*K807</f>
        <v>0</v>
      </c>
      <c r="T807" s="457">
        <f>R807*N807</f>
        <v>0</v>
      </c>
      <c r="U807" s="457">
        <f t="shared" si="436"/>
        <v>0</v>
      </c>
      <c r="V807" s="458">
        <f t="shared" si="436"/>
        <v>0</v>
      </c>
      <c r="W807" s="459">
        <v>20</v>
      </c>
      <c r="X807" s="444"/>
    </row>
    <row r="808" spans="1:24" ht="259.5" customHeight="1">
      <c r="A808" s="446" t="s">
        <v>570</v>
      </c>
      <c r="B808" s="447" t="s">
        <v>600</v>
      </c>
      <c r="C808" s="449" t="s">
        <v>1365</v>
      </c>
      <c r="D808" s="449"/>
      <c r="E808" s="449"/>
      <c r="F808" s="449"/>
      <c r="G808" s="449"/>
      <c r="H808" s="479" t="s">
        <v>585</v>
      </c>
      <c r="I808" s="450">
        <v>5</v>
      </c>
      <c r="J808" s="451">
        <f>I808*2</f>
        <v>10</v>
      </c>
      <c r="K808" s="452">
        <v>0</v>
      </c>
      <c r="L808" s="453">
        <v>0.08</v>
      </c>
      <c r="M808" s="454">
        <f>K808*L808</f>
        <v>0</v>
      </c>
      <c r="N808" s="454">
        <f>K808+M808</f>
        <v>0</v>
      </c>
      <c r="O808" s="455">
        <f>J808*K808</f>
        <v>0</v>
      </c>
      <c r="P808" s="455">
        <f>J808*N808</f>
        <v>0</v>
      </c>
      <c r="Q808" s="479" t="s">
        <v>585</v>
      </c>
      <c r="R808" s="456">
        <f>J808*0.6</f>
        <v>6</v>
      </c>
      <c r="S808" s="457">
        <f>R808*K808</f>
        <v>0</v>
      </c>
      <c r="T808" s="457">
        <f>R808*N808</f>
        <v>0</v>
      </c>
      <c r="U808" s="457">
        <f t="shared" si="436"/>
        <v>0</v>
      </c>
      <c r="V808" s="458">
        <f t="shared" si="436"/>
        <v>0</v>
      </c>
      <c r="W808" s="459"/>
      <c r="X808" s="444"/>
    </row>
    <row r="809" spans="1:24" ht="201" customHeight="1">
      <c r="A809" s="446" t="s">
        <v>570</v>
      </c>
      <c r="B809" s="447" t="s">
        <v>602</v>
      </c>
      <c r="C809" s="521" t="s">
        <v>1366</v>
      </c>
      <c r="D809" s="465"/>
      <c r="E809" s="465"/>
      <c r="F809" s="465"/>
      <c r="G809" s="465"/>
      <c r="H809" s="466"/>
      <c r="I809" s="467"/>
      <c r="J809" s="468"/>
      <c r="K809" s="470"/>
      <c r="L809" s="471"/>
      <c r="M809" s="472"/>
      <c r="N809" s="472"/>
      <c r="O809" s="473"/>
      <c r="P809" s="473"/>
      <c r="Q809" s="473"/>
      <c r="R809" s="474"/>
      <c r="S809" s="475"/>
      <c r="T809" s="475"/>
      <c r="U809" s="475"/>
      <c r="V809" s="476"/>
      <c r="W809" s="477"/>
      <c r="X809" s="444"/>
    </row>
    <row r="810" spans="1:24" ht="79.5" customHeight="1">
      <c r="A810" s="446" t="s">
        <v>570</v>
      </c>
      <c r="B810" s="497" t="s">
        <v>1367</v>
      </c>
      <c r="C810" s="449" t="s">
        <v>1368</v>
      </c>
      <c r="D810" s="449"/>
      <c r="E810" s="449"/>
      <c r="F810" s="449"/>
      <c r="G810" s="449"/>
      <c r="H810" s="479" t="s">
        <v>43</v>
      </c>
      <c r="I810" s="450">
        <v>5</v>
      </c>
      <c r="J810" s="451">
        <f t="shared" ref="J810:J817" si="437">I810*2</f>
        <v>10</v>
      </c>
      <c r="K810" s="452">
        <v>0</v>
      </c>
      <c r="L810" s="453">
        <v>0.08</v>
      </c>
      <c r="M810" s="454">
        <f t="shared" ref="M810:M817" si="438">K810*L810</f>
        <v>0</v>
      </c>
      <c r="N810" s="454">
        <f t="shared" ref="N810:N817" si="439">K810+M810</f>
        <v>0</v>
      </c>
      <c r="O810" s="455">
        <f t="shared" ref="O810:O817" si="440">J810*K810</f>
        <v>0</v>
      </c>
      <c r="P810" s="455">
        <f t="shared" ref="P810:P817" si="441">J810*N810</f>
        <v>0</v>
      </c>
      <c r="Q810" s="479" t="s">
        <v>43</v>
      </c>
      <c r="R810" s="456">
        <f t="shared" ref="R810:R817" si="442">J810*0.6</f>
        <v>6</v>
      </c>
      <c r="S810" s="457">
        <f t="shared" ref="S810:S817" si="443">R810*K810</f>
        <v>0</v>
      </c>
      <c r="T810" s="457">
        <f t="shared" ref="T810:T817" si="444">R810*N810</f>
        <v>0</v>
      </c>
      <c r="U810" s="457">
        <f t="shared" ref="U810:V817" si="445">O810+S810</f>
        <v>0</v>
      </c>
      <c r="V810" s="458">
        <f t="shared" si="445"/>
        <v>0</v>
      </c>
      <c r="W810" s="459">
        <v>11</v>
      </c>
      <c r="X810" s="444"/>
    </row>
    <row r="811" spans="1:24" ht="63" customHeight="1">
      <c r="A811" s="446" t="s">
        <v>570</v>
      </c>
      <c r="B811" s="497" t="s">
        <v>1369</v>
      </c>
      <c r="C811" s="449" t="s">
        <v>1370</v>
      </c>
      <c r="D811" s="449"/>
      <c r="E811" s="449"/>
      <c r="F811" s="449"/>
      <c r="G811" s="449"/>
      <c r="H811" s="479" t="s">
        <v>43</v>
      </c>
      <c r="I811" s="450">
        <v>5</v>
      </c>
      <c r="J811" s="451">
        <f t="shared" si="437"/>
        <v>10</v>
      </c>
      <c r="K811" s="452">
        <v>0</v>
      </c>
      <c r="L811" s="453">
        <v>0.08</v>
      </c>
      <c r="M811" s="454">
        <f t="shared" si="438"/>
        <v>0</v>
      </c>
      <c r="N811" s="454">
        <f t="shared" si="439"/>
        <v>0</v>
      </c>
      <c r="O811" s="455">
        <f t="shared" si="440"/>
        <v>0</v>
      </c>
      <c r="P811" s="455">
        <f t="shared" si="441"/>
        <v>0</v>
      </c>
      <c r="Q811" s="479" t="s">
        <v>43</v>
      </c>
      <c r="R811" s="456">
        <f t="shared" si="442"/>
        <v>6</v>
      </c>
      <c r="S811" s="457">
        <f t="shared" si="443"/>
        <v>0</v>
      </c>
      <c r="T811" s="457">
        <f t="shared" si="444"/>
        <v>0</v>
      </c>
      <c r="U811" s="457">
        <f t="shared" si="445"/>
        <v>0</v>
      </c>
      <c r="V811" s="458">
        <f t="shared" si="445"/>
        <v>0</v>
      </c>
      <c r="W811" s="459"/>
      <c r="X811" s="444"/>
    </row>
    <row r="812" spans="1:24" ht="39.75" customHeight="1">
      <c r="A812" s="446" t="s">
        <v>570</v>
      </c>
      <c r="B812" s="497" t="s">
        <v>1371</v>
      </c>
      <c r="C812" s="449" t="s">
        <v>1372</v>
      </c>
      <c r="D812" s="449"/>
      <c r="E812" s="449"/>
      <c r="F812" s="449"/>
      <c r="G812" s="449"/>
      <c r="H812" s="479" t="s">
        <v>43</v>
      </c>
      <c r="I812" s="450">
        <v>5</v>
      </c>
      <c r="J812" s="451">
        <f t="shared" si="437"/>
        <v>10</v>
      </c>
      <c r="K812" s="452">
        <v>0</v>
      </c>
      <c r="L812" s="453">
        <v>0.08</v>
      </c>
      <c r="M812" s="454">
        <f t="shared" si="438"/>
        <v>0</v>
      </c>
      <c r="N812" s="454">
        <f t="shared" si="439"/>
        <v>0</v>
      </c>
      <c r="O812" s="455">
        <f t="shared" si="440"/>
        <v>0</v>
      </c>
      <c r="P812" s="455">
        <f t="shared" si="441"/>
        <v>0</v>
      </c>
      <c r="Q812" s="479" t="s">
        <v>43</v>
      </c>
      <c r="R812" s="456">
        <f t="shared" si="442"/>
        <v>6</v>
      </c>
      <c r="S812" s="457">
        <f t="shared" si="443"/>
        <v>0</v>
      </c>
      <c r="T812" s="457">
        <f t="shared" si="444"/>
        <v>0</v>
      </c>
      <c r="U812" s="457">
        <f t="shared" si="445"/>
        <v>0</v>
      </c>
      <c r="V812" s="458">
        <f t="shared" si="445"/>
        <v>0</v>
      </c>
      <c r="W812" s="459">
        <v>6</v>
      </c>
      <c r="X812" s="444"/>
    </row>
    <row r="813" spans="1:24" ht="39.75" customHeight="1">
      <c r="A813" s="446" t="s">
        <v>570</v>
      </c>
      <c r="B813" s="497" t="s">
        <v>1373</v>
      </c>
      <c r="C813" s="449" t="s">
        <v>1374</v>
      </c>
      <c r="D813" s="449"/>
      <c r="E813" s="449"/>
      <c r="F813" s="449"/>
      <c r="G813" s="449"/>
      <c r="H813" s="479" t="s">
        <v>43</v>
      </c>
      <c r="I813" s="450">
        <v>5</v>
      </c>
      <c r="J813" s="451">
        <f t="shared" si="437"/>
        <v>10</v>
      </c>
      <c r="K813" s="452">
        <v>0</v>
      </c>
      <c r="L813" s="453">
        <v>0.08</v>
      </c>
      <c r="M813" s="454">
        <f t="shared" si="438"/>
        <v>0</v>
      </c>
      <c r="N813" s="454">
        <f t="shared" si="439"/>
        <v>0</v>
      </c>
      <c r="O813" s="455">
        <f t="shared" si="440"/>
        <v>0</v>
      </c>
      <c r="P813" s="455">
        <f t="shared" si="441"/>
        <v>0</v>
      </c>
      <c r="Q813" s="479" t="s">
        <v>43</v>
      </c>
      <c r="R813" s="456">
        <f t="shared" si="442"/>
        <v>6</v>
      </c>
      <c r="S813" s="457">
        <f t="shared" si="443"/>
        <v>0</v>
      </c>
      <c r="T813" s="457">
        <f t="shared" si="444"/>
        <v>0</v>
      </c>
      <c r="U813" s="457">
        <f t="shared" si="445"/>
        <v>0</v>
      </c>
      <c r="V813" s="458">
        <f t="shared" si="445"/>
        <v>0</v>
      </c>
      <c r="W813" s="459"/>
      <c r="X813" s="444"/>
    </row>
    <row r="814" spans="1:24" ht="39.75" customHeight="1">
      <c r="A814" s="446" t="s">
        <v>570</v>
      </c>
      <c r="B814" s="497" t="s">
        <v>1375</v>
      </c>
      <c r="C814" s="449" t="s">
        <v>1376</v>
      </c>
      <c r="D814" s="449"/>
      <c r="E814" s="449"/>
      <c r="F814" s="449"/>
      <c r="G814" s="449"/>
      <c r="H814" s="479" t="s">
        <v>43</v>
      </c>
      <c r="I814" s="450">
        <v>5</v>
      </c>
      <c r="J814" s="451">
        <f t="shared" si="437"/>
        <v>10</v>
      </c>
      <c r="K814" s="452">
        <v>0</v>
      </c>
      <c r="L814" s="453">
        <v>0.08</v>
      </c>
      <c r="M814" s="454">
        <f t="shared" si="438"/>
        <v>0</v>
      </c>
      <c r="N814" s="454">
        <f t="shared" si="439"/>
        <v>0</v>
      </c>
      <c r="O814" s="455">
        <f t="shared" si="440"/>
        <v>0</v>
      </c>
      <c r="P814" s="455">
        <f t="shared" si="441"/>
        <v>0</v>
      </c>
      <c r="Q814" s="479" t="s">
        <v>43</v>
      </c>
      <c r="R814" s="456">
        <f t="shared" si="442"/>
        <v>6</v>
      </c>
      <c r="S814" s="457">
        <f t="shared" si="443"/>
        <v>0</v>
      </c>
      <c r="T814" s="457">
        <f t="shared" si="444"/>
        <v>0</v>
      </c>
      <c r="U814" s="457">
        <f t="shared" si="445"/>
        <v>0</v>
      </c>
      <c r="V814" s="458">
        <f t="shared" si="445"/>
        <v>0</v>
      </c>
      <c r="W814" s="459">
        <v>4</v>
      </c>
      <c r="X814" s="444"/>
    </row>
    <row r="815" spans="1:24" ht="39.75" customHeight="1">
      <c r="A815" s="446" t="s">
        <v>570</v>
      </c>
      <c r="B815" s="497" t="s">
        <v>1377</v>
      </c>
      <c r="C815" s="449" t="s">
        <v>1378</v>
      </c>
      <c r="D815" s="449"/>
      <c r="E815" s="449"/>
      <c r="F815" s="449"/>
      <c r="G815" s="449"/>
      <c r="H815" s="479" t="s">
        <v>43</v>
      </c>
      <c r="I815" s="450">
        <v>5</v>
      </c>
      <c r="J815" s="451">
        <f t="shared" si="437"/>
        <v>10</v>
      </c>
      <c r="K815" s="452">
        <v>0</v>
      </c>
      <c r="L815" s="453">
        <v>0.08</v>
      </c>
      <c r="M815" s="454">
        <f t="shared" si="438"/>
        <v>0</v>
      </c>
      <c r="N815" s="454">
        <f t="shared" si="439"/>
        <v>0</v>
      </c>
      <c r="O815" s="455">
        <f t="shared" si="440"/>
        <v>0</v>
      </c>
      <c r="P815" s="455">
        <f t="shared" si="441"/>
        <v>0</v>
      </c>
      <c r="Q815" s="479" t="s">
        <v>43</v>
      </c>
      <c r="R815" s="456">
        <f t="shared" si="442"/>
        <v>6</v>
      </c>
      <c r="S815" s="457">
        <f t="shared" si="443"/>
        <v>0</v>
      </c>
      <c r="T815" s="457">
        <f t="shared" si="444"/>
        <v>0</v>
      </c>
      <c r="U815" s="457">
        <f t="shared" si="445"/>
        <v>0</v>
      </c>
      <c r="V815" s="458">
        <f t="shared" si="445"/>
        <v>0</v>
      </c>
      <c r="W815" s="459"/>
      <c r="X815" s="444"/>
    </row>
    <row r="816" spans="1:24" ht="330" customHeight="1">
      <c r="A816" s="446" t="s">
        <v>570</v>
      </c>
      <c r="B816" s="447" t="s">
        <v>604</v>
      </c>
      <c r="C816" s="449" t="s">
        <v>1379</v>
      </c>
      <c r="D816" s="449"/>
      <c r="E816" s="449"/>
      <c r="F816" s="449"/>
      <c r="G816" s="449"/>
      <c r="H816" s="479" t="s">
        <v>43</v>
      </c>
      <c r="I816" s="450">
        <v>5</v>
      </c>
      <c r="J816" s="451">
        <f t="shared" si="437"/>
        <v>10</v>
      </c>
      <c r="K816" s="452">
        <v>0</v>
      </c>
      <c r="L816" s="453">
        <v>0.08</v>
      </c>
      <c r="M816" s="454">
        <f t="shared" si="438"/>
        <v>0</v>
      </c>
      <c r="N816" s="454">
        <f t="shared" si="439"/>
        <v>0</v>
      </c>
      <c r="O816" s="455">
        <f t="shared" si="440"/>
        <v>0</v>
      </c>
      <c r="P816" s="455">
        <f t="shared" si="441"/>
        <v>0</v>
      </c>
      <c r="Q816" s="479" t="s">
        <v>43</v>
      </c>
      <c r="R816" s="456">
        <f t="shared" si="442"/>
        <v>6</v>
      </c>
      <c r="S816" s="457">
        <f t="shared" si="443"/>
        <v>0</v>
      </c>
      <c r="T816" s="457">
        <f t="shared" si="444"/>
        <v>0</v>
      </c>
      <c r="U816" s="457">
        <f t="shared" si="445"/>
        <v>0</v>
      </c>
      <c r="V816" s="458">
        <f t="shared" si="445"/>
        <v>0</v>
      </c>
      <c r="W816" s="459"/>
      <c r="X816" s="444"/>
    </row>
    <row r="817" spans="1:24" ht="328.5" customHeight="1">
      <c r="A817" s="446" t="s">
        <v>570</v>
      </c>
      <c r="B817" s="447" t="s">
        <v>605</v>
      </c>
      <c r="C817" s="449" t="s">
        <v>1380</v>
      </c>
      <c r="D817" s="449"/>
      <c r="E817" s="449"/>
      <c r="F817" s="449"/>
      <c r="G817" s="449"/>
      <c r="H817" s="479" t="s">
        <v>43</v>
      </c>
      <c r="I817" s="450">
        <v>5</v>
      </c>
      <c r="J817" s="451">
        <f t="shared" si="437"/>
        <v>10</v>
      </c>
      <c r="K817" s="452">
        <v>0</v>
      </c>
      <c r="L817" s="453">
        <v>0.08</v>
      </c>
      <c r="M817" s="454">
        <f t="shared" si="438"/>
        <v>0</v>
      </c>
      <c r="N817" s="454">
        <f t="shared" si="439"/>
        <v>0</v>
      </c>
      <c r="O817" s="455">
        <f t="shared" si="440"/>
        <v>0</v>
      </c>
      <c r="P817" s="455">
        <f t="shared" si="441"/>
        <v>0</v>
      </c>
      <c r="Q817" s="479" t="s">
        <v>43</v>
      </c>
      <c r="R817" s="456">
        <f t="shared" si="442"/>
        <v>6</v>
      </c>
      <c r="S817" s="457">
        <f t="shared" si="443"/>
        <v>0</v>
      </c>
      <c r="T817" s="457">
        <f t="shared" si="444"/>
        <v>0</v>
      </c>
      <c r="U817" s="457">
        <f t="shared" si="445"/>
        <v>0</v>
      </c>
      <c r="V817" s="458">
        <f t="shared" si="445"/>
        <v>0</v>
      </c>
      <c r="W817" s="459"/>
      <c r="X817" s="444"/>
    </row>
    <row r="818" spans="1:24" ht="221.25" customHeight="1">
      <c r="A818" s="446" t="s">
        <v>570</v>
      </c>
      <c r="B818" s="447" t="s">
        <v>607</v>
      </c>
      <c r="C818" s="517" t="s">
        <v>1381</v>
      </c>
      <c r="D818" s="465"/>
      <c r="E818" s="465"/>
      <c r="F818" s="465"/>
      <c r="G818" s="465"/>
      <c r="H818" s="466"/>
      <c r="I818" s="467"/>
      <c r="J818" s="468"/>
      <c r="K818" s="470"/>
      <c r="L818" s="471"/>
      <c r="M818" s="472"/>
      <c r="N818" s="472"/>
      <c r="O818" s="473"/>
      <c r="P818" s="473"/>
      <c r="Q818" s="473"/>
      <c r="R818" s="474"/>
      <c r="S818" s="475"/>
      <c r="T818" s="475"/>
      <c r="U818" s="475"/>
      <c r="V818" s="476"/>
      <c r="W818" s="477"/>
      <c r="X818" s="444"/>
    </row>
    <row r="819" spans="1:24" ht="59.25" customHeight="1">
      <c r="A819" s="446" t="s">
        <v>570</v>
      </c>
      <c r="B819" s="522" t="s">
        <v>1382</v>
      </c>
      <c r="C819" s="449" t="s">
        <v>1383</v>
      </c>
      <c r="D819" s="449"/>
      <c r="E819" s="449"/>
      <c r="F819" s="449"/>
      <c r="G819" s="449"/>
      <c r="H819" s="479" t="s">
        <v>43</v>
      </c>
      <c r="I819" s="450">
        <v>2</v>
      </c>
      <c r="J819" s="451">
        <f>I819*2</f>
        <v>4</v>
      </c>
      <c r="K819" s="452">
        <v>0</v>
      </c>
      <c r="L819" s="453">
        <v>0.08</v>
      </c>
      <c r="M819" s="454">
        <f>K819*L819</f>
        <v>0</v>
      </c>
      <c r="N819" s="454">
        <f>K819+M819</f>
        <v>0</v>
      </c>
      <c r="O819" s="455">
        <f>J819*K819</f>
        <v>0</v>
      </c>
      <c r="P819" s="455">
        <f>J819*N819</f>
        <v>0</v>
      </c>
      <c r="Q819" s="479" t="s">
        <v>43</v>
      </c>
      <c r="R819" s="456">
        <v>2</v>
      </c>
      <c r="S819" s="457">
        <f>R819*K819</f>
        <v>0</v>
      </c>
      <c r="T819" s="457">
        <f>R819*N819</f>
        <v>0</v>
      </c>
      <c r="U819" s="457">
        <f>O819+S819</f>
        <v>0</v>
      </c>
      <c r="V819" s="458">
        <f>P819+T819</f>
        <v>0</v>
      </c>
      <c r="W819" s="459"/>
      <c r="X819" s="444"/>
    </row>
    <row r="820" spans="1:24" ht="63" customHeight="1">
      <c r="A820" s="446" t="s">
        <v>570</v>
      </c>
      <c r="B820" s="497" t="s">
        <v>1384</v>
      </c>
      <c r="C820" s="449" t="s">
        <v>1385</v>
      </c>
      <c r="D820" s="449"/>
      <c r="E820" s="449"/>
      <c r="F820" s="449"/>
      <c r="G820" s="449"/>
      <c r="H820" s="479" t="s">
        <v>43</v>
      </c>
      <c r="I820" s="450">
        <v>2</v>
      </c>
      <c r="J820" s="451">
        <f>I820*2</f>
        <v>4</v>
      </c>
      <c r="K820" s="452">
        <v>0</v>
      </c>
      <c r="L820" s="453">
        <v>0.08</v>
      </c>
      <c r="M820" s="454">
        <f>K820*L820</f>
        <v>0</v>
      </c>
      <c r="N820" s="454">
        <f>K820+M820</f>
        <v>0</v>
      </c>
      <c r="O820" s="455">
        <f>J820*K820</f>
        <v>0</v>
      </c>
      <c r="P820" s="455">
        <f>J820*N820</f>
        <v>0</v>
      </c>
      <c r="Q820" s="479" t="s">
        <v>43</v>
      </c>
      <c r="R820" s="456">
        <v>2</v>
      </c>
      <c r="S820" s="457">
        <f>R820*K820</f>
        <v>0</v>
      </c>
      <c r="T820" s="457">
        <f>R820*N820</f>
        <v>0</v>
      </c>
      <c r="U820" s="457">
        <f>O820+S820</f>
        <v>0</v>
      </c>
      <c r="V820" s="458">
        <f>P820+T820</f>
        <v>0</v>
      </c>
      <c r="W820" s="459">
        <v>20</v>
      </c>
      <c r="X820" s="444"/>
    </row>
    <row r="821" spans="1:24" ht="324" customHeight="1">
      <c r="A821" s="446" t="s">
        <v>570</v>
      </c>
      <c r="B821" s="447" t="s">
        <v>608</v>
      </c>
      <c r="C821" s="517" t="s">
        <v>1386</v>
      </c>
      <c r="D821" s="465"/>
      <c r="E821" s="465"/>
      <c r="F821" s="465"/>
      <c r="G821" s="465"/>
      <c r="H821" s="466"/>
      <c r="I821" s="467"/>
      <c r="J821" s="468"/>
      <c r="K821" s="470"/>
      <c r="L821" s="471"/>
      <c r="M821" s="472"/>
      <c r="N821" s="472"/>
      <c r="O821" s="473"/>
      <c r="P821" s="473"/>
      <c r="Q821" s="473"/>
      <c r="R821" s="474"/>
      <c r="S821" s="475"/>
      <c r="T821" s="475"/>
      <c r="U821" s="475"/>
      <c r="V821" s="476"/>
      <c r="W821" s="477"/>
      <c r="X821" s="444"/>
    </row>
    <row r="822" spans="1:24" ht="59.25" customHeight="1">
      <c r="A822" s="446" t="s">
        <v>570</v>
      </c>
      <c r="B822" s="497" t="s">
        <v>1387</v>
      </c>
      <c r="C822" s="449" t="s">
        <v>1388</v>
      </c>
      <c r="D822" s="449"/>
      <c r="E822" s="449"/>
      <c r="F822" s="449"/>
      <c r="G822" s="449"/>
      <c r="H822" s="479" t="s">
        <v>43</v>
      </c>
      <c r="I822" s="450">
        <v>10</v>
      </c>
      <c r="J822" s="451">
        <f>I822*2</f>
        <v>20</v>
      </c>
      <c r="K822" s="452">
        <v>0</v>
      </c>
      <c r="L822" s="453">
        <v>0.08</v>
      </c>
      <c r="M822" s="454">
        <f>K822*L822</f>
        <v>0</v>
      </c>
      <c r="N822" s="454">
        <f>K822+M822</f>
        <v>0</v>
      </c>
      <c r="O822" s="455">
        <f>J822*K822</f>
        <v>0</v>
      </c>
      <c r="P822" s="455">
        <f>J822*N822</f>
        <v>0</v>
      </c>
      <c r="Q822" s="479" t="s">
        <v>43</v>
      </c>
      <c r="R822" s="456">
        <f>J822*0.6</f>
        <v>12</v>
      </c>
      <c r="S822" s="457">
        <f>R822*K822</f>
        <v>0</v>
      </c>
      <c r="T822" s="457">
        <f>R822*N822</f>
        <v>0</v>
      </c>
      <c r="U822" s="457">
        <f t="shared" ref="U822:V824" si="446">O822+S822</f>
        <v>0</v>
      </c>
      <c r="V822" s="458">
        <f t="shared" si="446"/>
        <v>0</v>
      </c>
      <c r="W822" s="459">
        <v>20</v>
      </c>
      <c r="X822" s="444"/>
    </row>
    <row r="823" spans="1:24" ht="63" customHeight="1">
      <c r="A823" s="446" t="s">
        <v>570</v>
      </c>
      <c r="B823" s="497" t="s">
        <v>1389</v>
      </c>
      <c r="C823" s="449" t="s">
        <v>1390</v>
      </c>
      <c r="D823" s="449"/>
      <c r="E823" s="449"/>
      <c r="F823" s="449"/>
      <c r="G823" s="449"/>
      <c r="H823" s="479" t="s">
        <v>43</v>
      </c>
      <c r="I823" s="450">
        <v>5</v>
      </c>
      <c r="J823" s="451">
        <f>I823*2</f>
        <v>10</v>
      </c>
      <c r="K823" s="452">
        <v>0</v>
      </c>
      <c r="L823" s="453">
        <v>0.08</v>
      </c>
      <c r="M823" s="454">
        <f>K823*L823</f>
        <v>0</v>
      </c>
      <c r="N823" s="454">
        <f>K823+M823</f>
        <v>0</v>
      </c>
      <c r="O823" s="455">
        <f>J823*K823</f>
        <v>0</v>
      </c>
      <c r="P823" s="455">
        <f>J823*N823</f>
        <v>0</v>
      </c>
      <c r="Q823" s="479" t="s">
        <v>43</v>
      </c>
      <c r="R823" s="456">
        <f>J823*0.6</f>
        <v>6</v>
      </c>
      <c r="S823" s="457">
        <f>R823*K823</f>
        <v>0</v>
      </c>
      <c r="T823" s="457">
        <f>R823*N823</f>
        <v>0</v>
      </c>
      <c r="U823" s="457">
        <f t="shared" si="446"/>
        <v>0</v>
      </c>
      <c r="V823" s="458">
        <f t="shared" si="446"/>
        <v>0</v>
      </c>
      <c r="W823" s="459">
        <v>20</v>
      </c>
      <c r="X823" s="444"/>
    </row>
    <row r="824" spans="1:24" ht="86.25" customHeight="1">
      <c r="A824" s="446" t="s">
        <v>570</v>
      </c>
      <c r="B824" s="497" t="s">
        <v>1391</v>
      </c>
      <c r="C824" s="449" t="s">
        <v>1392</v>
      </c>
      <c r="D824" s="449"/>
      <c r="E824" s="449"/>
      <c r="F824" s="449"/>
      <c r="G824" s="449"/>
      <c r="H824" s="479" t="s">
        <v>43</v>
      </c>
      <c r="I824" s="450">
        <v>5</v>
      </c>
      <c r="J824" s="451">
        <f>I824*2</f>
        <v>10</v>
      </c>
      <c r="K824" s="452">
        <v>0</v>
      </c>
      <c r="L824" s="453">
        <v>0.08</v>
      </c>
      <c r="M824" s="454">
        <f>K824*L824</f>
        <v>0</v>
      </c>
      <c r="N824" s="454">
        <f>K824+M824</f>
        <v>0</v>
      </c>
      <c r="O824" s="455">
        <f>J824*K824</f>
        <v>0</v>
      </c>
      <c r="P824" s="455">
        <f>J824*N824</f>
        <v>0</v>
      </c>
      <c r="Q824" s="479" t="s">
        <v>43</v>
      </c>
      <c r="R824" s="456">
        <f>J824*0.6</f>
        <v>6</v>
      </c>
      <c r="S824" s="457">
        <f>R824*K824</f>
        <v>0</v>
      </c>
      <c r="T824" s="457">
        <f>R824*N824</f>
        <v>0</v>
      </c>
      <c r="U824" s="457">
        <f t="shared" si="446"/>
        <v>0</v>
      </c>
      <c r="V824" s="458">
        <f t="shared" si="446"/>
        <v>0</v>
      </c>
      <c r="W824" s="459">
        <v>10</v>
      </c>
      <c r="X824" s="444"/>
    </row>
    <row r="825" spans="1:24" ht="370.5" customHeight="1">
      <c r="A825" s="446" t="s">
        <v>570</v>
      </c>
      <c r="B825" s="447" t="s">
        <v>610</v>
      </c>
      <c r="C825" s="523" t="s">
        <v>1393</v>
      </c>
      <c r="D825" s="465"/>
      <c r="E825" s="465"/>
      <c r="F825" s="465"/>
      <c r="G825" s="465"/>
      <c r="H825" s="466"/>
      <c r="I825" s="467"/>
      <c r="J825" s="468"/>
      <c r="K825" s="470"/>
      <c r="L825" s="471"/>
      <c r="M825" s="472"/>
      <c r="N825" s="472"/>
      <c r="O825" s="473"/>
      <c r="P825" s="473"/>
      <c r="Q825" s="473"/>
      <c r="R825" s="474"/>
      <c r="S825" s="475"/>
      <c r="T825" s="475"/>
      <c r="U825" s="475"/>
      <c r="V825" s="476"/>
      <c r="W825" s="477"/>
      <c r="X825" s="444"/>
    </row>
    <row r="826" spans="1:24" ht="43.5" customHeight="1">
      <c r="A826" s="446" t="s">
        <v>570</v>
      </c>
      <c r="B826" s="497" t="s">
        <v>1394</v>
      </c>
      <c r="C826" s="449" t="s">
        <v>1395</v>
      </c>
      <c r="D826" s="449"/>
      <c r="E826" s="449"/>
      <c r="F826" s="449"/>
      <c r="G826" s="449"/>
      <c r="H826" s="479" t="s">
        <v>43</v>
      </c>
      <c r="I826" s="450">
        <v>5</v>
      </c>
      <c r="J826" s="451">
        <f t="shared" ref="J826:J840" si="447">I826*2</f>
        <v>10</v>
      </c>
      <c r="K826" s="452">
        <v>0</v>
      </c>
      <c r="L826" s="453">
        <v>0.08</v>
      </c>
      <c r="M826" s="454">
        <f t="shared" ref="M826:M840" si="448">K826*L826</f>
        <v>0</v>
      </c>
      <c r="N826" s="454">
        <f t="shared" ref="N826:N840" si="449">K826+M826</f>
        <v>0</v>
      </c>
      <c r="O826" s="455">
        <f t="shared" ref="O826:O840" si="450">J826*K826</f>
        <v>0</v>
      </c>
      <c r="P826" s="455">
        <f t="shared" ref="P826:P840" si="451">J826*N826</f>
        <v>0</v>
      </c>
      <c r="Q826" s="479" t="s">
        <v>43</v>
      </c>
      <c r="R826" s="456">
        <f t="shared" ref="R826:R840" si="452">J826*0.6</f>
        <v>6</v>
      </c>
      <c r="S826" s="457">
        <f t="shared" ref="S826:S840" si="453">R826*K826</f>
        <v>0</v>
      </c>
      <c r="T826" s="457">
        <f t="shared" ref="T826:T840" si="454">R826*N826</f>
        <v>0</v>
      </c>
      <c r="U826" s="457">
        <f t="shared" ref="U826:U840" si="455">O826+S826</f>
        <v>0</v>
      </c>
      <c r="V826" s="458">
        <f t="shared" ref="V826:V840" si="456">P826+T826</f>
        <v>0</v>
      </c>
      <c r="W826" s="459"/>
      <c r="X826" s="444"/>
    </row>
    <row r="827" spans="1:24" ht="50.25" customHeight="1">
      <c r="A827" s="446" t="s">
        <v>570</v>
      </c>
      <c r="B827" s="497" t="s">
        <v>1396</v>
      </c>
      <c r="C827" s="449" t="s">
        <v>1397</v>
      </c>
      <c r="D827" s="449"/>
      <c r="E827" s="449"/>
      <c r="F827" s="449"/>
      <c r="G827" s="449"/>
      <c r="H827" s="479" t="s">
        <v>43</v>
      </c>
      <c r="I827" s="450">
        <v>5</v>
      </c>
      <c r="J827" s="451">
        <f t="shared" si="447"/>
        <v>10</v>
      </c>
      <c r="K827" s="452">
        <v>0</v>
      </c>
      <c r="L827" s="453">
        <v>0.08</v>
      </c>
      <c r="M827" s="454">
        <f t="shared" si="448"/>
        <v>0</v>
      </c>
      <c r="N827" s="454">
        <f t="shared" si="449"/>
        <v>0</v>
      </c>
      <c r="O827" s="455">
        <f t="shared" si="450"/>
        <v>0</v>
      </c>
      <c r="P827" s="455">
        <f t="shared" si="451"/>
        <v>0</v>
      </c>
      <c r="Q827" s="479" t="s">
        <v>43</v>
      </c>
      <c r="R827" s="456">
        <f t="shared" si="452"/>
        <v>6</v>
      </c>
      <c r="S827" s="457">
        <f t="shared" si="453"/>
        <v>0</v>
      </c>
      <c r="T827" s="457">
        <f t="shared" si="454"/>
        <v>0</v>
      </c>
      <c r="U827" s="457">
        <f t="shared" si="455"/>
        <v>0</v>
      </c>
      <c r="V827" s="458">
        <f t="shared" si="456"/>
        <v>0</v>
      </c>
      <c r="W827" s="459"/>
      <c r="X827" s="444"/>
    </row>
    <row r="828" spans="1:24" ht="44.25" customHeight="1">
      <c r="A828" s="446" t="s">
        <v>570</v>
      </c>
      <c r="B828" s="497" t="s">
        <v>1398</v>
      </c>
      <c r="C828" s="449" t="s">
        <v>1399</v>
      </c>
      <c r="D828" s="449"/>
      <c r="E828" s="449"/>
      <c r="F828" s="449"/>
      <c r="G828" s="449"/>
      <c r="H828" s="479" t="s">
        <v>43</v>
      </c>
      <c r="I828" s="450">
        <v>5</v>
      </c>
      <c r="J828" s="451">
        <f t="shared" si="447"/>
        <v>10</v>
      </c>
      <c r="K828" s="452">
        <v>0</v>
      </c>
      <c r="L828" s="453">
        <v>0.08</v>
      </c>
      <c r="M828" s="454">
        <f t="shared" si="448"/>
        <v>0</v>
      </c>
      <c r="N828" s="454">
        <f t="shared" si="449"/>
        <v>0</v>
      </c>
      <c r="O828" s="455">
        <f t="shared" si="450"/>
        <v>0</v>
      </c>
      <c r="P828" s="455">
        <f t="shared" si="451"/>
        <v>0</v>
      </c>
      <c r="Q828" s="479" t="s">
        <v>43</v>
      </c>
      <c r="R828" s="456">
        <f t="shared" si="452"/>
        <v>6</v>
      </c>
      <c r="S828" s="457">
        <f t="shared" si="453"/>
        <v>0</v>
      </c>
      <c r="T828" s="457">
        <f t="shared" si="454"/>
        <v>0</v>
      </c>
      <c r="U828" s="457">
        <f t="shared" si="455"/>
        <v>0</v>
      </c>
      <c r="V828" s="458">
        <f t="shared" si="456"/>
        <v>0</v>
      </c>
      <c r="W828" s="459"/>
      <c r="X828" s="444"/>
    </row>
    <row r="829" spans="1:24" ht="37.5" customHeight="1">
      <c r="A829" s="446" t="s">
        <v>570</v>
      </c>
      <c r="B829" s="497" t="s">
        <v>1400</v>
      </c>
      <c r="C829" s="449" t="s">
        <v>1401</v>
      </c>
      <c r="D829" s="449"/>
      <c r="E829" s="449"/>
      <c r="F829" s="449"/>
      <c r="G829" s="449"/>
      <c r="H829" s="479" t="s">
        <v>43</v>
      </c>
      <c r="I829" s="450">
        <v>5</v>
      </c>
      <c r="J829" s="451">
        <f t="shared" si="447"/>
        <v>10</v>
      </c>
      <c r="K829" s="452">
        <v>0</v>
      </c>
      <c r="L829" s="453">
        <v>0.08</v>
      </c>
      <c r="M829" s="454">
        <f t="shared" si="448"/>
        <v>0</v>
      </c>
      <c r="N829" s="454">
        <f t="shared" si="449"/>
        <v>0</v>
      </c>
      <c r="O829" s="455">
        <f t="shared" si="450"/>
        <v>0</v>
      </c>
      <c r="P829" s="455">
        <f t="shared" si="451"/>
        <v>0</v>
      </c>
      <c r="Q829" s="479" t="s">
        <v>43</v>
      </c>
      <c r="R829" s="456">
        <f t="shared" si="452"/>
        <v>6</v>
      </c>
      <c r="S829" s="457">
        <f t="shared" si="453"/>
        <v>0</v>
      </c>
      <c r="T829" s="457">
        <f t="shared" si="454"/>
        <v>0</v>
      </c>
      <c r="U829" s="457">
        <f t="shared" si="455"/>
        <v>0</v>
      </c>
      <c r="V829" s="458">
        <f t="shared" si="456"/>
        <v>0</v>
      </c>
      <c r="W829" s="459"/>
      <c r="X829" s="444"/>
    </row>
    <row r="830" spans="1:24" ht="72.75" customHeight="1">
      <c r="A830" s="446" t="s">
        <v>570</v>
      </c>
      <c r="B830" s="497" t="s">
        <v>1402</v>
      </c>
      <c r="C830" s="449" t="s">
        <v>1403</v>
      </c>
      <c r="D830" s="449"/>
      <c r="E830" s="449"/>
      <c r="F830" s="449"/>
      <c r="G830" s="449"/>
      <c r="H830" s="479" t="s">
        <v>43</v>
      </c>
      <c r="I830" s="450">
        <v>5</v>
      </c>
      <c r="J830" s="451">
        <f t="shared" si="447"/>
        <v>10</v>
      </c>
      <c r="K830" s="452">
        <v>0</v>
      </c>
      <c r="L830" s="453">
        <v>0.08</v>
      </c>
      <c r="M830" s="454">
        <f t="shared" si="448"/>
        <v>0</v>
      </c>
      <c r="N830" s="454">
        <f t="shared" si="449"/>
        <v>0</v>
      </c>
      <c r="O830" s="455">
        <f t="shared" si="450"/>
        <v>0</v>
      </c>
      <c r="P830" s="455">
        <f t="shared" si="451"/>
        <v>0</v>
      </c>
      <c r="Q830" s="479" t="s">
        <v>43</v>
      </c>
      <c r="R830" s="456">
        <f t="shared" si="452"/>
        <v>6</v>
      </c>
      <c r="S830" s="457">
        <f t="shared" si="453"/>
        <v>0</v>
      </c>
      <c r="T830" s="457">
        <f t="shared" si="454"/>
        <v>0</v>
      </c>
      <c r="U830" s="457">
        <f t="shared" si="455"/>
        <v>0</v>
      </c>
      <c r="V830" s="458">
        <f t="shared" si="456"/>
        <v>0</v>
      </c>
      <c r="W830" s="459"/>
      <c r="X830" s="444"/>
    </row>
    <row r="831" spans="1:24" ht="66" customHeight="1">
      <c r="A831" s="446" t="s">
        <v>570</v>
      </c>
      <c r="B831" s="497" t="s">
        <v>1404</v>
      </c>
      <c r="C831" s="449" t="s">
        <v>1405</v>
      </c>
      <c r="D831" s="449"/>
      <c r="E831" s="449"/>
      <c r="F831" s="449"/>
      <c r="G831" s="449"/>
      <c r="H831" s="479" t="s">
        <v>43</v>
      </c>
      <c r="I831" s="450">
        <v>5</v>
      </c>
      <c r="J831" s="451">
        <f t="shared" si="447"/>
        <v>10</v>
      </c>
      <c r="K831" s="452">
        <v>0</v>
      </c>
      <c r="L831" s="453">
        <v>0.08</v>
      </c>
      <c r="M831" s="454">
        <f t="shared" si="448"/>
        <v>0</v>
      </c>
      <c r="N831" s="454">
        <f t="shared" si="449"/>
        <v>0</v>
      </c>
      <c r="O831" s="455">
        <f t="shared" si="450"/>
        <v>0</v>
      </c>
      <c r="P831" s="455">
        <f t="shared" si="451"/>
        <v>0</v>
      </c>
      <c r="Q831" s="479" t="s">
        <v>43</v>
      </c>
      <c r="R831" s="456">
        <f t="shared" si="452"/>
        <v>6</v>
      </c>
      <c r="S831" s="457">
        <f t="shared" si="453"/>
        <v>0</v>
      </c>
      <c r="T831" s="457">
        <f t="shared" si="454"/>
        <v>0</v>
      </c>
      <c r="U831" s="457">
        <f t="shared" si="455"/>
        <v>0</v>
      </c>
      <c r="V831" s="458">
        <f t="shared" si="456"/>
        <v>0</v>
      </c>
      <c r="W831" s="459"/>
      <c r="X831" s="444"/>
    </row>
    <row r="832" spans="1:24" ht="27.75" customHeight="1">
      <c r="A832" s="446" t="s">
        <v>570</v>
      </c>
      <c r="B832" s="497" t="s">
        <v>1406</v>
      </c>
      <c r="C832" s="449" t="s">
        <v>1407</v>
      </c>
      <c r="D832" s="449"/>
      <c r="E832" s="449"/>
      <c r="F832" s="449"/>
      <c r="G832" s="449"/>
      <c r="H832" s="479" t="s">
        <v>43</v>
      </c>
      <c r="I832" s="450">
        <v>5</v>
      </c>
      <c r="J832" s="451">
        <f t="shared" si="447"/>
        <v>10</v>
      </c>
      <c r="K832" s="452">
        <v>0</v>
      </c>
      <c r="L832" s="453">
        <v>0.08</v>
      </c>
      <c r="M832" s="454">
        <f t="shared" si="448"/>
        <v>0</v>
      </c>
      <c r="N832" s="454">
        <f t="shared" si="449"/>
        <v>0</v>
      </c>
      <c r="O832" s="455">
        <f t="shared" si="450"/>
        <v>0</v>
      </c>
      <c r="P832" s="455">
        <f t="shared" si="451"/>
        <v>0</v>
      </c>
      <c r="Q832" s="479" t="s">
        <v>43</v>
      </c>
      <c r="R832" s="456">
        <f t="shared" si="452"/>
        <v>6</v>
      </c>
      <c r="S832" s="457">
        <f t="shared" si="453"/>
        <v>0</v>
      </c>
      <c r="T832" s="457">
        <f t="shared" si="454"/>
        <v>0</v>
      </c>
      <c r="U832" s="457">
        <f t="shared" si="455"/>
        <v>0</v>
      </c>
      <c r="V832" s="458">
        <f t="shared" si="456"/>
        <v>0</v>
      </c>
      <c r="W832" s="459"/>
      <c r="X832" s="444"/>
    </row>
    <row r="833" spans="1:24" ht="27.75" customHeight="1">
      <c r="A833" s="446" t="s">
        <v>570</v>
      </c>
      <c r="B833" s="497" t="s">
        <v>1408</v>
      </c>
      <c r="C833" s="449" t="s">
        <v>1409</v>
      </c>
      <c r="D833" s="449"/>
      <c r="E833" s="449"/>
      <c r="F833" s="449"/>
      <c r="G833" s="449"/>
      <c r="H833" s="479" t="s">
        <v>43</v>
      </c>
      <c r="I833" s="450">
        <v>5</v>
      </c>
      <c r="J833" s="451">
        <f t="shared" si="447"/>
        <v>10</v>
      </c>
      <c r="K833" s="452">
        <v>0</v>
      </c>
      <c r="L833" s="453">
        <v>0.08</v>
      </c>
      <c r="M833" s="454">
        <f t="shared" si="448"/>
        <v>0</v>
      </c>
      <c r="N833" s="454">
        <f t="shared" si="449"/>
        <v>0</v>
      </c>
      <c r="O833" s="455">
        <f t="shared" si="450"/>
        <v>0</v>
      </c>
      <c r="P833" s="455">
        <f t="shared" si="451"/>
        <v>0</v>
      </c>
      <c r="Q833" s="479" t="s">
        <v>43</v>
      </c>
      <c r="R833" s="456">
        <f t="shared" si="452"/>
        <v>6</v>
      </c>
      <c r="S833" s="457">
        <f t="shared" si="453"/>
        <v>0</v>
      </c>
      <c r="T833" s="457">
        <f t="shared" si="454"/>
        <v>0</v>
      </c>
      <c r="U833" s="457">
        <f t="shared" si="455"/>
        <v>0</v>
      </c>
      <c r="V833" s="458">
        <f t="shared" si="456"/>
        <v>0</v>
      </c>
      <c r="W833" s="459"/>
      <c r="X833" s="444"/>
    </row>
    <row r="834" spans="1:24" ht="396" customHeight="1">
      <c r="A834" s="446" t="s">
        <v>570</v>
      </c>
      <c r="B834" s="447" t="s">
        <v>612</v>
      </c>
      <c r="C834" s="449" t="s">
        <v>1410</v>
      </c>
      <c r="D834" s="449"/>
      <c r="E834" s="449"/>
      <c r="F834" s="449"/>
      <c r="G834" s="449"/>
      <c r="H834" s="479" t="s">
        <v>43</v>
      </c>
      <c r="I834" s="450">
        <v>20</v>
      </c>
      <c r="J834" s="451">
        <f t="shared" si="447"/>
        <v>40</v>
      </c>
      <c r="K834" s="452">
        <v>0</v>
      </c>
      <c r="L834" s="453">
        <v>0.08</v>
      </c>
      <c r="M834" s="454">
        <f t="shared" si="448"/>
        <v>0</v>
      </c>
      <c r="N834" s="454">
        <f t="shared" si="449"/>
        <v>0</v>
      </c>
      <c r="O834" s="455">
        <f t="shared" si="450"/>
        <v>0</v>
      </c>
      <c r="P834" s="455">
        <f t="shared" si="451"/>
        <v>0</v>
      </c>
      <c r="Q834" s="479" t="s">
        <v>43</v>
      </c>
      <c r="R834" s="456">
        <f t="shared" si="452"/>
        <v>24</v>
      </c>
      <c r="S834" s="457">
        <f t="shared" si="453"/>
        <v>0</v>
      </c>
      <c r="T834" s="457">
        <f t="shared" si="454"/>
        <v>0</v>
      </c>
      <c r="U834" s="457">
        <f t="shared" si="455"/>
        <v>0</v>
      </c>
      <c r="V834" s="458">
        <f t="shared" si="456"/>
        <v>0</v>
      </c>
      <c r="W834" s="459"/>
      <c r="X834" s="444"/>
    </row>
    <row r="835" spans="1:24" ht="409.5" customHeight="1">
      <c r="A835" s="446" t="s">
        <v>570</v>
      </c>
      <c r="B835" s="447" t="s">
        <v>614</v>
      </c>
      <c r="C835" s="524" t="s">
        <v>1411</v>
      </c>
      <c r="D835" s="449"/>
      <c r="E835" s="449"/>
      <c r="F835" s="449"/>
      <c r="G835" s="449"/>
      <c r="H835" s="479" t="s">
        <v>43</v>
      </c>
      <c r="I835" s="450">
        <v>10</v>
      </c>
      <c r="J835" s="451">
        <f t="shared" si="447"/>
        <v>20</v>
      </c>
      <c r="K835" s="452">
        <v>0</v>
      </c>
      <c r="L835" s="453">
        <v>0.08</v>
      </c>
      <c r="M835" s="454">
        <f t="shared" si="448"/>
        <v>0</v>
      </c>
      <c r="N835" s="454">
        <f t="shared" si="449"/>
        <v>0</v>
      </c>
      <c r="O835" s="455">
        <f t="shared" si="450"/>
        <v>0</v>
      </c>
      <c r="P835" s="455">
        <f t="shared" si="451"/>
        <v>0</v>
      </c>
      <c r="Q835" s="479" t="s">
        <v>43</v>
      </c>
      <c r="R835" s="456">
        <f t="shared" si="452"/>
        <v>12</v>
      </c>
      <c r="S835" s="457">
        <f t="shared" si="453"/>
        <v>0</v>
      </c>
      <c r="T835" s="457">
        <f t="shared" si="454"/>
        <v>0</v>
      </c>
      <c r="U835" s="457">
        <f t="shared" si="455"/>
        <v>0</v>
      </c>
      <c r="V835" s="458">
        <f t="shared" si="456"/>
        <v>0</v>
      </c>
      <c r="W835" s="459"/>
      <c r="X835" s="444"/>
    </row>
    <row r="836" spans="1:24" ht="409.5" customHeight="1">
      <c r="A836" s="446" t="s">
        <v>570</v>
      </c>
      <c r="B836" s="447" t="s">
        <v>836</v>
      </c>
      <c r="C836" s="449" t="s">
        <v>1412</v>
      </c>
      <c r="D836" s="449"/>
      <c r="E836" s="449"/>
      <c r="F836" s="449"/>
      <c r="G836" s="449"/>
      <c r="H836" s="479" t="s">
        <v>43</v>
      </c>
      <c r="I836" s="450">
        <v>10</v>
      </c>
      <c r="J836" s="451">
        <f t="shared" si="447"/>
        <v>20</v>
      </c>
      <c r="K836" s="452">
        <v>0</v>
      </c>
      <c r="L836" s="453">
        <v>0.08</v>
      </c>
      <c r="M836" s="454">
        <f t="shared" si="448"/>
        <v>0</v>
      </c>
      <c r="N836" s="454">
        <f t="shared" si="449"/>
        <v>0</v>
      </c>
      <c r="O836" s="455">
        <f t="shared" si="450"/>
        <v>0</v>
      </c>
      <c r="P836" s="455">
        <f t="shared" si="451"/>
        <v>0</v>
      </c>
      <c r="Q836" s="479" t="s">
        <v>43</v>
      </c>
      <c r="R836" s="456">
        <f t="shared" si="452"/>
        <v>12</v>
      </c>
      <c r="S836" s="457">
        <f t="shared" si="453"/>
        <v>0</v>
      </c>
      <c r="T836" s="457">
        <f t="shared" si="454"/>
        <v>0</v>
      </c>
      <c r="U836" s="457">
        <f t="shared" si="455"/>
        <v>0</v>
      </c>
      <c r="V836" s="458">
        <f t="shared" si="456"/>
        <v>0</v>
      </c>
      <c r="W836" s="459"/>
      <c r="X836" s="444"/>
    </row>
    <row r="837" spans="1:24" ht="211.5" customHeight="1">
      <c r="A837" s="446" t="s">
        <v>570</v>
      </c>
      <c r="B837" s="447" t="s">
        <v>838</v>
      </c>
      <c r="C837" s="449" t="s">
        <v>1413</v>
      </c>
      <c r="D837" s="449"/>
      <c r="E837" s="449"/>
      <c r="F837" s="449"/>
      <c r="G837" s="449"/>
      <c r="H837" s="479" t="s">
        <v>43</v>
      </c>
      <c r="I837" s="450">
        <v>5</v>
      </c>
      <c r="J837" s="451">
        <f t="shared" si="447"/>
        <v>10</v>
      </c>
      <c r="K837" s="452">
        <v>0</v>
      </c>
      <c r="L837" s="453">
        <v>0.08</v>
      </c>
      <c r="M837" s="454">
        <f t="shared" si="448"/>
        <v>0</v>
      </c>
      <c r="N837" s="454">
        <f t="shared" si="449"/>
        <v>0</v>
      </c>
      <c r="O837" s="455">
        <f t="shared" si="450"/>
        <v>0</v>
      </c>
      <c r="P837" s="455">
        <f t="shared" si="451"/>
        <v>0</v>
      </c>
      <c r="Q837" s="479" t="s">
        <v>43</v>
      </c>
      <c r="R837" s="456">
        <f t="shared" si="452"/>
        <v>6</v>
      </c>
      <c r="S837" s="457">
        <f t="shared" si="453"/>
        <v>0</v>
      </c>
      <c r="T837" s="457">
        <f t="shared" si="454"/>
        <v>0</v>
      </c>
      <c r="U837" s="457">
        <f t="shared" si="455"/>
        <v>0</v>
      </c>
      <c r="V837" s="458">
        <f t="shared" si="456"/>
        <v>0</v>
      </c>
      <c r="W837" s="459"/>
      <c r="X837" s="444"/>
    </row>
    <row r="838" spans="1:24" ht="220.5" customHeight="1">
      <c r="A838" s="446" t="s">
        <v>570</v>
      </c>
      <c r="B838" s="447" t="s">
        <v>840</v>
      </c>
      <c r="C838" s="449" t="s">
        <v>1414</v>
      </c>
      <c r="D838" s="449"/>
      <c r="E838" s="449"/>
      <c r="F838" s="449"/>
      <c r="G838" s="449"/>
      <c r="H838" s="479" t="s">
        <v>43</v>
      </c>
      <c r="I838" s="450">
        <v>15</v>
      </c>
      <c r="J838" s="451">
        <f t="shared" si="447"/>
        <v>30</v>
      </c>
      <c r="K838" s="452">
        <v>0</v>
      </c>
      <c r="L838" s="453">
        <v>0.08</v>
      </c>
      <c r="M838" s="454">
        <f t="shared" si="448"/>
        <v>0</v>
      </c>
      <c r="N838" s="454">
        <f t="shared" si="449"/>
        <v>0</v>
      </c>
      <c r="O838" s="455">
        <f t="shared" si="450"/>
        <v>0</v>
      </c>
      <c r="P838" s="455">
        <f t="shared" si="451"/>
        <v>0</v>
      </c>
      <c r="Q838" s="479" t="s">
        <v>43</v>
      </c>
      <c r="R838" s="456">
        <f t="shared" si="452"/>
        <v>18</v>
      </c>
      <c r="S838" s="457">
        <f t="shared" si="453"/>
        <v>0</v>
      </c>
      <c r="T838" s="457">
        <f t="shared" si="454"/>
        <v>0</v>
      </c>
      <c r="U838" s="457">
        <f t="shared" si="455"/>
        <v>0</v>
      </c>
      <c r="V838" s="458">
        <f t="shared" si="456"/>
        <v>0</v>
      </c>
      <c r="W838" s="459">
        <v>8</v>
      </c>
      <c r="X838" s="444"/>
    </row>
    <row r="839" spans="1:24" ht="61.5" customHeight="1">
      <c r="A839" s="446" t="s">
        <v>570</v>
      </c>
      <c r="B839" s="447" t="s">
        <v>842</v>
      </c>
      <c r="C839" s="449" t="s">
        <v>1415</v>
      </c>
      <c r="D839" s="449"/>
      <c r="E839" s="449"/>
      <c r="F839" s="449"/>
      <c r="G839" s="449"/>
      <c r="H839" s="479" t="s">
        <v>43</v>
      </c>
      <c r="I839" s="450">
        <v>20</v>
      </c>
      <c r="J839" s="451">
        <f t="shared" si="447"/>
        <v>40</v>
      </c>
      <c r="K839" s="452">
        <v>0</v>
      </c>
      <c r="L839" s="453">
        <v>0.08</v>
      </c>
      <c r="M839" s="454">
        <f t="shared" si="448"/>
        <v>0</v>
      </c>
      <c r="N839" s="454">
        <f t="shared" si="449"/>
        <v>0</v>
      </c>
      <c r="O839" s="455">
        <f t="shared" si="450"/>
        <v>0</v>
      </c>
      <c r="P839" s="455">
        <f t="shared" si="451"/>
        <v>0</v>
      </c>
      <c r="Q839" s="479" t="s">
        <v>43</v>
      </c>
      <c r="R839" s="456">
        <f t="shared" si="452"/>
        <v>24</v>
      </c>
      <c r="S839" s="457">
        <f t="shared" si="453"/>
        <v>0</v>
      </c>
      <c r="T839" s="457">
        <f t="shared" si="454"/>
        <v>0</v>
      </c>
      <c r="U839" s="457">
        <f t="shared" si="455"/>
        <v>0</v>
      </c>
      <c r="V839" s="458">
        <f t="shared" si="456"/>
        <v>0</v>
      </c>
      <c r="W839" s="459">
        <v>8</v>
      </c>
      <c r="X839" s="444"/>
    </row>
    <row r="840" spans="1:24" ht="409.5" customHeight="1">
      <c r="A840" s="446" t="s">
        <v>570</v>
      </c>
      <c r="B840" s="447" t="s">
        <v>1319</v>
      </c>
      <c r="C840" s="524" t="s">
        <v>1416</v>
      </c>
      <c r="D840" s="449"/>
      <c r="E840" s="449"/>
      <c r="F840" s="449"/>
      <c r="G840" s="449"/>
      <c r="H840" s="479" t="s">
        <v>43</v>
      </c>
      <c r="I840" s="450">
        <v>5</v>
      </c>
      <c r="J840" s="451">
        <f t="shared" si="447"/>
        <v>10</v>
      </c>
      <c r="K840" s="452">
        <v>0</v>
      </c>
      <c r="L840" s="453">
        <v>0.08</v>
      </c>
      <c r="M840" s="454">
        <f t="shared" si="448"/>
        <v>0</v>
      </c>
      <c r="N840" s="454">
        <f t="shared" si="449"/>
        <v>0</v>
      </c>
      <c r="O840" s="455">
        <f t="shared" si="450"/>
        <v>0</v>
      </c>
      <c r="P840" s="455">
        <f t="shared" si="451"/>
        <v>0</v>
      </c>
      <c r="Q840" s="479" t="s">
        <v>43</v>
      </c>
      <c r="R840" s="456">
        <f t="shared" si="452"/>
        <v>6</v>
      </c>
      <c r="S840" s="457">
        <f t="shared" si="453"/>
        <v>0</v>
      </c>
      <c r="T840" s="457">
        <f t="shared" si="454"/>
        <v>0</v>
      </c>
      <c r="U840" s="457">
        <f t="shared" si="455"/>
        <v>0</v>
      </c>
      <c r="V840" s="458">
        <f t="shared" si="456"/>
        <v>0</v>
      </c>
      <c r="W840" s="459"/>
      <c r="X840" s="444"/>
    </row>
    <row r="841" spans="1:24" ht="356.25" customHeight="1">
      <c r="A841" s="446" t="s">
        <v>570</v>
      </c>
      <c r="B841" s="447" t="s">
        <v>1321</v>
      </c>
      <c r="C841" s="449" t="s">
        <v>1417</v>
      </c>
      <c r="D841" s="465"/>
      <c r="E841" s="465"/>
      <c r="F841" s="465"/>
      <c r="G841" s="465"/>
      <c r="H841" s="466"/>
      <c r="I841" s="467"/>
      <c r="J841" s="468"/>
      <c r="K841" s="470"/>
      <c r="L841" s="471"/>
      <c r="M841" s="472"/>
      <c r="N841" s="472"/>
      <c r="O841" s="473"/>
      <c r="P841" s="473"/>
      <c r="Q841" s="473"/>
      <c r="R841" s="474"/>
      <c r="S841" s="475"/>
      <c r="T841" s="475"/>
      <c r="U841" s="475"/>
      <c r="V841" s="476"/>
      <c r="W841" s="477"/>
      <c r="X841" s="444"/>
    </row>
    <row r="842" spans="1:24" ht="39.75" customHeight="1">
      <c r="A842" s="446" t="s">
        <v>570</v>
      </c>
      <c r="B842" s="497" t="s">
        <v>1835</v>
      </c>
      <c r="C842" s="449" t="s">
        <v>1418</v>
      </c>
      <c r="D842" s="449"/>
      <c r="E842" s="449"/>
      <c r="F842" s="449"/>
      <c r="G842" s="449"/>
      <c r="H842" s="479" t="s">
        <v>43</v>
      </c>
      <c r="I842" s="450">
        <v>1</v>
      </c>
      <c r="J842" s="451">
        <f t="shared" ref="J842:J865" si="457">I842*2</f>
        <v>2</v>
      </c>
      <c r="K842" s="452">
        <v>0</v>
      </c>
      <c r="L842" s="453">
        <v>0.08</v>
      </c>
      <c r="M842" s="454">
        <f t="shared" ref="M842:M865" si="458">K842*L842</f>
        <v>0</v>
      </c>
      <c r="N842" s="454">
        <f t="shared" ref="N842:N865" si="459">K842+M842</f>
        <v>0</v>
      </c>
      <c r="O842" s="455">
        <f t="shared" ref="O842:O865" si="460">J842*K842</f>
        <v>0</v>
      </c>
      <c r="P842" s="455">
        <f t="shared" ref="P842:P865" si="461">J842*N842</f>
        <v>0</v>
      </c>
      <c r="Q842" s="479" t="s">
        <v>43</v>
      </c>
      <c r="R842" s="456">
        <v>1</v>
      </c>
      <c r="S842" s="457">
        <f t="shared" ref="S842:S865" si="462">R842*K842</f>
        <v>0</v>
      </c>
      <c r="T842" s="457">
        <f t="shared" ref="T842:T865" si="463">R842*N842</f>
        <v>0</v>
      </c>
      <c r="U842" s="457">
        <f t="shared" ref="U842:U865" si="464">O842+S842</f>
        <v>0</v>
      </c>
      <c r="V842" s="458">
        <f t="shared" ref="V842:V865" si="465">P842+T842</f>
        <v>0</v>
      </c>
      <c r="W842" s="459"/>
      <c r="X842" s="444"/>
    </row>
    <row r="843" spans="1:24" ht="46.5" customHeight="1">
      <c r="A843" s="446" t="s">
        <v>570</v>
      </c>
      <c r="B843" s="497" t="s">
        <v>1419</v>
      </c>
      <c r="C843" s="449" t="s">
        <v>1420</v>
      </c>
      <c r="D843" s="449"/>
      <c r="E843" s="449"/>
      <c r="F843" s="449"/>
      <c r="G843" s="449"/>
      <c r="H843" s="479" t="s">
        <v>43</v>
      </c>
      <c r="I843" s="450">
        <v>1</v>
      </c>
      <c r="J843" s="451">
        <f t="shared" si="457"/>
        <v>2</v>
      </c>
      <c r="K843" s="452">
        <v>0</v>
      </c>
      <c r="L843" s="453">
        <v>0.08</v>
      </c>
      <c r="M843" s="454">
        <f t="shared" si="458"/>
        <v>0</v>
      </c>
      <c r="N843" s="454">
        <f t="shared" si="459"/>
        <v>0</v>
      </c>
      <c r="O843" s="455">
        <f t="shared" si="460"/>
        <v>0</v>
      </c>
      <c r="P843" s="455">
        <f t="shared" si="461"/>
        <v>0</v>
      </c>
      <c r="Q843" s="479" t="s">
        <v>43</v>
      </c>
      <c r="R843" s="456">
        <v>1</v>
      </c>
      <c r="S843" s="457">
        <f t="shared" si="462"/>
        <v>0</v>
      </c>
      <c r="T843" s="457">
        <f t="shared" si="463"/>
        <v>0</v>
      </c>
      <c r="U843" s="457">
        <f t="shared" si="464"/>
        <v>0</v>
      </c>
      <c r="V843" s="458">
        <f t="shared" si="465"/>
        <v>0</v>
      </c>
      <c r="W843" s="459"/>
      <c r="X843" s="444"/>
    </row>
    <row r="844" spans="1:24" ht="27.75" customHeight="1">
      <c r="A844" s="446" t="s">
        <v>570</v>
      </c>
      <c r="B844" s="497" t="s">
        <v>1421</v>
      </c>
      <c r="C844" s="449" t="s">
        <v>1422</v>
      </c>
      <c r="D844" s="449"/>
      <c r="E844" s="449"/>
      <c r="F844" s="449"/>
      <c r="G844" s="449"/>
      <c r="H844" s="479" t="s">
        <v>43</v>
      </c>
      <c r="I844" s="450">
        <v>1</v>
      </c>
      <c r="J844" s="451">
        <f t="shared" si="457"/>
        <v>2</v>
      </c>
      <c r="K844" s="452">
        <v>0</v>
      </c>
      <c r="L844" s="453">
        <v>0.08</v>
      </c>
      <c r="M844" s="454">
        <f t="shared" si="458"/>
        <v>0</v>
      </c>
      <c r="N844" s="454">
        <f t="shared" si="459"/>
        <v>0</v>
      </c>
      <c r="O844" s="455">
        <f t="shared" si="460"/>
        <v>0</v>
      </c>
      <c r="P844" s="455">
        <f t="shared" si="461"/>
        <v>0</v>
      </c>
      <c r="Q844" s="479" t="s">
        <v>43</v>
      </c>
      <c r="R844" s="456">
        <v>1</v>
      </c>
      <c r="S844" s="457">
        <f t="shared" si="462"/>
        <v>0</v>
      </c>
      <c r="T844" s="457">
        <f t="shared" si="463"/>
        <v>0</v>
      </c>
      <c r="U844" s="457">
        <f t="shared" si="464"/>
        <v>0</v>
      </c>
      <c r="V844" s="458">
        <f t="shared" si="465"/>
        <v>0</v>
      </c>
      <c r="W844" s="459"/>
      <c r="X844" s="444"/>
    </row>
    <row r="845" spans="1:24" ht="34.5" customHeight="1">
      <c r="A845" s="446" t="s">
        <v>570</v>
      </c>
      <c r="B845" s="497" t="s">
        <v>1423</v>
      </c>
      <c r="C845" s="449" t="s">
        <v>1424</v>
      </c>
      <c r="D845" s="449"/>
      <c r="E845" s="449"/>
      <c r="F845" s="449"/>
      <c r="G845" s="449"/>
      <c r="H845" s="479" t="s">
        <v>43</v>
      </c>
      <c r="I845" s="450">
        <v>5</v>
      </c>
      <c r="J845" s="451">
        <f t="shared" si="457"/>
        <v>10</v>
      </c>
      <c r="K845" s="452">
        <v>0</v>
      </c>
      <c r="L845" s="453">
        <v>0.08</v>
      </c>
      <c r="M845" s="454">
        <f t="shared" si="458"/>
        <v>0</v>
      </c>
      <c r="N845" s="454">
        <f t="shared" si="459"/>
        <v>0</v>
      </c>
      <c r="O845" s="455">
        <f t="shared" si="460"/>
        <v>0</v>
      </c>
      <c r="P845" s="455">
        <f t="shared" si="461"/>
        <v>0</v>
      </c>
      <c r="Q845" s="479" t="s">
        <v>43</v>
      </c>
      <c r="R845" s="456">
        <f t="shared" ref="R845:R865" si="466">J845*0.6</f>
        <v>6</v>
      </c>
      <c r="S845" s="457">
        <f t="shared" si="462"/>
        <v>0</v>
      </c>
      <c r="T845" s="457">
        <f t="shared" si="463"/>
        <v>0</v>
      </c>
      <c r="U845" s="457">
        <f t="shared" si="464"/>
        <v>0</v>
      </c>
      <c r="V845" s="458">
        <f t="shared" si="465"/>
        <v>0</v>
      </c>
      <c r="W845" s="459">
        <v>10</v>
      </c>
      <c r="X845" s="444"/>
    </row>
    <row r="846" spans="1:24" ht="34.5" customHeight="1">
      <c r="A846" s="446" t="s">
        <v>570</v>
      </c>
      <c r="B846" s="497" t="s">
        <v>1425</v>
      </c>
      <c r="C846" s="449" t="s">
        <v>1426</v>
      </c>
      <c r="D846" s="449"/>
      <c r="E846" s="449"/>
      <c r="F846" s="449"/>
      <c r="G846" s="449"/>
      <c r="H846" s="479" t="s">
        <v>43</v>
      </c>
      <c r="I846" s="450">
        <v>5</v>
      </c>
      <c r="J846" s="451">
        <f t="shared" si="457"/>
        <v>10</v>
      </c>
      <c r="K846" s="452">
        <v>0</v>
      </c>
      <c r="L846" s="453">
        <v>0.08</v>
      </c>
      <c r="M846" s="454">
        <f t="shared" si="458"/>
        <v>0</v>
      </c>
      <c r="N846" s="454">
        <f t="shared" si="459"/>
        <v>0</v>
      </c>
      <c r="O846" s="455">
        <f t="shared" si="460"/>
        <v>0</v>
      </c>
      <c r="P846" s="455">
        <f t="shared" si="461"/>
        <v>0</v>
      </c>
      <c r="Q846" s="479" t="s">
        <v>43</v>
      </c>
      <c r="R846" s="456">
        <f t="shared" si="466"/>
        <v>6</v>
      </c>
      <c r="S846" s="457">
        <f t="shared" si="462"/>
        <v>0</v>
      </c>
      <c r="T846" s="457">
        <f t="shared" si="463"/>
        <v>0</v>
      </c>
      <c r="U846" s="457">
        <f t="shared" si="464"/>
        <v>0</v>
      </c>
      <c r="V846" s="458">
        <f t="shared" si="465"/>
        <v>0</v>
      </c>
      <c r="W846" s="459">
        <v>10</v>
      </c>
      <c r="X846" s="444"/>
    </row>
    <row r="847" spans="1:24" ht="48" customHeight="1">
      <c r="A847" s="446" t="s">
        <v>570</v>
      </c>
      <c r="B847" s="478" t="s">
        <v>1427</v>
      </c>
      <c r="C847" s="449" t="s">
        <v>1428</v>
      </c>
      <c r="D847" s="449"/>
      <c r="E847" s="449"/>
      <c r="F847" s="449"/>
      <c r="G847" s="449"/>
      <c r="H847" s="479" t="s">
        <v>43</v>
      </c>
      <c r="I847" s="450">
        <v>5</v>
      </c>
      <c r="J847" s="451">
        <f t="shared" si="457"/>
        <v>10</v>
      </c>
      <c r="K847" s="452">
        <v>0</v>
      </c>
      <c r="L847" s="453">
        <v>0.08</v>
      </c>
      <c r="M847" s="454">
        <f t="shared" si="458"/>
        <v>0</v>
      </c>
      <c r="N847" s="454">
        <f t="shared" si="459"/>
        <v>0</v>
      </c>
      <c r="O847" s="455">
        <f t="shared" si="460"/>
        <v>0</v>
      </c>
      <c r="P847" s="455">
        <f t="shared" si="461"/>
        <v>0</v>
      </c>
      <c r="Q847" s="479" t="s">
        <v>43</v>
      </c>
      <c r="R847" s="456">
        <f t="shared" si="466"/>
        <v>6</v>
      </c>
      <c r="S847" s="457">
        <f t="shared" si="462"/>
        <v>0</v>
      </c>
      <c r="T847" s="457">
        <f t="shared" si="463"/>
        <v>0</v>
      </c>
      <c r="U847" s="457">
        <f t="shared" si="464"/>
        <v>0</v>
      </c>
      <c r="V847" s="458">
        <f t="shared" si="465"/>
        <v>0</v>
      </c>
      <c r="W847" s="459">
        <v>10</v>
      </c>
      <c r="X847" s="444"/>
    </row>
    <row r="848" spans="1:24" ht="34.5" customHeight="1">
      <c r="A848" s="446" t="s">
        <v>570</v>
      </c>
      <c r="B848" s="497" t="s">
        <v>1429</v>
      </c>
      <c r="C848" s="449" t="s">
        <v>1430</v>
      </c>
      <c r="D848" s="449"/>
      <c r="E848" s="449"/>
      <c r="F848" s="449"/>
      <c r="G848" s="449"/>
      <c r="H848" s="479" t="s">
        <v>43</v>
      </c>
      <c r="I848" s="450">
        <v>5</v>
      </c>
      <c r="J848" s="451">
        <f t="shared" si="457"/>
        <v>10</v>
      </c>
      <c r="K848" s="452">
        <v>0</v>
      </c>
      <c r="L848" s="453">
        <v>0.08</v>
      </c>
      <c r="M848" s="454">
        <f t="shared" si="458"/>
        <v>0</v>
      </c>
      <c r="N848" s="454">
        <f t="shared" si="459"/>
        <v>0</v>
      </c>
      <c r="O848" s="455">
        <f t="shared" si="460"/>
        <v>0</v>
      </c>
      <c r="P848" s="455">
        <f t="shared" si="461"/>
        <v>0</v>
      </c>
      <c r="Q848" s="479" t="s">
        <v>43</v>
      </c>
      <c r="R848" s="456">
        <f t="shared" si="466"/>
        <v>6</v>
      </c>
      <c r="S848" s="457">
        <f t="shared" si="462"/>
        <v>0</v>
      </c>
      <c r="T848" s="457">
        <f t="shared" si="463"/>
        <v>0</v>
      </c>
      <c r="U848" s="457">
        <f t="shared" si="464"/>
        <v>0</v>
      </c>
      <c r="V848" s="458">
        <f t="shared" si="465"/>
        <v>0</v>
      </c>
      <c r="W848" s="459">
        <v>10</v>
      </c>
      <c r="X848" s="444"/>
    </row>
    <row r="849" spans="1:24" ht="34.5" customHeight="1">
      <c r="A849" s="446" t="s">
        <v>570</v>
      </c>
      <c r="B849" s="497" t="s">
        <v>1431</v>
      </c>
      <c r="C849" s="449" t="s">
        <v>1432</v>
      </c>
      <c r="D849" s="449"/>
      <c r="E849" s="449"/>
      <c r="F849" s="449"/>
      <c r="G849" s="449"/>
      <c r="H849" s="479" t="s">
        <v>43</v>
      </c>
      <c r="I849" s="450">
        <v>5</v>
      </c>
      <c r="J849" s="451">
        <f t="shared" si="457"/>
        <v>10</v>
      </c>
      <c r="K849" s="452">
        <v>0</v>
      </c>
      <c r="L849" s="453">
        <v>0.08</v>
      </c>
      <c r="M849" s="454">
        <f t="shared" si="458"/>
        <v>0</v>
      </c>
      <c r="N849" s="454">
        <f t="shared" si="459"/>
        <v>0</v>
      </c>
      <c r="O849" s="455">
        <f t="shared" si="460"/>
        <v>0</v>
      </c>
      <c r="P849" s="455">
        <f t="shared" si="461"/>
        <v>0</v>
      </c>
      <c r="Q849" s="479" t="s">
        <v>43</v>
      </c>
      <c r="R849" s="456">
        <f t="shared" si="466"/>
        <v>6</v>
      </c>
      <c r="S849" s="457">
        <f t="shared" si="462"/>
        <v>0</v>
      </c>
      <c r="T849" s="457">
        <f t="shared" si="463"/>
        <v>0</v>
      </c>
      <c r="U849" s="457">
        <f t="shared" si="464"/>
        <v>0</v>
      </c>
      <c r="V849" s="458">
        <f t="shared" si="465"/>
        <v>0</v>
      </c>
      <c r="W849" s="459">
        <v>10</v>
      </c>
      <c r="X849" s="444"/>
    </row>
    <row r="850" spans="1:24" ht="34.5" customHeight="1">
      <c r="A850" s="446" t="s">
        <v>570</v>
      </c>
      <c r="B850" s="497" t="s">
        <v>1433</v>
      </c>
      <c r="C850" s="449" t="s">
        <v>1434</v>
      </c>
      <c r="D850" s="449"/>
      <c r="E850" s="449"/>
      <c r="F850" s="449"/>
      <c r="G850" s="449"/>
      <c r="H850" s="479" t="s">
        <v>43</v>
      </c>
      <c r="I850" s="450">
        <v>5</v>
      </c>
      <c r="J850" s="451">
        <f t="shared" si="457"/>
        <v>10</v>
      </c>
      <c r="K850" s="452">
        <v>0</v>
      </c>
      <c r="L850" s="453">
        <v>0.08</v>
      </c>
      <c r="M850" s="454">
        <f t="shared" si="458"/>
        <v>0</v>
      </c>
      <c r="N850" s="454">
        <f t="shared" si="459"/>
        <v>0</v>
      </c>
      <c r="O850" s="455">
        <f t="shared" si="460"/>
        <v>0</v>
      </c>
      <c r="P850" s="455">
        <f t="shared" si="461"/>
        <v>0</v>
      </c>
      <c r="Q850" s="479" t="s">
        <v>43</v>
      </c>
      <c r="R850" s="456">
        <f t="shared" si="466"/>
        <v>6</v>
      </c>
      <c r="S850" s="457">
        <f t="shared" si="462"/>
        <v>0</v>
      </c>
      <c r="T850" s="457">
        <f t="shared" si="463"/>
        <v>0</v>
      </c>
      <c r="U850" s="457">
        <f t="shared" si="464"/>
        <v>0</v>
      </c>
      <c r="V850" s="458">
        <f t="shared" si="465"/>
        <v>0</v>
      </c>
      <c r="W850" s="459">
        <v>10</v>
      </c>
      <c r="X850" s="444"/>
    </row>
    <row r="851" spans="1:24" ht="34.5" customHeight="1">
      <c r="A851" s="446" t="s">
        <v>570</v>
      </c>
      <c r="B851" s="497" t="s">
        <v>1435</v>
      </c>
      <c r="C851" s="449" t="s">
        <v>1436</v>
      </c>
      <c r="D851" s="449"/>
      <c r="E851" s="449"/>
      <c r="F851" s="449"/>
      <c r="G851" s="449"/>
      <c r="H851" s="479" t="s">
        <v>43</v>
      </c>
      <c r="I851" s="450">
        <v>100</v>
      </c>
      <c r="J851" s="451">
        <f t="shared" si="457"/>
        <v>200</v>
      </c>
      <c r="K851" s="452">
        <v>0</v>
      </c>
      <c r="L851" s="453">
        <v>0.08</v>
      </c>
      <c r="M851" s="454">
        <f t="shared" si="458"/>
        <v>0</v>
      </c>
      <c r="N851" s="454">
        <f t="shared" si="459"/>
        <v>0</v>
      </c>
      <c r="O851" s="455">
        <f t="shared" si="460"/>
        <v>0</v>
      </c>
      <c r="P851" s="455">
        <f t="shared" si="461"/>
        <v>0</v>
      </c>
      <c r="Q851" s="479" t="s">
        <v>43</v>
      </c>
      <c r="R851" s="456">
        <f t="shared" si="466"/>
        <v>120</v>
      </c>
      <c r="S851" s="457">
        <f t="shared" si="462"/>
        <v>0</v>
      </c>
      <c r="T851" s="457">
        <f t="shared" si="463"/>
        <v>0</v>
      </c>
      <c r="U851" s="457">
        <f t="shared" si="464"/>
        <v>0</v>
      </c>
      <c r="V851" s="458">
        <f t="shared" si="465"/>
        <v>0</v>
      </c>
      <c r="W851" s="459">
        <v>100</v>
      </c>
      <c r="X851" s="444"/>
    </row>
    <row r="852" spans="1:24" ht="45" customHeight="1">
      <c r="A852" s="446" t="s">
        <v>570</v>
      </c>
      <c r="B852" s="497" t="s">
        <v>1437</v>
      </c>
      <c r="C852" s="449" t="s">
        <v>1438</v>
      </c>
      <c r="D852" s="449"/>
      <c r="E852" s="449"/>
      <c r="F852" s="449"/>
      <c r="G852" s="449"/>
      <c r="H852" s="479" t="s">
        <v>43</v>
      </c>
      <c r="I852" s="450">
        <v>5</v>
      </c>
      <c r="J852" s="451">
        <f t="shared" si="457"/>
        <v>10</v>
      </c>
      <c r="K852" s="452">
        <v>0</v>
      </c>
      <c r="L852" s="453">
        <v>0.08</v>
      </c>
      <c r="M852" s="454">
        <f t="shared" si="458"/>
        <v>0</v>
      </c>
      <c r="N852" s="454">
        <f t="shared" si="459"/>
        <v>0</v>
      </c>
      <c r="O852" s="455">
        <f t="shared" si="460"/>
        <v>0</v>
      </c>
      <c r="P852" s="455">
        <f t="shared" si="461"/>
        <v>0</v>
      </c>
      <c r="Q852" s="479" t="s">
        <v>43</v>
      </c>
      <c r="R852" s="456">
        <f t="shared" si="466"/>
        <v>6</v>
      </c>
      <c r="S852" s="457">
        <f t="shared" si="462"/>
        <v>0</v>
      </c>
      <c r="T852" s="457">
        <f t="shared" si="463"/>
        <v>0</v>
      </c>
      <c r="U852" s="457">
        <f t="shared" si="464"/>
        <v>0</v>
      </c>
      <c r="V852" s="458">
        <f t="shared" si="465"/>
        <v>0</v>
      </c>
      <c r="W852" s="459">
        <v>10</v>
      </c>
      <c r="X852" s="444"/>
    </row>
    <row r="853" spans="1:24" ht="32.25" customHeight="1">
      <c r="A853" s="446" t="s">
        <v>570</v>
      </c>
      <c r="B853" s="497" t="s">
        <v>1439</v>
      </c>
      <c r="C853" s="449" t="s">
        <v>1440</v>
      </c>
      <c r="D853" s="449"/>
      <c r="E853" s="449"/>
      <c r="F853" s="449"/>
      <c r="G853" s="449"/>
      <c r="H853" s="479" t="s">
        <v>43</v>
      </c>
      <c r="I853" s="450">
        <v>70</v>
      </c>
      <c r="J853" s="451">
        <f t="shared" si="457"/>
        <v>140</v>
      </c>
      <c r="K853" s="452">
        <v>0</v>
      </c>
      <c r="L853" s="453">
        <v>0.08</v>
      </c>
      <c r="M853" s="454">
        <f t="shared" si="458"/>
        <v>0</v>
      </c>
      <c r="N853" s="454">
        <f t="shared" si="459"/>
        <v>0</v>
      </c>
      <c r="O853" s="455">
        <f t="shared" si="460"/>
        <v>0</v>
      </c>
      <c r="P853" s="455">
        <f t="shared" si="461"/>
        <v>0</v>
      </c>
      <c r="Q853" s="479" t="s">
        <v>43</v>
      </c>
      <c r="R853" s="456">
        <f t="shared" si="466"/>
        <v>84</v>
      </c>
      <c r="S853" s="457">
        <f t="shared" si="462"/>
        <v>0</v>
      </c>
      <c r="T853" s="457">
        <f t="shared" si="463"/>
        <v>0</v>
      </c>
      <c r="U853" s="457">
        <f t="shared" si="464"/>
        <v>0</v>
      </c>
      <c r="V853" s="458">
        <f t="shared" si="465"/>
        <v>0</v>
      </c>
      <c r="W853" s="459">
        <v>50</v>
      </c>
      <c r="X853" s="444"/>
    </row>
    <row r="854" spans="1:24" ht="27.75" customHeight="1">
      <c r="A854" s="446" t="s">
        <v>570</v>
      </c>
      <c r="B854" s="497" t="s">
        <v>1441</v>
      </c>
      <c r="C854" s="449" t="s">
        <v>1442</v>
      </c>
      <c r="D854" s="449"/>
      <c r="E854" s="449"/>
      <c r="F854" s="449"/>
      <c r="G854" s="449"/>
      <c r="H854" s="479" t="s">
        <v>43</v>
      </c>
      <c r="I854" s="450">
        <v>5</v>
      </c>
      <c r="J854" s="451">
        <f t="shared" si="457"/>
        <v>10</v>
      </c>
      <c r="K854" s="452">
        <v>0</v>
      </c>
      <c r="L854" s="453">
        <v>0.08</v>
      </c>
      <c r="M854" s="454">
        <f t="shared" si="458"/>
        <v>0</v>
      </c>
      <c r="N854" s="454">
        <f t="shared" si="459"/>
        <v>0</v>
      </c>
      <c r="O854" s="455">
        <f t="shared" si="460"/>
        <v>0</v>
      </c>
      <c r="P854" s="455">
        <f t="shared" si="461"/>
        <v>0</v>
      </c>
      <c r="Q854" s="479" t="s">
        <v>43</v>
      </c>
      <c r="R854" s="456">
        <f t="shared" si="466"/>
        <v>6</v>
      </c>
      <c r="S854" s="457">
        <f t="shared" si="462"/>
        <v>0</v>
      </c>
      <c r="T854" s="457">
        <f t="shared" si="463"/>
        <v>0</v>
      </c>
      <c r="U854" s="457">
        <f t="shared" si="464"/>
        <v>0</v>
      </c>
      <c r="V854" s="458">
        <f t="shared" si="465"/>
        <v>0</v>
      </c>
      <c r="W854" s="459">
        <v>10</v>
      </c>
      <c r="X854" s="444"/>
    </row>
    <row r="855" spans="1:24" ht="27.75" customHeight="1">
      <c r="A855" s="446" t="s">
        <v>570</v>
      </c>
      <c r="B855" s="497" t="s">
        <v>1443</v>
      </c>
      <c r="C855" s="449" t="s">
        <v>1444</v>
      </c>
      <c r="D855" s="449"/>
      <c r="E855" s="449"/>
      <c r="F855" s="449"/>
      <c r="G855" s="449"/>
      <c r="H855" s="479" t="s">
        <v>43</v>
      </c>
      <c r="I855" s="450">
        <v>5</v>
      </c>
      <c r="J855" s="451">
        <f t="shared" si="457"/>
        <v>10</v>
      </c>
      <c r="K855" s="452">
        <v>0</v>
      </c>
      <c r="L855" s="453">
        <v>0.08</v>
      </c>
      <c r="M855" s="454">
        <f t="shared" si="458"/>
        <v>0</v>
      </c>
      <c r="N855" s="454">
        <f t="shared" si="459"/>
        <v>0</v>
      </c>
      <c r="O855" s="455">
        <f t="shared" si="460"/>
        <v>0</v>
      </c>
      <c r="P855" s="455">
        <f t="shared" si="461"/>
        <v>0</v>
      </c>
      <c r="Q855" s="479" t="s">
        <v>43</v>
      </c>
      <c r="R855" s="456">
        <f t="shared" si="466"/>
        <v>6</v>
      </c>
      <c r="S855" s="457">
        <f t="shared" si="462"/>
        <v>0</v>
      </c>
      <c r="T855" s="457">
        <f t="shared" si="463"/>
        <v>0</v>
      </c>
      <c r="U855" s="457">
        <f t="shared" si="464"/>
        <v>0</v>
      </c>
      <c r="V855" s="458">
        <f t="shared" si="465"/>
        <v>0</v>
      </c>
      <c r="W855" s="459">
        <v>5</v>
      </c>
      <c r="X855" s="444"/>
    </row>
    <row r="856" spans="1:24" ht="27.75" customHeight="1">
      <c r="A856" s="446" t="s">
        <v>570</v>
      </c>
      <c r="B856" s="497" t="s">
        <v>1445</v>
      </c>
      <c r="C856" s="449" t="s">
        <v>1446</v>
      </c>
      <c r="D856" s="449"/>
      <c r="E856" s="449"/>
      <c r="F856" s="449"/>
      <c r="G856" s="449"/>
      <c r="H856" s="479" t="s">
        <v>43</v>
      </c>
      <c r="I856" s="450">
        <v>600</v>
      </c>
      <c r="J856" s="451">
        <f t="shared" si="457"/>
        <v>1200</v>
      </c>
      <c r="K856" s="452">
        <v>0</v>
      </c>
      <c r="L856" s="453">
        <v>0.08</v>
      </c>
      <c r="M856" s="454">
        <f t="shared" si="458"/>
        <v>0</v>
      </c>
      <c r="N856" s="454">
        <f t="shared" si="459"/>
        <v>0</v>
      </c>
      <c r="O856" s="455">
        <f t="shared" si="460"/>
        <v>0</v>
      </c>
      <c r="P856" s="455">
        <f t="shared" si="461"/>
        <v>0</v>
      </c>
      <c r="Q856" s="479" t="s">
        <v>43</v>
      </c>
      <c r="R856" s="456">
        <f t="shared" si="466"/>
        <v>720</v>
      </c>
      <c r="S856" s="457">
        <f t="shared" si="462"/>
        <v>0</v>
      </c>
      <c r="T856" s="457">
        <f t="shared" si="463"/>
        <v>0</v>
      </c>
      <c r="U856" s="457">
        <f t="shared" si="464"/>
        <v>0</v>
      </c>
      <c r="V856" s="458">
        <f t="shared" si="465"/>
        <v>0</v>
      </c>
      <c r="W856" s="459">
        <v>100</v>
      </c>
      <c r="X856" s="444"/>
    </row>
    <row r="857" spans="1:24" ht="27.75" customHeight="1">
      <c r="A857" s="446" t="s">
        <v>570</v>
      </c>
      <c r="B857" s="497" t="s">
        <v>1447</v>
      </c>
      <c r="C857" s="449" t="s">
        <v>1448</v>
      </c>
      <c r="D857" s="449"/>
      <c r="E857" s="449"/>
      <c r="F857" s="449"/>
      <c r="G857" s="449"/>
      <c r="H857" s="479" t="s">
        <v>43</v>
      </c>
      <c r="I857" s="450">
        <v>400</v>
      </c>
      <c r="J857" s="451">
        <f t="shared" si="457"/>
        <v>800</v>
      </c>
      <c r="K857" s="452">
        <v>0</v>
      </c>
      <c r="L857" s="453">
        <v>0.08</v>
      </c>
      <c r="M857" s="454">
        <f t="shared" si="458"/>
        <v>0</v>
      </c>
      <c r="N857" s="454">
        <f t="shared" si="459"/>
        <v>0</v>
      </c>
      <c r="O857" s="455">
        <f t="shared" si="460"/>
        <v>0</v>
      </c>
      <c r="P857" s="455">
        <f t="shared" si="461"/>
        <v>0</v>
      </c>
      <c r="Q857" s="479" t="s">
        <v>43</v>
      </c>
      <c r="R857" s="456">
        <f t="shared" si="466"/>
        <v>480</v>
      </c>
      <c r="S857" s="457">
        <f t="shared" si="462"/>
        <v>0</v>
      </c>
      <c r="T857" s="457">
        <f t="shared" si="463"/>
        <v>0</v>
      </c>
      <c r="U857" s="457">
        <f t="shared" si="464"/>
        <v>0</v>
      </c>
      <c r="V857" s="458">
        <f t="shared" si="465"/>
        <v>0</v>
      </c>
      <c r="W857" s="459">
        <v>100</v>
      </c>
      <c r="X857" s="444"/>
    </row>
    <row r="858" spans="1:24" ht="27.75" customHeight="1">
      <c r="A858" s="446" t="s">
        <v>570</v>
      </c>
      <c r="B858" s="497" t="s">
        <v>1449</v>
      </c>
      <c r="C858" s="449" t="s">
        <v>1450</v>
      </c>
      <c r="D858" s="449"/>
      <c r="E858" s="449"/>
      <c r="F858" s="449"/>
      <c r="G858" s="449"/>
      <c r="H858" s="479" t="s">
        <v>43</v>
      </c>
      <c r="I858" s="450">
        <v>20</v>
      </c>
      <c r="J858" s="451">
        <f t="shared" si="457"/>
        <v>40</v>
      </c>
      <c r="K858" s="452">
        <v>0</v>
      </c>
      <c r="L858" s="453">
        <v>0.08</v>
      </c>
      <c r="M858" s="454">
        <f t="shared" si="458"/>
        <v>0</v>
      </c>
      <c r="N858" s="454">
        <f t="shared" si="459"/>
        <v>0</v>
      </c>
      <c r="O858" s="455">
        <f t="shared" si="460"/>
        <v>0</v>
      </c>
      <c r="P858" s="455">
        <f t="shared" si="461"/>
        <v>0</v>
      </c>
      <c r="Q858" s="479" t="s">
        <v>43</v>
      </c>
      <c r="R858" s="456">
        <f t="shared" si="466"/>
        <v>24</v>
      </c>
      <c r="S858" s="457">
        <f t="shared" si="462"/>
        <v>0</v>
      </c>
      <c r="T858" s="457">
        <f t="shared" si="463"/>
        <v>0</v>
      </c>
      <c r="U858" s="457">
        <f t="shared" si="464"/>
        <v>0</v>
      </c>
      <c r="V858" s="458">
        <f t="shared" si="465"/>
        <v>0</v>
      </c>
      <c r="W858" s="459">
        <v>20</v>
      </c>
      <c r="X858" s="444"/>
    </row>
    <row r="859" spans="1:24" ht="40.5" customHeight="1">
      <c r="A859" s="446" t="s">
        <v>570</v>
      </c>
      <c r="B859" s="497" t="s">
        <v>1451</v>
      </c>
      <c r="C859" s="449" t="s">
        <v>1452</v>
      </c>
      <c r="D859" s="449"/>
      <c r="E859" s="449"/>
      <c r="F859" s="449"/>
      <c r="G859" s="449"/>
      <c r="H859" s="479" t="s">
        <v>43</v>
      </c>
      <c r="I859" s="450">
        <v>20</v>
      </c>
      <c r="J859" s="451">
        <f t="shared" si="457"/>
        <v>40</v>
      </c>
      <c r="K859" s="452">
        <v>0</v>
      </c>
      <c r="L859" s="453">
        <v>0.08</v>
      </c>
      <c r="M859" s="454">
        <f t="shared" si="458"/>
        <v>0</v>
      </c>
      <c r="N859" s="454">
        <f t="shared" si="459"/>
        <v>0</v>
      </c>
      <c r="O859" s="455">
        <f t="shared" si="460"/>
        <v>0</v>
      </c>
      <c r="P859" s="455">
        <f t="shared" si="461"/>
        <v>0</v>
      </c>
      <c r="Q859" s="479" t="s">
        <v>43</v>
      </c>
      <c r="R859" s="456">
        <f t="shared" si="466"/>
        <v>24</v>
      </c>
      <c r="S859" s="457">
        <f t="shared" si="462"/>
        <v>0</v>
      </c>
      <c r="T859" s="457">
        <f t="shared" si="463"/>
        <v>0</v>
      </c>
      <c r="U859" s="457">
        <f t="shared" si="464"/>
        <v>0</v>
      </c>
      <c r="V859" s="458">
        <f t="shared" si="465"/>
        <v>0</v>
      </c>
      <c r="W859" s="459"/>
      <c r="X859" s="444"/>
    </row>
    <row r="860" spans="1:24" ht="27.75" customHeight="1">
      <c r="A860" s="446" t="s">
        <v>570</v>
      </c>
      <c r="B860" s="497" t="s">
        <v>1453</v>
      </c>
      <c r="C860" s="449" t="s">
        <v>1454</v>
      </c>
      <c r="D860" s="449"/>
      <c r="E860" s="449"/>
      <c r="F860" s="449"/>
      <c r="G860" s="449"/>
      <c r="H860" s="479" t="s">
        <v>43</v>
      </c>
      <c r="I860" s="450">
        <v>50</v>
      </c>
      <c r="J860" s="451">
        <f t="shared" si="457"/>
        <v>100</v>
      </c>
      <c r="K860" s="452">
        <v>0</v>
      </c>
      <c r="L860" s="453">
        <v>0.08</v>
      </c>
      <c r="M860" s="454">
        <f t="shared" si="458"/>
        <v>0</v>
      </c>
      <c r="N860" s="454">
        <f t="shared" si="459"/>
        <v>0</v>
      </c>
      <c r="O860" s="455">
        <f t="shared" si="460"/>
        <v>0</v>
      </c>
      <c r="P860" s="455">
        <f t="shared" si="461"/>
        <v>0</v>
      </c>
      <c r="Q860" s="479" t="s">
        <v>43</v>
      </c>
      <c r="R860" s="456">
        <f t="shared" si="466"/>
        <v>60</v>
      </c>
      <c r="S860" s="457">
        <f t="shared" si="462"/>
        <v>0</v>
      </c>
      <c r="T860" s="457">
        <f t="shared" si="463"/>
        <v>0</v>
      </c>
      <c r="U860" s="457">
        <f t="shared" si="464"/>
        <v>0</v>
      </c>
      <c r="V860" s="458">
        <f t="shared" si="465"/>
        <v>0</v>
      </c>
      <c r="W860" s="459"/>
      <c r="X860" s="444"/>
    </row>
    <row r="861" spans="1:24" ht="27.75" customHeight="1">
      <c r="A861" s="446" t="s">
        <v>570</v>
      </c>
      <c r="B861" s="497" t="s">
        <v>1455</v>
      </c>
      <c r="C861" s="449" t="s">
        <v>1456</v>
      </c>
      <c r="D861" s="449"/>
      <c r="E861" s="449"/>
      <c r="F861" s="449"/>
      <c r="G861" s="449"/>
      <c r="H861" s="479" t="s">
        <v>43</v>
      </c>
      <c r="I861" s="450">
        <v>5</v>
      </c>
      <c r="J861" s="451">
        <f t="shared" si="457"/>
        <v>10</v>
      </c>
      <c r="K861" s="452">
        <v>0</v>
      </c>
      <c r="L861" s="453">
        <v>0.08</v>
      </c>
      <c r="M861" s="454">
        <f t="shared" si="458"/>
        <v>0</v>
      </c>
      <c r="N861" s="454">
        <f t="shared" si="459"/>
        <v>0</v>
      </c>
      <c r="O861" s="455">
        <f t="shared" si="460"/>
        <v>0</v>
      </c>
      <c r="P861" s="455">
        <f t="shared" si="461"/>
        <v>0</v>
      </c>
      <c r="Q861" s="479" t="s">
        <v>43</v>
      </c>
      <c r="R861" s="456">
        <f t="shared" si="466"/>
        <v>6</v>
      </c>
      <c r="S861" s="457">
        <f t="shared" si="462"/>
        <v>0</v>
      </c>
      <c r="T861" s="457">
        <f t="shared" si="463"/>
        <v>0</v>
      </c>
      <c r="U861" s="457">
        <f t="shared" si="464"/>
        <v>0</v>
      </c>
      <c r="V861" s="458">
        <f t="shared" si="465"/>
        <v>0</v>
      </c>
      <c r="W861" s="459"/>
      <c r="X861" s="444"/>
    </row>
    <row r="862" spans="1:24" ht="27.75" customHeight="1">
      <c r="A862" s="446" t="s">
        <v>570</v>
      </c>
      <c r="B862" s="497" t="s">
        <v>1457</v>
      </c>
      <c r="C862" s="449" t="s">
        <v>1458</v>
      </c>
      <c r="D862" s="449"/>
      <c r="E862" s="449"/>
      <c r="F862" s="449"/>
      <c r="G862" s="449"/>
      <c r="H862" s="479" t="s">
        <v>43</v>
      </c>
      <c r="I862" s="450">
        <v>20</v>
      </c>
      <c r="J862" s="451">
        <f t="shared" si="457"/>
        <v>40</v>
      </c>
      <c r="K862" s="452">
        <v>0</v>
      </c>
      <c r="L862" s="453">
        <v>0.08</v>
      </c>
      <c r="M862" s="454">
        <f t="shared" si="458"/>
        <v>0</v>
      </c>
      <c r="N862" s="454">
        <f t="shared" si="459"/>
        <v>0</v>
      </c>
      <c r="O862" s="455">
        <f t="shared" si="460"/>
        <v>0</v>
      </c>
      <c r="P862" s="455">
        <f t="shared" si="461"/>
        <v>0</v>
      </c>
      <c r="Q862" s="479" t="s">
        <v>43</v>
      </c>
      <c r="R862" s="456">
        <f t="shared" si="466"/>
        <v>24</v>
      </c>
      <c r="S862" s="457">
        <f t="shared" si="462"/>
        <v>0</v>
      </c>
      <c r="T862" s="457">
        <f t="shared" si="463"/>
        <v>0</v>
      </c>
      <c r="U862" s="457">
        <f t="shared" si="464"/>
        <v>0</v>
      </c>
      <c r="V862" s="458">
        <f t="shared" si="465"/>
        <v>0</v>
      </c>
      <c r="W862" s="459"/>
      <c r="X862" s="444"/>
    </row>
    <row r="863" spans="1:24" ht="69" customHeight="1">
      <c r="A863" s="446" t="s">
        <v>570</v>
      </c>
      <c r="B863" s="497" t="s">
        <v>1459</v>
      </c>
      <c r="C863" s="449" t="s">
        <v>1460</v>
      </c>
      <c r="D863" s="449"/>
      <c r="E863" s="449"/>
      <c r="F863" s="449"/>
      <c r="G863" s="449"/>
      <c r="H863" s="479" t="s">
        <v>43</v>
      </c>
      <c r="I863" s="450">
        <v>5</v>
      </c>
      <c r="J863" s="451">
        <f t="shared" si="457"/>
        <v>10</v>
      </c>
      <c r="K863" s="452">
        <v>0</v>
      </c>
      <c r="L863" s="453">
        <v>0.08</v>
      </c>
      <c r="M863" s="454">
        <f t="shared" si="458"/>
        <v>0</v>
      </c>
      <c r="N863" s="454">
        <f t="shared" si="459"/>
        <v>0</v>
      </c>
      <c r="O863" s="455">
        <f t="shared" si="460"/>
        <v>0</v>
      </c>
      <c r="P863" s="455">
        <f t="shared" si="461"/>
        <v>0</v>
      </c>
      <c r="Q863" s="479" t="s">
        <v>43</v>
      </c>
      <c r="R863" s="456">
        <f t="shared" si="466"/>
        <v>6</v>
      </c>
      <c r="S863" s="457">
        <f t="shared" si="462"/>
        <v>0</v>
      </c>
      <c r="T863" s="457">
        <f t="shared" si="463"/>
        <v>0</v>
      </c>
      <c r="U863" s="457">
        <f t="shared" si="464"/>
        <v>0</v>
      </c>
      <c r="V863" s="458">
        <f t="shared" si="465"/>
        <v>0</v>
      </c>
      <c r="W863" s="459"/>
      <c r="X863" s="444"/>
    </row>
    <row r="864" spans="1:24" ht="48.75" customHeight="1">
      <c r="A864" s="446" t="s">
        <v>570</v>
      </c>
      <c r="B864" s="497" t="s">
        <v>1461</v>
      </c>
      <c r="C864" s="449" t="s">
        <v>1462</v>
      </c>
      <c r="D864" s="449"/>
      <c r="E864" s="449"/>
      <c r="F864" s="449"/>
      <c r="G864" s="449"/>
      <c r="H864" s="479" t="s">
        <v>43</v>
      </c>
      <c r="I864" s="450">
        <v>10</v>
      </c>
      <c r="J864" s="451">
        <f t="shared" si="457"/>
        <v>20</v>
      </c>
      <c r="K864" s="452">
        <v>0</v>
      </c>
      <c r="L864" s="453">
        <v>0.08</v>
      </c>
      <c r="M864" s="454">
        <f t="shared" si="458"/>
        <v>0</v>
      </c>
      <c r="N864" s="454">
        <f t="shared" si="459"/>
        <v>0</v>
      </c>
      <c r="O864" s="455">
        <f t="shared" si="460"/>
        <v>0</v>
      </c>
      <c r="P864" s="455">
        <f t="shared" si="461"/>
        <v>0</v>
      </c>
      <c r="Q864" s="479" t="s">
        <v>43</v>
      </c>
      <c r="R864" s="456">
        <f t="shared" si="466"/>
        <v>12</v>
      </c>
      <c r="S864" s="457">
        <f t="shared" si="462"/>
        <v>0</v>
      </c>
      <c r="T864" s="457">
        <f t="shared" si="463"/>
        <v>0</v>
      </c>
      <c r="U864" s="457">
        <f t="shared" si="464"/>
        <v>0</v>
      </c>
      <c r="V864" s="458">
        <f t="shared" si="465"/>
        <v>0</v>
      </c>
      <c r="W864" s="459"/>
      <c r="X864" s="444"/>
    </row>
    <row r="865" spans="1:25" ht="46.5" customHeight="1">
      <c r="A865" s="446" t="s">
        <v>570</v>
      </c>
      <c r="B865" s="497" t="s">
        <v>1463</v>
      </c>
      <c r="C865" s="449" t="s">
        <v>1464</v>
      </c>
      <c r="D865" s="449"/>
      <c r="E865" s="449"/>
      <c r="F865" s="449"/>
      <c r="G865" s="449"/>
      <c r="H865" s="479" t="s">
        <v>43</v>
      </c>
      <c r="I865" s="450">
        <v>10</v>
      </c>
      <c r="J865" s="451">
        <f t="shared" si="457"/>
        <v>20</v>
      </c>
      <c r="K865" s="452">
        <v>0</v>
      </c>
      <c r="L865" s="453">
        <v>0.08</v>
      </c>
      <c r="M865" s="454">
        <f t="shared" si="458"/>
        <v>0</v>
      </c>
      <c r="N865" s="454">
        <f t="shared" si="459"/>
        <v>0</v>
      </c>
      <c r="O865" s="455">
        <f t="shared" si="460"/>
        <v>0</v>
      </c>
      <c r="P865" s="455">
        <f t="shared" si="461"/>
        <v>0</v>
      </c>
      <c r="Q865" s="479" t="s">
        <v>43</v>
      </c>
      <c r="R865" s="456">
        <f t="shared" si="466"/>
        <v>12</v>
      </c>
      <c r="S865" s="457">
        <f t="shared" si="462"/>
        <v>0</v>
      </c>
      <c r="T865" s="457">
        <f t="shared" si="463"/>
        <v>0</v>
      </c>
      <c r="U865" s="457">
        <f t="shared" si="464"/>
        <v>0</v>
      </c>
      <c r="V865" s="458">
        <f t="shared" si="465"/>
        <v>0</v>
      </c>
      <c r="W865" s="459">
        <v>10</v>
      </c>
      <c r="X865" s="444"/>
    </row>
    <row r="866" spans="1:25" s="445" customFormat="1" ht="30.75" customHeight="1">
      <c r="A866" s="446"/>
      <c r="B866" s="650" t="s">
        <v>1828</v>
      </c>
      <c r="C866" s="650"/>
      <c r="D866" s="650"/>
      <c r="E866" s="650"/>
      <c r="F866" s="596"/>
      <c r="G866" s="596"/>
      <c r="H866" s="437"/>
      <c r="I866" s="439"/>
      <c r="J866" s="437"/>
      <c r="K866" s="437"/>
      <c r="L866" s="437"/>
      <c r="M866" s="437"/>
      <c r="N866" s="441" t="s">
        <v>535</v>
      </c>
      <c r="O866" s="440">
        <f>SUM(O867:O901)</f>
        <v>0</v>
      </c>
      <c r="P866" s="440">
        <f>SUM(P867:P901)</f>
        <v>0</v>
      </c>
      <c r="Q866" s="594"/>
      <c r="R866" s="442"/>
      <c r="S866" s="440">
        <f>SUM(S867:S901)</f>
        <v>0</v>
      </c>
      <c r="T866" s="440">
        <f>SUM(T867:T901)</f>
        <v>0</v>
      </c>
      <c r="U866" s="440">
        <f>SUM(U867:U901)</f>
        <v>0</v>
      </c>
      <c r="V866" s="440">
        <f>SUM(V867:V901)</f>
        <v>0</v>
      </c>
      <c r="W866" s="443"/>
      <c r="X866" s="444"/>
      <c r="Y866" s="410"/>
    </row>
    <row r="867" spans="1:25" ht="392.25" customHeight="1">
      <c r="A867" s="446" t="s">
        <v>570</v>
      </c>
      <c r="B867" s="447" t="s">
        <v>571</v>
      </c>
      <c r="C867" s="525" t="s">
        <v>1465</v>
      </c>
      <c r="D867" s="465"/>
      <c r="E867" s="465"/>
      <c r="F867" s="465"/>
      <c r="G867" s="465"/>
      <c r="H867" s="466"/>
      <c r="I867" s="467"/>
      <c r="J867" s="468"/>
      <c r="K867" s="470"/>
      <c r="L867" s="471"/>
      <c r="M867" s="472"/>
      <c r="N867" s="472"/>
      <c r="O867" s="473"/>
      <c r="P867" s="473"/>
      <c r="Q867" s="473"/>
      <c r="R867" s="474"/>
      <c r="S867" s="475"/>
      <c r="T867" s="475"/>
      <c r="U867" s="475"/>
      <c r="V867" s="476"/>
      <c r="W867" s="477"/>
      <c r="X867" s="444"/>
    </row>
    <row r="868" spans="1:25" ht="56.25" customHeight="1">
      <c r="A868" s="446" t="s">
        <v>570</v>
      </c>
      <c r="B868" s="497" t="s">
        <v>617</v>
      </c>
      <c r="C868" s="449" t="s">
        <v>1466</v>
      </c>
      <c r="D868" s="449"/>
      <c r="E868" s="449"/>
      <c r="F868" s="449"/>
      <c r="G868" s="449"/>
      <c r="H868" s="479" t="s">
        <v>43</v>
      </c>
      <c r="I868" s="450">
        <v>5</v>
      </c>
      <c r="J868" s="451">
        <f t="shared" ref="J868:J873" si="467">I868*2</f>
        <v>10</v>
      </c>
      <c r="K868" s="452">
        <v>0</v>
      </c>
      <c r="L868" s="453">
        <v>0.08</v>
      </c>
      <c r="M868" s="454">
        <f t="shared" ref="M868:M873" si="468">K868*L868</f>
        <v>0</v>
      </c>
      <c r="N868" s="454">
        <f t="shared" ref="N868:N873" si="469">K868+M868</f>
        <v>0</v>
      </c>
      <c r="O868" s="455">
        <f t="shared" ref="O868:O873" si="470">J868*K868</f>
        <v>0</v>
      </c>
      <c r="P868" s="455">
        <f t="shared" ref="P868:P873" si="471">J868*N868</f>
        <v>0</v>
      </c>
      <c r="Q868" s="479" t="s">
        <v>43</v>
      </c>
      <c r="R868" s="456">
        <f t="shared" ref="R868:R873" si="472">J868*0.6</f>
        <v>6</v>
      </c>
      <c r="S868" s="457">
        <f t="shared" ref="S868:S873" si="473">R868*K868</f>
        <v>0</v>
      </c>
      <c r="T868" s="457">
        <f t="shared" ref="T868:T873" si="474">R868*N868</f>
        <v>0</v>
      </c>
      <c r="U868" s="457">
        <f t="shared" ref="U868:V873" si="475">O868+S868</f>
        <v>0</v>
      </c>
      <c r="V868" s="458">
        <f t="shared" si="475"/>
        <v>0</v>
      </c>
      <c r="W868" s="459">
        <v>10</v>
      </c>
      <c r="X868" s="444"/>
    </row>
    <row r="869" spans="1:25" ht="50.25" customHeight="1">
      <c r="A869" s="446" t="s">
        <v>570</v>
      </c>
      <c r="B869" s="497" t="s">
        <v>619</v>
      </c>
      <c r="C869" s="449" t="s">
        <v>1467</v>
      </c>
      <c r="D869" s="449"/>
      <c r="E869" s="449"/>
      <c r="F869" s="449"/>
      <c r="G869" s="449"/>
      <c r="H869" s="479" t="s">
        <v>43</v>
      </c>
      <c r="I869" s="450">
        <v>5</v>
      </c>
      <c r="J869" s="451">
        <f t="shared" si="467"/>
        <v>10</v>
      </c>
      <c r="K869" s="452">
        <v>0</v>
      </c>
      <c r="L869" s="453">
        <v>0.08</v>
      </c>
      <c r="M869" s="454">
        <f t="shared" si="468"/>
        <v>0</v>
      </c>
      <c r="N869" s="454">
        <f t="shared" si="469"/>
        <v>0</v>
      </c>
      <c r="O869" s="455">
        <f t="shared" si="470"/>
        <v>0</v>
      </c>
      <c r="P869" s="455">
        <f t="shared" si="471"/>
        <v>0</v>
      </c>
      <c r="Q869" s="479" t="s">
        <v>43</v>
      </c>
      <c r="R869" s="456">
        <f t="shared" si="472"/>
        <v>6</v>
      </c>
      <c r="S869" s="457">
        <f t="shared" si="473"/>
        <v>0</v>
      </c>
      <c r="T869" s="457">
        <f t="shared" si="474"/>
        <v>0</v>
      </c>
      <c r="U869" s="457">
        <f t="shared" si="475"/>
        <v>0</v>
      </c>
      <c r="V869" s="458">
        <f t="shared" si="475"/>
        <v>0</v>
      </c>
      <c r="W869" s="459">
        <v>10</v>
      </c>
      <c r="X869" s="444"/>
    </row>
    <row r="870" spans="1:25" ht="43.5" customHeight="1">
      <c r="A870" s="446" t="s">
        <v>570</v>
      </c>
      <c r="B870" s="497" t="s">
        <v>621</v>
      </c>
      <c r="C870" s="449" t="s">
        <v>1468</v>
      </c>
      <c r="D870" s="449"/>
      <c r="E870" s="449"/>
      <c r="F870" s="449"/>
      <c r="G870" s="449"/>
      <c r="H870" s="479" t="s">
        <v>43</v>
      </c>
      <c r="I870" s="450">
        <v>5</v>
      </c>
      <c r="J870" s="451">
        <f t="shared" si="467"/>
        <v>10</v>
      </c>
      <c r="K870" s="452">
        <v>0</v>
      </c>
      <c r="L870" s="453">
        <v>0.08</v>
      </c>
      <c r="M870" s="454">
        <f t="shared" si="468"/>
        <v>0</v>
      </c>
      <c r="N870" s="454">
        <f t="shared" si="469"/>
        <v>0</v>
      </c>
      <c r="O870" s="455">
        <f t="shared" si="470"/>
        <v>0</v>
      </c>
      <c r="P870" s="455">
        <f t="shared" si="471"/>
        <v>0</v>
      </c>
      <c r="Q870" s="479" t="s">
        <v>43</v>
      </c>
      <c r="R870" s="456">
        <f t="shared" si="472"/>
        <v>6</v>
      </c>
      <c r="S870" s="457">
        <f t="shared" si="473"/>
        <v>0</v>
      </c>
      <c r="T870" s="457">
        <f t="shared" si="474"/>
        <v>0</v>
      </c>
      <c r="U870" s="457">
        <f t="shared" si="475"/>
        <v>0</v>
      </c>
      <c r="V870" s="458">
        <f t="shared" si="475"/>
        <v>0</v>
      </c>
      <c r="W870" s="459">
        <v>10</v>
      </c>
      <c r="X870" s="444"/>
    </row>
    <row r="871" spans="1:25" ht="88.5" customHeight="1">
      <c r="A871" s="446" t="s">
        <v>570</v>
      </c>
      <c r="B871" s="497" t="s">
        <v>623</v>
      </c>
      <c r="C871" s="449" t="s">
        <v>1469</v>
      </c>
      <c r="D871" s="449"/>
      <c r="E871" s="449"/>
      <c r="F871" s="449"/>
      <c r="G871" s="449"/>
      <c r="H871" s="479" t="s">
        <v>43</v>
      </c>
      <c r="I871" s="450">
        <v>5</v>
      </c>
      <c r="J871" s="451">
        <f t="shared" si="467"/>
        <v>10</v>
      </c>
      <c r="K871" s="452">
        <v>0</v>
      </c>
      <c r="L871" s="453">
        <v>0.08</v>
      </c>
      <c r="M871" s="454">
        <f t="shared" si="468"/>
        <v>0</v>
      </c>
      <c r="N871" s="454">
        <f t="shared" si="469"/>
        <v>0</v>
      </c>
      <c r="O871" s="455">
        <f t="shared" si="470"/>
        <v>0</v>
      </c>
      <c r="P871" s="455">
        <f t="shared" si="471"/>
        <v>0</v>
      </c>
      <c r="Q871" s="479" t="s">
        <v>43</v>
      </c>
      <c r="R871" s="456">
        <f t="shared" si="472"/>
        <v>6</v>
      </c>
      <c r="S871" s="457">
        <f t="shared" si="473"/>
        <v>0</v>
      </c>
      <c r="T871" s="457">
        <f t="shared" si="474"/>
        <v>0</v>
      </c>
      <c r="U871" s="457">
        <f t="shared" si="475"/>
        <v>0</v>
      </c>
      <c r="V871" s="458">
        <f t="shared" si="475"/>
        <v>0</v>
      </c>
      <c r="W871" s="459">
        <v>10</v>
      </c>
      <c r="X871" s="444"/>
    </row>
    <row r="872" spans="1:25" ht="78.75" customHeight="1">
      <c r="A872" s="446" t="s">
        <v>570</v>
      </c>
      <c r="B872" s="497" t="s">
        <v>632</v>
      </c>
      <c r="C872" s="449" t="s">
        <v>1470</v>
      </c>
      <c r="D872" s="449"/>
      <c r="E872" s="449"/>
      <c r="F872" s="449"/>
      <c r="G872" s="449"/>
      <c r="H872" s="479" t="s">
        <v>43</v>
      </c>
      <c r="I872" s="450">
        <v>5</v>
      </c>
      <c r="J872" s="451">
        <f t="shared" si="467"/>
        <v>10</v>
      </c>
      <c r="K872" s="452">
        <v>0</v>
      </c>
      <c r="L872" s="453">
        <v>0.08</v>
      </c>
      <c r="M872" s="454">
        <f t="shared" si="468"/>
        <v>0</v>
      </c>
      <c r="N872" s="454">
        <f t="shared" si="469"/>
        <v>0</v>
      </c>
      <c r="O872" s="455">
        <f t="shared" si="470"/>
        <v>0</v>
      </c>
      <c r="P872" s="455">
        <f t="shared" si="471"/>
        <v>0</v>
      </c>
      <c r="Q872" s="479" t="s">
        <v>43</v>
      </c>
      <c r="R872" s="456">
        <f t="shared" si="472"/>
        <v>6</v>
      </c>
      <c r="S872" s="457">
        <f t="shared" si="473"/>
        <v>0</v>
      </c>
      <c r="T872" s="457">
        <f t="shared" si="474"/>
        <v>0</v>
      </c>
      <c r="U872" s="457">
        <f t="shared" si="475"/>
        <v>0</v>
      </c>
      <c r="V872" s="458">
        <f t="shared" si="475"/>
        <v>0</v>
      </c>
      <c r="W872" s="459">
        <v>10</v>
      </c>
      <c r="X872" s="444"/>
    </row>
    <row r="873" spans="1:25" ht="408.75" customHeight="1">
      <c r="A873" s="446" t="s">
        <v>570</v>
      </c>
      <c r="B873" s="447" t="s">
        <v>573</v>
      </c>
      <c r="C873" s="524" t="s">
        <v>1471</v>
      </c>
      <c r="D873" s="449"/>
      <c r="E873" s="449"/>
      <c r="F873" s="449"/>
      <c r="G873" s="449"/>
      <c r="H873" s="479" t="s">
        <v>43</v>
      </c>
      <c r="I873" s="450">
        <v>5</v>
      </c>
      <c r="J873" s="451">
        <f t="shared" si="467"/>
        <v>10</v>
      </c>
      <c r="K873" s="452">
        <v>0</v>
      </c>
      <c r="L873" s="453">
        <v>0.08</v>
      </c>
      <c r="M873" s="454">
        <f t="shared" si="468"/>
        <v>0</v>
      </c>
      <c r="N873" s="454">
        <f t="shared" si="469"/>
        <v>0</v>
      </c>
      <c r="O873" s="455">
        <f t="shared" si="470"/>
        <v>0</v>
      </c>
      <c r="P873" s="455">
        <f t="shared" si="471"/>
        <v>0</v>
      </c>
      <c r="Q873" s="479" t="s">
        <v>43</v>
      </c>
      <c r="R873" s="456">
        <f t="shared" si="472"/>
        <v>6</v>
      </c>
      <c r="S873" s="457">
        <f t="shared" si="473"/>
        <v>0</v>
      </c>
      <c r="T873" s="457">
        <f t="shared" si="474"/>
        <v>0</v>
      </c>
      <c r="U873" s="457">
        <f t="shared" si="475"/>
        <v>0</v>
      </c>
      <c r="V873" s="458">
        <f t="shared" si="475"/>
        <v>0</v>
      </c>
      <c r="W873" s="459">
        <v>8</v>
      </c>
      <c r="X873" s="444"/>
    </row>
    <row r="874" spans="1:25" ht="385.5" customHeight="1">
      <c r="A874" s="446" t="s">
        <v>570</v>
      </c>
      <c r="B874" s="447" t="s">
        <v>575</v>
      </c>
      <c r="C874" s="525" t="s">
        <v>1472</v>
      </c>
      <c r="D874" s="465"/>
      <c r="E874" s="465"/>
      <c r="F874" s="465"/>
      <c r="G874" s="465"/>
      <c r="H874" s="466"/>
      <c r="I874" s="467"/>
      <c r="J874" s="468"/>
      <c r="K874" s="470"/>
      <c r="L874" s="471"/>
      <c r="M874" s="472"/>
      <c r="N874" s="472"/>
      <c r="O874" s="473"/>
      <c r="P874" s="473"/>
      <c r="Q874" s="473"/>
      <c r="R874" s="474"/>
      <c r="S874" s="475"/>
      <c r="T874" s="475"/>
      <c r="U874" s="475"/>
      <c r="V874" s="476"/>
      <c r="W874" s="477"/>
      <c r="X874" s="444"/>
    </row>
    <row r="875" spans="1:25" ht="73.5" customHeight="1">
      <c r="A875" s="446" t="s">
        <v>570</v>
      </c>
      <c r="B875" s="497" t="s">
        <v>661</v>
      </c>
      <c r="C875" s="449" t="s">
        <v>1473</v>
      </c>
      <c r="D875" s="449"/>
      <c r="E875" s="449"/>
      <c r="F875" s="449"/>
      <c r="G875" s="449"/>
      <c r="H875" s="479" t="s">
        <v>43</v>
      </c>
      <c r="I875" s="450">
        <v>10</v>
      </c>
      <c r="J875" s="451">
        <f>I875*2</f>
        <v>20</v>
      </c>
      <c r="K875" s="452">
        <v>0</v>
      </c>
      <c r="L875" s="453">
        <v>0.08</v>
      </c>
      <c r="M875" s="454">
        <f>K875*L875</f>
        <v>0</v>
      </c>
      <c r="N875" s="454">
        <f>K875+M875</f>
        <v>0</v>
      </c>
      <c r="O875" s="455">
        <f>J875*K875</f>
        <v>0</v>
      </c>
      <c r="P875" s="455">
        <f>J875*N875</f>
        <v>0</v>
      </c>
      <c r="Q875" s="479" t="s">
        <v>43</v>
      </c>
      <c r="R875" s="456">
        <f>J875*0.6</f>
        <v>12</v>
      </c>
      <c r="S875" s="457">
        <f>R875*K875</f>
        <v>0</v>
      </c>
      <c r="T875" s="457">
        <f>R875*N875</f>
        <v>0</v>
      </c>
      <c r="U875" s="457">
        <f t="shared" ref="U875:V878" si="476">O875+S875</f>
        <v>0</v>
      </c>
      <c r="V875" s="458">
        <f t="shared" si="476"/>
        <v>0</v>
      </c>
      <c r="W875" s="459">
        <v>10</v>
      </c>
      <c r="X875" s="444"/>
    </row>
    <row r="876" spans="1:25" ht="68.25" customHeight="1">
      <c r="A876" s="446" t="s">
        <v>570</v>
      </c>
      <c r="B876" s="497" t="s">
        <v>663</v>
      </c>
      <c r="C876" s="449" t="s">
        <v>1474</v>
      </c>
      <c r="D876" s="449"/>
      <c r="E876" s="449"/>
      <c r="F876" s="449"/>
      <c r="G876" s="449"/>
      <c r="H876" s="479" t="s">
        <v>43</v>
      </c>
      <c r="I876" s="450">
        <v>5</v>
      </c>
      <c r="J876" s="451">
        <f>I876*2</f>
        <v>10</v>
      </c>
      <c r="K876" s="452">
        <v>0</v>
      </c>
      <c r="L876" s="453">
        <v>0.08</v>
      </c>
      <c r="M876" s="454">
        <f>K876*L876</f>
        <v>0</v>
      </c>
      <c r="N876" s="454">
        <f>K876+M876</f>
        <v>0</v>
      </c>
      <c r="O876" s="455">
        <f>J876*K876</f>
        <v>0</v>
      </c>
      <c r="P876" s="455">
        <f>J876*N876</f>
        <v>0</v>
      </c>
      <c r="Q876" s="479" t="s">
        <v>43</v>
      </c>
      <c r="R876" s="456">
        <f>J876*0.6</f>
        <v>6</v>
      </c>
      <c r="S876" s="457">
        <f>R876*K876</f>
        <v>0</v>
      </c>
      <c r="T876" s="457">
        <f>R876*N876</f>
        <v>0</v>
      </c>
      <c r="U876" s="457">
        <f t="shared" si="476"/>
        <v>0</v>
      </c>
      <c r="V876" s="458">
        <f t="shared" si="476"/>
        <v>0</v>
      </c>
      <c r="W876" s="459">
        <v>10</v>
      </c>
      <c r="X876" s="444"/>
    </row>
    <row r="877" spans="1:25" ht="100.5" customHeight="1">
      <c r="A877" s="446" t="s">
        <v>570</v>
      </c>
      <c r="B877" s="497" t="s">
        <v>665</v>
      </c>
      <c r="C877" s="449" t="s">
        <v>1475</v>
      </c>
      <c r="D877" s="449"/>
      <c r="E877" s="449"/>
      <c r="F877" s="449"/>
      <c r="G877" s="449"/>
      <c r="H877" s="479" t="s">
        <v>43</v>
      </c>
      <c r="I877" s="450">
        <v>5</v>
      </c>
      <c r="J877" s="451">
        <f>I877*2</f>
        <v>10</v>
      </c>
      <c r="K877" s="452">
        <v>0</v>
      </c>
      <c r="L877" s="453">
        <v>0.08</v>
      </c>
      <c r="M877" s="454">
        <f>K877*L877</f>
        <v>0</v>
      </c>
      <c r="N877" s="454">
        <f>K877+M877</f>
        <v>0</v>
      </c>
      <c r="O877" s="455">
        <f>J877*K877</f>
        <v>0</v>
      </c>
      <c r="P877" s="455">
        <f>J877*N877</f>
        <v>0</v>
      </c>
      <c r="Q877" s="479" t="s">
        <v>43</v>
      </c>
      <c r="R877" s="456">
        <f>J877*0.6</f>
        <v>6</v>
      </c>
      <c r="S877" s="457">
        <f>R877*K877</f>
        <v>0</v>
      </c>
      <c r="T877" s="457">
        <f>R877*N877</f>
        <v>0</v>
      </c>
      <c r="U877" s="457">
        <f t="shared" si="476"/>
        <v>0</v>
      </c>
      <c r="V877" s="458">
        <f t="shared" si="476"/>
        <v>0</v>
      </c>
      <c r="W877" s="459">
        <v>10</v>
      </c>
      <c r="X877" s="444"/>
    </row>
    <row r="878" spans="1:25" ht="409.5" customHeight="1">
      <c r="A878" s="446" t="s">
        <v>570</v>
      </c>
      <c r="B878" s="447" t="s">
        <v>577</v>
      </c>
      <c r="C878" s="524" t="s">
        <v>1476</v>
      </c>
      <c r="D878" s="449"/>
      <c r="E878" s="449"/>
      <c r="F878" s="449"/>
      <c r="G878" s="449"/>
      <c r="H878" s="479" t="s">
        <v>43</v>
      </c>
      <c r="I878" s="450">
        <v>5</v>
      </c>
      <c r="J878" s="451">
        <f>I878*2</f>
        <v>10</v>
      </c>
      <c r="K878" s="452">
        <v>0</v>
      </c>
      <c r="L878" s="453">
        <v>0.08</v>
      </c>
      <c r="M878" s="454">
        <f>K878*L878</f>
        <v>0</v>
      </c>
      <c r="N878" s="454">
        <f>K878+M878</f>
        <v>0</v>
      </c>
      <c r="O878" s="455">
        <f>J878*K878</f>
        <v>0</v>
      </c>
      <c r="P878" s="455">
        <f>J878*N878</f>
        <v>0</v>
      </c>
      <c r="Q878" s="479" t="s">
        <v>43</v>
      </c>
      <c r="R878" s="456">
        <f>J878*0.6</f>
        <v>6</v>
      </c>
      <c r="S878" s="457">
        <f>R878*K878</f>
        <v>0</v>
      </c>
      <c r="T878" s="457">
        <f>R878*N878</f>
        <v>0</v>
      </c>
      <c r="U878" s="457">
        <f t="shared" si="476"/>
        <v>0</v>
      </c>
      <c r="V878" s="458">
        <f t="shared" si="476"/>
        <v>0</v>
      </c>
      <c r="W878" s="459">
        <v>10</v>
      </c>
      <c r="X878" s="444"/>
    </row>
    <row r="879" spans="1:25" ht="409.5" customHeight="1">
      <c r="A879" s="446" t="s">
        <v>570</v>
      </c>
      <c r="B879" s="447" t="s">
        <v>578</v>
      </c>
      <c r="C879" s="590" t="s">
        <v>1477</v>
      </c>
      <c r="D879" s="465"/>
      <c r="E879" s="465"/>
      <c r="F879" s="465"/>
      <c r="G879" s="465"/>
      <c r="H879" s="466"/>
      <c r="I879" s="467"/>
      <c r="J879" s="468"/>
      <c r="K879" s="470"/>
      <c r="L879" s="471"/>
      <c r="M879" s="472"/>
      <c r="N879" s="472"/>
      <c r="O879" s="473"/>
      <c r="P879" s="473"/>
      <c r="Q879" s="473"/>
      <c r="R879" s="474"/>
      <c r="S879" s="475"/>
      <c r="T879" s="475"/>
      <c r="U879" s="475"/>
      <c r="V879" s="476"/>
      <c r="W879" s="477"/>
      <c r="X879" s="444"/>
    </row>
    <row r="880" spans="1:25" ht="56.25" customHeight="1">
      <c r="A880" s="446" t="s">
        <v>570</v>
      </c>
      <c r="B880" s="497" t="s">
        <v>694</v>
      </c>
      <c r="C880" s="449" t="s">
        <v>1478</v>
      </c>
      <c r="D880" s="449"/>
      <c r="E880" s="449"/>
      <c r="F880" s="449"/>
      <c r="G880" s="449"/>
      <c r="H880" s="479" t="s">
        <v>43</v>
      </c>
      <c r="I880" s="450">
        <v>10</v>
      </c>
      <c r="J880" s="451">
        <f>I880*2</f>
        <v>20</v>
      </c>
      <c r="K880" s="452">
        <v>0</v>
      </c>
      <c r="L880" s="453">
        <v>0.08</v>
      </c>
      <c r="M880" s="454">
        <f>K880*L880</f>
        <v>0</v>
      </c>
      <c r="N880" s="454">
        <f>K880+M880</f>
        <v>0</v>
      </c>
      <c r="O880" s="455">
        <f>J880*K880</f>
        <v>0</v>
      </c>
      <c r="P880" s="455">
        <f>J880*N880</f>
        <v>0</v>
      </c>
      <c r="Q880" s="479" t="s">
        <v>43</v>
      </c>
      <c r="R880" s="456">
        <f>J880*0.6</f>
        <v>12</v>
      </c>
      <c r="S880" s="457">
        <f>R880*K880</f>
        <v>0</v>
      </c>
      <c r="T880" s="457">
        <f>R880*N880</f>
        <v>0</v>
      </c>
      <c r="U880" s="457">
        <f>O880+S880</f>
        <v>0</v>
      </c>
      <c r="V880" s="458">
        <f>P880+T880</f>
        <v>0</v>
      </c>
      <c r="W880" s="459">
        <v>20</v>
      </c>
      <c r="X880" s="444"/>
    </row>
    <row r="881" spans="1:24" ht="50.25" customHeight="1">
      <c r="A881" s="446" t="s">
        <v>570</v>
      </c>
      <c r="B881" s="497" t="s">
        <v>696</v>
      </c>
      <c r="C881" s="449" t="s">
        <v>1479</v>
      </c>
      <c r="D881" s="449"/>
      <c r="E881" s="449"/>
      <c r="F881" s="449"/>
      <c r="G881" s="449"/>
      <c r="H881" s="479" t="s">
        <v>43</v>
      </c>
      <c r="I881" s="450">
        <v>10</v>
      </c>
      <c r="J881" s="451">
        <f>I881*2</f>
        <v>20</v>
      </c>
      <c r="K881" s="452">
        <v>0</v>
      </c>
      <c r="L881" s="453">
        <v>0.08</v>
      </c>
      <c r="M881" s="454">
        <f>K881*L881</f>
        <v>0</v>
      </c>
      <c r="N881" s="454">
        <f>K881+M881</f>
        <v>0</v>
      </c>
      <c r="O881" s="455">
        <f>J881*K881</f>
        <v>0</v>
      </c>
      <c r="P881" s="455">
        <f>J881*N881</f>
        <v>0</v>
      </c>
      <c r="Q881" s="479" t="s">
        <v>43</v>
      </c>
      <c r="R881" s="456">
        <f>J881*0.6</f>
        <v>12</v>
      </c>
      <c r="S881" s="457">
        <f>R881*K881</f>
        <v>0</v>
      </c>
      <c r="T881" s="457">
        <f>R881*N881</f>
        <v>0</v>
      </c>
      <c r="U881" s="457">
        <f>O881+S881</f>
        <v>0</v>
      </c>
      <c r="V881" s="458">
        <f>P881+T881</f>
        <v>0</v>
      </c>
      <c r="W881" s="459">
        <v>20</v>
      </c>
      <c r="X881" s="444"/>
    </row>
    <row r="882" spans="1:24" ht="408.75" customHeight="1">
      <c r="A882" s="446" t="s">
        <v>570</v>
      </c>
      <c r="B882" s="447" t="s">
        <v>580</v>
      </c>
      <c r="C882" s="590" t="s">
        <v>1480</v>
      </c>
      <c r="D882" s="465"/>
      <c r="E882" s="465"/>
      <c r="F882" s="465"/>
      <c r="G882" s="465"/>
      <c r="H882" s="466"/>
      <c r="I882" s="467"/>
      <c r="J882" s="468"/>
      <c r="K882" s="470"/>
      <c r="L882" s="471"/>
      <c r="M882" s="472"/>
      <c r="N882" s="472"/>
      <c r="O882" s="473"/>
      <c r="P882" s="473"/>
      <c r="Q882" s="473"/>
      <c r="R882" s="474"/>
      <c r="S882" s="475"/>
      <c r="T882" s="475"/>
      <c r="U882" s="475"/>
      <c r="V882" s="476"/>
      <c r="W882" s="477"/>
      <c r="X882" s="444"/>
    </row>
    <row r="883" spans="1:24" ht="56.25" customHeight="1">
      <c r="A883" s="446" t="s">
        <v>570</v>
      </c>
      <c r="B883" s="497" t="s">
        <v>733</v>
      </c>
      <c r="C883" s="449" t="s">
        <v>1481</v>
      </c>
      <c r="D883" s="449"/>
      <c r="E883" s="449"/>
      <c r="F883" s="449"/>
      <c r="G883" s="449"/>
      <c r="H883" s="479" t="s">
        <v>43</v>
      </c>
      <c r="I883" s="450">
        <v>5</v>
      </c>
      <c r="J883" s="451">
        <f t="shared" ref="J883:J901" si="477">I883*2</f>
        <v>10</v>
      </c>
      <c r="K883" s="452">
        <v>0</v>
      </c>
      <c r="L883" s="453">
        <v>0.08</v>
      </c>
      <c r="M883" s="454">
        <f t="shared" ref="M883:M901" si="478">K883*L883</f>
        <v>0</v>
      </c>
      <c r="N883" s="454">
        <f t="shared" ref="N883:N901" si="479">K883+M883</f>
        <v>0</v>
      </c>
      <c r="O883" s="455">
        <f t="shared" ref="O883:O901" si="480">J883*K883</f>
        <v>0</v>
      </c>
      <c r="P883" s="455">
        <f t="shared" ref="P883:P901" si="481">J883*N883</f>
        <v>0</v>
      </c>
      <c r="Q883" s="479" t="s">
        <v>43</v>
      </c>
      <c r="R883" s="456">
        <f>J883*0.6</f>
        <v>6</v>
      </c>
      <c r="S883" s="457">
        <f t="shared" ref="S883:S901" si="482">R883*K883</f>
        <v>0</v>
      </c>
      <c r="T883" s="457">
        <f t="shared" ref="T883:T901" si="483">R883*N883</f>
        <v>0</v>
      </c>
      <c r="U883" s="457">
        <f t="shared" ref="U883:U901" si="484">O883+S883</f>
        <v>0</v>
      </c>
      <c r="V883" s="458">
        <f t="shared" ref="V883:V901" si="485">P883+T883</f>
        <v>0</v>
      </c>
      <c r="W883" s="459">
        <v>10</v>
      </c>
      <c r="X883" s="444"/>
    </row>
    <row r="884" spans="1:24" ht="50.25" customHeight="1">
      <c r="A884" s="446" t="s">
        <v>570</v>
      </c>
      <c r="B884" s="497" t="s">
        <v>735</v>
      </c>
      <c r="C884" s="449" t="s">
        <v>1482</v>
      </c>
      <c r="D884" s="449"/>
      <c r="E884" s="449"/>
      <c r="F884" s="449"/>
      <c r="G884" s="449"/>
      <c r="H884" s="479" t="s">
        <v>43</v>
      </c>
      <c r="I884" s="450">
        <v>1</v>
      </c>
      <c r="J884" s="451">
        <f t="shared" si="477"/>
        <v>2</v>
      </c>
      <c r="K884" s="452">
        <v>0</v>
      </c>
      <c r="L884" s="453">
        <v>0.08</v>
      </c>
      <c r="M884" s="454">
        <f t="shared" si="478"/>
        <v>0</v>
      </c>
      <c r="N884" s="454">
        <f t="shared" si="479"/>
        <v>0</v>
      </c>
      <c r="O884" s="455">
        <f t="shared" si="480"/>
        <v>0</v>
      </c>
      <c r="P884" s="455">
        <f t="shared" si="481"/>
        <v>0</v>
      </c>
      <c r="Q884" s="479" t="s">
        <v>43</v>
      </c>
      <c r="R884" s="456">
        <v>1</v>
      </c>
      <c r="S884" s="457">
        <f t="shared" si="482"/>
        <v>0</v>
      </c>
      <c r="T884" s="457">
        <f t="shared" si="483"/>
        <v>0</v>
      </c>
      <c r="U884" s="457">
        <f t="shared" si="484"/>
        <v>0</v>
      </c>
      <c r="V884" s="458">
        <f t="shared" si="485"/>
        <v>0</v>
      </c>
      <c r="W884" s="459">
        <v>4</v>
      </c>
      <c r="X884" s="444"/>
    </row>
    <row r="885" spans="1:24" ht="40.5" customHeight="1">
      <c r="A885" s="446" t="s">
        <v>570</v>
      </c>
      <c r="B885" s="497" t="s">
        <v>737</v>
      </c>
      <c r="C885" s="449" t="s">
        <v>1483</v>
      </c>
      <c r="D885" s="449"/>
      <c r="E885" s="449"/>
      <c r="F885" s="449"/>
      <c r="G885" s="449"/>
      <c r="H885" s="479" t="s">
        <v>43</v>
      </c>
      <c r="I885" s="450">
        <v>1</v>
      </c>
      <c r="J885" s="451">
        <f t="shared" si="477"/>
        <v>2</v>
      </c>
      <c r="K885" s="452">
        <v>0</v>
      </c>
      <c r="L885" s="453">
        <v>0.08</v>
      </c>
      <c r="M885" s="454">
        <f t="shared" si="478"/>
        <v>0</v>
      </c>
      <c r="N885" s="454">
        <f t="shared" si="479"/>
        <v>0</v>
      </c>
      <c r="O885" s="455">
        <f t="shared" si="480"/>
        <v>0</v>
      </c>
      <c r="P885" s="455">
        <f t="shared" si="481"/>
        <v>0</v>
      </c>
      <c r="Q885" s="479" t="s">
        <v>43</v>
      </c>
      <c r="R885" s="456">
        <v>1</v>
      </c>
      <c r="S885" s="457">
        <f t="shared" si="482"/>
        <v>0</v>
      </c>
      <c r="T885" s="457">
        <f t="shared" si="483"/>
        <v>0</v>
      </c>
      <c r="U885" s="457">
        <f t="shared" si="484"/>
        <v>0</v>
      </c>
      <c r="V885" s="458">
        <f t="shared" si="485"/>
        <v>0</v>
      </c>
      <c r="W885" s="459">
        <v>4</v>
      </c>
      <c r="X885" s="444"/>
    </row>
    <row r="886" spans="1:24" ht="40.5" customHeight="1">
      <c r="A886" s="446" t="s">
        <v>570</v>
      </c>
      <c r="B886" s="497" t="s">
        <v>739</v>
      </c>
      <c r="C886" s="449" t="s">
        <v>1484</v>
      </c>
      <c r="D886" s="449"/>
      <c r="E886" s="449"/>
      <c r="F886" s="449"/>
      <c r="G886" s="449"/>
      <c r="H886" s="479" t="s">
        <v>43</v>
      </c>
      <c r="I886" s="450">
        <v>5</v>
      </c>
      <c r="J886" s="451">
        <f t="shared" si="477"/>
        <v>10</v>
      </c>
      <c r="K886" s="452">
        <v>0</v>
      </c>
      <c r="L886" s="453">
        <v>0.08</v>
      </c>
      <c r="M886" s="454">
        <f t="shared" si="478"/>
        <v>0</v>
      </c>
      <c r="N886" s="454">
        <f t="shared" si="479"/>
        <v>0</v>
      </c>
      <c r="O886" s="455">
        <f t="shared" si="480"/>
        <v>0</v>
      </c>
      <c r="P886" s="455">
        <f t="shared" si="481"/>
        <v>0</v>
      </c>
      <c r="Q886" s="479" t="s">
        <v>43</v>
      </c>
      <c r="R886" s="456">
        <f>J886*0.6</f>
        <v>6</v>
      </c>
      <c r="S886" s="457">
        <f t="shared" si="482"/>
        <v>0</v>
      </c>
      <c r="T886" s="457">
        <f t="shared" si="483"/>
        <v>0</v>
      </c>
      <c r="U886" s="457">
        <f t="shared" si="484"/>
        <v>0</v>
      </c>
      <c r="V886" s="458">
        <f t="shared" si="485"/>
        <v>0</v>
      </c>
      <c r="W886" s="459">
        <v>6</v>
      </c>
      <c r="X886" s="444"/>
    </row>
    <row r="887" spans="1:24" ht="40.5" customHeight="1">
      <c r="A887" s="446" t="s">
        <v>570</v>
      </c>
      <c r="B887" s="497" t="s">
        <v>741</v>
      </c>
      <c r="C887" s="449" t="s">
        <v>1485</v>
      </c>
      <c r="D887" s="449"/>
      <c r="E887" s="449"/>
      <c r="F887" s="449"/>
      <c r="G887" s="449"/>
      <c r="H887" s="479" t="s">
        <v>43</v>
      </c>
      <c r="I887" s="450">
        <v>1</v>
      </c>
      <c r="J887" s="451">
        <f t="shared" si="477"/>
        <v>2</v>
      </c>
      <c r="K887" s="452">
        <v>0</v>
      </c>
      <c r="L887" s="453">
        <v>0.08</v>
      </c>
      <c r="M887" s="454">
        <f t="shared" si="478"/>
        <v>0</v>
      </c>
      <c r="N887" s="454">
        <f t="shared" si="479"/>
        <v>0</v>
      </c>
      <c r="O887" s="455">
        <f t="shared" si="480"/>
        <v>0</v>
      </c>
      <c r="P887" s="455">
        <f t="shared" si="481"/>
        <v>0</v>
      </c>
      <c r="Q887" s="479" t="s">
        <v>43</v>
      </c>
      <c r="R887" s="456">
        <v>1</v>
      </c>
      <c r="S887" s="457">
        <f t="shared" si="482"/>
        <v>0</v>
      </c>
      <c r="T887" s="457">
        <f t="shared" si="483"/>
        <v>0</v>
      </c>
      <c r="U887" s="457">
        <f t="shared" si="484"/>
        <v>0</v>
      </c>
      <c r="V887" s="458">
        <f t="shared" si="485"/>
        <v>0</v>
      </c>
      <c r="W887" s="459">
        <v>4</v>
      </c>
      <c r="X887" s="444"/>
    </row>
    <row r="888" spans="1:24" ht="40.5" customHeight="1">
      <c r="A888" s="446" t="s">
        <v>570</v>
      </c>
      <c r="B888" s="497" t="s">
        <v>743</v>
      </c>
      <c r="C888" s="449" t="s">
        <v>1486</v>
      </c>
      <c r="D888" s="449"/>
      <c r="E888" s="449"/>
      <c r="F888" s="449"/>
      <c r="G888" s="449"/>
      <c r="H888" s="479" t="s">
        <v>43</v>
      </c>
      <c r="I888" s="450">
        <v>1</v>
      </c>
      <c r="J888" s="451">
        <f t="shared" si="477"/>
        <v>2</v>
      </c>
      <c r="K888" s="452">
        <v>0</v>
      </c>
      <c r="L888" s="453">
        <v>0.08</v>
      </c>
      <c r="M888" s="454">
        <f t="shared" si="478"/>
        <v>0</v>
      </c>
      <c r="N888" s="454">
        <f t="shared" si="479"/>
        <v>0</v>
      </c>
      <c r="O888" s="455">
        <f t="shared" si="480"/>
        <v>0</v>
      </c>
      <c r="P888" s="455">
        <f t="shared" si="481"/>
        <v>0</v>
      </c>
      <c r="Q888" s="479" t="s">
        <v>43</v>
      </c>
      <c r="R888" s="456">
        <v>1</v>
      </c>
      <c r="S888" s="457">
        <f t="shared" si="482"/>
        <v>0</v>
      </c>
      <c r="T888" s="457">
        <f t="shared" si="483"/>
        <v>0</v>
      </c>
      <c r="U888" s="457">
        <f t="shared" si="484"/>
        <v>0</v>
      </c>
      <c r="V888" s="458">
        <f t="shared" si="485"/>
        <v>0</v>
      </c>
      <c r="W888" s="459">
        <v>4</v>
      </c>
      <c r="X888" s="444"/>
    </row>
    <row r="889" spans="1:24" ht="40.5" customHeight="1">
      <c r="A889" s="446" t="s">
        <v>570</v>
      </c>
      <c r="B889" s="497" t="s">
        <v>745</v>
      </c>
      <c r="C889" s="449" t="s">
        <v>1487</v>
      </c>
      <c r="D889" s="449"/>
      <c r="E889" s="449"/>
      <c r="F889" s="449"/>
      <c r="G889" s="449"/>
      <c r="H889" s="479" t="s">
        <v>43</v>
      </c>
      <c r="I889" s="450">
        <v>5</v>
      </c>
      <c r="J889" s="451">
        <f t="shared" si="477"/>
        <v>10</v>
      </c>
      <c r="K889" s="452">
        <v>0</v>
      </c>
      <c r="L889" s="453">
        <v>0.08</v>
      </c>
      <c r="M889" s="454">
        <f t="shared" si="478"/>
        <v>0</v>
      </c>
      <c r="N889" s="454">
        <f t="shared" si="479"/>
        <v>0</v>
      </c>
      <c r="O889" s="455">
        <f t="shared" si="480"/>
        <v>0</v>
      </c>
      <c r="P889" s="455">
        <f t="shared" si="481"/>
        <v>0</v>
      </c>
      <c r="Q889" s="479" t="s">
        <v>43</v>
      </c>
      <c r="R889" s="456">
        <f t="shared" ref="R889:R896" si="486">J889*0.6</f>
        <v>6</v>
      </c>
      <c r="S889" s="457">
        <f t="shared" si="482"/>
        <v>0</v>
      </c>
      <c r="T889" s="457">
        <f t="shared" si="483"/>
        <v>0</v>
      </c>
      <c r="U889" s="457">
        <f t="shared" si="484"/>
        <v>0</v>
      </c>
      <c r="V889" s="458">
        <f t="shared" si="485"/>
        <v>0</v>
      </c>
      <c r="W889" s="459">
        <v>6</v>
      </c>
      <c r="X889" s="444"/>
    </row>
    <row r="890" spans="1:24" ht="409.5" customHeight="1">
      <c r="A890" s="446" t="s">
        <v>570</v>
      </c>
      <c r="B890" s="447" t="s">
        <v>581</v>
      </c>
      <c r="C890" s="590" t="s">
        <v>1488</v>
      </c>
      <c r="D890" s="449"/>
      <c r="E890" s="449"/>
      <c r="F890" s="449"/>
      <c r="G890" s="449"/>
      <c r="H890" s="479" t="s">
        <v>43</v>
      </c>
      <c r="I890" s="450">
        <v>10</v>
      </c>
      <c r="J890" s="451">
        <f t="shared" si="477"/>
        <v>20</v>
      </c>
      <c r="K890" s="452">
        <v>0</v>
      </c>
      <c r="L890" s="453">
        <v>0.08</v>
      </c>
      <c r="M890" s="454">
        <f t="shared" si="478"/>
        <v>0</v>
      </c>
      <c r="N890" s="454">
        <f t="shared" si="479"/>
        <v>0</v>
      </c>
      <c r="O890" s="455">
        <f t="shared" si="480"/>
        <v>0</v>
      </c>
      <c r="P890" s="455">
        <f t="shared" si="481"/>
        <v>0</v>
      </c>
      <c r="Q890" s="479" t="s">
        <v>43</v>
      </c>
      <c r="R890" s="456">
        <f t="shared" si="486"/>
        <v>12</v>
      </c>
      <c r="S890" s="457">
        <f t="shared" si="482"/>
        <v>0</v>
      </c>
      <c r="T890" s="457">
        <f t="shared" si="483"/>
        <v>0</v>
      </c>
      <c r="U890" s="457">
        <f t="shared" si="484"/>
        <v>0</v>
      </c>
      <c r="V890" s="458">
        <f t="shared" si="485"/>
        <v>0</v>
      </c>
      <c r="W890" s="459">
        <v>12</v>
      </c>
      <c r="X890" s="444"/>
    </row>
    <row r="891" spans="1:24" ht="57" customHeight="1">
      <c r="A891" s="446" t="s">
        <v>570</v>
      </c>
      <c r="B891" s="447" t="s">
        <v>583</v>
      </c>
      <c r="C891" s="449" t="s">
        <v>1489</v>
      </c>
      <c r="D891" s="449"/>
      <c r="E891" s="449"/>
      <c r="F891" s="449"/>
      <c r="G891" s="449"/>
      <c r="H891" s="479" t="s">
        <v>43</v>
      </c>
      <c r="I891" s="450">
        <v>10</v>
      </c>
      <c r="J891" s="451">
        <f t="shared" si="477"/>
        <v>20</v>
      </c>
      <c r="K891" s="452">
        <v>0</v>
      </c>
      <c r="L891" s="453">
        <v>0.08</v>
      </c>
      <c r="M891" s="454">
        <f t="shared" si="478"/>
        <v>0</v>
      </c>
      <c r="N891" s="454">
        <f t="shared" si="479"/>
        <v>0</v>
      </c>
      <c r="O891" s="455">
        <f t="shared" si="480"/>
        <v>0</v>
      </c>
      <c r="P891" s="455">
        <f t="shared" si="481"/>
        <v>0</v>
      </c>
      <c r="Q891" s="479" t="s">
        <v>43</v>
      </c>
      <c r="R891" s="456">
        <f t="shared" si="486"/>
        <v>12</v>
      </c>
      <c r="S891" s="457">
        <f t="shared" si="482"/>
        <v>0</v>
      </c>
      <c r="T891" s="457">
        <f t="shared" si="483"/>
        <v>0</v>
      </c>
      <c r="U891" s="457">
        <f t="shared" si="484"/>
        <v>0</v>
      </c>
      <c r="V891" s="458">
        <f t="shared" si="485"/>
        <v>0</v>
      </c>
      <c r="W891" s="459">
        <v>20</v>
      </c>
      <c r="X891" s="444"/>
    </row>
    <row r="892" spans="1:24" ht="45.75" customHeight="1">
      <c r="A892" s="446" t="s">
        <v>570</v>
      </c>
      <c r="B892" s="447" t="s">
        <v>586</v>
      </c>
      <c r="C892" s="449" t="s">
        <v>1490</v>
      </c>
      <c r="D892" s="449"/>
      <c r="E892" s="449"/>
      <c r="F892" s="449"/>
      <c r="G892" s="449"/>
      <c r="H892" s="479" t="s">
        <v>43</v>
      </c>
      <c r="I892" s="450">
        <v>10</v>
      </c>
      <c r="J892" s="451">
        <f t="shared" si="477"/>
        <v>20</v>
      </c>
      <c r="K892" s="452">
        <v>0</v>
      </c>
      <c r="L892" s="453">
        <v>0.08</v>
      </c>
      <c r="M892" s="454">
        <f t="shared" si="478"/>
        <v>0</v>
      </c>
      <c r="N892" s="454">
        <f t="shared" si="479"/>
        <v>0</v>
      </c>
      <c r="O892" s="455">
        <f t="shared" si="480"/>
        <v>0</v>
      </c>
      <c r="P892" s="455">
        <f t="shared" si="481"/>
        <v>0</v>
      </c>
      <c r="Q892" s="479" t="s">
        <v>43</v>
      </c>
      <c r="R892" s="456">
        <f t="shared" si="486"/>
        <v>12</v>
      </c>
      <c r="S892" s="457">
        <f t="shared" si="482"/>
        <v>0</v>
      </c>
      <c r="T892" s="457">
        <f t="shared" si="483"/>
        <v>0</v>
      </c>
      <c r="U892" s="457">
        <f t="shared" si="484"/>
        <v>0</v>
      </c>
      <c r="V892" s="458">
        <f t="shared" si="485"/>
        <v>0</v>
      </c>
      <c r="W892" s="459">
        <v>20</v>
      </c>
      <c r="X892" s="444"/>
    </row>
    <row r="893" spans="1:24" ht="38.25" customHeight="1">
      <c r="A893" s="446" t="s">
        <v>570</v>
      </c>
      <c r="B893" s="447" t="s">
        <v>588</v>
      </c>
      <c r="C893" s="449" t="s">
        <v>1491</v>
      </c>
      <c r="D893" s="449"/>
      <c r="E893" s="449"/>
      <c r="F893" s="449"/>
      <c r="G893" s="449"/>
      <c r="H893" s="479" t="s">
        <v>43</v>
      </c>
      <c r="I893" s="450">
        <v>50</v>
      </c>
      <c r="J893" s="451">
        <f t="shared" si="477"/>
        <v>100</v>
      </c>
      <c r="K893" s="452">
        <v>0</v>
      </c>
      <c r="L893" s="453">
        <v>0.08</v>
      </c>
      <c r="M893" s="454">
        <f t="shared" si="478"/>
        <v>0</v>
      </c>
      <c r="N893" s="454">
        <f t="shared" si="479"/>
        <v>0</v>
      </c>
      <c r="O893" s="455">
        <f t="shared" si="480"/>
        <v>0</v>
      </c>
      <c r="P893" s="455">
        <f t="shared" si="481"/>
        <v>0</v>
      </c>
      <c r="Q893" s="479" t="s">
        <v>43</v>
      </c>
      <c r="R893" s="456">
        <f t="shared" si="486"/>
        <v>60</v>
      </c>
      <c r="S893" s="457">
        <f t="shared" si="482"/>
        <v>0</v>
      </c>
      <c r="T893" s="457">
        <f t="shared" si="483"/>
        <v>0</v>
      </c>
      <c r="U893" s="457">
        <f t="shared" si="484"/>
        <v>0</v>
      </c>
      <c r="V893" s="458">
        <f t="shared" si="485"/>
        <v>0</v>
      </c>
      <c r="W893" s="459">
        <v>50</v>
      </c>
      <c r="X893" s="444"/>
    </row>
    <row r="894" spans="1:24" ht="42" customHeight="1">
      <c r="A894" s="446" t="s">
        <v>570</v>
      </c>
      <c r="B894" s="447" t="s">
        <v>590</v>
      </c>
      <c r="C894" s="449" t="s">
        <v>1492</v>
      </c>
      <c r="D894" s="449"/>
      <c r="E894" s="449"/>
      <c r="F894" s="449"/>
      <c r="G894" s="449"/>
      <c r="H894" s="479" t="s">
        <v>43</v>
      </c>
      <c r="I894" s="450">
        <v>100</v>
      </c>
      <c r="J894" s="451">
        <f t="shared" si="477"/>
        <v>200</v>
      </c>
      <c r="K894" s="452">
        <v>0</v>
      </c>
      <c r="L894" s="453">
        <v>0.08</v>
      </c>
      <c r="M894" s="454">
        <f t="shared" si="478"/>
        <v>0</v>
      </c>
      <c r="N894" s="454">
        <f t="shared" si="479"/>
        <v>0</v>
      </c>
      <c r="O894" s="455">
        <f t="shared" si="480"/>
        <v>0</v>
      </c>
      <c r="P894" s="455">
        <f t="shared" si="481"/>
        <v>0</v>
      </c>
      <c r="Q894" s="479" t="s">
        <v>43</v>
      </c>
      <c r="R894" s="456">
        <f t="shared" si="486"/>
        <v>120</v>
      </c>
      <c r="S894" s="457">
        <f t="shared" si="482"/>
        <v>0</v>
      </c>
      <c r="T894" s="457">
        <f t="shared" si="483"/>
        <v>0</v>
      </c>
      <c r="U894" s="457">
        <f t="shared" si="484"/>
        <v>0</v>
      </c>
      <c r="V894" s="458">
        <f t="shared" si="485"/>
        <v>0</v>
      </c>
      <c r="W894" s="459">
        <v>50</v>
      </c>
      <c r="X894" s="444"/>
    </row>
    <row r="895" spans="1:24" ht="45.75" customHeight="1">
      <c r="A895" s="446" t="s">
        <v>570</v>
      </c>
      <c r="B895" s="447" t="s">
        <v>592</v>
      </c>
      <c r="C895" s="449" t="s">
        <v>1493</v>
      </c>
      <c r="D895" s="449"/>
      <c r="E895" s="449"/>
      <c r="F895" s="449"/>
      <c r="G895" s="449"/>
      <c r="H895" s="479" t="s">
        <v>43</v>
      </c>
      <c r="I895" s="450">
        <v>5</v>
      </c>
      <c r="J895" s="451">
        <f t="shared" si="477"/>
        <v>10</v>
      </c>
      <c r="K895" s="452">
        <v>0</v>
      </c>
      <c r="L895" s="453">
        <v>0.08</v>
      </c>
      <c r="M895" s="454">
        <f t="shared" si="478"/>
        <v>0</v>
      </c>
      <c r="N895" s="454">
        <f t="shared" si="479"/>
        <v>0</v>
      </c>
      <c r="O895" s="455">
        <f t="shared" si="480"/>
        <v>0</v>
      </c>
      <c r="P895" s="455">
        <f t="shared" si="481"/>
        <v>0</v>
      </c>
      <c r="Q895" s="479" t="s">
        <v>43</v>
      </c>
      <c r="R895" s="456">
        <f t="shared" si="486"/>
        <v>6</v>
      </c>
      <c r="S895" s="457">
        <f t="shared" si="482"/>
        <v>0</v>
      </c>
      <c r="T895" s="457">
        <f t="shared" si="483"/>
        <v>0</v>
      </c>
      <c r="U895" s="457">
        <f t="shared" si="484"/>
        <v>0</v>
      </c>
      <c r="V895" s="458">
        <f t="shared" si="485"/>
        <v>0</v>
      </c>
      <c r="W895" s="459">
        <v>10</v>
      </c>
      <c r="X895" s="444"/>
    </row>
    <row r="896" spans="1:24" ht="27.75" customHeight="1">
      <c r="A896" s="446" t="s">
        <v>570</v>
      </c>
      <c r="B896" s="447" t="s">
        <v>595</v>
      </c>
      <c r="C896" s="449" t="s">
        <v>1494</v>
      </c>
      <c r="D896" s="449"/>
      <c r="E896" s="449"/>
      <c r="F896" s="449"/>
      <c r="G896" s="449"/>
      <c r="H896" s="479" t="s">
        <v>43</v>
      </c>
      <c r="I896" s="450">
        <v>100</v>
      </c>
      <c r="J896" s="451">
        <f t="shared" si="477"/>
        <v>200</v>
      </c>
      <c r="K896" s="452">
        <v>0</v>
      </c>
      <c r="L896" s="453">
        <v>0.08</v>
      </c>
      <c r="M896" s="454">
        <f t="shared" si="478"/>
        <v>0</v>
      </c>
      <c r="N896" s="454">
        <f t="shared" si="479"/>
        <v>0</v>
      </c>
      <c r="O896" s="455">
        <f t="shared" si="480"/>
        <v>0</v>
      </c>
      <c r="P896" s="455">
        <f t="shared" si="481"/>
        <v>0</v>
      </c>
      <c r="Q896" s="479" t="s">
        <v>43</v>
      </c>
      <c r="R896" s="456">
        <f t="shared" si="486"/>
        <v>120</v>
      </c>
      <c r="S896" s="457">
        <f t="shared" si="482"/>
        <v>0</v>
      </c>
      <c r="T896" s="457">
        <f t="shared" si="483"/>
        <v>0</v>
      </c>
      <c r="U896" s="457">
        <f t="shared" si="484"/>
        <v>0</v>
      </c>
      <c r="V896" s="458">
        <f t="shared" si="485"/>
        <v>0</v>
      </c>
      <c r="W896" s="459">
        <v>50</v>
      </c>
      <c r="X896" s="444"/>
    </row>
    <row r="897" spans="1:25" ht="51.75" customHeight="1">
      <c r="A897" s="446" t="s">
        <v>570</v>
      </c>
      <c r="B897" s="447" t="s">
        <v>598</v>
      </c>
      <c r="C897" s="449" t="s">
        <v>1495</v>
      </c>
      <c r="D897" s="449"/>
      <c r="E897" s="449"/>
      <c r="F897" s="449"/>
      <c r="G897" s="449"/>
      <c r="H897" s="479" t="s">
        <v>43</v>
      </c>
      <c r="I897" s="450">
        <v>1</v>
      </c>
      <c r="J897" s="451">
        <f t="shared" si="477"/>
        <v>2</v>
      </c>
      <c r="K897" s="452">
        <v>0</v>
      </c>
      <c r="L897" s="453">
        <v>0.08</v>
      </c>
      <c r="M897" s="454">
        <f t="shared" si="478"/>
        <v>0</v>
      </c>
      <c r="N897" s="454">
        <f t="shared" si="479"/>
        <v>0</v>
      </c>
      <c r="O897" s="455">
        <f t="shared" si="480"/>
        <v>0</v>
      </c>
      <c r="P897" s="455">
        <f t="shared" si="481"/>
        <v>0</v>
      </c>
      <c r="Q897" s="479" t="s">
        <v>43</v>
      </c>
      <c r="R897" s="456">
        <v>1</v>
      </c>
      <c r="S897" s="457">
        <f t="shared" si="482"/>
        <v>0</v>
      </c>
      <c r="T897" s="457">
        <f t="shared" si="483"/>
        <v>0</v>
      </c>
      <c r="U897" s="457">
        <f t="shared" si="484"/>
        <v>0</v>
      </c>
      <c r="V897" s="458">
        <f t="shared" si="485"/>
        <v>0</v>
      </c>
      <c r="W897" s="459"/>
      <c r="X897" s="444"/>
    </row>
    <row r="898" spans="1:25" ht="27.75" customHeight="1">
      <c r="A898" s="446" t="s">
        <v>570</v>
      </c>
      <c r="B898" s="447" t="s">
        <v>600</v>
      </c>
      <c r="C898" s="449" t="s">
        <v>1440</v>
      </c>
      <c r="D898" s="449"/>
      <c r="E898" s="449"/>
      <c r="F898" s="449"/>
      <c r="G898" s="449"/>
      <c r="H898" s="479" t="s">
        <v>43</v>
      </c>
      <c r="I898" s="450">
        <v>10</v>
      </c>
      <c r="J898" s="451">
        <f t="shared" si="477"/>
        <v>20</v>
      </c>
      <c r="K898" s="452">
        <v>0</v>
      </c>
      <c r="L898" s="453">
        <v>0.08</v>
      </c>
      <c r="M898" s="454">
        <f t="shared" si="478"/>
        <v>0</v>
      </c>
      <c r="N898" s="454">
        <f t="shared" si="479"/>
        <v>0</v>
      </c>
      <c r="O898" s="455">
        <f t="shared" si="480"/>
        <v>0</v>
      </c>
      <c r="P898" s="455">
        <f t="shared" si="481"/>
        <v>0</v>
      </c>
      <c r="Q898" s="479" t="s">
        <v>43</v>
      </c>
      <c r="R898" s="456">
        <f>J898*0.6</f>
        <v>12</v>
      </c>
      <c r="S898" s="457">
        <f t="shared" si="482"/>
        <v>0</v>
      </c>
      <c r="T898" s="457">
        <f t="shared" si="483"/>
        <v>0</v>
      </c>
      <c r="U898" s="457">
        <f t="shared" si="484"/>
        <v>0</v>
      </c>
      <c r="V898" s="458">
        <f t="shared" si="485"/>
        <v>0</v>
      </c>
      <c r="W898" s="459">
        <v>20</v>
      </c>
      <c r="X898" s="444"/>
    </row>
    <row r="899" spans="1:25" ht="27.75" customHeight="1">
      <c r="A899" s="446" t="s">
        <v>570</v>
      </c>
      <c r="B899" s="447" t="s">
        <v>602</v>
      </c>
      <c r="C899" s="449" t="s">
        <v>1442</v>
      </c>
      <c r="D899" s="449"/>
      <c r="E899" s="449"/>
      <c r="F899" s="449"/>
      <c r="G899" s="449"/>
      <c r="H899" s="479" t="s">
        <v>43</v>
      </c>
      <c r="I899" s="450">
        <v>10</v>
      </c>
      <c r="J899" s="451">
        <f t="shared" si="477"/>
        <v>20</v>
      </c>
      <c r="K899" s="452">
        <v>0</v>
      </c>
      <c r="L899" s="453">
        <v>0.08</v>
      </c>
      <c r="M899" s="454">
        <f t="shared" si="478"/>
        <v>0</v>
      </c>
      <c r="N899" s="454">
        <f t="shared" si="479"/>
        <v>0</v>
      </c>
      <c r="O899" s="455">
        <f t="shared" si="480"/>
        <v>0</v>
      </c>
      <c r="P899" s="455">
        <f t="shared" si="481"/>
        <v>0</v>
      </c>
      <c r="Q899" s="479" t="s">
        <v>43</v>
      </c>
      <c r="R899" s="456">
        <f>J899*0.6</f>
        <v>12</v>
      </c>
      <c r="S899" s="457">
        <f t="shared" si="482"/>
        <v>0</v>
      </c>
      <c r="T899" s="457">
        <f t="shared" si="483"/>
        <v>0</v>
      </c>
      <c r="U899" s="457">
        <f t="shared" si="484"/>
        <v>0</v>
      </c>
      <c r="V899" s="458">
        <f t="shared" si="485"/>
        <v>0</v>
      </c>
      <c r="W899" s="459">
        <v>20</v>
      </c>
      <c r="X899" s="444"/>
    </row>
    <row r="900" spans="1:25" ht="27.75" customHeight="1">
      <c r="A900" s="446" t="s">
        <v>570</v>
      </c>
      <c r="B900" s="447" t="s">
        <v>604</v>
      </c>
      <c r="C900" s="449" t="s">
        <v>1448</v>
      </c>
      <c r="D900" s="449"/>
      <c r="E900" s="449"/>
      <c r="F900" s="449"/>
      <c r="G900" s="449"/>
      <c r="H900" s="479" t="s">
        <v>43</v>
      </c>
      <c r="I900" s="450">
        <v>10</v>
      </c>
      <c r="J900" s="451">
        <f t="shared" si="477"/>
        <v>20</v>
      </c>
      <c r="K900" s="452">
        <v>0</v>
      </c>
      <c r="L900" s="453">
        <v>0.08</v>
      </c>
      <c r="M900" s="454">
        <f t="shared" si="478"/>
        <v>0</v>
      </c>
      <c r="N900" s="454">
        <f t="shared" si="479"/>
        <v>0</v>
      </c>
      <c r="O900" s="455">
        <f t="shared" si="480"/>
        <v>0</v>
      </c>
      <c r="P900" s="455">
        <f t="shared" si="481"/>
        <v>0</v>
      </c>
      <c r="Q900" s="479" t="s">
        <v>43</v>
      </c>
      <c r="R900" s="456">
        <f>J900*0.6</f>
        <v>12</v>
      </c>
      <c r="S900" s="457">
        <f t="shared" si="482"/>
        <v>0</v>
      </c>
      <c r="T900" s="457">
        <f t="shared" si="483"/>
        <v>0</v>
      </c>
      <c r="U900" s="457">
        <f t="shared" si="484"/>
        <v>0</v>
      </c>
      <c r="V900" s="458">
        <f t="shared" si="485"/>
        <v>0</v>
      </c>
      <c r="W900" s="459">
        <v>20</v>
      </c>
      <c r="X900" s="444"/>
    </row>
    <row r="901" spans="1:25" ht="27.75" customHeight="1">
      <c r="A901" s="446" t="s">
        <v>570</v>
      </c>
      <c r="B901" s="447" t="s">
        <v>605</v>
      </c>
      <c r="C901" s="449" t="s">
        <v>1446</v>
      </c>
      <c r="D901" s="449"/>
      <c r="E901" s="449"/>
      <c r="F901" s="449"/>
      <c r="G901" s="449"/>
      <c r="H901" s="479" t="s">
        <v>43</v>
      </c>
      <c r="I901" s="450">
        <v>10</v>
      </c>
      <c r="J901" s="451">
        <f t="shared" si="477"/>
        <v>20</v>
      </c>
      <c r="K901" s="452">
        <v>0</v>
      </c>
      <c r="L901" s="453">
        <v>0.08</v>
      </c>
      <c r="M901" s="454">
        <f t="shared" si="478"/>
        <v>0</v>
      </c>
      <c r="N901" s="454">
        <f t="shared" si="479"/>
        <v>0</v>
      </c>
      <c r="O901" s="455">
        <f t="shared" si="480"/>
        <v>0</v>
      </c>
      <c r="P901" s="455">
        <f t="shared" si="481"/>
        <v>0</v>
      </c>
      <c r="Q901" s="479" t="s">
        <v>43</v>
      </c>
      <c r="R901" s="456">
        <f>J901*0.6</f>
        <v>12</v>
      </c>
      <c r="S901" s="457">
        <f t="shared" si="482"/>
        <v>0</v>
      </c>
      <c r="T901" s="457">
        <f t="shared" si="483"/>
        <v>0</v>
      </c>
      <c r="U901" s="457">
        <f t="shared" si="484"/>
        <v>0</v>
      </c>
      <c r="V901" s="458">
        <f t="shared" si="485"/>
        <v>0</v>
      </c>
      <c r="W901" s="459">
        <v>20</v>
      </c>
      <c r="X901" s="444"/>
    </row>
    <row r="902" spans="1:25" s="445" customFormat="1" ht="30.75" customHeight="1">
      <c r="A902" s="446"/>
      <c r="B902" s="650" t="s">
        <v>1496</v>
      </c>
      <c r="C902" s="650"/>
      <c r="D902" s="650"/>
      <c r="E902" s="650"/>
      <c r="F902" s="596"/>
      <c r="G902" s="596"/>
      <c r="H902" s="437"/>
      <c r="I902" s="439"/>
      <c r="J902" s="437"/>
      <c r="K902" s="437"/>
      <c r="L902" s="437"/>
      <c r="M902" s="437"/>
      <c r="N902" s="441" t="s">
        <v>535</v>
      </c>
      <c r="O902" s="440">
        <f>SUM(O903:O960)</f>
        <v>0</v>
      </c>
      <c r="P902" s="440">
        <f>SUM(P903:P960)</f>
        <v>0</v>
      </c>
      <c r="Q902" s="594"/>
      <c r="R902" s="442"/>
      <c r="S902" s="440">
        <f>SUM(S903:S960)</f>
        <v>0</v>
      </c>
      <c r="T902" s="440">
        <f>SUM(T903:T960)</f>
        <v>0</v>
      </c>
      <c r="U902" s="440">
        <f>SUM(U903:U960)</f>
        <v>0</v>
      </c>
      <c r="V902" s="440">
        <f>SUM(V903:V960)</f>
        <v>0</v>
      </c>
      <c r="W902" s="443"/>
      <c r="X902" s="444"/>
      <c r="Y902" s="410"/>
    </row>
    <row r="903" spans="1:25" ht="45.75" customHeight="1">
      <c r="A903" s="446" t="s">
        <v>570</v>
      </c>
      <c r="B903" s="447" t="s">
        <v>571</v>
      </c>
      <c r="C903" s="526" t="s">
        <v>1497</v>
      </c>
      <c r="D903" s="465"/>
      <c r="E903" s="465"/>
      <c r="F903" s="465"/>
      <c r="G903" s="465"/>
      <c r="H903" s="466"/>
      <c r="I903" s="467"/>
      <c r="J903" s="468"/>
      <c r="K903" s="470"/>
      <c r="L903" s="471"/>
      <c r="M903" s="472"/>
      <c r="N903" s="472"/>
      <c r="O903" s="473"/>
      <c r="P903" s="473"/>
      <c r="Q903" s="473"/>
      <c r="R903" s="474"/>
      <c r="S903" s="475"/>
      <c r="T903" s="475"/>
      <c r="U903" s="475"/>
      <c r="V903" s="476"/>
      <c r="W903" s="477"/>
      <c r="X903" s="444"/>
    </row>
    <row r="904" spans="1:25" ht="27.75" customHeight="1">
      <c r="A904" s="446" t="s">
        <v>570</v>
      </c>
      <c r="B904" s="497" t="s">
        <v>617</v>
      </c>
      <c r="C904" s="449" t="s">
        <v>1498</v>
      </c>
      <c r="D904" s="449"/>
      <c r="E904" s="449"/>
      <c r="F904" s="449"/>
      <c r="G904" s="449"/>
      <c r="H904" s="479" t="s">
        <v>43</v>
      </c>
      <c r="I904" s="450">
        <v>2</v>
      </c>
      <c r="J904" s="451">
        <f t="shared" ref="J904:J924" si="487">I904*2</f>
        <v>4</v>
      </c>
      <c r="K904" s="452">
        <v>0</v>
      </c>
      <c r="L904" s="453">
        <v>0.08</v>
      </c>
      <c r="M904" s="454">
        <f t="shared" ref="M904:M924" si="488">K904*L904</f>
        <v>0</v>
      </c>
      <c r="N904" s="454">
        <f t="shared" ref="N904:N924" si="489">K904+M904</f>
        <v>0</v>
      </c>
      <c r="O904" s="455">
        <f t="shared" ref="O904:O924" si="490">J904*K904</f>
        <v>0</v>
      </c>
      <c r="P904" s="455">
        <f t="shared" ref="P904:P924" si="491">J904*N904</f>
        <v>0</v>
      </c>
      <c r="Q904" s="479" t="s">
        <v>43</v>
      </c>
      <c r="R904" s="456">
        <v>2</v>
      </c>
      <c r="S904" s="457">
        <f t="shared" ref="S904:S924" si="492">R904*K904</f>
        <v>0</v>
      </c>
      <c r="T904" s="457">
        <f t="shared" ref="T904:T924" si="493">R904*N904</f>
        <v>0</v>
      </c>
      <c r="U904" s="457">
        <f t="shared" ref="U904:U924" si="494">O904+S904</f>
        <v>0</v>
      </c>
      <c r="V904" s="458">
        <f t="shared" ref="V904:V924" si="495">P904+T904</f>
        <v>0</v>
      </c>
      <c r="W904" s="459">
        <v>2</v>
      </c>
      <c r="X904" s="444"/>
    </row>
    <row r="905" spans="1:25" ht="27.75" customHeight="1">
      <c r="A905" s="446" t="s">
        <v>570</v>
      </c>
      <c r="B905" s="497" t="s">
        <v>619</v>
      </c>
      <c r="C905" s="449" t="s">
        <v>1499</v>
      </c>
      <c r="D905" s="449"/>
      <c r="E905" s="449"/>
      <c r="F905" s="449"/>
      <c r="G905" s="449"/>
      <c r="H905" s="479" t="s">
        <v>43</v>
      </c>
      <c r="I905" s="450">
        <v>2</v>
      </c>
      <c r="J905" s="451">
        <f t="shared" si="487"/>
        <v>4</v>
      </c>
      <c r="K905" s="452">
        <v>0</v>
      </c>
      <c r="L905" s="453">
        <v>0.08</v>
      </c>
      <c r="M905" s="454">
        <f t="shared" si="488"/>
        <v>0</v>
      </c>
      <c r="N905" s="454">
        <f t="shared" si="489"/>
        <v>0</v>
      </c>
      <c r="O905" s="455">
        <f t="shared" si="490"/>
        <v>0</v>
      </c>
      <c r="P905" s="455">
        <f t="shared" si="491"/>
        <v>0</v>
      </c>
      <c r="Q905" s="479" t="s">
        <v>43</v>
      </c>
      <c r="R905" s="456">
        <v>2</v>
      </c>
      <c r="S905" s="457">
        <f t="shared" si="492"/>
        <v>0</v>
      </c>
      <c r="T905" s="457">
        <f t="shared" si="493"/>
        <v>0</v>
      </c>
      <c r="U905" s="457">
        <f t="shared" si="494"/>
        <v>0</v>
      </c>
      <c r="V905" s="458">
        <f t="shared" si="495"/>
        <v>0</v>
      </c>
      <c r="W905" s="459">
        <v>2</v>
      </c>
      <c r="X905" s="444"/>
    </row>
    <row r="906" spans="1:25" ht="27.75" customHeight="1">
      <c r="A906" s="446" t="s">
        <v>570</v>
      </c>
      <c r="B906" s="497" t="s">
        <v>621</v>
      </c>
      <c r="C906" s="449" t="s">
        <v>1500</v>
      </c>
      <c r="D906" s="449"/>
      <c r="E906" s="449"/>
      <c r="F906" s="449"/>
      <c r="G906" s="449"/>
      <c r="H906" s="479" t="s">
        <v>43</v>
      </c>
      <c r="I906" s="450">
        <v>2</v>
      </c>
      <c r="J906" s="451">
        <f t="shared" si="487"/>
        <v>4</v>
      </c>
      <c r="K906" s="452">
        <v>0</v>
      </c>
      <c r="L906" s="453">
        <v>0.08</v>
      </c>
      <c r="M906" s="454">
        <f t="shared" si="488"/>
        <v>0</v>
      </c>
      <c r="N906" s="454">
        <f t="shared" si="489"/>
        <v>0</v>
      </c>
      <c r="O906" s="455">
        <f t="shared" si="490"/>
        <v>0</v>
      </c>
      <c r="P906" s="455">
        <f t="shared" si="491"/>
        <v>0</v>
      </c>
      <c r="Q906" s="479" t="s">
        <v>43</v>
      </c>
      <c r="R906" s="456">
        <v>2</v>
      </c>
      <c r="S906" s="457">
        <f t="shared" si="492"/>
        <v>0</v>
      </c>
      <c r="T906" s="457">
        <f t="shared" si="493"/>
        <v>0</v>
      </c>
      <c r="U906" s="457">
        <f t="shared" si="494"/>
        <v>0</v>
      </c>
      <c r="V906" s="458">
        <f t="shared" si="495"/>
        <v>0</v>
      </c>
      <c r="W906" s="459">
        <v>2</v>
      </c>
      <c r="X906" s="444"/>
    </row>
    <row r="907" spans="1:25" ht="27.75" customHeight="1">
      <c r="A907" s="446" t="s">
        <v>570</v>
      </c>
      <c r="B907" s="497" t="s">
        <v>623</v>
      </c>
      <c r="C907" s="449" t="s">
        <v>1501</v>
      </c>
      <c r="D907" s="449"/>
      <c r="E907" s="449"/>
      <c r="F907" s="449"/>
      <c r="G907" s="449"/>
      <c r="H907" s="479" t="s">
        <v>43</v>
      </c>
      <c r="I907" s="450">
        <v>2</v>
      </c>
      <c r="J907" s="451">
        <f t="shared" si="487"/>
        <v>4</v>
      </c>
      <c r="K907" s="452">
        <v>0</v>
      </c>
      <c r="L907" s="453">
        <v>0.08</v>
      </c>
      <c r="M907" s="454">
        <f t="shared" si="488"/>
        <v>0</v>
      </c>
      <c r="N907" s="454">
        <f t="shared" si="489"/>
        <v>0</v>
      </c>
      <c r="O907" s="455">
        <f t="shared" si="490"/>
        <v>0</v>
      </c>
      <c r="P907" s="455">
        <f t="shared" si="491"/>
        <v>0</v>
      </c>
      <c r="Q907" s="479" t="s">
        <v>43</v>
      </c>
      <c r="R907" s="456">
        <v>2</v>
      </c>
      <c r="S907" s="457">
        <f t="shared" si="492"/>
        <v>0</v>
      </c>
      <c r="T907" s="457">
        <f t="shared" si="493"/>
        <v>0</v>
      </c>
      <c r="U907" s="457">
        <f t="shared" si="494"/>
        <v>0</v>
      </c>
      <c r="V907" s="458">
        <f t="shared" si="495"/>
        <v>0</v>
      </c>
      <c r="W907" s="459">
        <v>2</v>
      </c>
      <c r="X907" s="444"/>
    </row>
    <row r="908" spans="1:25" ht="27.75" customHeight="1">
      <c r="A908" s="446" t="s">
        <v>570</v>
      </c>
      <c r="B908" s="497" t="s">
        <v>632</v>
      </c>
      <c r="C908" s="449" t="s">
        <v>1502</v>
      </c>
      <c r="D908" s="449"/>
      <c r="E908" s="449"/>
      <c r="F908" s="449"/>
      <c r="G908" s="449"/>
      <c r="H908" s="479" t="s">
        <v>43</v>
      </c>
      <c r="I908" s="450">
        <v>2</v>
      </c>
      <c r="J908" s="451">
        <f t="shared" si="487"/>
        <v>4</v>
      </c>
      <c r="K908" s="452">
        <v>0</v>
      </c>
      <c r="L908" s="453">
        <v>0.08</v>
      </c>
      <c r="M908" s="454">
        <f t="shared" si="488"/>
        <v>0</v>
      </c>
      <c r="N908" s="454">
        <f t="shared" si="489"/>
        <v>0</v>
      </c>
      <c r="O908" s="455">
        <f t="shared" si="490"/>
        <v>0</v>
      </c>
      <c r="P908" s="455">
        <f t="shared" si="491"/>
        <v>0</v>
      </c>
      <c r="Q908" s="479" t="s">
        <v>43</v>
      </c>
      <c r="R908" s="456">
        <v>2</v>
      </c>
      <c r="S908" s="457">
        <f t="shared" si="492"/>
        <v>0</v>
      </c>
      <c r="T908" s="457">
        <f t="shared" si="493"/>
        <v>0</v>
      </c>
      <c r="U908" s="457">
        <f t="shared" si="494"/>
        <v>0</v>
      </c>
      <c r="V908" s="458">
        <f t="shared" si="495"/>
        <v>0</v>
      </c>
      <c r="W908" s="459">
        <v>2</v>
      </c>
      <c r="X908" s="444"/>
    </row>
    <row r="909" spans="1:25" ht="27.75" customHeight="1">
      <c r="A909" s="446" t="s">
        <v>570</v>
      </c>
      <c r="B909" s="497" t="s">
        <v>634</v>
      </c>
      <c r="C909" s="449" t="s">
        <v>1503</v>
      </c>
      <c r="D909" s="449"/>
      <c r="E909" s="449"/>
      <c r="F909" s="449"/>
      <c r="G909" s="449"/>
      <c r="H909" s="479" t="s">
        <v>43</v>
      </c>
      <c r="I909" s="450">
        <v>4</v>
      </c>
      <c r="J909" s="451">
        <f t="shared" si="487"/>
        <v>8</v>
      </c>
      <c r="K909" s="452">
        <v>0</v>
      </c>
      <c r="L909" s="453">
        <v>0.08</v>
      </c>
      <c r="M909" s="454">
        <f t="shared" si="488"/>
        <v>0</v>
      </c>
      <c r="N909" s="454">
        <f t="shared" si="489"/>
        <v>0</v>
      </c>
      <c r="O909" s="455">
        <f t="shared" si="490"/>
        <v>0</v>
      </c>
      <c r="P909" s="455">
        <f t="shared" si="491"/>
        <v>0</v>
      </c>
      <c r="Q909" s="479" t="s">
        <v>43</v>
      </c>
      <c r="R909" s="456">
        <v>4</v>
      </c>
      <c r="S909" s="457">
        <f t="shared" si="492"/>
        <v>0</v>
      </c>
      <c r="T909" s="457">
        <f t="shared" si="493"/>
        <v>0</v>
      </c>
      <c r="U909" s="457">
        <f t="shared" si="494"/>
        <v>0</v>
      </c>
      <c r="V909" s="458">
        <f t="shared" si="495"/>
        <v>0</v>
      </c>
      <c r="W909" s="459">
        <v>2</v>
      </c>
      <c r="X909" s="444"/>
    </row>
    <row r="910" spans="1:25" ht="27.75" customHeight="1">
      <c r="A910" s="446" t="s">
        <v>570</v>
      </c>
      <c r="B910" s="497" t="s">
        <v>636</v>
      </c>
      <c r="C910" s="449" t="s">
        <v>1504</v>
      </c>
      <c r="D910" s="449"/>
      <c r="E910" s="449"/>
      <c r="F910" s="449"/>
      <c r="G910" s="449"/>
      <c r="H910" s="479" t="s">
        <v>43</v>
      </c>
      <c r="I910" s="450">
        <v>4</v>
      </c>
      <c r="J910" s="451">
        <f t="shared" si="487"/>
        <v>8</v>
      </c>
      <c r="K910" s="452">
        <v>0</v>
      </c>
      <c r="L910" s="453">
        <v>0.08</v>
      </c>
      <c r="M910" s="454">
        <f t="shared" si="488"/>
        <v>0</v>
      </c>
      <c r="N910" s="454">
        <f t="shared" si="489"/>
        <v>0</v>
      </c>
      <c r="O910" s="455">
        <f t="shared" si="490"/>
        <v>0</v>
      </c>
      <c r="P910" s="455">
        <f t="shared" si="491"/>
        <v>0</v>
      </c>
      <c r="Q910" s="479" t="s">
        <v>43</v>
      </c>
      <c r="R910" s="456">
        <v>4</v>
      </c>
      <c r="S910" s="457">
        <f t="shared" si="492"/>
        <v>0</v>
      </c>
      <c r="T910" s="457">
        <f t="shared" si="493"/>
        <v>0</v>
      </c>
      <c r="U910" s="457">
        <f t="shared" si="494"/>
        <v>0</v>
      </c>
      <c r="V910" s="458">
        <f t="shared" si="495"/>
        <v>0</v>
      </c>
      <c r="W910" s="459">
        <v>2</v>
      </c>
      <c r="X910" s="444"/>
    </row>
    <row r="911" spans="1:25" ht="27.75" customHeight="1">
      <c r="A911" s="446" t="s">
        <v>570</v>
      </c>
      <c r="B911" s="497" t="s">
        <v>638</v>
      </c>
      <c r="C911" s="449" t="s">
        <v>1505</v>
      </c>
      <c r="D911" s="449"/>
      <c r="E911" s="449"/>
      <c r="F911" s="449"/>
      <c r="G911" s="449"/>
      <c r="H911" s="479" t="s">
        <v>43</v>
      </c>
      <c r="I911" s="450">
        <v>4</v>
      </c>
      <c r="J911" s="451">
        <f t="shared" si="487"/>
        <v>8</v>
      </c>
      <c r="K911" s="452">
        <v>0</v>
      </c>
      <c r="L911" s="453">
        <v>0.08</v>
      </c>
      <c r="M911" s="454">
        <f t="shared" si="488"/>
        <v>0</v>
      </c>
      <c r="N911" s="454">
        <f t="shared" si="489"/>
        <v>0</v>
      </c>
      <c r="O911" s="455">
        <f t="shared" si="490"/>
        <v>0</v>
      </c>
      <c r="P911" s="455">
        <f t="shared" si="491"/>
        <v>0</v>
      </c>
      <c r="Q911" s="479" t="s">
        <v>43</v>
      </c>
      <c r="R911" s="456">
        <v>4</v>
      </c>
      <c r="S911" s="457">
        <f t="shared" si="492"/>
        <v>0</v>
      </c>
      <c r="T911" s="457">
        <f t="shared" si="493"/>
        <v>0</v>
      </c>
      <c r="U911" s="457">
        <f t="shared" si="494"/>
        <v>0</v>
      </c>
      <c r="V911" s="458">
        <f t="shared" si="495"/>
        <v>0</v>
      </c>
      <c r="W911" s="459">
        <v>2</v>
      </c>
      <c r="X911" s="444"/>
    </row>
    <row r="912" spans="1:25" ht="27.75" customHeight="1">
      <c r="A912" s="446" t="s">
        <v>570</v>
      </c>
      <c r="B912" s="497" t="s">
        <v>640</v>
      </c>
      <c r="C912" s="449" t="s">
        <v>1506</v>
      </c>
      <c r="D912" s="449"/>
      <c r="E912" s="449"/>
      <c r="F912" s="449"/>
      <c r="G912" s="449"/>
      <c r="H912" s="479" t="s">
        <v>43</v>
      </c>
      <c r="I912" s="450">
        <v>2</v>
      </c>
      <c r="J912" s="451">
        <f t="shared" si="487"/>
        <v>4</v>
      </c>
      <c r="K912" s="452">
        <v>0</v>
      </c>
      <c r="L912" s="453">
        <v>0.08</v>
      </c>
      <c r="M912" s="454">
        <f t="shared" si="488"/>
        <v>0</v>
      </c>
      <c r="N912" s="454">
        <f t="shared" si="489"/>
        <v>0</v>
      </c>
      <c r="O912" s="455">
        <f t="shared" si="490"/>
        <v>0</v>
      </c>
      <c r="P912" s="455">
        <f t="shared" si="491"/>
        <v>0</v>
      </c>
      <c r="Q912" s="479" t="s">
        <v>43</v>
      </c>
      <c r="R912" s="456">
        <v>2</v>
      </c>
      <c r="S912" s="457">
        <f t="shared" si="492"/>
        <v>0</v>
      </c>
      <c r="T912" s="457">
        <f t="shared" si="493"/>
        <v>0</v>
      </c>
      <c r="U912" s="457">
        <f t="shared" si="494"/>
        <v>0</v>
      </c>
      <c r="V912" s="458">
        <f t="shared" si="495"/>
        <v>0</v>
      </c>
      <c r="W912" s="459">
        <v>2</v>
      </c>
      <c r="X912" s="444"/>
    </row>
    <row r="913" spans="1:24" ht="27.75" customHeight="1">
      <c r="A913" s="446" t="s">
        <v>570</v>
      </c>
      <c r="B913" s="497" t="s">
        <v>1059</v>
      </c>
      <c r="C913" s="449" t="s">
        <v>1507</v>
      </c>
      <c r="D913" s="449"/>
      <c r="E913" s="449"/>
      <c r="F913" s="449"/>
      <c r="G913" s="449"/>
      <c r="H913" s="479" t="s">
        <v>43</v>
      </c>
      <c r="I913" s="450">
        <v>2</v>
      </c>
      <c r="J913" s="451">
        <f t="shared" si="487"/>
        <v>4</v>
      </c>
      <c r="K913" s="452">
        <v>0</v>
      </c>
      <c r="L913" s="453">
        <v>0.08</v>
      </c>
      <c r="M913" s="454">
        <f t="shared" si="488"/>
        <v>0</v>
      </c>
      <c r="N913" s="454">
        <f t="shared" si="489"/>
        <v>0</v>
      </c>
      <c r="O913" s="455">
        <f t="shared" si="490"/>
        <v>0</v>
      </c>
      <c r="P913" s="455">
        <f t="shared" si="491"/>
        <v>0</v>
      </c>
      <c r="Q913" s="479" t="s">
        <v>43</v>
      </c>
      <c r="R913" s="456">
        <v>2</v>
      </c>
      <c r="S913" s="457">
        <f t="shared" si="492"/>
        <v>0</v>
      </c>
      <c r="T913" s="457">
        <f t="shared" si="493"/>
        <v>0</v>
      </c>
      <c r="U913" s="457">
        <f t="shared" si="494"/>
        <v>0</v>
      </c>
      <c r="V913" s="458">
        <f t="shared" si="495"/>
        <v>0</v>
      </c>
      <c r="W913" s="459">
        <v>2</v>
      </c>
      <c r="X913" s="444"/>
    </row>
    <row r="914" spans="1:24" ht="27.75" customHeight="1">
      <c r="A914" s="446" t="s">
        <v>570</v>
      </c>
      <c r="B914" s="497" t="s">
        <v>1061</v>
      </c>
      <c r="C914" s="449" t="s">
        <v>1508</v>
      </c>
      <c r="D914" s="449"/>
      <c r="E914" s="449"/>
      <c r="F914" s="449"/>
      <c r="G914" s="449"/>
      <c r="H914" s="479" t="s">
        <v>43</v>
      </c>
      <c r="I914" s="450">
        <v>2</v>
      </c>
      <c r="J914" s="451">
        <f t="shared" si="487"/>
        <v>4</v>
      </c>
      <c r="K914" s="452">
        <v>0</v>
      </c>
      <c r="L914" s="453">
        <v>0.08</v>
      </c>
      <c r="M914" s="454">
        <f t="shared" si="488"/>
        <v>0</v>
      </c>
      <c r="N914" s="454">
        <f t="shared" si="489"/>
        <v>0</v>
      </c>
      <c r="O914" s="455">
        <f t="shared" si="490"/>
        <v>0</v>
      </c>
      <c r="P914" s="455">
        <f t="shared" si="491"/>
        <v>0</v>
      </c>
      <c r="Q914" s="479" t="s">
        <v>43</v>
      </c>
      <c r="R914" s="456">
        <v>2</v>
      </c>
      <c r="S914" s="457">
        <f t="shared" si="492"/>
        <v>0</v>
      </c>
      <c r="T914" s="457">
        <f t="shared" si="493"/>
        <v>0</v>
      </c>
      <c r="U914" s="457">
        <f t="shared" si="494"/>
        <v>0</v>
      </c>
      <c r="V914" s="458">
        <f t="shared" si="495"/>
        <v>0</v>
      </c>
      <c r="W914" s="459">
        <v>2</v>
      </c>
      <c r="X914" s="444"/>
    </row>
    <row r="915" spans="1:24" ht="27.75" customHeight="1">
      <c r="A915" s="446" t="s">
        <v>570</v>
      </c>
      <c r="B915" s="497" t="s">
        <v>1063</v>
      </c>
      <c r="C915" s="449" t="s">
        <v>1509</v>
      </c>
      <c r="D915" s="449"/>
      <c r="E915" s="449"/>
      <c r="F915" s="449"/>
      <c r="G915" s="449"/>
      <c r="H915" s="479" t="s">
        <v>43</v>
      </c>
      <c r="I915" s="450">
        <v>2</v>
      </c>
      <c r="J915" s="451">
        <f t="shared" si="487"/>
        <v>4</v>
      </c>
      <c r="K915" s="452">
        <v>0</v>
      </c>
      <c r="L915" s="453">
        <v>0.08</v>
      </c>
      <c r="M915" s="454">
        <f t="shared" si="488"/>
        <v>0</v>
      </c>
      <c r="N915" s="454">
        <f t="shared" si="489"/>
        <v>0</v>
      </c>
      <c r="O915" s="455">
        <f t="shared" si="490"/>
        <v>0</v>
      </c>
      <c r="P915" s="455">
        <f t="shared" si="491"/>
        <v>0</v>
      </c>
      <c r="Q915" s="479" t="s">
        <v>43</v>
      </c>
      <c r="R915" s="456">
        <v>2</v>
      </c>
      <c r="S915" s="457">
        <f t="shared" si="492"/>
        <v>0</v>
      </c>
      <c r="T915" s="457">
        <f t="shared" si="493"/>
        <v>0</v>
      </c>
      <c r="U915" s="457">
        <f t="shared" si="494"/>
        <v>0</v>
      </c>
      <c r="V915" s="458">
        <f t="shared" si="495"/>
        <v>0</v>
      </c>
      <c r="W915" s="459">
        <v>2</v>
      </c>
      <c r="X915" s="444"/>
    </row>
    <row r="916" spans="1:24" ht="27.75" customHeight="1">
      <c r="A916" s="446" t="s">
        <v>570</v>
      </c>
      <c r="B916" s="497" t="s">
        <v>1094</v>
      </c>
      <c r="C916" s="449" t="s">
        <v>1510</v>
      </c>
      <c r="D916" s="449"/>
      <c r="E916" s="449"/>
      <c r="F916" s="449"/>
      <c r="G916" s="449"/>
      <c r="H916" s="479" t="s">
        <v>43</v>
      </c>
      <c r="I916" s="450">
        <v>1</v>
      </c>
      <c r="J916" s="451">
        <f t="shared" si="487"/>
        <v>2</v>
      </c>
      <c r="K916" s="452">
        <v>0</v>
      </c>
      <c r="L916" s="453">
        <v>0.08</v>
      </c>
      <c r="M916" s="454">
        <f t="shared" si="488"/>
        <v>0</v>
      </c>
      <c r="N916" s="454">
        <f t="shared" si="489"/>
        <v>0</v>
      </c>
      <c r="O916" s="455">
        <f t="shared" si="490"/>
        <v>0</v>
      </c>
      <c r="P916" s="455">
        <f t="shared" si="491"/>
        <v>0</v>
      </c>
      <c r="Q916" s="479" t="s">
        <v>43</v>
      </c>
      <c r="R916" s="456">
        <v>1</v>
      </c>
      <c r="S916" s="457">
        <f t="shared" si="492"/>
        <v>0</v>
      </c>
      <c r="T916" s="457">
        <f t="shared" si="493"/>
        <v>0</v>
      </c>
      <c r="U916" s="457">
        <f t="shared" si="494"/>
        <v>0</v>
      </c>
      <c r="V916" s="458">
        <f t="shared" si="495"/>
        <v>0</v>
      </c>
      <c r="W916" s="459">
        <v>2</v>
      </c>
      <c r="X916" s="444"/>
    </row>
    <row r="917" spans="1:24" ht="35.25" customHeight="1">
      <c r="A917" s="446" t="s">
        <v>570</v>
      </c>
      <c r="B917" s="497" t="s">
        <v>1096</v>
      </c>
      <c r="C917" s="449" t="s">
        <v>1511</v>
      </c>
      <c r="D917" s="449"/>
      <c r="E917" s="449"/>
      <c r="F917" s="449"/>
      <c r="G917" s="449"/>
      <c r="H917" s="479" t="s">
        <v>43</v>
      </c>
      <c r="I917" s="450">
        <v>2</v>
      </c>
      <c r="J917" s="451">
        <f t="shared" si="487"/>
        <v>4</v>
      </c>
      <c r="K917" s="452">
        <v>0</v>
      </c>
      <c r="L917" s="453">
        <v>0.08</v>
      </c>
      <c r="M917" s="454">
        <f t="shared" si="488"/>
        <v>0</v>
      </c>
      <c r="N917" s="454">
        <f t="shared" si="489"/>
        <v>0</v>
      </c>
      <c r="O917" s="455">
        <f t="shared" si="490"/>
        <v>0</v>
      </c>
      <c r="P917" s="455">
        <f t="shared" si="491"/>
        <v>0</v>
      </c>
      <c r="Q917" s="479" t="s">
        <v>43</v>
      </c>
      <c r="R917" s="456">
        <v>2</v>
      </c>
      <c r="S917" s="457">
        <f t="shared" si="492"/>
        <v>0</v>
      </c>
      <c r="T917" s="457">
        <f t="shared" si="493"/>
        <v>0</v>
      </c>
      <c r="U917" s="457">
        <f t="shared" si="494"/>
        <v>0</v>
      </c>
      <c r="V917" s="458">
        <f t="shared" si="495"/>
        <v>0</v>
      </c>
      <c r="W917" s="459">
        <v>2</v>
      </c>
      <c r="X917" s="444"/>
    </row>
    <row r="918" spans="1:24" ht="35.25" customHeight="1">
      <c r="A918" s="446" t="s">
        <v>570</v>
      </c>
      <c r="B918" s="497" t="s">
        <v>1098</v>
      </c>
      <c r="C918" s="449" t="s">
        <v>1512</v>
      </c>
      <c r="D918" s="449"/>
      <c r="E918" s="449"/>
      <c r="F918" s="449"/>
      <c r="G918" s="449"/>
      <c r="H918" s="479" t="s">
        <v>43</v>
      </c>
      <c r="I918" s="450">
        <v>2</v>
      </c>
      <c r="J918" s="451">
        <f t="shared" si="487"/>
        <v>4</v>
      </c>
      <c r="K918" s="452">
        <v>0</v>
      </c>
      <c r="L918" s="453">
        <v>0.08</v>
      </c>
      <c r="M918" s="454">
        <f t="shared" si="488"/>
        <v>0</v>
      </c>
      <c r="N918" s="454">
        <f t="shared" si="489"/>
        <v>0</v>
      </c>
      <c r="O918" s="455">
        <f t="shared" si="490"/>
        <v>0</v>
      </c>
      <c r="P918" s="455">
        <f t="shared" si="491"/>
        <v>0</v>
      </c>
      <c r="Q918" s="479" t="s">
        <v>43</v>
      </c>
      <c r="R918" s="456">
        <v>2</v>
      </c>
      <c r="S918" s="457">
        <f t="shared" si="492"/>
        <v>0</v>
      </c>
      <c r="T918" s="457">
        <f t="shared" si="493"/>
        <v>0</v>
      </c>
      <c r="U918" s="457">
        <f t="shared" si="494"/>
        <v>0</v>
      </c>
      <c r="V918" s="458">
        <f t="shared" si="495"/>
        <v>0</v>
      </c>
      <c r="W918" s="459">
        <v>2</v>
      </c>
      <c r="X918" s="444"/>
    </row>
    <row r="919" spans="1:24" ht="35.25" customHeight="1">
      <c r="A919" s="446" t="s">
        <v>570</v>
      </c>
      <c r="B919" s="497" t="s">
        <v>1100</v>
      </c>
      <c r="C919" s="449" t="s">
        <v>1513</v>
      </c>
      <c r="D919" s="449"/>
      <c r="E919" s="449"/>
      <c r="F919" s="449"/>
      <c r="G919" s="449"/>
      <c r="H919" s="479" t="s">
        <v>43</v>
      </c>
      <c r="I919" s="450">
        <v>4</v>
      </c>
      <c r="J919" s="451">
        <f t="shared" si="487"/>
        <v>8</v>
      </c>
      <c r="K919" s="452">
        <v>0</v>
      </c>
      <c r="L919" s="453">
        <v>0.08</v>
      </c>
      <c r="M919" s="454">
        <f t="shared" si="488"/>
        <v>0</v>
      </c>
      <c r="N919" s="454">
        <f t="shared" si="489"/>
        <v>0</v>
      </c>
      <c r="O919" s="455">
        <f t="shared" si="490"/>
        <v>0</v>
      </c>
      <c r="P919" s="455">
        <f t="shared" si="491"/>
        <v>0</v>
      </c>
      <c r="Q919" s="479" t="s">
        <v>43</v>
      </c>
      <c r="R919" s="456">
        <v>4</v>
      </c>
      <c r="S919" s="457">
        <f t="shared" si="492"/>
        <v>0</v>
      </c>
      <c r="T919" s="457">
        <f t="shared" si="493"/>
        <v>0</v>
      </c>
      <c r="U919" s="457">
        <f t="shared" si="494"/>
        <v>0</v>
      </c>
      <c r="V919" s="458">
        <f t="shared" si="495"/>
        <v>0</v>
      </c>
      <c r="W919" s="459">
        <v>4</v>
      </c>
      <c r="X919" s="444"/>
    </row>
    <row r="920" spans="1:24" ht="35.25" customHeight="1">
      <c r="A920" s="446" t="s">
        <v>570</v>
      </c>
      <c r="B920" s="497" t="s">
        <v>1102</v>
      </c>
      <c r="C920" s="449" t="s">
        <v>1514</v>
      </c>
      <c r="D920" s="449"/>
      <c r="E920" s="449"/>
      <c r="F920" s="449"/>
      <c r="G920" s="449"/>
      <c r="H920" s="479" t="s">
        <v>43</v>
      </c>
      <c r="I920" s="450">
        <v>4</v>
      </c>
      <c r="J920" s="451">
        <f t="shared" si="487"/>
        <v>8</v>
      </c>
      <c r="K920" s="452">
        <v>0</v>
      </c>
      <c r="L920" s="453">
        <v>0.08</v>
      </c>
      <c r="M920" s="454">
        <f t="shared" si="488"/>
        <v>0</v>
      </c>
      <c r="N920" s="454">
        <f t="shared" si="489"/>
        <v>0</v>
      </c>
      <c r="O920" s="455">
        <f t="shared" si="490"/>
        <v>0</v>
      </c>
      <c r="P920" s="455">
        <f t="shared" si="491"/>
        <v>0</v>
      </c>
      <c r="Q920" s="479" t="s">
        <v>43</v>
      </c>
      <c r="R920" s="456">
        <v>4</v>
      </c>
      <c r="S920" s="457">
        <f t="shared" si="492"/>
        <v>0</v>
      </c>
      <c r="T920" s="457">
        <f t="shared" si="493"/>
        <v>0</v>
      </c>
      <c r="U920" s="457">
        <f t="shared" si="494"/>
        <v>0</v>
      </c>
      <c r="V920" s="458">
        <f t="shared" si="495"/>
        <v>0</v>
      </c>
      <c r="W920" s="459">
        <v>4</v>
      </c>
      <c r="X920" s="444"/>
    </row>
    <row r="921" spans="1:24" ht="35.25" customHeight="1">
      <c r="A921" s="446" t="s">
        <v>570</v>
      </c>
      <c r="B921" s="497" t="s">
        <v>1104</v>
      </c>
      <c r="C921" s="449" t="s">
        <v>1515</v>
      </c>
      <c r="D921" s="449"/>
      <c r="E921" s="449"/>
      <c r="F921" s="449"/>
      <c r="G921" s="449"/>
      <c r="H921" s="479" t="s">
        <v>43</v>
      </c>
      <c r="I921" s="450">
        <v>4</v>
      </c>
      <c r="J921" s="451">
        <f t="shared" si="487"/>
        <v>8</v>
      </c>
      <c r="K921" s="452">
        <v>0</v>
      </c>
      <c r="L921" s="453">
        <v>0.08</v>
      </c>
      <c r="M921" s="454">
        <f t="shared" si="488"/>
        <v>0</v>
      </c>
      <c r="N921" s="454">
        <f t="shared" si="489"/>
        <v>0</v>
      </c>
      <c r="O921" s="455">
        <f t="shared" si="490"/>
        <v>0</v>
      </c>
      <c r="P921" s="455">
        <f t="shared" si="491"/>
        <v>0</v>
      </c>
      <c r="Q921" s="479" t="s">
        <v>43</v>
      </c>
      <c r="R921" s="456">
        <v>4</v>
      </c>
      <c r="S921" s="457">
        <f t="shared" si="492"/>
        <v>0</v>
      </c>
      <c r="T921" s="457">
        <f t="shared" si="493"/>
        <v>0</v>
      </c>
      <c r="U921" s="457">
        <f t="shared" si="494"/>
        <v>0</v>
      </c>
      <c r="V921" s="458">
        <f t="shared" si="495"/>
        <v>0</v>
      </c>
      <c r="W921" s="459">
        <v>4</v>
      </c>
      <c r="X921" s="444"/>
    </row>
    <row r="922" spans="1:24" ht="35.25" customHeight="1">
      <c r="A922" s="446" t="s">
        <v>570</v>
      </c>
      <c r="B922" s="497" t="s">
        <v>1106</v>
      </c>
      <c r="C922" s="449" t="s">
        <v>1516</v>
      </c>
      <c r="D922" s="449"/>
      <c r="E922" s="449"/>
      <c r="F922" s="449"/>
      <c r="G922" s="449"/>
      <c r="H922" s="479" t="s">
        <v>43</v>
      </c>
      <c r="I922" s="450">
        <v>4</v>
      </c>
      <c r="J922" s="451">
        <f t="shared" si="487"/>
        <v>8</v>
      </c>
      <c r="K922" s="452">
        <v>0</v>
      </c>
      <c r="L922" s="453">
        <v>0.08</v>
      </c>
      <c r="M922" s="454">
        <f t="shared" si="488"/>
        <v>0</v>
      </c>
      <c r="N922" s="454">
        <f t="shared" si="489"/>
        <v>0</v>
      </c>
      <c r="O922" s="455">
        <f t="shared" si="490"/>
        <v>0</v>
      </c>
      <c r="P922" s="455">
        <f t="shared" si="491"/>
        <v>0</v>
      </c>
      <c r="Q922" s="479" t="s">
        <v>43</v>
      </c>
      <c r="R922" s="456">
        <v>4</v>
      </c>
      <c r="S922" s="457">
        <f t="shared" si="492"/>
        <v>0</v>
      </c>
      <c r="T922" s="457">
        <f t="shared" si="493"/>
        <v>0</v>
      </c>
      <c r="U922" s="457">
        <f t="shared" si="494"/>
        <v>0</v>
      </c>
      <c r="V922" s="458">
        <f t="shared" si="495"/>
        <v>0</v>
      </c>
      <c r="W922" s="459">
        <v>4</v>
      </c>
      <c r="X922" s="444"/>
    </row>
    <row r="923" spans="1:24" ht="27.75" customHeight="1">
      <c r="A923" s="446" t="s">
        <v>570</v>
      </c>
      <c r="B923" s="497" t="s">
        <v>1108</v>
      </c>
      <c r="C923" s="449" t="s">
        <v>1517</v>
      </c>
      <c r="D923" s="449"/>
      <c r="E923" s="449"/>
      <c r="F923" s="449"/>
      <c r="G923" s="449"/>
      <c r="H923" s="479" t="s">
        <v>43</v>
      </c>
      <c r="I923" s="450">
        <v>8</v>
      </c>
      <c r="J923" s="451">
        <f t="shared" si="487"/>
        <v>16</v>
      </c>
      <c r="K923" s="452">
        <v>0</v>
      </c>
      <c r="L923" s="453">
        <v>0.08</v>
      </c>
      <c r="M923" s="454">
        <f t="shared" si="488"/>
        <v>0</v>
      </c>
      <c r="N923" s="454">
        <f t="shared" si="489"/>
        <v>0</v>
      </c>
      <c r="O923" s="455">
        <f t="shared" si="490"/>
        <v>0</v>
      </c>
      <c r="P923" s="455">
        <f t="shared" si="491"/>
        <v>0</v>
      </c>
      <c r="Q923" s="479" t="s">
        <v>43</v>
      </c>
      <c r="R923" s="456">
        <v>9</v>
      </c>
      <c r="S923" s="457">
        <f t="shared" si="492"/>
        <v>0</v>
      </c>
      <c r="T923" s="457">
        <f t="shared" si="493"/>
        <v>0</v>
      </c>
      <c r="U923" s="457">
        <f t="shared" si="494"/>
        <v>0</v>
      </c>
      <c r="V923" s="458">
        <f t="shared" si="495"/>
        <v>0</v>
      </c>
      <c r="W923" s="459">
        <v>8</v>
      </c>
      <c r="X923" s="444"/>
    </row>
    <row r="924" spans="1:24" ht="27.75" customHeight="1">
      <c r="A924" s="446" t="s">
        <v>570</v>
      </c>
      <c r="B924" s="497" t="s">
        <v>1110</v>
      </c>
      <c r="C924" s="449" t="s">
        <v>1518</v>
      </c>
      <c r="D924" s="449"/>
      <c r="E924" s="449"/>
      <c r="F924" s="449"/>
      <c r="G924" s="449"/>
      <c r="H924" s="479" t="s">
        <v>43</v>
      </c>
      <c r="I924" s="450">
        <v>8</v>
      </c>
      <c r="J924" s="451">
        <f t="shared" si="487"/>
        <v>16</v>
      </c>
      <c r="K924" s="452">
        <v>0</v>
      </c>
      <c r="L924" s="453">
        <v>0.08</v>
      </c>
      <c r="M924" s="454">
        <f t="shared" si="488"/>
        <v>0</v>
      </c>
      <c r="N924" s="454">
        <f t="shared" si="489"/>
        <v>0</v>
      </c>
      <c r="O924" s="455">
        <f t="shared" si="490"/>
        <v>0</v>
      </c>
      <c r="P924" s="455">
        <f t="shared" si="491"/>
        <v>0</v>
      </c>
      <c r="Q924" s="479" t="s">
        <v>43</v>
      </c>
      <c r="R924" s="456">
        <v>9</v>
      </c>
      <c r="S924" s="457">
        <f t="shared" si="492"/>
        <v>0</v>
      </c>
      <c r="T924" s="457">
        <f t="shared" si="493"/>
        <v>0</v>
      </c>
      <c r="U924" s="457">
        <f t="shared" si="494"/>
        <v>0</v>
      </c>
      <c r="V924" s="458">
        <f t="shared" si="495"/>
        <v>0</v>
      </c>
      <c r="W924" s="459">
        <v>8</v>
      </c>
      <c r="X924" s="444"/>
    </row>
    <row r="925" spans="1:24" ht="51.75" customHeight="1">
      <c r="A925" s="446" t="s">
        <v>570</v>
      </c>
      <c r="B925" s="447" t="s">
        <v>573</v>
      </c>
      <c r="C925" s="526" t="s">
        <v>1519</v>
      </c>
      <c r="D925" s="465"/>
      <c r="E925" s="465"/>
      <c r="F925" s="465"/>
      <c r="G925" s="465"/>
      <c r="H925" s="466"/>
      <c r="I925" s="467"/>
      <c r="J925" s="468"/>
      <c r="K925" s="470"/>
      <c r="L925" s="471"/>
      <c r="M925" s="472"/>
      <c r="N925" s="472"/>
      <c r="O925" s="473"/>
      <c r="P925" s="473"/>
      <c r="Q925" s="473"/>
      <c r="R925" s="474"/>
      <c r="S925" s="475"/>
      <c r="T925" s="475"/>
      <c r="U925" s="475"/>
      <c r="V925" s="476"/>
      <c r="W925" s="477"/>
      <c r="X925" s="444"/>
    </row>
    <row r="926" spans="1:24" ht="27.75" customHeight="1">
      <c r="A926" s="446" t="s">
        <v>570</v>
      </c>
      <c r="B926" s="497" t="s">
        <v>643</v>
      </c>
      <c r="C926" s="449" t="s">
        <v>1520</v>
      </c>
      <c r="D926" s="449"/>
      <c r="E926" s="449"/>
      <c r="F926" s="449"/>
      <c r="G926" s="449"/>
      <c r="H926" s="479" t="s">
        <v>43</v>
      </c>
      <c r="I926" s="450">
        <v>4</v>
      </c>
      <c r="J926" s="451">
        <f t="shared" ref="J926:J942" si="496">I926*2</f>
        <v>8</v>
      </c>
      <c r="K926" s="452">
        <v>0</v>
      </c>
      <c r="L926" s="453">
        <v>0.08</v>
      </c>
      <c r="M926" s="454">
        <f t="shared" ref="M926:M942" si="497">K926*L926</f>
        <v>0</v>
      </c>
      <c r="N926" s="454">
        <f t="shared" ref="N926:N942" si="498">K926+M926</f>
        <v>0</v>
      </c>
      <c r="O926" s="455">
        <f t="shared" ref="O926:O942" si="499">J926*K926</f>
        <v>0</v>
      </c>
      <c r="P926" s="455">
        <f t="shared" ref="P926:P942" si="500">J926*N926</f>
        <v>0</v>
      </c>
      <c r="Q926" s="479" t="s">
        <v>43</v>
      </c>
      <c r="R926" s="456">
        <v>4</v>
      </c>
      <c r="S926" s="457">
        <f t="shared" ref="S926:S942" si="501">R926*K926</f>
        <v>0</v>
      </c>
      <c r="T926" s="457">
        <f t="shared" ref="T926:T942" si="502">R926*N926</f>
        <v>0</v>
      </c>
      <c r="U926" s="457">
        <f t="shared" ref="U926:U942" si="503">O926+S926</f>
        <v>0</v>
      </c>
      <c r="V926" s="458">
        <f t="shared" ref="V926:V942" si="504">P926+T926</f>
        <v>0</v>
      </c>
      <c r="W926" s="459">
        <v>6</v>
      </c>
      <c r="X926" s="444"/>
    </row>
    <row r="927" spans="1:24" ht="27.75" customHeight="1">
      <c r="A927" s="446" t="s">
        <v>570</v>
      </c>
      <c r="B927" s="478" t="s">
        <v>645</v>
      </c>
      <c r="C927" s="449" t="s">
        <v>1521</v>
      </c>
      <c r="D927" s="449"/>
      <c r="E927" s="449"/>
      <c r="F927" s="449"/>
      <c r="G927" s="449"/>
      <c r="H927" s="479" t="s">
        <v>43</v>
      </c>
      <c r="I927" s="450">
        <v>4</v>
      </c>
      <c r="J927" s="451">
        <f t="shared" si="496"/>
        <v>8</v>
      </c>
      <c r="K927" s="452">
        <v>0</v>
      </c>
      <c r="L927" s="453">
        <v>0.08</v>
      </c>
      <c r="M927" s="454">
        <f t="shared" si="497"/>
        <v>0</v>
      </c>
      <c r="N927" s="454">
        <f t="shared" si="498"/>
        <v>0</v>
      </c>
      <c r="O927" s="455">
        <f t="shared" si="499"/>
        <v>0</v>
      </c>
      <c r="P927" s="455">
        <f t="shared" si="500"/>
        <v>0</v>
      </c>
      <c r="Q927" s="479" t="s">
        <v>43</v>
      </c>
      <c r="R927" s="456">
        <v>4</v>
      </c>
      <c r="S927" s="457">
        <f t="shared" si="501"/>
        <v>0</v>
      </c>
      <c r="T927" s="457">
        <f t="shared" si="502"/>
        <v>0</v>
      </c>
      <c r="U927" s="457">
        <f t="shared" si="503"/>
        <v>0</v>
      </c>
      <c r="V927" s="458">
        <f t="shared" si="504"/>
        <v>0</v>
      </c>
      <c r="W927" s="459">
        <v>6</v>
      </c>
      <c r="X927" s="444"/>
    </row>
    <row r="928" spans="1:24" ht="27.75" customHeight="1">
      <c r="A928" s="446" t="s">
        <v>570</v>
      </c>
      <c r="B928" s="497" t="s">
        <v>647</v>
      </c>
      <c r="C928" s="449" t="s">
        <v>1522</v>
      </c>
      <c r="D928" s="449"/>
      <c r="E928" s="449"/>
      <c r="F928" s="449"/>
      <c r="G928" s="449"/>
      <c r="H928" s="479" t="s">
        <v>43</v>
      </c>
      <c r="I928" s="450">
        <v>2</v>
      </c>
      <c r="J928" s="451">
        <f t="shared" si="496"/>
        <v>4</v>
      </c>
      <c r="K928" s="452">
        <v>0</v>
      </c>
      <c r="L928" s="453">
        <v>0.08</v>
      </c>
      <c r="M928" s="454">
        <f t="shared" si="497"/>
        <v>0</v>
      </c>
      <c r="N928" s="454">
        <f t="shared" si="498"/>
        <v>0</v>
      </c>
      <c r="O928" s="455">
        <f t="shared" si="499"/>
        <v>0</v>
      </c>
      <c r="P928" s="455">
        <f t="shared" si="500"/>
        <v>0</v>
      </c>
      <c r="Q928" s="479" t="s">
        <v>43</v>
      </c>
      <c r="R928" s="456">
        <v>2</v>
      </c>
      <c r="S928" s="457">
        <f t="shared" si="501"/>
        <v>0</v>
      </c>
      <c r="T928" s="457">
        <f t="shared" si="502"/>
        <v>0</v>
      </c>
      <c r="U928" s="457">
        <f t="shared" si="503"/>
        <v>0</v>
      </c>
      <c r="V928" s="458">
        <f t="shared" si="504"/>
        <v>0</v>
      </c>
      <c r="W928" s="459">
        <v>2</v>
      </c>
      <c r="X928" s="444"/>
    </row>
    <row r="929" spans="1:24" ht="27.75" customHeight="1">
      <c r="A929" s="446" t="s">
        <v>570</v>
      </c>
      <c r="B929" s="497" t="s">
        <v>649</v>
      </c>
      <c r="C929" s="449" t="s">
        <v>1523</v>
      </c>
      <c r="D929" s="449"/>
      <c r="E929" s="449"/>
      <c r="F929" s="449"/>
      <c r="G929" s="449"/>
      <c r="H929" s="479" t="s">
        <v>43</v>
      </c>
      <c r="I929" s="450">
        <v>2</v>
      </c>
      <c r="J929" s="451">
        <f t="shared" si="496"/>
        <v>4</v>
      </c>
      <c r="K929" s="452">
        <v>0</v>
      </c>
      <c r="L929" s="453">
        <v>0.08</v>
      </c>
      <c r="M929" s="454">
        <f t="shared" si="497"/>
        <v>0</v>
      </c>
      <c r="N929" s="454">
        <f t="shared" si="498"/>
        <v>0</v>
      </c>
      <c r="O929" s="455">
        <f t="shared" si="499"/>
        <v>0</v>
      </c>
      <c r="P929" s="455">
        <f t="shared" si="500"/>
        <v>0</v>
      </c>
      <c r="Q929" s="479" t="s">
        <v>43</v>
      </c>
      <c r="R929" s="456">
        <v>2</v>
      </c>
      <c r="S929" s="457">
        <f t="shared" si="501"/>
        <v>0</v>
      </c>
      <c r="T929" s="457">
        <f t="shared" si="502"/>
        <v>0</v>
      </c>
      <c r="U929" s="457">
        <f t="shared" si="503"/>
        <v>0</v>
      </c>
      <c r="V929" s="458">
        <f t="shared" si="504"/>
        <v>0</v>
      </c>
      <c r="W929" s="459">
        <v>2</v>
      </c>
      <c r="X929" s="444"/>
    </row>
    <row r="930" spans="1:24" ht="27.75" customHeight="1">
      <c r="A930" s="446" t="s">
        <v>570</v>
      </c>
      <c r="B930" s="497" t="s">
        <v>651</v>
      </c>
      <c r="C930" s="449" t="s">
        <v>1524</v>
      </c>
      <c r="D930" s="449"/>
      <c r="E930" s="449"/>
      <c r="F930" s="449"/>
      <c r="G930" s="449"/>
      <c r="H930" s="479" t="s">
        <v>43</v>
      </c>
      <c r="I930" s="450">
        <v>2</v>
      </c>
      <c r="J930" s="451">
        <f t="shared" si="496"/>
        <v>4</v>
      </c>
      <c r="K930" s="452">
        <v>0</v>
      </c>
      <c r="L930" s="453">
        <v>0.08</v>
      </c>
      <c r="M930" s="454">
        <f t="shared" si="497"/>
        <v>0</v>
      </c>
      <c r="N930" s="454">
        <f t="shared" si="498"/>
        <v>0</v>
      </c>
      <c r="O930" s="455">
        <f t="shared" si="499"/>
        <v>0</v>
      </c>
      <c r="P930" s="455">
        <f t="shared" si="500"/>
        <v>0</v>
      </c>
      <c r="Q930" s="479" t="s">
        <v>43</v>
      </c>
      <c r="R930" s="456">
        <v>2</v>
      </c>
      <c r="S930" s="457">
        <f t="shared" si="501"/>
        <v>0</v>
      </c>
      <c r="T930" s="457">
        <f t="shared" si="502"/>
        <v>0</v>
      </c>
      <c r="U930" s="457">
        <f t="shared" si="503"/>
        <v>0</v>
      </c>
      <c r="V930" s="458">
        <f t="shared" si="504"/>
        <v>0</v>
      </c>
      <c r="W930" s="459">
        <v>2</v>
      </c>
      <c r="X930" s="444"/>
    </row>
    <row r="931" spans="1:24" ht="27.75" customHeight="1">
      <c r="A931" s="446" t="s">
        <v>570</v>
      </c>
      <c r="B931" s="497" t="s">
        <v>653</v>
      </c>
      <c r="C931" s="449" t="s">
        <v>1525</v>
      </c>
      <c r="D931" s="449"/>
      <c r="E931" s="449"/>
      <c r="F931" s="449"/>
      <c r="G931" s="449"/>
      <c r="H931" s="479" t="s">
        <v>43</v>
      </c>
      <c r="I931" s="450">
        <v>2</v>
      </c>
      <c r="J931" s="451">
        <f t="shared" si="496"/>
        <v>4</v>
      </c>
      <c r="K931" s="452">
        <v>0</v>
      </c>
      <c r="L931" s="453">
        <v>0.08</v>
      </c>
      <c r="M931" s="454">
        <f t="shared" si="497"/>
        <v>0</v>
      </c>
      <c r="N931" s="454">
        <f t="shared" si="498"/>
        <v>0</v>
      </c>
      <c r="O931" s="455">
        <f t="shared" si="499"/>
        <v>0</v>
      </c>
      <c r="P931" s="455">
        <f t="shared" si="500"/>
        <v>0</v>
      </c>
      <c r="Q931" s="479" t="s">
        <v>43</v>
      </c>
      <c r="R931" s="456">
        <v>2</v>
      </c>
      <c r="S931" s="457">
        <f t="shared" si="501"/>
        <v>0</v>
      </c>
      <c r="T931" s="457">
        <f t="shared" si="502"/>
        <v>0</v>
      </c>
      <c r="U931" s="457">
        <f t="shared" si="503"/>
        <v>0</v>
      </c>
      <c r="V931" s="458">
        <f t="shared" si="504"/>
        <v>0</v>
      </c>
      <c r="W931" s="459">
        <v>2</v>
      </c>
      <c r="X931" s="444"/>
    </row>
    <row r="932" spans="1:24" ht="27.75" customHeight="1">
      <c r="A932" s="446" t="s">
        <v>570</v>
      </c>
      <c r="B932" s="497" t="s">
        <v>655</v>
      </c>
      <c r="C932" s="449" t="s">
        <v>1526</v>
      </c>
      <c r="D932" s="449"/>
      <c r="E932" s="449"/>
      <c r="F932" s="449"/>
      <c r="G932" s="449"/>
      <c r="H932" s="479" t="s">
        <v>43</v>
      </c>
      <c r="I932" s="450">
        <v>4</v>
      </c>
      <c r="J932" s="451">
        <f t="shared" si="496"/>
        <v>8</v>
      </c>
      <c r="K932" s="452">
        <v>0</v>
      </c>
      <c r="L932" s="453">
        <v>0.08</v>
      </c>
      <c r="M932" s="454">
        <f t="shared" si="497"/>
        <v>0</v>
      </c>
      <c r="N932" s="454">
        <f t="shared" si="498"/>
        <v>0</v>
      </c>
      <c r="O932" s="455">
        <f t="shared" si="499"/>
        <v>0</v>
      </c>
      <c r="P932" s="455">
        <f t="shared" si="500"/>
        <v>0</v>
      </c>
      <c r="Q932" s="479" t="s">
        <v>43</v>
      </c>
      <c r="R932" s="456">
        <v>4</v>
      </c>
      <c r="S932" s="457">
        <f t="shared" si="501"/>
        <v>0</v>
      </c>
      <c r="T932" s="457">
        <f t="shared" si="502"/>
        <v>0</v>
      </c>
      <c r="U932" s="457">
        <f t="shared" si="503"/>
        <v>0</v>
      </c>
      <c r="V932" s="458">
        <f t="shared" si="504"/>
        <v>0</v>
      </c>
      <c r="W932" s="459">
        <v>4</v>
      </c>
      <c r="X932" s="444"/>
    </row>
    <row r="933" spans="1:24" ht="27.75" customHeight="1">
      <c r="A933" s="446" t="s">
        <v>570</v>
      </c>
      <c r="B933" s="497" t="s">
        <v>657</v>
      </c>
      <c r="C933" s="449" t="s">
        <v>1527</v>
      </c>
      <c r="D933" s="449"/>
      <c r="E933" s="449"/>
      <c r="F933" s="449"/>
      <c r="G933" s="449"/>
      <c r="H933" s="479" t="s">
        <v>43</v>
      </c>
      <c r="I933" s="450">
        <v>4</v>
      </c>
      <c r="J933" s="451">
        <f t="shared" si="496"/>
        <v>8</v>
      </c>
      <c r="K933" s="452">
        <v>0</v>
      </c>
      <c r="L933" s="453">
        <v>0.08</v>
      </c>
      <c r="M933" s="454">
        <f t="shared" si="497"/>
        <v>0</v>
      </c>
      <c r="N933" s="454">
        <f t="shared" si="498"/>
        <v>0</v>
      </c>
      <c r="O933" s="455">
        <f t="shared" si="499"/>
        <v>0</v>
      </c>
      <c r="P933" s="455">
        <f t="shared" si="500"/>
        <v>0</v>
      </c>
      <c r="Q933" s="479" t="s">
        <v>43</v>
      </c>
      <c r="R933" s="456">
        <v>4</v>
      </c>
      <c r="S933" s="457">
        <f t="shared" si="501"/>
        <v>0</v>
      </c>
      <c r="T933" s="457">
        <f t="shared" si="502"/>
        <v>0</v>
      </c>
      <c r="U933" s="457">
        <f t="shared" si="503"/>
        <v>0</v>
      </c>
      <c r="V933" s="458">
        <f t="shared" si="504"/>
        <v>0</v>
      </c>
      <c r="W933" s="459">
        <v>4</v>
      </c>
      <c r="X933" s="444"/>
    </row>
    <row r="934" spans="1:24" ht="27.75" customHeight="1">
      <c r="A934" s="446" t="s">
        <v>570</v>
      </c>
      <c r="B934" s="497" t="s">
        <v>659</v>
      </c>
      <c r="C934" s="449" t="s">
        <v>1528</v>
      </c>
      <c r="D934" s="449"/>
      <c r="E934" s="449"/>
      <c r="F934" s="449"/>
      <c r="G934" s="449"/>
      <c r="H934" s="479" t="s">
        <v>43</v>
      </c>
      <c r="I934" s="450">
        <v>4</v>
      </c>
      <c r="J934" s="451">
        <f t="shared" si="496"/>
        <v>8</v>
      </c>
      <c r="K934" s="452">
        <v>0</v>
      </c>
      <c r="L934" s="453">
        <v>0.08</v>
      </c>
      <c r="M934" s="454">
        <f t="shared" si="497"/>
        <v>0</v>
      </c>
      <c r="N934" s="454">
        <f t="shared" si="498"/>
        <v>0</v>
      </c>
      <c r="O934" s="455">
        <f t="shared" si="499"/>
        <v>0</v>
      </c>
      <c r="P934" s="455">
        <f t="shared" si="500"/>
        <v>0</v>
      </c>
      <c r="Q934" s="479" t="s">
        <v>43</v>
      </c>
      <c r="R934" s="456">
        <v>4</v>
      </c>
      <c r="S934" s="457">
        <f t="shared" si="501"/>
        <v>0</v>
      </c>
      <c r="T934" s="457">
        <f t="shared" si="502"/>
        <v>0</v>
      </c>
      <c r="U934" s="457">
        <f t="shared" si="503"/>
        <v>0</v>
      </c>
      <c r="V934" s="458">
        <f t="shared" si="504"/>
        <v>0</v>
      </c>
      <c r="W934" s="459">
        <v>4</v>
      </c>
      <c r="X934" s="444"/>
    </row>
    <row r="935" spans="1:24" ht="27.75" customHeight="1">
      <c r="A935" s="446" t="s">
        <v>570</v>
      </c>
      <c r="B935" s="497" t="s">
        <v>1529</v>
      </c>
      <c r="C935" s="449" t="s">
        <v>1530</v>
      </c>
      <c r="D935" s="449"/>
      <c r="E935" s="449"/>
      <c r="F935" s="449"/>
      <c r="G935" s="449"/>
      <c r="H935" s="479" t="s">
        <v>43</v>
      </c>
      <c r="I935" s="450">
        <v>4</v>
      </c>
      <c r="J935" s="451">
        <f t="shared" si="496"/>
        <v>8</v>
      </c>
      <c r="K935" s="452">
        <v>0</v>
      </c>
      <c r="L935" s="453">
        <v>0.08</v>
      </c>
      <c r="M935" s="454">
        <f t="shared" si="497"/>
        <v>0</v>
      </c>
      <c r="N935" s="454">
        <f t="shared" si="498"/>
        <v>0</v>
      </c>
      <c r="O935" s="455">
        <f t="shared" si="499"/>
        <v>0</v>
      </c>
      <c r="P935" s="455">
        <f t="shared" si="500"/>
        <v>0</v>
      </c>
      <c r="Q935" s="479" t="s">
        <v>43</v>
      </c>
      <c r="R935" s="456">
        <v>4</v>
      </c>
      <c r="S935" s="457">
        <f t="shared" si="501"/>
        <v>0</v>
      </c>
      <c r="T935" s="457">
        <f t="shared" si="502"/>
        <v>0</v>
      </c>
      <c r="U935" s="457">
        <f t="shared" si="503"/>
        <v>0</v>
      </c>
      <c r="V935" s="458">
        <f t="shared" si="504"/>
        <v>0</v>
      </c>
      <c r="W935" s="459">
        <v>4</v>
      </c>
      <c r="X935" s="444"/>
    </row>
    <row r="936" spans="1:24" ht="27.75" customHeight="1">
      <c r="A936" s="446" t="s">
        <v>570</v>
      </c>
      <c r="B936" s="497" t="s">
        <v>1531</v>
      </c>
      <c r="C936" s="449" t="s">
        <v>1532</v>
      </c>
      <c r="D936" s="449"/>
      <c r="E936" s="449"/>
      <c r="F936" s="449"/>
      <c r="G936" s="449"/>
      <c r="H936" s="479" t="s">
        <v>43</v>
      </c>
      <c r="I936" s="450">
        <v>4</v>
      </c>
      <c r="J936" s="451">
        <f t="shared" si="496"/>
        <v>8</v>
      </c>
      <c r="K936" s="452">
        <v>0</v>
      </c>
      <c r="L936" s="453">
        <v>0.08</v>
      </c>
      <c r="M936" s="454">
        <f t="shared" si="497"/>
        <v>0</v>
      </c>
      <c r="N936" s="454">
        <f t="shared" si="498"/>
        <v>0</v>
      </c>
      <c r="O936" s="455">
        <f t="shared" si="499"/>
        <v>0</v>
      </c>
      <c r="P936" s="455">
        <f t="shared" si="500"/>
        <v>0</v>
      </c>
      <c r="Q936" s="479" t="s">
        <v>43</v>
      </c>
      <c r="R936" s="456">
        <v>4</v>
      </c>
      <c r="S936" s="457">
        <f t="shared" si="501"/>
        <v>0</v>
      </c>
      <c r="T936" s="457">
        <f t="shared" si="502"/>
        <v>0</v>
      </c>
      <c r="U936" s="457">
        <f t="shared" si="503"/>
        <v>0</v>
      </c>
      <c r="V936" s="458">
        <f t="shared" si="504"/>
        <v>0</v>
      </c>
      <c r="W936" s="459">
        <v>4</v>
      </c>
      <c r="X936" s="444"/>
    </row>
    <row r="937" spans="1:24" ht="27.75" customHeight="1">
      <c r="A937" s="446" t="s">
        <v>570</v>
      </c>
      <c r="B937" s="497" t="s">
        <v>1533</v>
      </c>
      <c r="C937" s="449" t="s">
        <v>1534</v>
      </c>
      <c r="D937" s="449"/>
      <c r="E937" s="449"/>
      <c r="F937" s="449"/>
      <c r="G937" s="449"/>
      <c r="H937" s="479" t="s">
        <v>43</v>
      </c>
      <c r="I937" s="450">
        <v>4</v>
      </c>
      <c r="J937" s="451">
        <f t="shared" si="496"/>
        <v>8</v>
      </c>
      <c r="K937" s="452">
        <v>0</v>
      </c>
      <c r="L937" s="453">
        <v>0.08</v>
      </c>
      <c r="M937" s="454">
        <f t="shared" si="497"/>
        <v>0</v>
      </c>
      <c r="N937" s="454">
        <f t="shared" si="498"/>
        <v>0</v>
      </c>
      <c r="O937" s="455">
        <f t="shared" si="499"/>
        <v>0</v>
      </c>
      <c r="P937" s="455">
        <f t="shared" si="500"/>
        <v>0</v>
      </c>
      <c r="Q937" s="479" t="s">
        <v>43</v>
      </c>
      <c r="R937" s="456">
        <v>4</v>
      </c>
      <c r="S937" s="457">
        <f t="shared" si="501"/>
        <v>0</v>
      </c>
      <c r="T937" s="457">
        <f t="shared" si="502"/>
        <v>0</v>
      </c>
      <c r="U937" s="457">
        <f t="shared" si="503"/>
        <v>0</v>
      </c>
      <c r="V937" s="458">
        <f t="shared" si="504"/>
        <v>0</v>
      </c>
      <c r="W937" s="459">
        <v>4</v>
      </c>
      <c r="X937" s="444"/>
    </row>
    <row r="938" spans="1:24" ht="27.75" customHeight="1">
      <c r="A938" s="446" t="s">
        <v>570</v>
      </c>
      <c r="B938" s="497" t="s">
        <v>1535</v>
      </c>
      <c r="C938" s="449" t="s">
        <v>1536</v>
      </c>
      <c r="D938" s="449"/>
      <c r="E938" s="449"/>
      <c r="F938" s="449"/>
      <c r="G938" s="449"/>
      <c r="H938" s="479" t="s">
        <v>43</v>
      </c>
      <c r="I938" s="450">
        <v>4</v>
      </c>
      <c r="J938" s="451">
        <f t="shared" si="496"/>
        <v>8</v>
      </c>
      <c r="K938" s="452">
        <v>0</v>
      </c>
      <c r="L938" s="453">
        <v>0.08</v>
      </c>
      <c r="M938" s="454">
        <f t="shared" si="497"/>
        <v>0</v>
      </c>
      <c r="N938" s="454">
        <f t="shared" si="498"/>
        <v>0</v>
      </c>
      <c r="O938" s="455">
        <f t="shared" si="499"/>
        <v>0</v>
      </c>
      <c r="P938" s="455">
        <f t="shared" si="500"/>
        <v>0</v>
      </c>
      <c r="Q938" s="479" t="s">
        <v>43</v>
      </c>
      <c r="R938" s="456">
        <v>4</v>
      </c>
      <c r="S938" s="457">
        <f t="shared" si="501"/>
        <v>0</v>
      </c>
      <c r="T938" s="457">
        <f t="shared" si="502"/>
        <v>0</v>
      </c>
      <c r="U938" s="457">
        <f t="shared" si="503"/>
        <v>0</v>
      </c>
      <c r="V938" s="458">
        <f t="shared" si="504"/>
        <v>0</v>
      </c>
      <c r="W938" s="459">
        <v>4</v>
      </c>
      <c r="X938" s="444"/>
    </row>
    <row r="939" spans="1:24" ht="27.75" customHeight="1">
      <c r="A939" s="446" t="s">
        <v>570</v>
      </c>
      <c r="B939" s="497" t="s">
        <v>1537</v>
      </c>
      <c r="C939" s="449" t="s">
        <v>1538</v>
      </c>
      <c r="D939" s="449"/>
      <c r="E939" s="449"/>
      <c r="F939" s="449"/>
      <c r="G939" s="449"/>
      <c r="H939" s="479" t="s">
        <v>43</v>
      </c>
      <c r="I939" s="450">
        <v>4</v>
      </c>
      <c r="J939" s="451">
        <f t="shared" si="496"/>
        <v>8</v>
      </c>
      <c r="K939" s="452">
        <v>0</v>
      </c>
      <c r="L939" s="453">
        <v>0.08</v>
      </c>
      <c r="M939" s="454">
        <f t="shared" si="497"/>
        <v>0</v>
      </c>
      <c r="N939" s="454">
        <f t="shared" si="498"/>
        <v>0</v>
      </c>
      <c r="O939" s="455">
        <f t="shared" si="499"/>
        <v>0</v>
      </c>
      <c r="P939" s="455">
        <f t="shared" si="500"/>
        <v>0</v>
      </c>
      <c r="Q939" s="479" t="s">
        <v>43</v>
      </c>
      <c r="R939" s="456">
        <v>4</v>
      </c>
      <c r="S939" s="457">
        <f t="shared" si="501"/>
        <v>0</v>
      </c>
      <c r="T939" s="457">
        <f t="shared" si="502"/>
        <v>0</v>
      </c>
      <c r="U939" s="457">
        <f t="shared" si="503"/>
        <v>0</v>
      </c>
      <c r="V939" s="458">
        <f t="shared" si="504"/>
        <v>0</v>
      </c>
      <c r="W939" s="459">
        <v>4</v>
      </c>
      <c r="X939" s="444"/>
    </row>
    <row r="940" spans="1:24" ht="27.75" customHeight="1">
      <c r="A940" s="446" t="s">
        <v>570</v>
      </c>
      <c r="B940" s="497" t="s">
        <v>1539</v>
      </c>
      <c r="C940" s="449" t="s">
        <v>1540</v>
      </c>
      <c r="D940" s="449"/>
      <c r="E940" s="449"/>
      <c r="F940" s="449"/>
      <c r="G940" s="449"/>
      <c r="H940" s="479" t="s">
        <v>43</v>
      </c>
      <c r="I940" s="450">
        <v>4</v>
      </c>
      <c r="J940" s="451">
        <f t="shared" si="496"/>
        <v>8</v>
      </c>
      <c r="K940" s="452">
        <v>0</v>
      </c>
      <c r="L940" s="453">
        <v>0.08</v>
      </c>
      <c r="M940" s="454">
        <f t="shared" si="497"/>
        <v>0</v>
      </c>
      <c r="N940" s="454">
        <f t="shared" si="498"/>
        <v>0</v>
      </c>
      <c r="O940" s="455">
        <f t="shared" si="499"/>
        <v>0</v>
      </c>
      <c r="P940" s="455">
        <f t="shared" si="500"/>
        <v>0</v>
      </c>
      <c r="Q940" s="479" t="s">
        <v>43</v>
      </c>
      <c r="R940" s="456">
        <v>4</v>
      </c>
      <c r="S940" s="457">
        <f t="shared" si="501"/>
        <v>0</v>
      </c>
      <c r="T940" s="457">
        <f t="shared" si="502"/>
        <v>0</v>
      </c>
      <c r="U940" s="457">
        <f t="shared" si="503"/>
        <v>0</v>
      </c>
      <c r="V940" s="458">
        <f t="shared" si="504"/>
        <v>0</v>
      </c>
      <c r="W940" s="459">
        <v>4</v>
      </c>
      <c r="X940" s="444"/>
    </row>
    <row r="941" spans="1:24" ht="27.75" customHeight="1">
      <c r="A941" s="446" t="s">
        <v>570</v>
      </c>
      <c r="B941" s="497" t="s">
        <v>1541</v>
      </c>
      <c r="C941" s="449" t="s">
        <v>1542</v>
      </c>
      <c r="D941" s="449"/>
      <c r="E941" s="449"/>
      <c r="F941" s="449"/>
      <c r="G941" s="449"/>
      <c r="H941" s="479" t="s">
        <v>43</v>
      </c>
      <c r="I941" s="450">
        <v>2</v>
      </c>
      <c r="J941" s="451">
        <f t="shared" si="496"/>
        <v>4</v>
      </c>
      <c r="K941" s="452">
        <v>0</v>
      </c>
      <c r="L941" s="453">
        <v>0.08</v>
      </c>
      <c r="M941" s="454">
        <f t="shared" si="497"/>
        <v>0</v>
      </c>
      <c r="N941" s="454">
        <f t="shared" si="498"/>
        <v>0</v>
      </c>
      <c r="O941" s="455">
        <f t="shared" si="499"/>
        <v>0</v>
      </c>
      <c r="P941" s="455">
        <f t="shared" si="500"/>
        <v>0</v>
      </c>
      <c r="Q941" s="479" t="s">
        <v>43</v>
      </c>
      <c r="R941" s="456">
        <v>2</v>
      </c>
      <c r="S941" s="457">
        <f t="shared" si="501"/>
        <v>0</v>
      </c>
      <c r="T941" s="457">
        <f t="shared" si="502"/>
        <v>0</v>
      </c>
      <c r="U941" s="457">
        <f t="shared" si="503"/>
        <v>0</v>
      </c>
      <c r="V941" s="458">
        <f t="shared" si="504"/>
        <v>0</v>
      </c>
      <c r="W941" s="459">
        <v>4</v>
      </c>
      <c r="X941" s="444"/>
    </row>
    <row r="942" spans="1:24" ht="27.75" customHeight="1">
      <c r="A942" s="446" t="s">
        <v>570</v>
      </c>
      <c r="B942" s="497" t="s">
        <v>1543</v>
      </c>
      <c r="C942" s="449" t="s">
        <v>1544</v>
      </c>
      <c r="D942" s="449"/>
      <c r="E942" s="449"/>
      <c r="F942" s="449"/>
      <c r="G942" s="449"/>
      <c r="H942" s="479" t="s">
        <v>43</v>
      </c>
      <c r="I942" s="450">
        <v>2</v>
      </c>
      <c r="J942" s="451">
        <f t="shared" si="496"/>
        <v>4</v>
      </c>
      <c r="K942" s="452">
        <v>0</v>
      </c>
      <c r="L942" s="453">
        <v>0.08</v>
      </c>
      <c r="M942" s="454">
        <f t="shared" si="497"/>
        <v>0</v>
      </c>
      <c r="N942" s="454">
        <f t="shared" si="498"/>
        <v>0</v>
      </c>
      <c r="O942" s="455">
        <f t="shared" si="499"/>
        <v>0</v>
      </c>
      <c r="P942" s="455">
        <f t="shared" si="500"/>
        <v>0</v>
      </c>
      <c r="Q942" s="479" t="s">
        <v>43</v>
      </c>
      <c r="R942" s="456">
        <v>2</v>
      </c>
      <c r="S942" s="457">
        <f t="shared" si="501"/>
        <v>0</v>
      </c>
      <c r="T942" s="457">
        <f t="shared" si="502"/>
        <v>0</v>
      </c>
      <c r="U942" s="457">
        <f t="shared" si="503"/>
        <v>0</v>
      </c>
      <c r="V942" s="458">
        <f t="shared" si="504"/>
        <v>0</v>
      </c>
      <c r="W942" s="459">
        <v>4</v>
      </c>
      <c r="X942" s="444"/>
    </row>
    <row r="943" spans="1:24" ht="54.75" customHeight="1">
      <c r="A943" s="446" t="s">
        <v>570</v>
      </c>
      <c r="B943" s="447" t="s">
        <v>575</v>
      </c>
      <c r="C943" s="526" t="s">
        <v>1545</v>
      </c>
      <c r="D943" s="465"/>
      <c r="E943" s="465"/>
      <c r="F943" s="465"/>
      <c r="G943" s="465"/>
      <c r="H943" s="466"/>
      <c r="I943" s="467"/>
      <c r="J943" s="468"/>
      <c r="K943" s="470"/>
      <c r="L943" s="471"/>
      <c r="M943" s="472"/>
      <c r="N943" s="472"/>
      <c r="O943" s="473"/>
      <c r="P943" s="473"/>
      <c r="Q943" s="473"/>
      <c r="R943" s="474"/>
      <c r="S943" s="475"/>
      <c r="T943" s="475"/>
      <c r="U943" s="475"/>
      <c r="V943" s="476"/>
      <c r="W943" s="477"/>
      <c r="X943" s="444"/>
    </row>
    <row r="944" spans="1:24" ht="27.75" customHeight="1">
      <c r="A944" s="446" t="s">
        <v>570</v>
      </c>
      <c r="B944" s="497" t="s">
        <v>661</v>
      </c>
      <c r="C944" s="449" t="s">
        <v>1546</v>
      </c>
      <c r="D944" s="449"/>
      <c r="E944" s="449"/>
      <c r="F944" s="449"/>
      <c r="G944" s="449"/>
      <c r="H944" s="479" t="s">
        <v>43</v>
      </c>
      <c r="I944" s="450">
        <v>4</v>
      </c>
      <c r="J944" s="451">
        <f t="shared" ref="J944:J960" si="505">I944*2</f>
        <v>8</v>
      </c>
      <c r="K944" s="452">
        <v>0</v>
      </c>
      <c r="L944" s="453">
        <v>0.08</v>
      </c>
      <c r="M944" s="454">
        <f t="shared" ref="M944:M960" si="506">K944*L944</f>
        <v>0</v>
      </c>
      <c r="N944" s="454">
        <f t="shared" ref="N944:N960" si="507">K944+M944</f>
        <v>0</v>
      </c>
      <c r="O944" s="455">
        <f t="shared" ref="O944:O960" si="508">J944*K944</f>
        <v>0</v>
      </c>
      <c r="P944" s="455">
        <f t="shared" ref="P944:P960" si="509">J944*N944</f>
        <v>0</v>
      </c>
      <c r="Q944" s="479" t="s">
        <v>43</v>
      </c>
      <c r="R944" s="456">
        <v>4</v>
      </c>
      <c r="S944" s="457">
        <f t="shared" ref="S944:S960" si="510">R944*K944</f>
        <v>0</v>
      </c>
      <c r="T944" s="457">
        <f t="shared" ref="T944:T960" si="511">R944*N944</f>
        <v>0</v>
      </c>
      <c r="U944" s="457">
        <f t="shared" ref="U944:U960" si="512">O944+S944</f>
        <v>0</v>
      </c>
      <c r="V944" s="458">
        <f t="shared" ref="V944:V960" si="513">P944+T944</f>
        <v>0</v>
      </c>
      <c r="W944" s="459">
        <v>4</v>
      </c>
      <c r="X944" s="444"/>
    </row>
    <row r="945" spans="1:24" ht="27.75" customHeight="1">
      <c r="A945" s="446" t="s">
        <v>570</v>
      </c>
      <c r="B945" s="478" t="s">
        <v>663</v>
      </c>
      <c r="C945" s="449" t="s">
        <v>1521</v>
      </c>
      <c r="D945" s="449"/>
      <c r="E945" s="449"/>
      <c r="F945" s="449"/>
      <c r="G945" s="449"/>
      <c r="H945" s="479" t="s">
        <v>43</v>
      </c>
      <c r="I945" s="450">
        <v>4</v>
      </c>
      <c r="J945" s="451">
        <f t="shared" si="505"/>
        <v>8</v>
      </c>
      <c r="K945" s="452">
        <v>0</v>
      </c>
      <c r="L945" s="453">
        <v>0.08</v>
      </c>
      <c r="M945" s="454">
        <f t="shared" si="506"/>
        <v>0</v>
      </c>
      <c r="N945" s="454">
        <f t="shared" si="507"/>
        <v>0</v>
      </c>
      <c r="O945" s="455">
        <f t="shared" si="508"/>
        <v>0</v>
      </c>
      <c r="P945" s="455">
        <f t="shared" si="509"/>
        <v>0</v>
      </c>
      <c r="Q945" s="479" t="s">
        <v>43</v>
      </c>
      <c r="R945" s="456">
        <v>4</v>
      </c>
      <c r="S945" s="457">
        <f t="shared" si="510"/>
        <v>0</v>
      </c>
      <c r="T945" s="457">
        <f t="shared" si="511"/>
        <v>0</v>
      </c>
      <c r="U945" s="457">
        <f t="shared" si="512"/>
        <v>0</v>
      </c>
      <c r="V945" s="458">
        <f t="shared" si="513"/>
        <v>0</v>
      </c>
      <c r="W945" s="459">
        <v>4</v>
      </c>
      <c r="X945" s="444"/>
    </row>
    <row r="946" spans="1:24" ht="27.75" customHeight="1">
      <c r="A946" s="446" t="s">
        <v>570</v>
      </c>
      <c r="B946" s="497" t="s">
        <v>665</v>
      </c>
      <c r="C946" s="449" t="s">
        <v>1547</v>
      </c>
      <c r="D946" s="449"/>
      <c r="E946" s="449"/>
      <c r="F946" s="449"/>
      <c r="G946" s="449"/>
      <c r="H946" s="479" t="s">
        <v>43</v>
      </c>
      <c r="I946" s="450">
        <v>4</v>
      </c>
      <c r="J946" s="451">
        <f t="shared" si="505"/>
        <v>8</v>
      </c>
      <c r="K946" s="452">
        <v>0</v>
      </c>
      <c r="L946" s="453">
        <v>0.08</v>
      </c>
      <c r="M946" s="454">
        <f t="shared" si="506"/>
        <v>0</v>
      </c>
      <c r="N946" s="454">
        <f t="shared" si="507"/>
        <v>0</v>
      </c>
      <c r="O946" s="455">
        <f t="shared" si="508"/>
        <v>0</v>
      </c>
      <c r="P946" s="455">
        <f t="shared" si="509"/>
        <v>0</v>
      </c>
      <c r="Q946" s="479" t="s">
        <v>43</v>
      </c>
      <c r="R946" s="456">
        <v>4</v>
      </c>
      <c r="S946" s="457">
        <f t="shared" si="510"/>
        <v>0</v>
      </c>
      <c r="T946" s="457">
        <f t="shared" si="511"/>
        <v>0</v>
      </c>
      <c r="U946" s="457">
        <f t="shared" si="512"/>
        <v>0</v>
      </c>
      <c r="V946" s="458">
        <f t="shared" si="513"/>
        <v>0</v>
      </c>
      <c r="W946" s="459">
        <v>4</v>
      </c>
      <c r="X946" s="444"/>
    </row>
    <row r="947" spans="1:24" ht="27.75" customHeight="1">
      <c r="A947" s="446" t="s">
        <v>570</v>
      </c>
      <c r="B947" s="497" t="s">
        <v>667</v>
      </c>
      <c r="C947" s="449" t="s">
        <v>1548</v>
      </c>
      <c r="D947" s="449"/>
      <c r="E947" s="449"/>
      <c r="F947" s="449"/>
      <c r="G947" s="449"/>
      <c r="H947" s="479" t="s">
        <v>43</v>
      </c>
      <c r="I947" s="450">
        <v>4</v>
      </c>
      <c r="J947" s="451">
        <f t="shared" si="505"/>
        <v>8</v>
      </c>
      <c r="K947" s="452">
        <v>0</v>
      </c>
      <c r="L947" s="453">
        <v>0.08</v>
      </c>
      <c r="M947" s="454">
        <f t="shared" si="506"/>
        <v>0</v>
      </c>
      <c r="N947" s="454">
        <f t="shared" si="507"/>
        <v>0</v>
      </c>
      <c r="O947" s="455">
        <f t="shared" si="508"/>
        <v>0</v>
      </c>
      <c r="P947" s="455">
        <f t="shared" si="509"/>
        <v>0</v>
      </c>
      <c r="Q947" s="479" t="s">
        <v>43</v>
      </c>
      <c r="R947" s="456">
        <v>4</v>
      </c>
      <c r="S947" s="457">
        <f t="shared" si="510"/>
        <v>0</v>
      </c>
      <c r="T947" s="457">
        <f t="shared" si="511"/>
        <v>0</v>
      </c>
      <c r="U947" s="457">
        <f t="shared" si="512"/>
        <v>0</v>
      </c>
      <c r="V947" s="458">
        <f t="shared" si="513"/>
        <v>0</v>
      </c>
      <c r="W947" s="459">
        <v>4</v>
      </c>
      <c r="X947" s="444"/>
    </row>
    <row r="948" spans="1:24" ht="27.75" customHeight="1">
      <c r="A948" s="446" t="s">
        <v>570</v>
      </c>
      <c r="B948" s="497" t="s">
        <v>669</v>
      </c>
      <c r="C948" s="449" t="s">
        <v>1549</v>
      </c>
      <c r="D948" s="449"/>
      <c r="E948" s="449"/>
      <c r="F948" s="449"/>
      <c r="G948" s="449"/>
      <c r="H948" s="479" t="s">
        <v>43</v>
      </c>
      <c r="I948" s="450">
        <v>4</v>
      </c>
      <c r="J948" s="451">
        <f t="shared" si="505"/>
        <v>8</v>
      </c>
      <c r="K948" s="452">
        <v>0</v>
      </c>
      <c r="L948" s="453">
        <v>0.08</v>
      </c>
      <c r="M948" s="454">
        <f t="shared" si="506"/>
        <v>0</v>
      </c>
      <c r="N948" s="454">
        <f t="shared" si="507"/>
        <v>0</v>
      </c>
      <c r="O948" s="455">
        <f t="shared" si="508"/>
        <v>0</v>
      </c>
      <c r="P948" s="455">
        <f t="shared" si="509"/>
        <v>0</v>
      </c>
      <c r="Q948" s="479" t="s">
        <v>43</v>
      </c>
      <c r="R948" s="456">
        <v>4</v>
      </c>
      <c r="S948" s="457">
        <f t="shared" si="510"/>
        <v>0</v>
      </c>
      <c r="T948" s="457">
        <f t="shared" si="511"/>
        <v>0</v>
      </c>
      <c r="U948" s="457">
        <f t="shared" si="512"/>
        <v>0</v>
      </c>
      <c r="V948" s="458">
        <f t="shared" si="513"/>
        <v>0</v>
      </c>
      <c r="W948" s="459">
        <v>4</v>
      </c>
      <c r="X948" s="444"/>
    </row>
    <row r="949" spans="1:24" ht="27.75" customHeight="1">
      <c r="A949" s="446" t="s">
        <v>570</v>
      </c>
      <c r="B949" s="497" t="s">
        <v>670</v>
      </c>
      <c r="C949" s="449" t="s">
        <v>1547</v>
      </c>
      <c r="D949" s="449"/>
      <c r="E949" s="449"/>
      <c r="F949" s="449"/>
      <c r="G949" s="449"/>
      <c r="H949" s="479" t="s">
        <v>43</v>
      </c>
      <c r="I949" s="450">
        <v>4</v>
      </c>
      <c r="J949" s="451">
        <f t="shared" si="505"/>
        <v>8</v>
      </c>
      <c r="K949" s="452">
        <v>0</v>
      </c>
      <c r="L949" s="453">
        <v>0.08</v>
      </c>
      <c r="M949" s="454">
        <f t="shared" si="506"/>
        <v>0</v>
      </c>
      <c r="N949" s="454">
        <f t="shared" si="507"/>
        <v>0</v>
      </c>
      <c r="O949" s="455">
        <f t="shared" si="508"/>
        <v>0</v>
      </c>
      <c r="P949" s="455">
        <f t="shared" si="509"/>
        <v>0</v>
      </c>
      <c r="Q949" s="479" t="s">
        <v>43</v>
      </c>
      <c r="R949" s="456">
        <v>4</v>
      </c>
      <c r="S949" s="457">
        <f t="shared" si="510"/>
        <v>0</v>
      </c>
      <c r="T949" s="457">
        <f t="shared" si="511"/>
        <v>0</v>
      </c>
      <c r="U949" s="457">
        <f t="shared" si="512"/>
        <v>0</v>
      </c>
      <c r="V949" s="458">
        <f t="shared" si="513"/>
        <v>0</v>
      </c>
      <c r="W949" s="459">
        <v>4</v>
      </c>
      <c r="X949" s="444"/>
    </row>
    <row r="950" spans="1:24" ht="27.75" customHeight="1">
      <c r="A950" s="446" t="s">
        <v>570</v>
      </c>
      <c r="B950" s="497" t="s">
        <v>672</v>
      </c>
      <c r="C950" s="449" t="s">
        <v>1550</v>
      </c>
      <c r="D950" s="449"/>
      <c r="E950" s="449"/>
      <c r="F950" s="449"/>
      <c r="G950" s="449"/>
      <c r="H950" s="479" t="s">
        <v>43</v>
      </c>
      <c r="I950" s="450">
        <v>4</v>
      </c>
      <c r="J950" s="451">
        <f t="shared" si="505"/>
        <v>8</v>
      </c>
      <c r="K950" s="452">
        <v>0</v>
      </c>
      <c r="L950" s="453">
        <v>0.08</v>
      </c>
      <c r="M950" s="454">
        <f t="shared" si="506"/>
        <v>0</v>
      </c>
      <c r="N950" s="454">
        <f t="shared" si="507"/>
        <v>0</v>
      </c>
      <c r="O950" s="455">
        <f t="shared" si="508"/>
        <v>0</v>
      </c>
      <c r="P950" s="455">
        <f t="shared" si="509"/>
        <v>0</v>
      </c>
      <c r="Q950" s="479" t="s">
        <v>43</v>
      </c>
      <c r="R950" s="456">
        <v>4</v>
      </c>
      <c r="S950" s="457">
        <f t="shared" si="510"/>
        <v>0</v>
      </c>
      <c r="T950" s="457">
        <f t="shared" si="511"/>
        <v>0</v>
      </c>
      <c r="U950" s="457">
        <f t="shared" si="512"/>
        <v>0</v>
      </c>
      <c r="V950" s="458">
        <f t="shared" si="513"/>
        <v>0</v>
      </c>
      <c r="W950" s="459">
        <v>4</v>
      </c>
      <c r="X950" s="444"/>
    </row>
    <row r="951" spans="1:24" ht="27.75" customHeight="1">
      <c r="A951" s="446" t="s">
        <v>570</v>
      </c>
      <c r="B951" s="497" t="s">
        <v>674</v>
      </c>
      <c r="C951" s="449" t="s">
        <v>1551</v>
      </c>
      <c r="D951" s="449"/>
      <c r="E951" s="449"/>
      <c r="F951" s="449"/>
      <c r="G951" s="449"/>
      <c r="H951" s="479" t="s">
        <v>43</v>
      </c>
      <c r="I951" s="450">
        <v>4</v>
      </c>
      <c r="J951" s="451">
        <f t="shared" si="505"/>
        <v>8</v>
      </c>
      <c r="K951" s="452">
        <v>0</v>
      </c>
      <c r="L951" s="453">
        <v>0.08</v>
      </c>
      <c r="M951" s="454">
        <f t="shared" si="506"/>
        <v>0</v>
      </c>
      <c r="N951" s="454">
        <f t="shared" si="507"/>
        <v>0</v>
      </c>
      <c r="O951" s="455">
        <f t="shared" si="508"/>
        <v>0</v>
      </c>
      <c r="P951" s="455">
        <f t="shared" si="509"/>
        <v>0</v>
      </c>
      <c r="Q951" s="479" t="s">
        <v>43</v>
      </c>
      <c r="R951" s="456">
        <v>4</v>
      </c>
      <c r="S951" s="457">
        <f t="shared" si="510"/>
        <v>0</v>
      </c>
      <c r="T951" s="457">
        <f t="shared" si="511"/>
        <v>0</v>
      </c>
      <c r="U951" s="457">
        <f t="shared" si="512"/>
        <v>0</v>
      </c>
      <c r="V951" s="458">
        <f t="shared" si="513"/>
        <v>0</v>
      </c>
      <c r="W951" s="459">
        <v>4</v>
      </c>
      <c r="X951" s="444"/>
    </row>
    <row r="952" spans="1:24" ht="27.75" customHeight="1">
      <c r="A952" s="446" t="s">
        <v>570</v>
      </c>
      <c r="B952" s="497" t="s">
        <v>676</v>
      </c>
      <c r="C952" s="449" t="s">
        <v>1552</v>
      </c>
      <c r="D952" s="449"/>
      <c r="E952" s="449"/>
      <c r="F952" s="449"/>
      <c r="G952" s="449"/>
      <c r="H952" s="479" t="s">
        <v>43</v>
      </c>
      <c r="I952" s="450">
        <v>4</v>
      </c>
      <c r="J952" s="451">
        <f t="shared" si="505"/>
        <v>8</v>
      </c>
      <c r="K952" s="452">
        <v>0</v>
      </c>
      <c r="L952" s="453">
        <v>0.08</v>
      </c>
      <c r="M952" s="454">
        <f t="shared" si="506"/>
        <v>0</v>
      </c>
      <c r="N952" s="454">
        <f t="shared" si="507"/>
        <v>0</v>
      </c>
      <c r="O952" s="455">
        <f t="shared" si="508"/>
        <v>0</v>
      </c>
      <c r="P952" s="455">
        <f t="shared" si="509"/>
        <v>0</v>
      </c>
      <c r="Q952" s="479" t="s">
        <v>43</v>
      </c>
      <c r="R952" s="456">
        <v>4</v>
      </c>
      <c r="S952" s="457">
        <f t="shared" si="510"/>
        <v>0</v>
      </c>
      <c r="T952" s="457">
        <f t="shared" si="511"/>
        <v>0</v>
      </c>
      <c r="U952" s="457">
        <f t="shared" si="512"/>
        <v>0</v>
      </c>
      <c r="V952" s="458">
        <f t="shared" si="513"/>
        <v>0</v>
      </c>
      <c r="W952" s="459">
        <v>4</v>
      </c>
      <c r="X952" s="444"/>
    </row>
    <row r="953" spans="1:24" ht="27.75" customHeight="1">
      <c r="A953" s="446" t="s">
        <v>570</v>
      </c>
      <c r="B953" s="497" t="s">
        <v>1553</v>
      </c>
      <c r="C953" s="449" t="s">
        <v>1554</v>
      </c>
      <c r="D953" s="449"/>
      <c r="E953" s="449"/>
      <c r="F953" s="449"/>
      <c r="G953" s="449"/>
      <c r="H953" s="479" t="s">
        <v>43</v>
      </c>
      <c r="I953" s="450">
        <v>4</v>
      </c>
      <c r="J953" s="451">
        <f t="shared" si="505"/>
        <v>8</v>
      </c>
      <c r="K953" s="452">
        <v>0</v>
      </c>
      <c r="L953" s="453">
        <v>0.08</v>
      </c>
      <c r="M953" s="454">
        <f t="shared" si="506"/>
        <v>0</v>
      </c>
      <c r="N953" s="454">
        <f t="shared" si="507"/>
        <v>0</v>
      </c>
      <c r="O953" s="455">
        <f t="shared" si="508"/>
        <v>0</v>
      </c>
      <c r="P953" s="455">
        <f t="shared" si="509"/>
        <v>0</v>
      </c>
      <c r="Q953" s="479" t="s">
        <v>43</v>
      </c>
      <c r="R953" s="456">
        <v>4</v>
      </c>
      <c r="S953" s="457">
        <f t="shared" si="510"/>
        <v>0</v>
      </c>
      <c r="T953" s="457">
        <f t="shared" si="511"/>
        <v>0</v>
      </c>
      <c r="U953" s="457">
        <f t="shared" si="512"/>
        <v>0</v>
      </c>
      <c r="V953" s="458">
        <f t="shared" si="513"/>
        <v>0</v>
      </c>
      <c r="W953" s="459">
        <v>4</v>
      </c>
      <c r="X953" s="444"/>
    </row>
    <row r="954" spans="1:24" ht="27.75" customHeight="1">
      <c r="A954" s="446" t="s">
        <v>570</v>
      </c>
      <c r="B954" s="497" t="s">
        <v>1555</v>
      </c>
      <c r="C954" s="449" t="s">
        <v>1556</v>
      </c>
      <c r="D954" s="449"/>
      <c r="E954" s="449"/>
      <c r="F954" s="449"/>
      <c r="G954" s="449"/>
      <c r="H954" s="479" t="s">
        <v>43</v>
      </c>
      <c r="I954" s="450">
        <v>4</v>
      </c>
      <c r="J954" s="451">
        <f t="shared" si="505"/>
        <v>8</v>
      </c>
      <c r="K954" s="452">
        <v>0</v>
      </c>
      <c r="L954" s="453">
        <v>0.08</v>
      </c>
      <c r="M954" s="454">
        <f t="shared" si="506"/>
        <v>0</v>
      </c>
      <c r="N954" s="454">
        <f t="shared" si="507"/>
        <v>0</v>
      </c>
      <c r="O954" s="455">
        <f t="shared" si="508"/>
        <v>0</v>
      </c>
      <c r="P954" s="455">
        <f t="shared" si="509"/>
        <v>0</v>
      </c>
      <c r="Q954" s="479" t="s">
        <v>43</v>
      </c>
      <c r="R954" s="456">
        <v>4</v>
      </c>
      <c r="S954" s="457">
        <f t="shared" si="510"/>
        <v>0</v>
      </c>
      <c r="T954" s="457">
        <f t="shared" si="511"/>
        <v>0</v>
      </c>
      <c r="U954" s="457">
        <f t="shared" si="512"/>
        <v>0</v>
      </c>
      <c r="V954" s="458">
        <f t="shared" si="513"/>
        <v>0</v>
      </c>
      <c r="W954" s="459">
        <v>4</v>
      </c>
      <c r="X954" s="444"/>
    </row>
    <row r="955" spans="1:24" ht="27.75" customHeight="1">
      <c r="A955" s="446" t="s">
        <v>570</v>
      </c>
      <c r="B955" s="497" t="s">
        <v>1557</v>
      </c>
      <c r="C955" s="449" t="s">
        <v>1558</v>
      </c>
      <c r="D955" s="449"/>
      <c r="E955" s="449"/>
      <c r="F955" s="449"/>
      <c r="G955" s="449"/>
      <c r="H955" s="479" t="s">
        <v>43</v>
      </c>
      <c r="I955" s="450">
        <v>4</v>
      </c>
      <c r="J955" s="451">
        <f t="shared" si="505"/>
        <v>8</v>
      </c>
      <c r="K955" s="452">
        <v>0</v>
      </c>
      <c r="L955" s="453">
        <v>0.08</v>
      </c>
      <c r="M955" s="454">
        <f t="shared" si="506"/>
        <v>0</v>
      </c>
      <c r="N955" s="454">
        <f t="shared" si="507"/>
        <v>0</v>
      </c>
      <c r="O955" s="455">
        <f t="shared" si="508"/>
        <v>0</v>
      </c>
      <c r="P955" s="455">
        <f t="shared" si="509"/>
        <v>0</v>
      </c>
      <c r="Q955" s="479" t="s">
        <v>43</v>
      </c>
      <c r="R955" s="456">
        <v>4</v>
      </c>
      <c r="S955" s="457">
        <f t="shared" si="510"/>
        <v>0</v>
      </c>
      <c r="T955" s="457">
        <f t="shared" si="511"/>
        <v>0</v>
      </c>
      <c r="U955" s="457">
        <f t="shared" si="512"/>
        <v>0</v>
      </c>
      <c r="V955" s="458">
        <f t="shared" si="513"/>
        <v>0</v>
      </c>
      <c r="W955" s="459">
        <v>4</v>
      </c>
      <c r="X955" s="444"/>
    </row>
    <row r="956" spans="1:24" ht="27.75" customHeight="1">
      <c r="A956" s="446" t="s">
        <v>570</v>
      </c>
      <c r="B956" s="497" t="s">
        <v>1559</v>
      </c>
      <c r="C956" s="449" t="s">
        <v>1560</v>
      </c>
      <c r="D956" s="449"/>
      <c r="E956" s="449"/>
      <c r="F956" s="449"/>
      <c r="G956" s="449"/>
      <c r="H956" s="479" t="s">
        <v>43</v>
      </c>
      <c r="I956" s="450">
        <v>4</v>
      </c>
      <c r="J956" s="451">
        <f t="shared" si="505"/>
        <v>8</v>
      </c>
      <c r="K956" s="452">
        <v>0</v>
      </c>
      <c r="L956" s="453">
        <v>0.08</v>
      </c>
      <c r="M956" s="454">
        <f t="shared" si="506"/>
        <v>0</v>
      </c>
      <c r="N956" s="454">
        <f t="shared" si="507"/>
        <v>0</v>
      </c>
      <c r="O956" s="455">
        <f t="shared" si="508"/>
        <v>0</v>
      </c>
      <c r="P956" s="455">
        <f t="shared" si="509"/>
        <v>0</v>
      </c>
      <c r="Q956" s="479" t="s">
        <v>43</v>
      </c>
      <c r="R956" s="456">
        <v>4</v>
      </c>
      <c r="S956" s="457">
        <f t="shared" si="510"/>
        <v>0</v>
      </c>
      <c r="T956" s="457">
        <f t="shared" si="511"/>
        <v>0</v>
      </c>
      <c r="U956" s="457">
        <f t="shared" si="512"/>
        <v>0</v>
      </c>
      <c r="V956" s="458">
        <f t="shared" si="513"/>
        <v>0</v>
      </c>
      <c r="W956" s="459">
        <v>4</v>
      </c>
      <c r="X956" s="444"/>
    </row>
    <row r="957" spans="1:24" ht="27.75" customHeight="1">
      <c r="A957" s="446" t="s">
        <v>570</v>
      </c>
      <c r="B957" s="497" t="s">
        <v>1561</v>
      </c>
      <c r="C957" s="449" t="s">
        <v>1562</v>
      </c>
      <c r="D957" s="449"/>
      <c r="E957" s="449"/>
      <c r="F957" s="449"/>
      <c r="G957" s="449"/>
      <c r="H957" s="479" t="s">
        <v>43</v>
      </c>
      <c r="I957" s="450">
        <v>4</v>
      </c>
      <c r="J957" s="451">
        <f t="shared" si="505"/>
        <v>8</v>
      </c>
      <c r="K957" s="452">
        <v>0</v>
      </c>
      <c r="L957" s="453">
        <v>0.08</v>
      </c>
      <c r="M957" s="454">
        <f t="shared" si="506"/>
        <v>0</v>
      </c>
      <c r="N957" s="454">
        <f t="shared" si="507"/>
        <v>0</v>
      </c>
      <c r="O957" s="455">
        <f t="shared" si="508"/>
        <v>0</v>
      </c>
      <c r="P957" s="455">
        <f t="shared" si="509"/>
        <v>0</v>
      </c>
      <c r="Q957" s="479" t="s">
        <v>43</v>
      </c>
      <c r="R957" s="456">
        <v>4</v>
      </c>
      <c r="S957" s="457">
        <f t="shared" si="510"/>
        <v>0</v>
      </c>
      <c r="T957" s="457">
        <f t="shared" si="511"/>
        <v>0</v>
      </c>
      <c r="U957" s="457">
        <f t="shared" si="512"/>
        <v>0</v>
      </c>
      <c r="V957" s="458">
        <f t="shared" si="513"/>
        <v>0</v>
      </c>
      <c r="W957" s="459">
        <v>4</v>
      </c>
      <c r="X957" s="444"/>
    </row>
    <row r="958" spans="1:24" ht="27.75" customHeight="1">
      <c r="A958" s="446" t="s">
        <v>570</v>
      </c>
      <c r="B958" s="497" t="s">
        <v>1563</v>
      </c>
      <c r="C958" s="449" t="s">
        <v>1564</v>
      </c>
      <c r="D958" s="449"/>
      <c r="E958" s="449"/>
      <c r="F958" s="449"/>
      <c r="G958" s="449"/>
      <c r="H958" s="479" t="s">
        <v>43</v>
      </c>
      <c r="I958" s="450">
        <v>4</v>
      </c>
      <c r="J958" s="451">
        <f t="shared" si="505"/>
        <v>8</v>
      </c>
      <c r="K958" s="452">
        <v>0</v>
      </c>
      <c r="L958" s="453">
        <v>0.08</v>
      </c>
      <c r="M958" s="454">
        <f t="shared" si="506"/>
        <v>0</v>
      </c>
      <c r="N958" s="454">
        <f t="shared" si="507"/>
        <v>0</v>
      </c>
      <c r="O958" s="455">
        <f t="shared" si="508"/>
        <v>0</v>
      </c>
      <c r="P958" s="455">
        <f t="shared" si="509"/>
        <v>0</v>
      </c>
      <c r="Q958" s="479" t="s">
        <v>43</v>
      </c>
      <c r="R958" s="456">
        <v>4</v>
      </c>
      <c r="S958" s="457">
        <f t="shared" si="510"/>
        <v>0</v>
      </c>
      <c r="T958" s="457">
        <f t="shared" si="511"/>
        <v>0</v>
      </c>
      <c r="U958" s="457">
        <f t="shared" si="512"/>
        <v>0</v>
      </c>
      <c r="V958" s="458">
        <f t="shared" si="513"/>
        <v>0</v>
      </c>
      <c r="W958" s="459">
        <v>4</v>
      </c>
      <c r="X958" s="444"/>
    </row>
    <row r="959" spans="1:24" ht="27.75" customHeight="1">
      <c r="A959" s="446" t="s">
        <v>570</v>
      </c>
      <c r="B959" s="497" t="s">
        <v>1565</v>
      </c>
      <c r="C959" s="449" t="s">
        <v>1566</v>
      </c>
      <c r="D959" s="449"/>
      <c r="E959" s="449"/>
      <c r="F959" s="449"/>
      <c r="G959" s="449"/>
      <c r="H959" s="479" t="s">
        <v>43</v>
      </c>
      <c r="I959" s="450">
        <v>2</v>
      </c>
      <c r="J959" s="451">
        <f t="shared" si="505"/>
        <v>4</v>
      </c>
      <c r="K959" s="452">
        <v>0</v>
      </c>
      <c r="L959" s="453">
        <v>0.08</v>
      </c>
      <c r="M959" s="454">
        <f t="shared" si="506"/>
        <v>0</v>
      </c>
      <c r="N959" s="454">
        <f t="shared" si="507"/>
        <v>0</v>
      </c>
      <c r="O959" s="455">
        <f t="shared" si="508"/>
        <v>0</v>
      </c>
      <c r="P959" s="455">
        <f t="shared" si="509"/>
        <v>0</v>
      </c>
      <c r="Q959" s="479" t="s">
        <v>43</v>
      </c>
      <c r="R959" s="456">
        <v>2</v>
      </c>
      <c r="S959" s="457">
        <f t="shared" si="510"/>
        <v>0</v>
      </c>
      <c r="T959" s="457">
        <f t="shared" si="511"/>
        <v>0</v>
      </c>
      <c r="U959" s="457">
        <f t="shared" si="512"/>
        <v>0</v>
      </c>
      <c r="V959" s="458">
        <f t="shared" si="513"/>
        <v>0</v>
      </c>
      <c r="W959" s="459">
        <v>4</v>
      </c>
      <c r="X959" s="444"/>
    </row>
    <row r="960" spans="1:24" ht="27.75" customHeight="1">
      <c r="A960" s="446" t="s">
        <v>570</v>
      </c>
      <c r="B960" s="497" t="s">
        <v>1567</v>
      </c>
      <c r="C960" s="449" t="s">
        <v>1568</v>
      </c>
      <c r="D960" s="449"/>
      <c r="E960" s="449"/>
      <c r="F960" s="449"/>
      <c r="G960" s="449"/>
      <c r="H960" s="479" t="s">
        <v>43</v>
      </c>
      <c r="I960" s="450">
        <v>2</v>
      </c>
      <c r="J960" s="451">
        <f t="shared" si="505"/>
        <v>4</v>
      </c>
      <c r="K960" s="452">
        <v>0</v>
      </c>
      <c r="L960" s="453">
        <v>0.08</v>
      </c>
      <c r="M960" s="454">
        <f t="shared" si="506"/>
        <v>0</v>
      </c>
      <c r="N960" s="454">
        <f t="shared" si="507"/>
        <v>0</v>
      </c>
      <c r="O960" s="455">
        <f t="shared" si="508"/>
        <v>0</v>
      </c>
      <c r="P960" s="455">
        <f t="shared" si="509"/>
        <v>0</v>
      </c>
      <c r="Q960" s="479" t="s">
        <v>43</v>
      </c>
      <c r="R960" s="456">
        <v>2</v>
      </c>
      <c r="S960" s="457">
        <f t="shared" si="510"/>
        <v>0</v>
      </c>
      <c r="T960" s="457">
        <f t="shared" si="511"/>
        <v>0</v>
      </c>
      <c r="U960" s="457">
        <f t="shared" si="512"/>
        <v>0</v>
      </c>
      <c r="V960" s="458">
        <f t="shared" si="513"/>
        <v>0</v>
      </c>
      <c r="W960" s="459">
        <v>4</v>
      </c>
      <c r="X960" s="444"/>
    </row>
    <row r="961" spans="1:25" s="445" customFormat="1" ht="30.75" customHeight="1">
      <c r="A961" s="446"/>
      <c r="B961" s="650" t="s">
        <v>1569</v>
      </c>
      <c r="C961" s="651"/>
      <c r="D961" s="651"/>
      <c r="E961" s="651"/>
      <c r="F961" s="596"/>
      <c r="G961" s="596"/>
      <c r="H961" s="519"/>
      <c r="I961" s="439"/>
      <c r="J961" s="437"/>
      <c r="K961" s="437"/>
      <c r="L961" s="437"/>
      <c r="M961" s="437"/>
      <c r="N961" s="441" t="s">
        <v>535</v>
      </c>
      <c r="O961" s="440">
        <f>SUM(O962:O966)</f>
        <v>0</v>
      </c>
      <c r="P961" s="440">
        <f>SUM(P962:P966)</f>
        <v>0</v>
      </c>
      <c r="Q961" s="594"/>
      <c r="R961" s="442"/>
      <c r="S961" s="440">
        <f>SUM(S962:S966)</f>
        <v>0</v>
      </c>
      <c r="T961" s="440">
        <f>SUM(T962:T966)</f>
        <v>0</v>
      </c>
      <c r="U961" s="440">
        <f>SUM(U962:U966)</f>
        <v>0</v>
      </c>
      <c r="V961" s="440">
        <f>SUM(V962:V966)</f>
        <v>0</v>
      </c>
      <c r="W961" s="443"/>
      <c r="X961" s="444"/>
      <c r="Y961" s="410"/>
    </row>
    <row r="962" spans="1:25" ht="219.75" customHeight="1">
      <c r="A962" s="446" t="s">
        <v>570</v>
      </c>
      <c r="B962" s="447" t="s">
        <v>571</v>
      </c>
      <c r="C962" s="525" t="s">
        <v>1570</v>
      </c>
      <c r="D962" s="465"/>
      <c r="E962" s="465"/>
      <c r="F962" s="465"/>
      <c r="G962" s="465"/>
      <c r="H962" s="466"/>
      <c r="I962" s="467"/>
      <c r="J962" s="468"/>
      <c r="K962" s="470"/>
      <c r="L962" s="471"/>
      <c r="M962" s="472"/>
      <c r="N962" s="472"/>
      <c r="O962" s="473"/>
      <c r="P962" s="473"/>
      <c r="Q962" s="473"/>
      <c r="R962" s="474"/>
      <c r="S962" s="475"/>
      <c r="T962" s="475"/>
      <c r="U962" s="475"/>
      <c r="V962" s="476"/>
      <c r="W962" s="477"/>
      <c r="X962" s="444"/>
    </row>
    <row r="963" spans="1:25" ht="39" customHeight="1">
      <c r="A963" s="446" t="s">
        <v>570</v>
      </c>
      <c r="B963" s="497" t="s">
        <v>617</v>
      </c>
      <c r="C963" s="449" t="s">
        <v>1571</v>
      </c>
      <c r="D963" s="449"/>
      <c r="E963" s="449"/>
      <c r="F963" s="449"/>
      <c r="G963" s="449"/>
      <c r="H963" s="479" t="s">
        <v>43</v>
      </c>
      <c r="I963" s="450">
        <v>200</v>
      </c>
      <c r="J963" s="451">
        <f>I963*2</f>
        <v>400</v>
      </c>
      <c r="K963" s="452">
        <v>0</v>
      </c>
      <c r="L963" s="453">
        <v>0.08</v>
      </c>
      <c r="M963" s="454">
        <f>K963*L963</f>
        <v>0</v>
      </c>
      <c r="N963" s="454">
        <f>K963+M963</f>
        <v>0</v>
      </c>
      <c r="O963" s="455">
        <f>J963*K963</f>
        <v>0</v>
      </c>
      <c r="P963" s="455">
        <f>J963*N963</f>
        <v>0</v>
      </c>
      <c r="Q963" s="479" t="s">
        <v>43</v>
      </c>
      <c r="R963" s="456">
        <f>J963*0.6</f>
        <v>240</v>
      </c>
      <c r="S963" s="457">
        <f>R963*K963</f>
        <v>0</v>
      </c>
      <c r="T963" s="457">
        <f>R963*N963</f>
        <v>0</v>
      </c>
      <c r="U963" s="457">
        <f t="shared" ref="U963:V966" si="514">O963+S963</f>
        <v>0</v>
      </c>
      <c r="V963" s="458">
        <f t="shared" si="514"/>
        <v>0</v>
      </c>
      <c r="W963" s="459" t="s">
        <v>1572</v>
      </c>
      <c r="X963" s="444"/>
    </row>
    <row r="964" spans="1:25" ht="39" customHeight="1">
      <c r="A964" s="446" t="s">
        <v>570</v>
      </c>
      <c r="B964" s="497" t="s">
        <v>619</v>
      </c>
      <c r="C964" s="449" t="s">
        <v>1573</v>
      </c>
      <c r="D964" s="449"/>
      <c r="E964" s="449"/>
      <c r="F964" s="449"/>
      <c r="G964" s="449"/>
      <c r="H964" s="479" t="s">
        <v>43</v>
      </c>
      <c r="I964" s="450">
        <v>200</v>
      </c>
      <c r="J964" s="451">
        <f>I964*2</f>
        <v>400</v>
      </c>
      <c r="K964" s="452">
        <v>0</v>
      </c>
      <c r="L964" s="453">
        <v>0.08</v>
      </c>
      <c r="M964" s="454">
        <f>K964*L964</f>
        <v>0</v>
      </c>
      <c r="N964" s="454">
        <f>K964+M964</f>
        <v>0</v>
      </c>
      <c r="O964" s="455">
        <f>J964*K964</f>
        <v>0</v>
      </c>
      <c r="P964" s="455">
        <f>J964*N964</f>
        <v>0</v>
      </c>
      <c r="Q964" s="479" t="s">
        <v>43</v>
      </c>
      <c r="R964" s="456">
        <f>J964*0.6</f>
        <v>240</v>
      </c>
      <c r="S964" s="457">
        <f>R964*K964</f>
        <v>0</v>
      </c>
      <c r="T964" s="457">
        <f>R964*N964</f>
        <v>0</v>
      </c>
      <c r="U964" s="457">
        <f t="shared" si="514"/>
        <v>0</v>
      </c>
      <c r="V964" s="458">
        <f t="shared" si="514"/>
        <v>0</v>
      </c>
      <c r="W964" s="459">
        <v>30</v>
      </c>
      <c r="X964" s="444"/>
    </row>
    <row r="965" spans="1:25" ht="39" customHeight="1">
      <c r="A965" s="446" t="s">
        <v>570</v>
      </c>
      <c r="B965" s="497" t="s">
        <v>621</v>
      </c>
      <c r="C965" s="449" t="s">
        <v>1574</v>
      </c>
      <c r="D965" s="449"/>
      <c r="E965" s="449"/>
      <c r="F965" s="449"/>
      <c r="G965" s="449"/>
      <c r="H965" s="479" t="s">
        <v>43</v>
      </c>
      <c r="I965" s="450">
        <v>30</v>
      </c>
      <c r="J965" s="451">
        <f>I965*2</f>
        <v>60</v>
      </c>
      <c r="K965" s="452">
        <v>0</v>
      </c>
      <c r="L965" s="453">
        <v>0.08</v>
      </c>
      <c r="M965" s="454">
        <f>K965*L965</f>
        <v>0</v>
      </c>
      <c r="N965" s="454">
        <f>K965+M965</f>
        <v>0</v>
      </c>
      <c r="O965" s="455">
        <f>J965*K965</f>
        <v>0</v>
      </c>
      <c r="P965" s="455">
        <f>J965*N965</f>
        <v>0</v>
      </c>
      <c r="Q965" s="479" t="s">
        <v>43</v>
      </c>
      <c r="R965" s="456">
        <f>J965*0.6</f>
        <v>36</v>
      </c>
      <c r="S965" s="457">
        <f>R965*K965</f>
        <v>0</v>
      </c>
      <c r="T965" s="457">
        <f>R965*N965</f>
        <v>0</v>
      </c>
      <c r="U965" s="457">
        <f t="shared" si="514"/>
        <v>0</v>
      </c>
      <c r="V965" s="458">
        <f t="shared" si="514"/>
        <v>0</v>
      </c>
      <c r="W965" s="459" t="s">
        <v>1575</v>
      </c>
      <c r="X965" s="444"/>
    </row>
    <row r="966" spans="1:25" ht="39" customHeight="1">
      <c r="A966" s="446" t="s">
        <v>570</v>
      </c>
      <c r="B966" s="497" t="s">
        <v>623</v>
      </c>
      <c r="C966" s="449" t="s">
        <v>1576</v>
      </c>
      <c r="D966" s="449"/>
      <c r="E966" s="449"/>
      <c r="F966" s="449"/>
      <c r="G966" s="449"/>
      <c r="H966" s="479" t="s">
        <v>43</v>
      </c>
      <c r="I966" s="450">
        <v>30</v>
      </c>
      <c r="J966" s="451">
        <f>I966*2</f>
        <v>60</v>
      </c>
      <c r="K966" s="452">
        <v>0</v>
      </c>
      <c r="L966" s="453">
        <v>0.08</v>
      </c>
      <c r="M966" s="454">
        <f>K966*L966</f>
        <v>0</v>
      </c>
      <c r="N966" s="454">
        <f>K966+M966</f>
        <v>0</v>
      </c>
      <c r="O966" s="455">
        <f>J966*K966</f>
        <v>0</v>
      </c>
      <c r="P966" s="455">
        <f>J966*N966</f>
        <v>0</v>
      </c>
      <c r="Q966" s="479" t="s">
        <v>43</v>
      </c>
      <c r="R966" s="456">
        <f>J966*0.6</f>
        <v>36</v>
      </c>
      <c r="S966" s="457">
        <f>R966*K966</f>
        <v>0</v>
      </c>
      <c r="T966" s="457">
        <f>R966*N966</f>
        <v>0</v>
      </c>
      <c r="U966" s="457">
        <f t="shared" si="514"/>
        <v>0</v>
      </c>
      <c r="V966" s="458">
        <f t="shared" si="514"/>
        <v>0</v>
      </c>
      <c r="W966" s="459">
        <v>10</v>
      </c>
      <c r="X966" s="444"/>
    </row>
    <row r="967" spans="1:25" s="445" customFormat="1" ht="30.75" customHeight="1">
      <c r="A967" s="446"/>
      <c r="B967" s="650" t="s">
        <v>1577</v>
      </c>
      <c r="C967" s="651"/>
      <c r="D967" s="651"/>
      <c r="E967" s="651"/>
      <c r="F967" s="596"/>
      <c r="G967" s="596"/>
      <c r="H967" s="437"/>
      <c r="I967" s="439"/>
      <c r="J967" s="437"/>
      <c r="K967" s="437"/>
      <c r="L967" s="437"/>
      <c r="M967" s="437"/>
      <c r="N967" s="441" t="s">
        <v>535</v>
      </c>
      <c r="O967" s="440">
        <f>SUM(O968:O970)</f>
        <v>0</v>
      </c>
      <c r="P967" s="440">
        <f>SUM(P968:P970)</f>
        <v>0</v>
      </c>
      <c r="Q967" s="594"/>
      <c r="R967" s="442"/>
      <c r="S967" s="440">
        <f>SUM(S968:S970)</f>
        <v>0</v>
      </c>
      <c r="T967" s="440">
        <f>SUM(T968:T970)</f>
        <v>0</v>
      </c>
      <c r="U967" s="440">
        <f>SUM(U968:U970)</f>
        <v>0</v>
      </c>
      <c r="V967" s="440">
        <f>SUM(V968:V970)</f>
        <v>0</v>
      </c>
      <c r="W967" s="443"/>
      <c r="X967" s="444"/>
      <c r="Y967" s="410"/>
    </row>
    <row r="968" spans="1:25" ht="162.75" customHeight="1">
      <c r="A968" s="446" t="s">
        <v>570</v>
      </c>
      <c r="B968" s="447" t="s">
        <v>571</v>
      </c>
      <c r="C968" s="525" t="s">
        <v>1578</v>
      </c>
      <c r="D968" s="465"/>
      <c r="E968" s="465"/>
      <c r="F968" s="465"/>
      <c r="G968" s="465"/>
      <c r="H968" s="466"/>
      <c r="I968" s="467"/>
      <c r="J968" s="468"/>
      <c r="K968" s="470"/>
      <c r="L968" s="471"/>
      <c r="M968" s="472"/>
      <c r="N968" s="472"/>
      <c r="O968" s="473"/>
      <c r="P968" s="473"/>
      <c r="Q968" s="473"/>
      <c r="R968" s="474"/>
      <c r="S968" s="475"/>
      <c r="T968" s="475"/>
      <c r="U968" s="475"/>
      <c r="V968" s="476"/>
      <c r="W968" s="477"/>
      <c r="X968" s="444"/>
    </row>
    <row r="969" spans="1:25" ht="39" customHeight="1">
      <c r="A969" s="446" t="s">
        <v>570</v>
      </c>
      <c r="B969" s="497" t="s">
        <v>617</v>
      </c>
      <c r="C969" s="449" t="s">
        <v>1579</v>
      </c>
      <c r="D969" s="449"/>
      <c r="E969" s="449"/>
      <c r="F969" s="449"/>
      <c r="G969" s="449"/>
      <c r="H969" s="479" t="s">
        <v>43</v>
      </c>
      <c r="I969" s="450">
        <v>30</v>
      </c>
      <c r="J969" s="451">
        <f>I969*2</f>
        <v>60</v>
      </c>
      <c r="K969" s="452">
        <v>0</v>
      </c>
      <c r="L969" s="453">
        <v>0.08</v>
      </c>
      <c r="M969" s="454">
        <f>K969*L969</f>
        <v>0</v>
      </c>
      <c r="N969" s="454">
        <f>K969+M969</f>
        <v>0</v>
      </c>
      <c r="O969" s="455">
        <f>J969*K969</f>
        <v>0</v>
      </c>
      <c r="P969" s="455">
        <f>J969*N969</f>
        <v>0</v>
      </c>
      <c r="Q969" s="479" t="s">
        <v>43</v>
      </c>
      <c r="R969" s="456">
        <f>J969*0.6</f>
        <v>36</v>
      </c>
      <c r="S969" s="457">
        <f>R969*K969</f>
        <v>0</v>
      </c>
      <c r="T969" s="457">
        <f>R969*N969</f>
        <v>0</v>
      </c>
      <c r="U969" s="457">
        <f>O969+S969</f>
        <v>0</v>
      </c>
      <c r="V969" s="458">
        <f>P969+T969</f>
        <v>0</v>
      </c>
      <c r="W969" s="459">
        <v>4</v>
      </c>
      <c r="X969" s="444"/>
    </row>
    <row r="970" spans="1:25" ht="39" customHeight="1">
      <c r="A970" s="446" t="s">
        <v>570</v>
      </c>
      <c r="B970" s="497" t="s">
        <v>619</v>
      </c>
      <c r="C970" s="449" t="s">
        <v>1580</v>
      </c>
      <c r="D970" s="449"/>
      <c r="E970" s="449"/>
      <c r="F970" s="449"/>
      <c r="G970" s="449"/>
      <c r="H970" s="479" t="s">
        <v>43</v>
      </c>
      <c r="I970" s="450">
        <v>60</v>
      </c>
      <c r="J970" s="451">
        <f>I970*2</f>
        <v>120</v>
      </c>
      <c r="K970" s="452">
        <v>0</v>
      </c>
      <c r="L970" s="453">
        <v>0.08</v>
      </c>
      <c r="M970" s="454">
        <f>K970*L970</f>
        <v>0</v>
      </c>
      <c r="N970" s="454">
        <f>K970+M970</f>
        <v>0</v>
      </c>
      <c r="O970" s="455">
        <f>J970*K970</f>
        <v>0</v>
      </c>
      <c r="P970" s="455">
        <f>J970*N970</f>
        <v>0</v>
      </c>
      <c r="Q970" s="479" t="s">
        <v>43</v>
      </c>
      <c r="R970" s="456">
        <f>J970*0.6</f>
        <v>72</v>
      </c>
      <c r="S970" s="457">
        <f>R970*K970</f>
        <v>0</v>
      </c>
      <c r="T970" s="457">
        <f>R970*N970</f>
        <v>0</v>
      </c>
      <c r="U970" s="457">
        <f>O970+S970</f>
        <v>0</v>
      </c>
      <c r="V970" s="458">
        <f>P970+T970</f>
        <v>0</v>
      </c>
      <c r="W970" s="459">
        <v>10</v>
      </c>
      <c r="X970" s="444"/>
    </row>
    <row r="971" spans="1:25" s="445" customFormat="1" ht="30.75" customHeight="1">
      <c r="A971" s="446"/>
      <c r="B971" s="650" t="s">
        <v>1581</v>
      </c>
      <c r="C971" s="650"/>
      <c r="D971" s="650"/>
      <c r="E971" s="650"/>
      <c r="F971" s="596"/>
      <c r="G971" s="596"/>
      <c r="H971" s="437"/>
      <c r="I971" s="439"/>
      <c r="J971" s="437"/>
      <c r="K971" s="437"/>
      <c r="L971" s="437"/>
      <c r="M971" s="437"/>
      <c r="N971" s="441" t="s">
        <v>535</v>
      </c>
      <c r="O971" s="440">
        <f>SUM(O972)</f>
        <v>0</v>
      </c>
      <c r="P971" s="440">
        <f>SUM(P972)</f>
        <v>0</v>
      </c>
      <c r="Q971" s="594"/>
      <c r="R971" s="442"/>
      <c r="S971" s="440">
        <f>SUM(S972)</f>
        <v>0</v>
      </c>
      <c r="T971" s="440">
        <f>SUM(T972)</f>
        <v>0</v>
      </c>
      <c r="U971" s="440">
        <f>SUM(U972)</f>
        <v>0</v>
      </c>
      <c r="V971" s="440">
        <f>SUM(V972)</f>
        <v>0</v>
      </c>
      <c r="W971" s="443"/>
      <c r="X971" s="444"/>
      <c r="Y971" s="410"/>
    </row>
    <row r="972" spans="1:25" ht="199.5" customHeight="1">
      <c r="A972" s="446" t="s">
        <v>570</v>
      </c>
      <c r="B972" s="447" t="s">
        <v>571</v>
      </c>
      <c r="C972" s="527" t="s">
        <v>1582</v>
      </c>
      <c r="D972" s="449"/>
      <c r="E972" s="449"/>
      <c r="F972" s="449"/>
      <c r="G972" s="449"/>
      <c r="H972" s="479" t="s">
        <v>43</v>
      </c>
      <c r="I972" s="450">
        <v>10</v>
      </c>
      <c r="J972" s="451">
        <f>I972*2</f>
        <v>20</v>
      </c>
      <c r="K972" s="452">
        <v>0</v>
      </c>
      <c r="L972" s="453">
        <v>0.08</v>
      </c>
      <c r="M972" s="454">
        <f>K972*L972</f>
        <v>0</v>
      </c>
      <c r="N972" s="454">
        <f>K972+M972</f>
        <v>0</v>
      </c>
      <c r="O972" s="455">
        <f>J972*K972</f>
        <v>0</v>
      </c>
      <c r="P972" s="455">
        <f>J972*N972</f>
        <v>0</v>
      </c>
      <c r="Q972" s="479" t="s">
        <v>43</v>
      </c>
      <c r="R972" s="456">
        <f>J972*0.6</f>
        <v>12</v>
      </c>
      <c r="S972" s="457">
        <f>R972*K972</f>
        <v>0</v>
      </c>
      <c r="T972" s="457">
        <f>R972*N972</f>
        <v>0</v>
      </c>
      <c r="U972" s="457">
        <f>O972+S972</f>
        <v>0</v>
      </c>
      <c r="V972" s="458">
        <f>P972+T972</f>
        <v>0</v>
      </c>
      <c r="W972" s="459">
        <v>4</v>
      </c>
      <c r="X972" s="444"/>
    </row>
    <row r="973" spans="1:25" s="445" customFormat="1" ht="30.75" customHeight="1">
      <c r="A973" s="446"/>
      <c r="B973" s="650" t="s">
        <v>1583</v>
      </c>
      <c r="C973" s="651"/>
      <c r="D973" s="651"/>
      <c r="E973" s="651"/>
      <c r="F973" s="596"/>
      <c r="G973" s="596"/>
      <c r="H973" s="437"/>
      <c r="I973" s="439"/>
      <c r="J973" s="437"/>
      <c r="K973" s="437"/>
      <c r="L973" s="437"/>
      <c r="M973" s="437"/>
      <c r="N973" s="441" t="s">
        <v>535</v>
      </c>
      <c r="O973" s="440">
        <f>SUM(O974:O978)</f>
        <v>0</v>
      </c>
      <c r="P973" s="440">
        <f>SUM(P974:P978)</f>
        <v>0</v>
      </c>
      <c r="Q973" s="594"/>
      <c r="R973" s="442"/>
      <c r="S973" s="440">
        <f>SUM(S974:S978)</f>
        <v>0</v>
      </c>
      <c r="T973" s="440">
        <f>SUM(T974:T978)</f>
        <v>0</v>
      </c>
      <c r="U973" s="440">
        <f>SUM(U974:U978)</f>
        <v>0</v>
      </c>
      <c r="V973" s="440">
        <f>SUM(V974:V978)</f>
        <v>0</v>
      </c>
      <c r="W973" s="443"/>
      <c r="X973" s="444"/>
      <c r="Y973" s="410"/>
    </row>
    <row r="974" spans="1:25" ht="254.25" customHeight="1">
      <c r="A974" s="446" t="s">
        <v>570</v>
      </c>
      <c r="B974" s="447" t="s">
        <v>571</v>
      </c>
      <c r="C974" s="525" t="s">
        <v>1584</v>
      </c>
      <c r="D974" s="465"/>
      <c r="E974" s="465"/>
      <c r="F974" s="465"/>
      <c r="G974" s="465"/>
      <c r="H974" s="466"/>
      <c r="I974" s="467"/>
      <c r="J974" s="468"/>
      <c r="K974" s="470"/>
      <c r="L974" s="471"/>
      <c r="M974" s="472"/>
      <c r="N974" s="472"/>
      <c r="O974" s="473"/>
      <c r="P974" s="473"/>
      <c r="Q974" s="473"/>
      <c r="R974" s="474"/>
      <c r="S974" s="475"/>
      <c r="T974" s="475"/>
      <c r="U974" s="475"/>
      <c r="V974" s="476"/>
      <c r="W974" s="477"/>
      <c r="X974" s="444"/>
    </row>
    <row r="975" spans="1:25" ht="39" customHeight="1">
      <c r="A975" s="446" t="s">
        <v>570</v>
      </c>
      <c r="B975" s="497" t="s">
        <v>617</v>
      </c>
      <c r="C975" s="449" t="s">
        <v>1585</v>
      </c>
      <c r="D975" s="449"/>
      <c r="E975" s="449"/>
      <c r="F975" s="449"/>
      <c r="G975" s="449"/>
      <c r="H975" s="479" t="s">
        <v>43</v>
      </c>
      <c r="I975" s="450">
        <v>10</v>
      </c>
      <c r="J975" s="451">
        <f>I975*2</f>
        <v>20</v>
      </c>
      <c r="K975" s="452">
        <v>0</v>
      </c>
      <c r="L975" s="453">
        <v>0.08</v>
      </c>
      <c r="M975" s="454">
        <f>K975*L975</f>
        <v>0</v>
      </c>
      <c r="N975" s="454">
        <f>K975+M975</f>
        <v>0</v>
      </c>
      <c r="O975" s="455">
        <f>J975*K975</f>
        <v>0</v>
      </c>
      <c r="P975" s="455">
        <f>J975*N975</f>
        <v>0</v>
      </c>
      <c r="Q975" s="479" t="s">
        <v>43</v>
      </c>
      <c r="R975" s="456">
        <f>J975*0.6</f>
        <v>12</v>
      </c>
      <c r="S975" s="457">
        <f>R975*K975</f>
        <v>0</v>
      </c>
      <c r="T975" s="457">
        <f>R975*N975</f>
        <v>0</v>
      </c>
      <c r="U975" s="457">
        <f t="shared" ref="U975:V978" si="515">O975+S975</f>
        <v>0</v>
      </c>
      <c r="V975" s="458">
        <f t="shared" si="515"/>
        <v>0</v>
      </c>
      <c r="W975" s="459" t="s">
        <v>1586</v>
      </c>
      <c r="X975" s="444"/>
    </row>
    <row r="976" spans="1:25" ht="39" customHeight="1">
      <c r="A976" s="446" t="s">
        <v>570</v>
      </c>
      <c r="B976" s="497" t="s">
        <v>619</v>
      </c>
      <c r="C976" s="449" t="s">
        <v>1587</v>
      </c>
      <c r="D976" s="449"/>
      <c r="E976" s="449"/>
      <c r="F976" s="449"/>
      <c r="G976" s="449"/>
      <c r="H976" s="479" t="s">
        <v>43</v>
      </c>
      <c r="I976" s="450">
        <v>10</v>
      </c>
      <c r="J976" s="451">
        <f>I976*2</f>
        <v>20</v>
      </c>
      <c r="K976" s="452">
        <v>0</v>
      </c>
      <c r="L976" s="453">
        <v>0.08</v>
      </c>
      <c r="M976" s="454">
        <f>K976*L976</f>
        <v>0</v>
      </c>
      <c r="N976" s="454">
        <f>K976+M976</f>
        <v>0</v>
      </c>
      <c r="O976" s="455">
        <f>J976*K976</f>
        <v>0</v>
      </c>
      <c r="P976" s="455">
        <f>J976*N976</f>
        <v>0</v>
      </c>
      <c r="Q976" s="479" t="s">
        <v>43</v>
      </c>
      <c r="R976" s="456">
        <f>J976*0.6</f>
        <v>12</v>
      </c>
      <c r="S976" s="457">
        <f>R976*K976</f>
        <v>0</v>
      </c>
      <c r="T976" s="457">
        <f>R976*N976</f>
        <v>0</v>
      </c>
      <c r="U976" s="457">
        <f t="shared" si="515"/>
        <v>0</v>
      </c>
      <c r="V976" s="458">
        <f t="shared" si="515"/>
        <v>0</v>
      </c>
      <c r="W976" s="459" t="s">
        <v>1586</v>
      </c>
      <c r="X976" s="444"/>
    </row>
    <row r="977" spans="1:25" ht="39" customHeight="1">
      <c r="A977" s="446" t="s">
        <v>570</v>
      </c>
      <c r="B977" s="497" t="s">
        <v>621</v>
      </c>
      <c r="C977" s="449" t="s">
        <v>1588</v>
      </c>
      <c r="D977" s="449"/>
      <c r="E977" s="449"/>
      <c r="F977" s="449"/>
      <c r="G977" s="449"/>
      <c r="H977" s="479" t="s">
        <v>43</v>
      </c>
      <c r="I977" s="450">
        <v>10</v>
      </c>
      <c r="J977" s="451">
        <f>I977*2</f>
        <v>20</v>
      </c>
      <c r="K977" s="452">
        <v>0</v>
      </c>
      <c r="L977" s="453">
        <v>0.08</v>
      </c>
      <c r="M977" s="454">
        <f>K977*L977</f>
        <v>0</v>
      </c>
      <c r="N977" s="454">
        <f>K977+M977</f>
        <v>0</v>
      </c>
      <c r="O977" s="455">
        <f>J977*K977</f>
        <v>0</v>
      </c>
      <c r="P977" s="455">
        <f>J977*N977</f>
        <v>0</v>
      </c>
      <c r="Q977" s="479" t="s">
        <v>43</v>
      </c>
      <c r="R977" s="456">
        <f>J977*0.6</f>
        <v>12</v>
      </c>
      <c r="S977" s="457">
        <f>R977*K977</f>
        <v>0</v>
      </c>
      <c r="T977" s="457">
        <f>R977*N977</f>
        <v>0</v>
      </c>
      <c r="U977" s="457">
        <f t="shared" si="515"/>
        <v>0</v>
      </c>
      <c r="V977" s="458">
        <f t="shared" si="515"/>
        <v>0</v>
      </c>
      <c r="W977" s="459" t="s">
        <v>1586</v>
      </c>
      <c r="X977" s="444"/>
    </row>
    <row r="978" spans="1:25" ht="39" customHeight="1">
      <c r="A978" s="446" t="s">
        <v>570</v>
      </c>
      <c r="B978" s="497" t="s">
        <v>623</v>
      </c>
      <c r="C978" s="449" t="s">
        <v>1579</v>
      </c>
      <c r="D978" s="449"/>
      <c r="E978" s="449"/>
      <c r="F978" s="449"/>
      <c r="G978" s="449"/>
      <c r="H978" s="479" t="s">
        <v>43</v>
      </c>
      <c r="I978" s="450">
        <v>10</v>
      </c>
      <c r="J978" s="451">
        <f>I978*2</f>
        <v>20</v>
      </c>
      <c r="K978" s="452">
        <v>0</v>
      </c>
      <c r="L978" s="453">
        <v>0.08</v>
      </c>
      <c r="M978" s="454">
        <f>K978*L978</f>
        <v>0</v>
      </c>
      <c r="N978" s="454">
        <f>K978+M978</f>
        <v>0</v>
      </c>
      <c r="O978" s="455">
        <f>J978*K978</f>
        <v>0</v>
      </c>
      <c r="P978" s="455">
        <f>J978*N978</f>
        <v>0</v>
      </c>
      <c r="Q978" s="479" t="s">
        <v>43</v>
      </c>
      <c r="R978" s="456">
        <f>J978*0.6</f>
        <v>12</v>
      </c>
      <c r="S978" s="457">
        <f>R978*K978</f>
        <v>0</v>
      </c>
      <c r="T978" s="457">
        <f>R978*N978</f>
        <v>0</v>
      </c>
      <c r="U978" s="457">
        <f t="shared" si="515"/>
        <v>0</v>
      </c>
      <c r="V978" s="458">
        <f t="shared" si="515"/>
        <v>0</v>
      </c>
      <c r="W978" s="459" t="s">
        <v>1586</v>
      </c>
      <c r="X978" s="444"/>
    </row>
    <row r="979" spans="1:25" s="445" customFormat="1" ht="30.75" customHeight="1">
      <c r="A979" s="446"/>
      <c r="B979" s="436" t="s">
        <v>1589</v>
      </c>
      <c r="C979" s="437"/>
      <c r="D979" s="437"/>
      <c r="E979" s="437"/>
      <c r="F979" s="437"/>
      <c r="G979" s="437"/>
      <c r="H979" s="437"/>
      <c r="I979" s="439"/>
      <c r="J979" s="437"/>
      <c r="K979" s="437"/>
      <c r="L979" s="437"/>
      <c r="M979" s="437"/>
      <c r="N979" s="441" t="s">
        <v>535</v>
      </c>
      <c r="O979" s="440">
        <f>SUM(O980:O1053)</f>
        <v>0</v>
      </c>
      <c r="P979" s="440">
        <f>SUM(P980:P1053)</f>
        <v>0</v>
      </c>
      <c r="Q979" s="594"/>
      <c r="R979" s="442"/>
      <c r="S979" s="440">
        <f>SUM(S980:S1053)</f>
        <v>0</v>
      </c>
      <c r="T979" s="440">
        <f>SUM(T980:T1053)</f>
        <v>0</v>
      </c>
      <c r="U979" s="440">
        <f>SUM(U980:U1053)</f>
        <v>0</v>
      </c>
      <c r="V979" s="440">
        <f>SUM(V980:V1053)</f>
        <v>0</v>
      </c>
      <c r="W979" s="443"/>
      <c r="X979" s="444"/>
      <c r="Y979" s="410"/>
    </row>
    <row r="980" spans="1:25" ht="99" customHeight="1">
      <c r="A980" s="446" t="s">
        <v>570</v>
      </c>
      <c r="B980" s="447" t="s">
        <v>571</v>
      </c>
      <c r="C980" s="449" t="s">
        <v>1590</v>
      </c>
      <c r="D980" s="449"/>
      <c r="E980" s="449"/>
      <c r="F980" s="449"/>
      <c r="G980" s="449"/>
      <c r="H980" s="479" t="s">
        <v>43</v>
      </c>
      <c r="I980" s="450">
        <v>50</v>
      </c>
      <c r="J980" s="451">
        <f t="shared" ref="J980:J987" si="516">I980*2</f>
        <v>100</v>
      </c>
      <c r="K980" s="452">
        <v>0</v>
      </c>
      <c r="L980" s="453">
        <v>0.08</v>
      </c>
      <c r="M980" s="454">
        <f t="shared" ref="M980:M987" si="517">K980*L980</f>
        <v>0</v>
      </c>
      <c r="N980" s="454">
        <f t="shared" ref="N980:N987" si="518">K980+M980</f>
        <v>0</v>
      </c>
      <c r="O980" s="455">
        <f t="shared" ref="O980:O987" si="519">J980*K980</f>
        <v>0</v>
      </c>
      <c r="P980" s="455">
        <f t="shared" ref="P980:P987" si="520">J980*N980</f>
        <v>0</v>
      </c>
      <c r="Q980" s="479" t="s">
        <v>43</v>
      </c>
      <c r="R980" s="456">
        <f t="shared" ref="R980:R987" si="521">J980*0.6</f>
        <v>60</v>
      </c>
      <c r="S980" s="457">
        <f t="shared" ref="S980:S987" si="522">R980*K980</f>
        <v>0</v>
      </c>
      <c r="T980" s="457">
        <f t="shared" ref="T980:T987" si="523">R980*N980</f>
        <v>0</v>
      </c>
      <c r="U980" s="457">
        <f t="shared" ref="U980:V987" si="524">O980+S980</f>
        <v>0</v>
      </c>
      <c r="V980" s="458">
        <f t="shared" si="524"/>
        <v>0</v>
      </c>
      <c r="W980" s="459">
        <v>20</v>
      </c>
      <c r="X980" s="444"/>
    </row>
    <row r="981" spans="1:25" ht="90.75" customHeight="1">
      <c r="A981" s="446" t="s">
        <v>570</v>
      </c>
      <c r="B981" s="447" t="s">
        <v>573</v>
      </c>
      <c r="C981" s="449" t="s">
        <v>1591</v>
      </c>
      <c r="D981" s="449"/>
      <c r="E981" s="449"/>
      <c r="F981" s="449"/>
      <c r="G981" s="449"/>
      <c r="H981" s="479" t="s">
        <v>43</v>
      </c>
      <c r="I981" s="450">
        <v>20</v>
      </c>
      <c r="J981" s="451">
        <f t="shared" si="516"/>
        <v>40</v>
      </c>
      <c r="K981" s="452">
        <v>0</v>
      </c>
      <c r="L981" s="453">
        <v>0.08</v>
      </c>
      <c r="M981" s="454">
        <f t="shared" si="517"/>
        <v>0</v>
      </c>
      <c r="N981" s="454">
        <f t="shared" si="518"/>
        <v>0</v>
      </c>
      <c r="O981" s="455">
        <f t="shared" si="519"/>
        <v>0</v>
      </c>
      <c r="P981" s="455">
        <f t="shared" si="520"/>
        <v>0</v>
      </c>
      <c r="Q981" s="479" t="s">
        <v>43</v>
      </c>
      <c r="R981" s="456">
        <f t="shared" si="521"/>
        <v>24</v>
      </c>
      <c r="S981" s="457">
        <f t="shared" si="522"/>
        <v>0</v>
      </c>
      <c r="T981" s="457">
        <f t="shared" si="523"/>
        <v>0</v>
      </c>
      <c r="U981" s="457">
        <f t="shared" si="524"/>
        <v>0</v>
      </c>
      <c r="V981" s="458">
        <f t="shared" si="524"/>
        <v>0</v>
      </c>
      <c r="W981" s="459">
        <v>20</v>
      </c>
      <c r="X981" s="444"/>
    </row>
    <row r="982" spans="1:25" ht="106.5" customHeight="1">
      <c r="A982" s="446" t="s">
        <v>570</v>
      </c>
      <c r="B982" s="447" t="s">
        <v>575</v>
      </c>
      <c r="C982" s="449" t="s">
        <v>1592</v>
      </c>
      <c r="D982" s="449"/>
      <c r="E982" s="449"/>
      <c r="F982" s="449"/>
      <c r="G982" s="449"/>
      <c r="H982" s="479" t="s">
        <v>43</v>
      </c>
      <c r="I982" s="450">
        <v>70</v>
      </c>
      <c r="J982" s="451">
        <f t="shared" si="516"/>
        <v>140</v>
      </c>
      <c r="K982" s="452">
        <v>0</v>
      </c>
      <c r="L982" s="453">
        <v>0.08</v>
      </c>
      <c r="M982" s="454">
        <f t="shared" si="517"/>
        <v>0</v>
      </c>
      <c r="N982" s="454">
        <f t="shared" si="518"/>
        <v>0</v>
      </c>
      <c r="O982" s="455">
        <f t="shared" si="519"/>
        <v>0</v>
      </c>
      <c r="P982" s="455">
        <f t="shared" si="520"/>
        <v>0</v>
      </c>
      <c r="Q982" s="479" t="s">
        <v>43</v>
      </c>
      <c r="R982" s="456">
        <f t="shared" si="521"/>
        <v>84</v>
      </c>
      <c r="S982" s="457">
        <f t="shared" si="522"/>
        <v>0</v>
      </c>
      <c r="T982" s="457">
        <f t="shared" si="523"/>
        <v>0</v>
      </c>
      <c r="U982" s="457">
        <f t="shared" si="524"/>
        <v>0</v>
      </c>
      <c r="V982" s="458">
        <f t="shared" si="524"/>
        <v>0</v>
      </c>
      <c r="W982" s="459">
        <v>10</v>
      </c>
      <c r="X982" s="444"/>
    </row>
    <row r="983" spans="1:25" ht="53.25" customHeight="1">
      <c r="A983" s="446" t="s">
        <v>570</v>
      </c>
      <c r="B983" s="447" t="s">
        <v>577</v>
      </c>
      <c r="C983" s="449" t="s">
        <v>1593</v>
      </c>
      <c r="D983" s="449"/>
      <c r="E983" s="449"/>
      <c r="F983" s="449"/>
      <c r="G983" s="449"/>
      <c r="H983" s="479" t="s">
        <v>43</v>
      </c>
      <c r="I983" s="450">
        <v>70</v>
      </c>
      <c r="J983" s="451">
        <f t="shared" si="516"/>
        <v>140</v>
      </c>
      <c r="K983" s="452">
        <v>0</v>
      </c>
      <c r="L983" s="453">
        <v>0.08</v>
      </c>
      <c r="M983" s="454">
        <f t="shared" si="517"/>
        <v>0</v>
      </c>
      <c r="N983" s="454">
        <f t="shared" si="518"/>
        <v>0</v>
      </c>
      <c r="O983" s="455">
        <f t="shared" si="519"/>
        <v>0</v>
      </c>
      <c r="P983" s="455">
        <f t="shared" si="520"/>
        <v>0</v>
      </c>
      <c r="Q983" s="479" t="s">
        <v>43</v>
      </c>
      <c r="R983" s="456">
        <f t="shared" si="521"/>
        <v>84</v>
      </c>
      <c r="S983" s="457">
        <f t="shared" si="522"/>
        <v>0</v>
      </c>
      <c r="T983" s="457">
        <f t="shared" si="523"/>
        <v>0</v>
      </c>
      <c r="U983" s="457">
        <f t="shared" si="524"/>
        <v>0</v>
      </c>
      <c r="V983" s="458">
        <f t="shared" si="524"/>
        <v>0</v>
      </c>
      <c r="W983" s="459">
        <v>10</v>
      </c>
      <c r="X983" s="444"/>
    </row>
    <row r="984" spans="1:25" ht="27.75" customHeight="1">
      <c r="A984" s="446" t="s">
        <v>570</v>
      </c>
      <c r="B984" s="447" t="s">
        <v>578</v>
      </c>
      <c r="C984" s="449" t="s">
        <v>1594</v>
      </c>
      <c r="D984" s="449"/>
      <c r="E984" s="449"/>
      <c r="F984" s="449"/>
      <c r="G984" s="449"/>
      <c r="H984" s="479" t="s">
        <v>43</v>
      </c>
      <c r="I984" s="450">
        <v>60</v>
      </c>
      <c r="J984" s="451">
        <f t="shared" si="516"/>
        <v>120</v>
      </c>
      <c r="K984" s="452">
        <v>0</v>
      </c>
      <c r="L984" s="453">
        <v>0.08</v>
      </c>
      <c r="M984" s="454">
        <f t="shared" si="517"/>
        <v>0</v>
      </c>
      <c r="N984" s="454">
        <f t="shared" si="518"/>
        <v>0</v>
      </c>
      <c r="O984" s="455">
        <f t="shared" si="519"/>
        <v>0</v>
      </c>
      <c r="P984" s="455">
        <f t="shared" si="520"/>
        <v>0</v>
      </c>
      <c r="Q984" s="479" t="s">
        <v>43</v>
      </c>
      <c r="R984" s="456">
        <f t="shared" si="521"/>
        <v>72</v>
      </c>
      <c r="S984" s="457">
        <f t="shared" si="522"/>
        <v>0</v>
      </c>
      <c r="T984" s="457">
        <f t="shared" si="523"/>
        <v>0</v>
      </c>
      <c r="U984" s="457">
        <f t="shared" si="524"/>
        <v>0</v>
      </c>
      <c r="V984" s="458">
        <f t="shared" si="524"/>
        <v>0</v>
      </c>
      <c r="W984" s="459">
        <v>12</v>
      </c>
      <c r="X984" s="444"/>
    </row>
    <row r="985" spans="1:25" ht="27.75" customHeight="1">
      <c r="A985" s="446" t="s">
        <v>570</v>
      </c>
      <c r="B985" s="447" t="s">
        <v>580</v>
      </c>
      <c r="C985" s="449" t="s">
        <v>1595</v>
      </c>
      <c r="D985" s="449"/>
      <c r="E985" s="449"/>
      <c r="F985" s="449"/>
      <c r="G985" s="449"/>
      <c r="H985" s="479" t="s">
        <v>43</v>
      </c>
      <c r="I985" s="450">
        <v>10</v>
      </c>
      <c r="J985" s="451">
        <f t="shared" si="516"/>
        <v>20</v>
      </c>
      <c r="K985" s="452">
        <v>0</v>
      </c>
      <c r="L985" s="453">
        <v>0.08</v>
      </c>
      <c r="M985" s="454">
        <f t="shared" si="517"/>
        <v>0</v>
      </c>
      <c r="N985" s="454">
        <f t="shared" si="518"/>
        <v>0</v>
      </c>
      <c r="O985" s="455">
        <f t="shared" si="519"/>
        <v>0</v>
      </c>
      <c r="P985" s="455">
        <f t="shared" si="520"/>
        <v>0</v>
      </c>
      <c r="Q985" s="479" t="s">
        <v>43</v>
      </c>
      <c r="R985" s="456">
        <f t="shared" si="521"/>
        <v>12</v>
      </c>
      <c r="S985" s="457">
        <f t="shared" si="522"/>
        <v>0</v>
      </c>
      <c r="T985" s="457">
        <f t="shared" si="523"/>
        <v>0</v>
      </c>
      <c r="U985" s="457">
        <f t="shared" si="524"/>
        <v>0</v>
      </c>
      <c r="V985" s="458">
        <f t="shared" si="524"/>
        <v>0</v>
      </c>
      <c r="W985" s="459">
        <v>9</v>
      </c>
      <c r="X985" s="444"/>
    </row>
    <row r="986" spans="1:25" ht="27.75" customHeight="1">
      <c r="A986" s="446" t="s">
        <v>570</v>
      </c>
      <c r="B986" s="447" t="s">
        <v>581</v>
      </c>
      <c r="C986" s="449" t="s">
        <v>1596</v>
      </c>
      <c r="D986" s="449"/>
      <c r="E986" s="449"/>
      <c r="F986" s="449"/>
      <c r="G986" s="449"/>
      <c r="H986" s="479" t="s">
        <v>43</v>
      </c>
      <c r="I986" s="450">
        <v>100</v>
      </c>
      <c r="J986" s="451">
        <f t="shared" si="516"/>
        <v>200</v>
      </c>
      <c r="K986" s="452">
        <v>0</v>
      </c>
      <c r="L986" s="453">
        <v>0.08</v>
      </c>
      <c r="M986" s="454">
        <f t="shared" si="517"/>
        <v>0</v>
      </c>
      <c r="N986" s="454">
        <f t="shared" si="518"/>
        <v>0</v>
      </c>
      <c r="O986" s="455">
        <f t="shared" si="519"/>
        <v>0</v>
      </c>
      <c r="P986" s="455">
        <f t="shared" si="520"/>
        <v>0</v>
      </c>
      <c r="Q986" s="479" t="s">
        <v>43</v>
      </c>
      <c r="R986" s="456">
        <f t="shared" si="521"/>
        <v>120</v>
      </c>
      <c r="S986" s="457">
        <f t="shared" si="522"/>
        <v>0</v>
      </c>
      <c r="T986" s="457">
        <f t="shared" si="523"/>
        <v>0</v>
      </c>
      <c r="U986" s="457">
        <f t="shared" si="524"/>
        <v>0</v>
      </c>
      <c r="V986" s="458">
        <f t="shared" si="524"/>
        <v>0</v>
      </c>
      <c r="W986" s="459">
        <v>9</v>
      </c>
      <c r="X986" s="444"/>
    </row>
    <row r="987" spans="1:25" ht="27.75" customHeight="1">
      <c r="A987" s="446"/>
      <c r="B987" s="447" t="s">
        <v>583</v>
      </c>
      <c r="C987" s="449" t="s">
        <v>1597</v>
      </c>
      <c r="D987" s="449"/>
      <c r="E987" s="449"/>
      <c r="F987" s="449"/>
      <c r="G987" s="449"/>
      <c r="H987" s="479" t="s">
        <v>43</v>
      </c>
      <c r="I987" s="450">
        <v>20</v>
      </c>
      <c r="J987" s="451">
        <f t="shared" si="516"/>
        <v>40</v>
      </c>
      <c r="K987" s="452">
        <v>0</v>
      </c>
      <c r="L987" s="453">
        <v>0.08</v>
      </c>
      <c r="M987" s="454">
        <f t="shared" si="517"/>
        <v>0</v>
      </c>
      <c r="N987" s="454">
        <f t="shared" si="518"/>
        <v>0</v>
      </c>
      <c r="O987" s="455">
        <f t="shared" si="519"/>
        <v>0</v>
      </c>
      <c r="P987" s="455">
        <f t="shared" si="520"/>
        <v>0</v>
      </c>
      <c r="Q987" s="479" t="s">
        <v>43</v>
      </c>
      <c r="R987" s="456">
        <f t="shared" si="521"/>
        <v>24</v>
      </c>
      <c r="S987" s="457">
        <f t="shared" si="522"/>
        <v>0</v>
      </c>
      <c r="T987" s="457">
        <f t="shared" si="523"/>
        <v>0</v>
      </c>
      <c r="U987" s="457">
        <f t="shared" si="524"/>
        <v>0</v>
      </c>
      <c r="V987" s="458">
        <f t="shared" si="524"/>
        <v>0</v>
      </c>
      <c r="W987" s="459">
        <v>5</v>
      </c>
      <c r="X987" s="444"/>
    </row>
    <row r="988" spans="1:25" ht="94.5" customHeight="1">
      <c r="A988" s="446" t="s">
        <v>570</v>
      </c>
      <c r="B988" s="447" t="s">
        <v>586</v>
      </c>
      <c r="C988" s="525" t="s">
        <v>1598</v>
      </c>
      <c r="D988" s="465"/>
      <c r="E988" s="465"/>
      <c r="F988" s="465"/>
      <c r="G988" s="465"/>
      <c r="H988" s="466"/>
      <c r="I988" s="467"/>
      <c r="J988" s="468"/>
      <c r="K988" s="470"/>
      <c r="L988" s="471"/>
      <c r="M988" s="472"/>
      <c r="N988" s="472"/>
      <c r="O988" s="473"/>
      <c r="P988" s="473"/>
      <c r="Q988" s="473"/>
      <c r="R988" s="474"/>
      <c r="S988" s="475"/>
      <c r="T988" s="475"/>
      <c r="U988" s="475"/>
      <c r="V988" s="476"/>
      <c r="W988" s="477"/>
      <c r="X988" s="444"/>
    </row>
    <row r="989" spans="1:25" ht="27.75" customHeight="1">
      <c r="A989" s="446" t="s">
        <v>570</v>
      </c>
      <c r="B989" s="497" t="s">
        <v>789</v>
      </c>
      <c r="C989" s="449" t="s">
        <v>1599</v>
      </c>
      <c r="D989" s="449"/>
      <c r="E989" s="449"/>
      <c r="F989" s="449"/>
      <c r="G989" s="449"/>
      <c r="H989" s="479" t="s">
        <v>43</v>
      </c>
      <c r="I989" s="450">
        <v>5</v>
      </c>
      <c r="J989" s="451">
        <f>I989*2</f>
        <v>10</v>
      </c>
      <c r="K989" s="452">
        <v>0</v>
      </c>
      <c r="L989" s="453">
        <v>0.08</v>
      </c>
      <c r="M989" s="454">
        <f>K989*L989</f>
        <v>0</v>
      </c>
      <c r="N989" s="454">
        <f>K989+M989</f>
        <v>0</v>
      </c>
      <c r="O989" s="455">
        <f>J989*K989</f>
        <v>0</v>
      </c>
      <c r="P989" s="455">
        <f>J989*N989</f>
        <v>0</v>
      </c>
      <c r="Q989" s="479" t="s">
        <v>43</v>
      </c>
      <c r="R989" s="456">
        <f>J989*0.6</f>
        <v>6</v>
      </c>
      <c r="S989" s="457">
        <f>R989*K989</f>
        <v>0</v>
      </c>
      <c r="T989" s="457">
        <f>R989*N989</f>
        <v>0</v>
      </c>
      <c r="U989" s="457">
        <f t="shared" ref="U989:V993" si="525">O989+S989</f>
        <v>0</v>
      </c>
      <c r="V989" s="458">
        <f t="shared" si="525"/>
        <v>0</v>
      </c>
      <c r="W989" s="459">
        <v>10</v>
      </c>
      <c r="X989" s="444"/>
    </row>
    <row r="990" spans="1:25" ht="27.75" customHeight="1">
      <c r="A990" s="446" t="s">
        <v>570</v>
      </c>
      <c r="B990" s="497" t="s">
        <v>791</v>
      </c>
      <c r="C990" s="449" t="s">
        <v>1600</v>
      </c>
      <c r="D990" s="449"/>
      <c r="E990" s="449"/>
      <c r="F990" s="449"/>
      <c r="G990" s="449"/>
      <c r="H990" s="479" t="s">
        <v>43</v>
      </c>
      <c r="I990" s="450">
        <v>5</v>
      </c>
      <c r="J990" s="451">
        <f>I990*2</f>
        <v>10</v>
      </c>
      <c r="K990" s="452">
        <v>0</v>
      </c>
      <c r="L990" s="453">
        <v>0.08</v>
      </c>
      <c r="M990" s="454">
        <f>K990*L990</f>
        <v>0</v>
      </c>
      <c r="N990" s="454">
        <f>K990+M990</f>
        <v>0</v>
      </c>
      <c r="O990" s="455">
        <f>J990*K990</f>
        <v>0</v>
      </c>
      <c r="P990" s="455">
        <f>J990*N990</f>
        <v>0</v>
      </c>
      <c r="Q990" s="479" t="s">
        <v>43</v>
      </c>
      <c r="R990" s="456">
        <f>J990*0.6</f>
        <v>6</v>
      </c>
      <c r="S990" s="457">
        <f>R990*K990</f>
        <v>0</v>
      </c>
      <c r="T990" s="457">
        <f>R990*N990</f>
        <v>0</v>
      </c>
      <c r="U990" s="457">
        <f t="shared" si="525"/>
        <v>0</v>
      </c>
      <c r="V990" s="458">
        <f t="shared" si="525"/>
        <v>0</v>
      </c>
      <c r="W990" s="459">
        <v>10</v>
      </c>
      <c r="X990" s="444"/>
    </row>
    <row r="991" spans="1:25" ht="27.75" customHeight="1">
      <c r="A991" s="446" t="s">
        <v>570</v>
      </c>
      <c r="B991" s="478" t="s">
        <v>792</v>
      </c>
      <c r="C991" s="449" t="s">
        <v>1601</v>
      </c>
      <c r="D991" s="449"/>
      <c r="E991" s="449"/>
      <c r="F991" s="449"/>
      <c r="G991" s="449"/>
      <c r="H991" s="479" t="s">
        <v>43</v>
      </c>
      <c r="I991" s="450">
        <v>2</v>
      </c>
      <c r="J991" s="451">
        <f>I991*2</f>
        <v>4</v>
      </c>
      <c r="K991" s="452">
        <v>0</v>
      </c>
      <c r="L991" s="453">
        <v>0.08</v>
      </c>
      <c r="M991" s="454">
        <f>K991*L991</f>
        <v>0</v>
      </c>
      <c r="N991" s="454">
        <f>K991+M991</f>
        <v>0</v>
      </c>
      <c r="O991" s="455">
        <f>J991*K991</f>
        <v>0</v>
      </c>
      <c r="P991" s="455">
        <f>J991*N991</f>
        <v>0</v>
      </c>
      <c r="Q991" s="479" t="s">
        <v>43</v>
      </c>
      <c r="R991" s="456">
        <v>2</v>
      </c>
      <c r="S991" s="457">
        <f>R991*K991</f>
        <v>0</v>
      </c>
      <c r="T991" s="457">
        <f>R991*N991</f>
        <v>0</v>
      </c>
      <c r="U991" s="457">
        <f t="shared" si="525"/>
        <v>0</v>
      </c>
      <c r="V991" s="458">
        <f t="shared" si="525"/>
        <v>0</v>
      </c>
      <c r="W991" s="459">
        <v>4</v>
      </c>
      <c r="X991" s="444"/>
    </row>
    <row r="992" spans="1:25" ht="27.75" customHeight="1">
      <c r="A992" s="446" t="s">
        <v>570</v>
      </c>
      <c r="B992" s="497" t="s">
        <v>793</v>
      </c>
      <c r="C992" s="449" t="s">
        <v>1602</v>
      </c>
      <c r="D992" s="449"/>
      <c r="E992" s="449"/>
      <c r="F992" s="449"/>
      <c r="G992" s="449"/>
      <c r="H992" s="479" t="s">
        <v>43</v>
      </c>
      <c r="I992" s="450">
        <v>10</v>
      </c>
      <c r="J992" s="451">
        <f>I992*2</f>
        <v>20</v>
      </c>
      <c r="K992" s="452">
        <v>0</v>
      </c>
      <c r="L992" s="453">
        <v>0.08</v>
      </c>
      <c r="M992" s="454">
        <f>K992*L992</f>
        <v>0</v>
      </c>
      <c r="N992" s="454">
        <f>K992+M992</f>
        <v>0</v>
      </c>
      <c r="O992" s="455">
        <f>J992*K992</f>
        <v>0</v>
      </c>
      <c r="P992" s="455">
        <f>J992*N992</f>
        <v>0</v>
      </c>
      <c r="Q992" s="479" t="s">
        <v>43</v>
      </c>
      <c r="R992" s="456">
        <f>J992*0.6</f>
        <v>12</v>
      </c>
      <c r="S992" s="457">
        <f>R992*K992</f>
        <v>0</v>
      </c>
      <c r="T992" s="457">
        <f>R992*N992</f>
        <v>0</v>
      </c>
      <c r="U992" s="457">
        <f t="shared" si="525"/>
        <v>0</v>
      </c>
      <c r="V992" s="458">
        <f t="shared" si="525"/>
        <v>0</v>
      </c>
      <c r="W992" s="459">
        <v>10</v>
      </c>
      <c r="X992" s="444"/>
    </row>
    <row r="993" spans="1:24" ht="36" customHeight="1">
      <c r="A993" s="446" t="s">
        <v>570</v>
      </c>
      <c r="B993" s="497" t="s">
        <v>794</v>
      </c>
      <c r="C993" s="449" t="s">
        <v>1603</v>
      </c>
      <c r="D993" s="449"/>
      <c r="E993" s="449"/>
      <c r="F993" s="449"/>
      <c r="G993" s="449"/>
      <c r="H993" s="479" t="s">
        <v>43</v>
      </c>
      <c r="I993" s="450">
        <v>10</v>
      </c>
      <c r="J993" s="451">
        <f>I993*2</f>
        <v>20</v>
      </c>
      <c r="K993" s="452">
        <v>0</v>
      </c>
      <c r="L993" s="453">
        <v>0.08</v>
      </c>
      <c r="M993" s="454">
        <f>K993*L993</f>
        <v>0</v>
      </c>
      <c r="N993" s="454">
        <f>K993+M993</f>
        <v>0</v>
      </c>
      <c r="O993" s="455">
        <f>J993*K993</f>
        <v>0</v>
      </c>
      <c r="P993" s="455">
        <f>J993*N993</f>
        <v>0</v>
      </c>
      <c r="Q993" s="479" t="s">
        <v>43</v>
      </c>
      <c r="R993" s="456">
        <f>J993*0.6</f>
        <v>12</v>
      </c>
      <c r="S993" s="457">
        <f>R993*K993</f>
        <v>0</v>
      </c>
      <c r="T993" s="457">
        <f>R993*N993</f>
        <v>0</v>
      </c>
      <c r="U993" s="457">
        <f t="shared" si="525"/>
        <v>0</v>
      </c>
      <c r="V993" s="458">
        <f t="shared" si="525"/>
        <v>0</v>
      </c>
      <c r="W993" s="459">
        <v>6</v>
      </c>
      <c r="X993" s="444"/>
    </row>
    <row r="994" spans="1:24" ht="240.75" customHeight="1">
      <c r="A994" s="446" t="s">
        <v>570</v>
      </c>
      <c r="B994" s="447" t="s">
        <v>588</v>
      </c>
      <c r="C994" s="525" t="s">
        <v>1604</v>
      </c>
      <c r="D994" s="465"/>
      <c r="E994" s="465"/>
      <c r="F994" s="465"/>
      <c r="G994" s="465"/>
      <c r="H994" s="466"/>
      <c r="I994" s="467"/>
      <c r="J994" s="468"/>
      <c r="K994" s="470"/>
      <c r="L994" s="471"/>
      <c r="M994" s="472"/>
      <c r="N994" s="472"/>
      <c r="O994" s="473"/>
      <c r="P994" s="473"/>
      <c r="Q994" s="473"/>
      <c r="R994" s="474"/>
      <c r="S994" s="475"/>
      <c r="T994" s="475"/>
      <c r="U994" s="475"/>
      <c r="V994" s="476"/>
      <c r="W994" s="477"/>
      <c r="X994" s="444"/>
    </row>
    <row r="995" spans="1:24" ht="27.75" customHeight="1">
      <c r="A995" s="446" t="s">
        <v>570</v>
      </c>
      <c r="B995" s="497" t="s">
        <v>797</v>
      </c>
      <c r="C995" s="449" t="s">
        <v>1605</v>
      </c>
      <c r="D995" s="449"/>
      <c r="E995" s="449"/>
      <c r="F995" s="449"/>
      <c r="G995" s="449"/>
      <c r="H995" s="479" t="s">
        <v>43</v>
      </c>
      <c r="I995" s="450">
        <v>80</v>
      </c>
      <c r="J995" s="451">
        <f t="shared" ref="J995:J1001" si="526">I995*2</f>
        <v>160</v>
      </c>
      <c r="K995" s="452">
        <v>0</v>
      </c>
      <c r="L995" s="453">
        <v>0.08</v>
      </c>
      <c r="M995" s="454">
        <f t="shared" ref="M995:M1001" si="527">K995*L995</f>
        <v>0</v>
      </c>
      <c r="N995" s="454">
        <f t="shared" ref="N995:N1001" si="528">K995+M995</f>
        <v>0</v>
      </c>
      <c r="O995" s="455">
        <f t="shared" ref="O995:O1001" si="529">J995*K995</f>
        <v>0</v>
      </c>
      <c r="P995" s="455">
        <f t="shared" ref="P995:P1001" si="530">J995*N995</f>
        <v>0</v>
      </c>
      <c r="Q995" s="479" t="s">
        <v>43</v>
      </c>
      <c r="R995" s="456">
        <f>J995*0.6</f>
        <v>96</v>
      </c>
      <c r="S995" s="457">
        <f t="shared" ref="S995:S1001" si="531">R995*K995</f>
        <v>0</v>
      </c>
      <c r="T995" s="457">
        <f t="shared" ref="T995:T1001" si="532">R995*N995</f>
        <v>0</v>
      </c>
      <c r="U995" s="457">
        <f t="shared" ref="U995:V1001" si="533">O995+S995</f>
        <v>0</v>
      </c>
      <c r="V995" s="458">
        <f t="shared" si="533"/>
        <v>0</v>
      </c>
      <c r="W995" s="459">
        <v>10</v>
      </c>
      <c r="X995" s="444"/>
    </row>
    <row r="996" spans="1:24" ht="27.75" customHeight="1">
      <c r="A996" s="446" t="s">
        <v>570</v>
      </c>
      <c r="B996" s="497" t="s">
        <v>799</v>
      </c>
      <c r="C996" s="449" t="s">
        <v>1606</v>
      </c>
      <c r="D996" s="449"/>
      <c r="E996" s="449"/>
      <c r="F996" s="449"/>
      <c r="G996" s="449"/>
      <c r="H996" s="479" t="s">
        <v>43</v>
      </c>
      <c r="I996" s="450">
        <v>80</v>
      </c>
      <c r="J996" s="451">
        <f t="shared" si="526"/>
        <v>160</v>
      </c>
      <c r="K996" s="452">
        <v>0</v>
      </c>
      <c r="L996" s="453">
        <v>0.08</v>
      </c>
      <c r="M996" s="454">
        <f t="shared" si="527"/>
        <v>0</v>
      </c>
      <c r="N996" s="454">
        <f t="shared" si="528"/>
        <v>0</v>
      </c>
      <c r="O996" s="455">
        <f t="shared" si="529"/>
        <v>0</v>
      </c>
      <c r="P996" s="455">
        <f t="shared" si="530"/>
        <v>0</v>
      </c>
      <c r="Q996" s="479" t="s">
        <v>43</v>
      </c>
      <c r="R996" s="456">
        <f>J996*0.6</f>
        <v>96</v>
      </c>
      <c r="S996" s="457">
        <f t="shared" si="531"/>
        <v>0</v>
      </c>
      <c r="T996" s="457">
        <f t="shared" si="532"/>
        <v>0</v>
      </c>
      <c r="U996" s="457">
        <f t="shared" si="533"/>
        <v>0</v>
      </c>
      <c r="V996" s="458">
        <f t="shared" si="533"/>
        <v>0</v>
      </c>
      <c r="W996" s="459">
        <v>6</v>
      </c>
      <c r="X996" s="444"/>
    </row>
    <row r="997" spans="1:24" ht="27.75" customHeight="1">
      <c r="A997" s="446" t="s">
        <v>570</v>
      </c>
      <c r="B997" s="497" t="s">
        <v>801</v>
      </c>
      <c r="C997" s="449" t="s">
        <v>1607</v>
      </c>
      <c r="D997" s="449"/>
      <c r="E997" s="449"/>
      <c r="F997" s="449"/>
      <c r="G997" s="449"/>
      <c r="H997" s="479" t="s">
        <v>43</v>
      </c>
      <c r="I997" s="450">
        <v>80</v>
      </c>
      <c r="J997" s="451">
        <f t="shared" si="526"/>
        <v>160</v>
      </c>
      <c r="K997" s="452">
        <v>0</v>
      </c>
      <c r="L997" s="453">
        <v>0.08</v>
      </c>
      <c r="M997" s="454">
        <f t="shared" si="527"/>
        <v>0</v>
      </c>
      <c r="N997" s="454">
        <f t="shared" si="528"/>
        <v>0</v>
      </c>
      <c r="O997" s="455">
        <f t="shared" si="529"/>
        <v>0</v>
      </c>
      <c r="P997" s="455">
        <f t="shared" si="530"/>
        <v>0</v>
      </c>
      <c r="Q997" s="479" t="s">
        <v>43</v>
      </c>
      <c r="R997" s="456">
        <f>J997*0.6</f>
        <v>96</v>
      </c>
      <c r="S997" s="457">
        <f t="shared" si="531"/>
        <v>0</v>
      </c>
      <c r="T997" s="457">
        <f t="shared" si="532"/>
        <v>0</v>
      </c>
      <c r="U997" s="457">
        <f t="shared" si="533"/>
        <v>0</v>
      </c>
      <c r="V997" s="458">
        <f t="shared" si="533"/>
        <v>0</v>
      </c>
      <c r="W997" s="459">
        <v>28</v>
      </c>
      <c r="X997" s="444"/>
    </row>
    <row r="998" spans="1:24" ht="27.75" customHeight="1">
      <c r="A998" s="446" t="s">
        <v>570</v>
      </c>
      <c r="B998" s="497" t="s">
        <v>803</v>
      </c>
      <c r="C998" s="449" t="s">
        <v>1608</v>
      </c>
      <c r="D998" s="449"/>
      <c r="E998" s="449"/>
      <c r="F998" s="449"/>
      <c r="G998" s="449"/>
      <c r="H998" s="479" t="s">
        <v>43</v>
      </c>
      <c r="I998" s="450">
        <v>2</v>
      </c>
      <c r="J998" s="451">
        <f t="shared" si="526"/>
        <v>4</v>
      </c>
      <c r="K998" s="452">
        <v>0</v>
      </c>
      <c r="L998" s="453">
        <v>0.08</v>
      </c>
      <c r="M998" s="454">
        <f t="shared" si="527"/>
        <v>0</v>
      </c>
      <c r="N998" s="454">
        <f t="shared" si="528"/>
        <v>0</v>
      </c>
      <c r="O998" s="455">
        <f t="shared" si="529"/>
        <v>0</v>
      </c>
      <c r="P998" s="455">
        <f t="shared" si="530"/>
        <v>0</v>
      </c>
      <c r="Q998" s="479" t="s">
        <v>43</v>
      </c>
      <c r="R998" s="456">
        <v>2</v>
      </c>
      <c r="S998" s="457">
        <f t="shared" si="531"/>
        <v>0</v>
      </c>
      <c r="T998" s="457">
        <f t="shared" si="532"/>
        <v>0</v>
      </c>
      <c r="U998" s="457">
        <f t="shared" si="533"/>
        <v>0</v>
      </c>
      <c r="V998" s="458">
        <f t="shared" si="533"/>
        <v>0</v>
      </c>
      <c r="W998" s="459">
        <v>1</v>
      </c>
      <c r="X998" s="444"/>
    </row>
    <row r="999" spans="1:24" ht="27.75" customHeight="1">
      <c r="A999" s="446" t="s">
        <v>570</v>
      </c>
      <c r="B999" s="497" t="s">
        <v>805</v>
      </c>
      <c r="C999" s="449" t="s">
        <v>1609</v>
      </c>
      <c r="D999" s="449"/>
      <c r="E999" s="449"/>
      <c r="F999" s="449"/>
      <c r="G999" s="449"/>
      <c r="H999" s="479" t="s">
        <v>43</v>
      </c>
      <c r="I999" s="450">
        <v>2</v>
      </c>
      <c r="J999" s="451">
        <f t="shared" si="526"/>
        <v>4</v>
      </c>
      <c r="K999" s="452">
        <v>0</v>
      </c>
      <c r="L999" s="453">
        <v>0.08</v>
      </c>
      <c r="M999" s="454">
        <f t="shared" si="527"/>
        <v>0</v>
      </c>
      <c r="N999" s="454">
        <f t="shared" si="528"/>
        <v>0</v>
      </c>
      <c r="O999" s="455">
        <f t="shared" si="529"/>
        <v>0</v>
      </c>
      <c r="P999" s="455">
        <f t="shared" si="530"/>
        <v>0</v>
      </c>
      <c r="Q999" s="479" t="s">
        <v>43</v>
      </c>
      <c r="R999" s="456">
        <v>2</v>
      </c>
      <c r="S999" s="457">
        <f t="shared" si="531"/>
        <v>0</v>
      </c>
      <c r="T999" s="457">
        <f t="shared" si="532"/>
        <v>0</v>
      </c>
      <c r="U999" s="457">
        <f t="shared" si="533"/>
        <v>0</v>
      </c>
      <c r="V999" s="458">
        <f t="shared" si="533"/>
        <v>0</v>
      </c>
      <c r="W999" s="459">
        <v>1</v>
      </c>
      <c r="X999" s="444"/>
    </row>
    <row r="1000" spans="1:24" ht="27.75" customHeight="1">
      <c r="A1000" s="446" t="s">
        <v>570</v>
      </c>
      <c r="B1000" s="497" t="s">
        <v>807</v>
      </c>
      <c r="C1000" s="449" t="s">
        <v>1610</v>
      </c>
      <c r="D1000" s="449"/>
      <c r="E1000" s="449"/>
      <c r="F1000" s="449"/>
      <c r="G1000" s="449"/>
      <c r="H1000" s="479" t="s">
        <v>43</v>
      </c>
      <c r="I1000" s="450">
        <v>2</v>
      </c>
      <c r="J1000" s="451">
        <f t="shared" si="526"/>
        <v>4</v>
      </c>
      <c r="K1000" s="452">
        <v>0</v>
      </c>
      <c r="L1000" s="453">
        <v>0.08</v>
      </c>
      <c r="M1000" s="454">
        <f t="shared" si="527"/>
        <v>0</v>
      </c>
      <c r="N1000" s="454">
        <f t="shared" si="528"/>
        <v>0</v>
      </c>
      <c r="O1000" s="455">
        <f t="shared" si="529"/>
        <v>0</v>
      </c>
      <c r="P1000" s="455">
        <f t="shared" si="530"/>
        <v>0</v>
      </c>
      <c r="Q1000" s="479" t="s">
        <v>43</v>
      </c>
      <c r="R1000" s="456">
        <v>2</v>
      </c>
      <c r="S1000" s="457">
        <f t="shared" si="531"/>
        <v>0</v>
      </c>
      <c r="T1000" s="457">
        <f t="shared" si="532"/>
        <v>0</v>
      </c>
      <c r="U1000" s="457">
        <f t="shared" si="533"/>
        <v>0</v>
      </c>
      <c r="V1000" s="458">
        <f t="shared" si="533"/>
        <v>0</v>
      </c>
      <c r="W1000" s="459">
        <v>2</v>
      </c>
      <c r="X1000" s="444"/>
    </row>
    <row r="1001" spans="1:24" ht="27.75" customHeight="1">
      <c r="A1001" s="446" t="s">
        <v>570</v>
      </c>
      <c r="B1001" s="497" t="s">
        <v>809</v>
      </c>
      <c r="C1001" s="449" t="s">
        <v>1611</v>
      </c>
      <c r="D1001" s="449"/>
      <c r="E1001" s="449"/>
      <c r="F1001" s="449"/>
      <c r="G1001" s="449"/>
      <c r="H1001" s="479" t="s">
        <v>43</v>
      </c>
      <c r="I1001" s="450">
        <v>2</v>
      </c>
      <c r="J1001" s="451">
        <f t="shared" si="526"/>
        <v>4</v>
      </c>
      <c r="K1001" s="452">
        <v>0</v>
      </c>
      <c r="L1001" s="453">
        <v>0.08</v>
      </c>
      <c r="M1001" s="454">
        <f t="shared" si="527"/>
        <v>0</v>
      </c>
      <c r="N1001" s="454">
        <f t="shared" si="528"/>
        <v>0</v>
      </c>
      <c r="O1001" s="455">
        <f t="shared" si="529"/>
        <v>0</v>
      </c>
      <c r="P1001" s="455">
        <f t="shared" si="530"/>
        <v>0</v>
      </c>
      <c r="Q1001" s="479" t="s">
        <v>43</v>
      </c>
      <c r="R1001" s="456">
        <v>2</v>
      </c>
      <c r="S1001" s="457">
        <f t="shared" si="531"/>
        <v>0</v>
      </c>
      <c r="T1001" s="457">
        <f t="shared" si="532"/>
        <v>0</v>
      </c>
      <c r="U1001" s="457">
        <f t="shared" si="533"/>
        <v>0</v>
      </c>
      <c r="V1001" s="458">
        <f t="shared" si="533"/>
        <v>0</v>
      </c>
      <c r="W1001" s="459"/>
      <c r="X1001" s="444"/>
    </row>
    <row r="1002" spans="1:24" ht="328.5" customHeight="1">
      <c r="A1002" s="446" t="s">
        <v>570</v>
      </c>
      <c r="B1002" s="447" t="s">
        <v>590</v>
      </c>
      <c r="C1002" s="525" t="s">
        <v>1612</v>
      </c>
      <c r="D1002" s="465"/>
      <c r="E1002" s="465"/>
      <c r="F1002" s="465"/>
      <c r="G1002" s="465"/>
      <c r="H1002" s="466"/>
      <c r="I1002" s="467"/>
      <c r="J1002" s="468"/>
      <c r="K1002" s="470"/>
      <c r="L1002" s="471"/>
      <c r="M1002" s="472"/>
      <c r="N1002" s="472"/>
      <c r="O1002" s="473"/>
      <c r="P1002" s="473"/>
      <c r="Q1002" s="473"/>
      <c r="R1002" s="474"/>
      <c r="S1002" s="475"/>
      <c r="T1002" s="475"/>
      <c r="U1002" s="475"/>
      <c r="V1002" s="476"/>
      <c r="W1002" s="477"/>
      <c r="X1002" s="444"/>
    </row>
    <row r="1003" spans="1:24" ht="27.75" customHeight="1">
      <c r="A1003" s="446" t="s">
        <v>570</v>
      </c>
      <c r="B1003" s="497" t="s">
        <v>1613</v>
      </c>
      <c r="C1003" s="449" t="s">
        <v>1614</v>
      </c>
      <c r="D1003" s="449"/>
      <c r="E1003" s="449"/>
      <c r="F1003" s="449"/>
      <c r="G1003" s="449"/>
      <c r="H1003" s="479" t="s">
        <v>43</v>
      </c>
      <c r="I1003" s="450">
        <v>2</v>
      </c>
      <c r="J1003" s="451">
        <f t="shared" ref="J1003:J1014" si="534">I1003*2</f>
        <v>4</v>
      </c>
      <c r="K1003" s="452">
        <v>0</v>
      </c>
      <c r="L1003" s="453">
        <v>0.08</v>
      </c>
      <c r="M1003" s="454">
        <f t="shared" ref="M1003:M1014" si="535">K1003*L1003</f>
        <v>0</v>
      </c>
      <c r="N1003" s="454">
        <f t="shared" ref="N1003:N1014" si="536">K1003+M1003</f>
        <v>0</v>
      </c>
      <c r="O1003" s="455">
        <f t="shared" ref="O1003:O1014" si="537">J1003*K1003</f>
        <v>0</v>
      </c>
      <c r="P1003" s="455">
        <f t="shared" ref="P1003:P1014" si="538">J1003*N1003</f>
        <v>0</v>
      </c>
      <c r="Q1003" s="479" t="s">
        <v>43</v>
      </c>
      <c r="R1003" s="456">
        <v>2</v>
      </c>
      <c r="S1003" s="457">
        <f t="shared" ref="S1003:S1014" si="539">R1003*K1003</f>
        <v>0</v>
      </c>
      <c r="T1003" s="457">
        <f t="shared" ref="T1003:T1014" si="540">R1003*N1003</f>
        <v>0</v>
      </c>
      <c r="U1003" s="457">
        <f t="shared" ref="U1003:U1014" si="541">O1003+S1003</f>
        <v>0</v>
      </c>
      <c r="V1003" s="458">
        <f t="shared" ref="V1003:V1014" si="542">P1003+T1003</f>
        <v>0</v>
      </c>
      <c r="W1003" s="459">
        <v>10</v>
      </c>
      <c r="X1003" s="444"/>
    </row>
    <row r="1004" spans="1:24" ht="27.75" customHeight="1">
      <c r="A1004" s="446" t="s">
        <v>570</v>
      </c>
      <c r="B1004" s="497" t="s">
        <v>1615</v>
      </c>
      <c r="C1004" s="449" t="s">
        <v>1616</v>
      </c>
      <c r="D1004" s="449"/>
      <c r="E1004" s="449"/>
      <c r="F1004" s="449"/>
      <c r="G1004" s="449"/>
      <c r="H1004" s="479" t="s">
        <v>43</v>
      </c>
      <c r="I1004" s="450">
        <v>2</v>
      </c>
      <c r="J1004" s="451">
        <f t="shared" si="534"/>
        <v>4</v>
      </c>
      <c r="K1004" s="452">
        <v>0</v>
      </c>
      <c r="L1004" s="453">
        <v>0.08</v>
      </c>
      <c r="M1004" s="454">
        <f t="shared" si="535"/>
        <v>0</v>
      </c>
      <c r="N1004" s="454">
        <f t="shared" si="536"/>
        <v>0</v>
      </c>
      <c r="O1004" s="455">
        <f t="shared" si="537"/>
        <v>0</v>
      </c>
      <c r="P1004" s="455">
        <f t="shared" si="538"/>
        <v>0</v>
      </c>
      <c r="Q1004" s="479" t="s">
        <v>43</v>
      </c>
      <c r="R1004" s="456">
        <v>2</v>
      </c>
      <c r="S1004" s="457">
        <f t="shared" si="539"/>
        <v>0</v>
      </c>
      <c r="T1004" s="457">
        <f t="shared" si="540"/>
        <v>0</v>
      </c>
      <c r="U1004" s="457">
        <f t="shared" si="541"/>
        <v>0</v>
      </c>
      <c r="V1004" s="458">
        <f t="shared" si="542"/>
        <v>0</v>
      </c>
      <c r="W1004" s="459">
        <v>5</v>
      </c>
      <c r="X1004" s="444"/>
    </row>
    <row r="1005" spans="1:24" ht="27.75" customHeight="1">
      <c r="A1005" s="446" t="s">
        <v>570</v>
      </c>
      <c r="B1005" s="497" t="s">
        <v>1617</v>
      </c>
      <c r="C1005" s="449" t="s">
        <v>1618</v>
      </c>
      <c r="D1005" s="449"/>
      <c r="E1005" s="449"/>
      <c r="F1005" s="449"/>
      <c r="G1005" s="449"/>
      <c r="H1005" s="479" t="s">
        <v>43</v>
      </c>
      <c r="I1005" s="450">
        <v>4</v>
      </c>
      <c r="J1005" s="451">
        <f t="shared" si="534"/>
        <v>8</v>
      </c>
      <c r="K1005" s="452">
        <v>0</v>
      </c>
      <c r="L1005" s="453">
        <v>0.08</v>
      </c>
      <c r="M1005" s="454">
        <f t="shared" si="535"/>
        <v>0</v>
      </c>
      <c r="N1005" s="454">
        <f t="shared" si="536"/>
        <v>0</v>
      </c>
      <c r="O1005" s="455">
        <f t="shared" si="537"/>
        <v>0</v>
      </c>
      <c r="P1005" s="455">
        <f t="shared" si="538"/>
        <v>0</v>
      </c>
      <c r="Q1005" s="479" t="s">
        <v>43</v>
      </c>
      <c r="R1005" s="456">
        <v>4</v>
      </c>
      <c r="S1005" s="457">
        <f t="shared" si="539"/>
        <v>0</v>
      </c>
      <c r="T1005" s="457">
        <f t="shared" si="540"/>
        <v>0</v>
      </c>
      <c r="U1005" s="457">
        <f t="shared" si="541"/>
        <v>0</v>
      </c>
      <c r="V1005" s="458">
        <f t="shared" si="542"/>
        <v>0</v>
      </c>
      <c r="W1005" s="459">
        <v>4</v>
      </c>
      <c r="X1005" s="444"/>
    </row>
    <row r="1006" spans="1:24" ht="27.75" customHeight="1">
      <c r="A1006" s="446" t="s">
        <v>570</v>
      </c>
      <c r="B1006" s="497" t="s">
        <v>1619</v>
      </c>
      <c r="C1006" s="449" t="s">
        <v>1620</v>
      </c>
      <c r="D1006" s="449"/>
      <c r="E1006" s="449"/>
      <c r="F1006" s="449"/>
      <c r="G1006" s="449"/>
      <c r="H1006" s="479" t="s">
        <v>43</v>
      </c>
      <c r="I1006" s="450">
        <v>1</v>
      </c>
      <c r="J1006" s="451">
        <f t="shared" si="534"/>
        <v>2</v>
      </c>
      <c r="K1006" s="452">
        <v>0</v>
      </c>
      <c r="L1006" s="453">
        <v>0.08</v>
      </c>
      <c r="M1006" s="454">
        <f t="shared" si="535"/>
        <v>0</v>
      </c>
      <c r="N1006" s="454">
        <f t="shared" si="536"/>
        <v>0</v>
      </c>
      <c r="O1006" s="455">
        <f t="shared" si="537"/>
        <v>0</v>
      </c>
      <c r="P1006" s="455">
        <f t="shared" si="538"/>
        <v>0</v>
      </c>
      <c r="Q1006" s="479" t="s">
        <v>43</v>
      </c>
      <c r="R1006" s="456">
        <v>1</v>
      </c>
      <c r="S1006" s="457">
        <f t="shared" si="539"/>
        <v>0</v>
      </c>
      <c r="T1006" s="457">
        <f t="shared" si="540"/>
        <v>0</v>
      </c>
      <c r="U1006" s="457">
        <f t="shared" si="541"/>
        <v>0</v>
      </c>
      <c r="V1006" s="458">
        <f t="shared" si="542"/>
        <v>0</v>
      </c>
      <c r="W1006" s="459">
        <v>1</v>
      </c>
      <c r="X1006" s="444"/>
    </row>
    <row r="1007" spans="1:24" ht="27.75" customHeight="1">
      <c r="A1007" s="446" t="s">
        <v>570</v>
      </c>
      <c r="B1007" s="497" t="s">
        <v>1621</v>
      </c>
      <c r="C1007" s="449" t="s">
        <v>1622</v>
      </c>
      <c r="D1007" s="449"/>
      <c r="E1007" s="449"/>
      <c r="F1007" s="449"/>
      <c r="G1007" s="449"/>
      <c r="H1007" s="479" t="s">
        <v>43</v>
      </c>
      <c r="I1007" s="450">
        <v>4</v>
      </c>
      <c r="J1007" s="451">
        <f t="shared" si="534"/>
        <v>8</v>
      </c>
      <c r="K1007" s="452">
        <v>0</v>
      </c>
      <c r="L1007" s="453">
        <v>0.08</v>
      </c>
      <c r="M1007" s="454">
        <f t="shared" si="535"/>
        <v>0</v>
      </c>
      <c r="N1007" s="454">
        <f t="shared" si="536"/>
        <v>0</v>
      </c>
      <c r="O1007" s="455">
        <f t="shared" si="537"/>
        <v>0</v>
      </c>
      <c r="P1007" s="455">
        <f t="shared" si="538"/>
        <v>0</v>
      </c>
      <c r="Q1007" s="479" t="s">
        <v>43</v>
      </c>
      <c r="R1007" s="456">
        <v>4</v>
      </c>
      <c r="S1007" s="457">
        <f t="shared" si="539"/>
        <v>0</v>
      </c>
      <c r="T1007" s="457">
        <f t="shared" si="540"/>
        <v>0</v>
      </c>
      <c r="U1007" s="457">
        <f t="shared" si="541"/>
        <v>0</v>
      </c>
      <c r="V1007" s="458">
        <f t="shared" si="542"/>
        <v>0</v>
      </c>
      <c r="W1007" s="459">
        <v>4</v>
      </c>
      <c r="X1007" s="444"/>
    </row>
    <row r="1008" spans="1:24" ht="27.75" customHeight="1">
      <c r="A1008" s="446" t="s">
        <v>570</v>
      </c>
      <c r="B1008" s="497" t="s">
        <v>1623</v>
      </c>
      <c r="C1008" s="449" t="s">
        <v>1170</v>
      </c>
      <c r="D1008" s="449"/>
      <c r="E1008" s="449"/>
      <c r="F1008" s="449"/>
      <c r="G1008" s="449"/>
      <c r="H1008" s="479" t="s">
        <v>43</v>
      </c>
      <c r="I1008" s="450">
        <v>2</v>
      </c>
      <c r="J1008" s="451">
        <f t="shared" si="534"/>
        <v>4</v>
      </c>
      <c r="K1008" s="452">
        <v>0</v>
      </c>
      <c r="L1008" s="453">
        <v>0.08</v>
      </c>
      <c r="M1008" s="454">
        <f t="shared" si="535"/>
        <v>0</v>
      </c>
      <c r="N1008" s="454">
        <f t="shared" si="536"/>
        <v>0</v>
      </c>
      <c r="O1008" s="455">
        <f t="shared" si="537"/>
        <v>0</v>
      </c>
      <c r="P1008" s="455">
        <f t="shared" si="538"/>
        <v>0</v>
      </c>
      <c r="Q1008" s="479" t="s">
        <v>43</v>
      </c>
      <c r="R1008" s="456">
        <v>2</v>
      </c>
      <c r="S1008" s="457">
        <f t="shared" si="539"/>
        <v>0</v>
      </c>
      <c r="T1008" s="457">
        <f t="shared" si="540"/>
        <v>0</v>
      </c>
      <c r="U1008" s="457">
        <f t="shared" si="541"/>
        <v>0</v>
      </c>
      <c r="V1008" s="458">
        <f t="shared" si="542"/>
        <v>0</v>
      </c>
      <c r="W1008" s="459">
        <v>5</v>
      </c>
      <c r="X1008" s="444"/>
    </row>
    <row r="1009" spans="1:24" ht="27.75" customHeight="1">
      <c r="A1009" s="446" t="s">
        <v>570</v>
      </c>
      <c r="B1009" s="497" t="s">
        <v>1624</v>
      </c>
      <c r="C1009" s="449" t="s">
        <v>1831</v>
      </c>
      <c r="D1009" s="449"/>
      <c r="E1009" s="449"/>
      <c r="F1009" s="449"/>
      <c r="G1009" s="449"/>
      <c r="H1009" s="479" t="s">
        <v>43</v>
      </c>
      <c r="I1009" s="450">
        <v>1</v>
      </c>
      <c r="J1009" s="451">
        <f t="shared" si="534"/>
        <v>2</v>
      </c>
      <c r="K1009" s="452">
        <v>0</v>
      </c>
      <c r="L1009" s="453">
        <v>0.08</v>
      </c>
      <c r="M1009" s="454">
        <f t="shared" si="535"/>
        <v>0</v>
      </c>
      <c r="N1009" s="454">
        <f t="shared" si="536"/>
        <v>0</v>
      </c>
      <c r="O1009" s="455">
        <f t="shared" si="537"/>
        <v>0</v>
      </c>
      <c r="P1009" s="455">
        <f t="shared" si="538"/>
        <v>0</v>
      </c>
      <c r="Q1009" s="479" t="s">
        <v>43</v>
      </c>
      <c r="R1009" s="456">
        <v>1</v>
      </c>
      <c r="S1009" s="457">
        <f t="shared" si="539"/>
        <v>0</v>
      </c>
      <c r="T1009" s="457">
        <f t="shared" si="540"/>
        <v>0</v>
      </c>
      <c r="U1009" s="457">
        <f t="shared" si="541"/>
        <v>0</v>
      </c>
      <c r="V1009" s="458">
        <f t="shared" si="542"/>
        <v>0</v>
      </c>
      <c r="W1009" s="459"/>
      <c r="X1009" s="444"/>
    </row>
    <row r="1010" spans="1:24" ht="27.75" customHeight="1">
      <c r="A1010" s="446" t="s">
        <v>570</v>
      </c>
      <c r="B1010" s="497" t="s">
        <v>1625</v>
      </c>
      <c r="C1010" s="449" t="s">
        <v>1832</v>
      </c>
      <c r="D1010" s="449"/>
      <c r="E1010" s="449"/>
      <c r="F1010" s="449"/>
      <c r="G1010" s="449"/>
      <c r="H1010" s="479" t="s">
        <v>43</v>
      </c>
      <c r="I1010" s="450">
        <v>1</v>
      </c>
      <c r="J1010" s="451">
        <f t="shared" si="534"/>
        <v>2</v>
      </c>
      <c r="K1010" s="452">
        <v>0</v>
      </c>
      <c r="L1010" s="453">
        <v>0.08</v>
      </c>
      <c r="M1010" s="454">
        <f t="shared" si="535"/>
        <v>0</v>
      </c>
      <c r="N1010" s="454">
        <f t="shared" si="536"/>
        <v>0</v>
      </c>
      <c r="O1010" s="455">
        <f t="shared" si="537"/>
        <v>0</v>
      </c>
      <c r="P1010" s="455">
        <f t="shared" si="538"/>
        <v>0</v>
      </c>
      <c r="Q1010" s="479" t="s">
        <v>43</v>
      </c>
      <c r="R1010" s="456">
        <v>1</v>
      </c>
      <c r="S1010" s="457">
        <f t="shared" si="539"/>
        <v>0</v>
      </c>
      <c r="T1010" s="457">
        <f t="shared" si="540"/>
        <v>0</v>
      </c>
      <c r="U1010" s="457">
        <f t="shared" si="541"/>
        <v>0</v>
      </c>
      <c r="V1010" s="458">
        <f t="shared" si="542"/>
        <v>0</v>
      </c>
      <c r="W1010" s="459"/>
      <c r="X1010" s="444"/>
    </row>
    <row r="1011" spans="1:24" ht="27.75" customHeight="1">
      <c r="A1011" s="446" t="s">
        <v>570</v>
      </c>
      <c r="B1011" s="497" t="s">
        <v>1626</v>
      </c>
      <c r="C1011" s="449" t="s">
        <v>1627</v>
      </c>
      <c r="D1011" s="449"/>
      <c r="E1011" s="449"/>
      <c r="F1011" s="449"/>
      <c r="G1011" s="449"/>
      <c r="H1011" s="479" t="s">
        <v>43</v>
      </c>
      <c r="I1011" s="450">
        <v>1</v>
      </c>
      <c r="J1011" s="451">
        <f t="shared" si="534"/>
        <v>2</v>
      </c>
      <c r="K1011" s="452">
        <v>0</v>
      </c>
      <c r="L1011" s="453">
        <v>0.08</v>
      </c>
      <c r="M1011" s="454">
        <f t="shared" si="535"/>
        <v>0</v>
      </c>
      <c r="N1011" s="454">
        <f t="shared" si="536"/>
        <v>0</v>
      </c>
      <c r="O1011" s="455">
        <f t="shared" si="537"/>
        <v>0</v>
      </c>
      <c r="P1011" s="455">
        <f t="shared" si="538"/>
        <v>0</v>
      </c>
      <c r="Q1011" s="479" t="s">
        <v>43</v>
      </c>
      <c r="R1011" s="456">
        <v>1</v>
      </c>
      <c r="S1011" s="457">
        <f t="shared" si="539"/>
        <v>0</v>
      </c>
      <c r="T1011" s="457">
        <f t="shared" si="540"/>
        <v>0</v>
      </c>
      <c r="U1011" s="457">
        <f t="shared" si="541"/>
        <v>0</v>
      </c>
      <c r="V1011" s="458">
        <f t="shared" si="542"/>
        <v>0</v>
      </c>
      <c r="W1011" s="459"/>
      <c r="X1011" s="444"/>
    </row>
    <row r="1012" spans="1:24" ht="27.75" customHeight="1">
      <c r="A1012" s="446" t="s">
        <v>570</v>
      </c>
      <c r="B1012" s="497" t="s">
        <v>1628</v>
      </c>
      <c r="C1012" s="449" t="s">
        <v>1629</v>
      </c>
      <c r="D1012" s="449"/>
      <c r="E1012" s="449"/>
      <c r="F1012" s="449"/>
      <c r="G1012" s="449"/>
      <c r="H1012" s="479" t="s">
        <v>43</v>
      </c>
      <c r="I1012" s="450">
        <v>1</v>
      </c>
      <c r="J1012" s="451">
        <f t="shared" si="534"/>
        <v>2</v>
      </c>
      <c r="K1012" s="452">
        <v>0</v>
      </c>
      <c r="L1012" s="453">
        <v>0.08</v>
      </c>
      <c r="M1012" s="454">
        <f t="shared" si="535"/>
        <v>0</v>
      </c>
      <c r="N1012" s="454">
        <f t="shared" si="536"/>
        <v>0</v>
      </c>
      <c r="O1012" s="455">
        <f t="shared" si="537"/>
        <v>0</v>
      </c>
      <c r="P1012" s="455">
        <f t="shared" si="538"/>
        <v>0</v>
      </c>
      <c r="Q1012" s="479" t="s">
        <v>43</v>
      </c>
      <c r="R1012" s="456">
        <v>1</v>
      </c>
      <c r="S1012" s="457">
        <f t="shared" si="539"/>
        <v>0</v>
      </c>
      <c r="T1012" s="457">
        <f t="shared" si="540"/>
        <v>0</v>
      </c>
      <c r="U1012" s="457">
        <f t="shared" si="541"/>
        <v>0</v>
      </c>
      <c r="V1012" s="458">
        <f t="shared" si="542"/>
        <v>0</v>
      </c>
      <c r="W1012" s="459"/>
      <c r="X1012" s="444"/>
    </row>
    <row r="1013" spans="1:24" ht="27.75" customHeight="1">
      <c r="A1013" s="446" t="s">
        <v>570</v>
      </c>
      <c r="B1013" s="497" t="s">
        <v>1630</v>
      </c>
      <c r="C1013" s="449" t="s">
        <v>1631</v>
      </c>
      <c r="D1013" s="449"/>
      <c r="E1013" s="449"/>
      <c r="F1013" s="449"/>
      <c r="G1013" s="449"/>
      <c r="H1013" s="479" t="s">
        <v>43</v>
      </c>
      <c r="I1013" s="450">
        <v>1</v>
      </c>
      <c r="J1013" s="451">
        <f t="shared" si="534"/>
        <v>2</v>
      </c>
      <c r="K1013" s="452">
        <v>0</v>
      </c>
      <c r="L1013" s="453">
        <v>0.08</v>
      </c>
      <c r="M1013" s="454">
        <f t="shared" si="535"/>
        <v>0</v>
      </c>
      <c r="N1013" s="454">
        <f t="shared" si="536"/>
        <v>0</v>
      </c>
      <c r="O1013" s="455">
        <f t="shared" si="537"/>
        <v>0</v>
      </c>
      <c r="P1013" s="455">
        <f t="shared" si="538"/>
        <v>0</v>
      </c>
      <c r="Q1013" s="479" t="s">
        <v>43</v>
      </c>
      <c r="R1013" s="456">
        <v>1</v>
      </c>
      <c r="S1013" s="457">
        <f t="shared" si="539"/>
        <v>0</v>
      </c>
      <c r="T1013" s="457">
        <f t="shared" si="540"/>
        <v>0</v>
      </c>
      <c r="U1013" s="457">
        <f t="shared" si="541"/>
        <v>0</v>
      </c>
      <c r="V1013" s="458">
        <f t="shared" si="542"/>
        <v>0</v>
      </c>
      <c r="W1013" s="459"/>
      <c r="X1013" s="444"/>
    </row>
    <row r="1014" spans="1:24" ht="27.75" customHeight="1">
      <c r="A1014" s="446" t="s">
        <v>570</v>
      </c>
      <c r="B1014" s="497" t="s">
        <v>1632</v>
      </c>
      <c r="C1014" s="449" t="s">
        <v>1633</v>
      </c>
      <c r="D1014" s="449"/>
      <c r="E1014" s="449"/>
      <c r="F1014" s="449"/>
      <c r="G1014" s="449"/>
      <c r="H1014" s="479" t="s">
        <v>43</v>
      </c>
      <c r="I1014" s="450">
        <v>2</v>
      </c>
      <c r="J1014" s="451">
        <f t="shared" si="534"/>
        <v>4</v>
      </c>
      <c r="K1014" s="452">
        <v>0</v>
      </c>
      <c r="L1014" s="453">
        <v>0.08</v>
      </c>
      <c r="M1014" s="454">
        <f t="shared" si="535"/>
        <v>0</v>
      </c>
      <c r="N1014" s="454">
        <f t="shared" si="536"/>
        <v>0</v>
      </c>
      <c r="O1014" s="455">
        <f t="shared" si="537"/>
        <v>0</v>
      </c>
      <c r="P1014" s="455">
        <f t="shared" si="538"/>
        <v>0</v>
      </c>
      <c r="Q1014" s="479" t="s">
        <v>43</v>
      </c>
      <c r="R1014" s="456">
        <v>2</v>
      </c>
      <c r="S1014" s="457">
        <f t="shared" si="539"/>
        <v>0</v>
      </c>
      <c r="T1014" s="457">
        <f t="shared" si="540"/>
        <v>0</v>
      </c>
      <c r="U1014" s="457">
        <f t="shared" si="541"/>
        <v>0</v>
      </c>
      <c r="V1014" s="458">
        <f t="shared" si="542"/>
        <v>0</v>
      </c>
      <c r="W1014" s="459">
        <v>2</v>
      </c>
      <c r="X1014" s="444"/>
    </row>
    <row r="1015" spans="1:24" ht="114" customHeight="1">
      <c r="A1015" s="446" t="s">
        <v>570</v>
      </c>
      <c r="B1015" s="447" t="s">
        <v>592</v>
      </c>
      <c r="C1015" s="525" t="s">
        <v>1634</v>
      </c>
      <c r="D1015" s="465"/>
      <c r="E1015" s="465"/>
      <c r="F1015" s="465"/>
      <c r="G1015" s="465"/>
      <c r="H1015" s="466"/>
      <c r="I1015" s="467"/>
      <c r="J1015" s="468"/>
      <c r="K1015" s="470"/>
      <c r="L1015" s="471"/>
      <c r="M1015" s="472"/>
      <c r="N1015" s="472"/>
      <c r="O1015" s="473"/>
      <c r="P1015" s="473"/>
      <c r="Q1015" s="473"/>
      <c r="R1015" s="474"/>
      <c r="S1015" s="475"/>
      <c r="T1015" s="475"/>
      <c r="U1015" s="475"/>
      <c r="V1015" s="476"/>
      <c r="W1015" s="477"/>
      <c r="X1015" s="444"/>
    </row>
    <row r="1016" spans="1:24" ht="34.5" customHeight="1">
      <c r="A1016" s="446" t="s">
        <v>570</v>
      </c>
      <c r="B1016" s="497" t="s">
        <v>1635</v>
      </c>
      <c r="C1016" s="449" t="s">
        <v>1636</v>
      </c>
      <c r="D1016" s="449"/>
      <c r="E1016" s="449"/>
      <c r="F1016" s="449"/>
      <c r="G1016" s="449"/>
      <c r="H1016" s="479" t="s">
        <v>43</v>
      </c>
      <c r="I1016" s="450">
        <v>25</v>
      </c>
      <c r="J1016" s="451">
        <f t="shared" ref="J1016:J1029" si="543">I1016*2</f>
        <v>50</v>
      </c>
      <c r="K1016" s="452">
        <v>0</v>
      </c>
      <c r="L1016" s="453">
        <v>0.08</v>
      </c>
      <c r="M1016" s="454">
        <f t="shared" ref="M1016:M1029" si="544">K1016*L1016</f>
        <v>0</v>
      </c>
      <c r="N1016" s="454">
        <f t="shared" ref="N1016:N1029" si="545">K1016+M1016</f>
        <v>0</v>
      </c>
      <c r="O1016" s="455">
        <f t="shared" ref="O1016:O1029" si="546">J1016*K1016</f>
        <v>0</v>
      </c>
      <c r="P1016" s="455">
        <f t="shared" ref="P1016:P1029" si="547">J1016*N1016</f>
        <v>0</v>
      </c>
      <c r="Q1016" s="479" t="s">
        <v>43</v>
      </c>
      <c r="R1016" s="456">
        <f t="shared" ref="R1016:R1029" si="548">J1016*0.6</f>
        <v>30</v>
      </c>
      <c r="S1016" s="457">
        <f t="shared" ref="S1016:S1029" si="549">R1016*K1016</f>
        <v>0</v>
      </c>
      <c r="T1016" s="457">
        <f t="shared" ref="T1016:T1029" si="550">R1016*N1016</f>
        <v>0</v>
      </c>
      <c r="U1016" s="457">
        <f t="shared" ref="U1016:U1029" si="551">O1016+S1016</f>
        <v>0</v>
      </c>
      <c r="V1016" s="458">
        <f t="shared" ref="V1016:V1029" si="552">P1016+T1016</f>
        <v>0</v>
      </c>
      <c r="W1016" s="459">
        <v>17</v>
      </c>
      <c r="X1016" s="444"/>
    </row>
    <row r="1017" spans="1:24" ht="45.75" customHeight="1">
      <c r="A1017" s="446" t="s">
        <v>570</v>
      </c>
      <c r="B1017" s="497" t="s">
        <v>1637</v>
      </c>
      <c r="C1017" s="449" t="s">
        <v>1638</v>
      </c>
      <c r="D1017" s="449"/>
      <c r="E1017" s="449"/>
      <c r="F1017" s="449"/>
      <c r="G1017" s="449"/>
      <c r="H1017" s="479" t="s">
        <v>43</v>
      </c>
      <c r="I1017" s="450">
        <v>25</v>
      </c>
      <c r="J1017" s="451">
        <f t="shared" si="543"/>
        <v>50</v>
      </c>
      <c r="K1017" s="452">
        <v>0</v>
      </c>
      <c r="L1017" s="453">
        <v>0.08</v>
      </c>
      <c r="M1017" s="454">
        <f t="shared" si="544"/>
        <v>0</v>
      </c>
      <c r="N1017" s="454">
        <f t="shared" si="545"/>
        <v>0</v>
      </c>
      <c r="O1017" s="455">
        <f t="shared" si="546"/>
        <v>0</v>
      </c>
      <c r="P1017" s="455">
        <f t="shared" si="547"/>
        <v>0</v>
      </c>
      <c r="Q1017" s="479" t="s">
        <v>43</v>
      </c>
      <c r="R1017" s="456">
        <f t="shared" si="548"/>
        <v>30</v>
      </c>
      <c r="S1017" s="457">
        <f t="shared" si="549"/>
        <v>0</v>
      </c>
      <c r="T1017" s="457">
        <f t="shared" si="550"/>
        <v>0</v>
      </c>
      <c r="U1017" s="457">
        <f t="shared" si="551"/>
        <v>0</v>
      </c>
      <c r="V1017" s="458">
        <f t="shared" si="552"/>
        <v>0</v>
      </c>
      <c r="W1017" s="459">
        <v>22</v>
      </c>
      <c r="X1017" s="444"/>
    </row>
    <row r="1018" spans="1:24" ht="45.75" customHeight="1">
      <c r="A1018" s="446" t="s">
        <v>570</v>
      </c>
      <c r="B1018" s="497" t="s">
        <v>1639</v>
      </c>
      <c r="C1018" s="449" t="s">
        <v>1640</v>
      </c>
      <c r="D1018" s="449"/>
      <c r="E1018" s="449"/>
      <c r="F1018" s="449"/>
      <c r="G1018" s="449"/>
      <c r="H1018" s="479" t="s">
        <v>43</v>
      </c>
      <c r="I1018" s="450">
        <v>15</v>
      </c>
      <c r="J1018" s="451">
        <f t="shared" si="543"/>
        <v>30</v>
      </c>
      <c r="K1018" s="452">
        <v>0</v>
      </c>
      <c r="L1018" s="453">
        <v>0.08</v>
      </c>
      <c r="M1018" s="454">
        <f t="shared" si="544"/>
        <v>0</v>
      </c>
      <c r="N1018" s="454">
        <f t="shared" si="545"/>
        <v>0</v>
      </c>
      <c r="O1018" s="455">
        <f t="shared" si="546"/>
        <v>0</v>
      </c>
      <c r="P1018" s="455">
        <f t="shared" si="547"/>
        <v>0</v>
      </c>
      <c r="Q1018" s="479" t="s">
        <v>43</v>
      </c>
      <c r="R1018" s="456">
        <f t="shared" si="548"/>
        <v>18</v>
      </c>
      <c r="S1018" s="457">
        <f t="shared" si="549"/>
        <v>0</v>
      </c>
      <c r="T1018" s="457">
        <f t="shared" si="550"/>
        <v>0</v>
      </c>
      <c r="U1018" s="457">
        <f t="shared" si="551"/>
        <v>0</v>
      </c>
      <c r="V1018" s="458">
        <f t="shared" si="552"/>
        <v>0</v>
      </c>
      <c r="W1018" s="459">
        <v>22</v>
      </c>
      <c r="X1018" s="444"/>
    </row>
    <row r="1019" spans="1:24" ht="34.5" customHeight="1">
      <c r="A1019" s="446" t="s">
        <v>570</v>
      </c>
      <c r="B1019" s="497" t="s">
        <v>1641</v>
      </c>
      <c r="C1019" s="449" t="s">
        <v>1642</v>
      </c>
      <c r="D1019" s="449"/>
      <c r="E1019" s="449"/>
      <c r="F1019" s="449"/>
      <c r="G1019" s="449"/>
      <c r="H1019" s="479" t="s">
        <v>43</v>
      </c>
      <c r="I1019" s="450">
        <v>5</v>
      </c>
      <c r="J1019" s="451">
        <f t="shared" si="543"/>
        <v>10</v>
      </c>
      <c r="K1019" s="452">
        <v>0</v>
      </c>
      <c r="L1019" s="453">
        <v>0.08</v>
      </c>
      <c r="M1019" s="454">
        <f t="shared" si="544"/>
        <v>0</v>
      </c>
      <c r="N1019" s="454">
        <f t="shared" si="545"/>
        <v>0</v>
      </c>
      <c r="O1019" s="455">
        <f t="shared" si="546"/>
        <v>0</v>
      </c>
      <c r="P1019" s="455">
        <f t="shared" si="547"/>
        <v>0</v>
      </c>
      <c r="Q1019" s="479" t="s">
        <v>43</v>
      </c>
      <c r="R1019" s="456">
        <f t="shared" si="548"/>
        <v>6</v>
      </c>
      <c r="S1019" s="457">
        <f t="shared" si="549"/>
        <v>0</v>
      </c>
      <c r="T1019" s="457">
        <f t="shared" si="550"/>
        <v>0</v>
      </c>
      <c r="U1019" s="457">
        <f t="shared" si="551"/>
        <v>0</v>
      </c>
      <c r="V1019" s="458">
        <f t="shared" si="552"/>
        <v>0</v>
      </c>
      <c r="W1019" s="459">
        <v>3</v>
      </c>
      <c r="X1019" s="444"/>
    </row>
    <row r="1020" spans="1:24" ht="34.5" customHeight="1">
      <c r="A1020" s="446" t="s">
        <v>570</v>
      </c>
      <c r="B1020" s="478" t="s">
        <v>1643</v>
      </c>
      <c r="C1020" s="449" t="s">
        <v>1644</v>
      </c>
      <c r="D1020" s="449"/>
      <c r="E1020" s="449"/>
      <c r="F1020" s="449"/>
      <c r="G1020" s="449"/>
      <c r="H1020" s="479" t="s">
        <v>43</v>
      </c>
      <c r="I1020" s="450">
        <v>10</v>
      </c>
      <c r="J1020" s="451">
        <f t="shared" si="543"/>
        <v>20</v>
      </c>
      <c r="K1020" s="452">
        <v>0</v>
      </c>
      <c r="L1020" s="453">
        <v>0.08</v>
      </c>
      <c r="M1020" s="454">
        <f t="shared" si="544"/>
        <v>0</v>
      </c>
      <c r="N1020" s="454">
        <f t="shared" si="545"/>
        <v>0</v>
      </c>
      <c r="O1020" s="455">
        <f t="shared" si="546"/>
        <v>0</v>
      </c>
      <c r="P1020" s="455">
        <f t="shared" si="547"/>
        <v>0</v>
      </c>
      <c r="Q1020" s="479" t="s">
        <v>43</v>
      </c>
      <c r="R1020" s="456">
        <f t="shared" si="548"/>
        <v>12</v>
      </c>
      <c r="S1020" s="457">
        <f t="shared" si="549"/>
        <v>0</v>
      </c>
      <c r="T1020" s="457">
        <f t="shared" si="550"/>
        <v>0</v>
      </c>
      <c r="U1020" s="457">
        <f t="shared" si="551"/>
        <v>0</v>
      </c>
      <c r="V1020" s="458">
        <f t="shared" si="552"/>
        <v>0</v>
      </c>
      <c r="W1020" s="459">
        <v>4</v>
      </c>
      <c r="X1020" s="444"/>
    </row>
    <row r="1021" spans="1:24" ht="34.5" customHeight="1">
      <c r="A1021" s="446" t="s">
        <v>570</v>
      </c>
      <c r="B1021" s="497" t="s">
        <v>1645</v>
      </c>
      <c r="C1021" s="449" t="s">
        <v>1646</v>
      </c>
      <c r="D1021" s="449"/>
      <c r="E1021" s="449"/>
      <c r="F1021" s="449"/>
      <c r="G1021" s="449"/>
      <c r="H1021" s="479" t="s">
        <v>43</v>
      </c>
      <c r="I1021" s="450">
        <v>10</v>
      </c>
      <c r="J1021" s="451">
        <f t="shared" si="543"/>
        <v>20</v>
      </c>
      <c r="K1021" s="452">
        <v>0</v>
      </c>
      <c r="L1021" s="453">
        <v>0.08</v>
      </c>
      <c r="M1021" s="454">
        <f t="shared" si="544"/>
        <v>0</v>
      </c>
      <c r="N1021" s="454">
        <f t="shared" si="545"/>
        <v>0</v>
      </c>
      <c r="O1021" s="455">
        <f t="shared" si="546"/>
        <v>0</v>
      </c>
      <c r="P1021" s="455">
        <f t="shared" si="547"/>
        <v>0</v>
      </c>
      <c r="Q1021" s="479" t="s">
        <v>43</v>
      </c>
      <c r="R1021" s="456">
        <f t="shared" si="548"/>
        <v>12</v>
      </c>
      <c r="S1021" s="457">
        <f t="shared" si="549"/>
        <v>0</v>
      </c>
      <c r="T1021" s="457">
        <f t="shared" si="550"/>
        <v>0</v>
      </c>
      <c r="U1021" s="457">
        <f t="shared" si="551"/>
        <v>0</v>
      </c>
      <c r="V1021" s="458">
        <f t="shared" si="552"/>
        <v>0</v>
      </c>
      <c r="W1021" s="459">
        <v>3</v>
      </c>
      <c r="X1021" s="444"/>
    </row>
    <row r="1022" spans="1:24" ht="51.75" customHeight="1">
      <c r="A1022" s="446" t="s">
        <v>570</v>
      </c>
      <c r="B1022" s="497" t="s">
        <v>1647</v>
      </c>
      <c r="C1022" s="449" t="s">
        <v>1648</v>
      </c>
      <c r="D1022" s="449"/>
      <c r="E1022" s="449"/>
      <c r="F1022" s="449"/>
      <c r="G1022" s="449"/>
      <c r="H1022" s="479" t="s">
        <v>43</v>
      </c>
      <c r="I1022" s="450">
        <v>10</v>
      </c>
      <c r="J1022" s="451">
        <f t="shared" si="543"/>
        <v>20</v>
      </c>
      <c r="K1022" s="452">
        <v>0</v>
      </c>
      <c r="L1022" s="453">
        <v>0.08</v>
      </c>
      <c r="M1022" s="454">
        <f t="shared" si="544"/>
        <v>0</v>
      </c>
      <c r="N1022" s="454">
        <f t="shared" si="545"/>
        <v>0</v>
      </c>
      <c r="O1022" s="455">
        <f t="shared" si="546"/>
        <v>0</v>
      </c>
      <c r="P1022" s="455">
        <f t="shared" si="547"/>
        <v>0</v>
      </c>
      <c r="Q1022" s="479" t="s">
        <v>43</v>
      </c>
      <c r="R1022" s="456">
        <f t="shared" si="548"/>
        <v>12</v>
      </c>
      <c r="S1022" s="457">
        <f t="shared" si="549"/>
        <v>0</v>
      </c>
      <c r="T1022" s="457">
        <f t="shared" si="550"/>
        <v>0</v>
      </c>
      <c r="U1022" s="457">
        <f t="shared" si="551"/>
        <v>0</v>
      </c>
      <c r="V1022" s="458">
        <f t="shared" si="552"/>
        <v>0</v>
      </c>
      <c r="W1022" s="459">
        <v>20</v>
      </c>
      <c r="X1022" s="444"/>
    </row>
    <row r="1023" spans="1:24" ht="34.5" customHeight="1">
      <c r="A1023" s="446" t="s">
        <v>570</v>
      </c>
      <c r="B1023" s="497" t="s">
        <v>1649</v>
      </c>
      <c r="C1023" s="449" t="s">
        <v>1650</v>
      </c>
      <c r="D1023" s="449"/>
      <c r="E1023" s="449"/>
      <c r="F1023" s="449"/>
      <c r="G1023" s="449"/>
      <c r="H1023" s="479" t="s">
        <v>43</v>
      </c>
      <c r="I1023" s="450">
        <v>70</v>
      </c>
      <c r="J1023" s="451">
        <f t="shared" si="543"/>
        <v>140</v>
      </c>
      <c r="K1023" s="452">
        <v>0</v>
      </c>
      <c r="L1023" s="453">
        <v>0.08</v>
      </c>
      <c r="M1023" s="454">
        <f t="shared" si="544"/>
        <v>0</v>
      </c>
      <c r="N1023" s="454">
        <f t="shared" si="545"/>
        <v>0</v>
      </c>
      <c r="O1023" s="455">
        <f t="shared" si="546"/>
        <v>0</v>
      </c>
      <c r="P1023" s="455">
        <f t="shared" si="547"/>
        <v>0</v>
      </c>
      <c r="Q1023" s="479" t="s">
        <v>43</v>
      </c>
      <c r="R1023" s="456">
        <f t="shared" si="548"/>
        <v>84</v>
      </c>
      <c r="S1023" s="457">
        <f t="shared" si="549"/>
        <v>0</v>
      </c>
      <c r="T1023" s="457">
        <f t="shared" si="550"/>
        <v>0</v>
      </c>
      <c r="U1023" s="457">
        <f t="shared" si="551"/>
        <v>0</v>
      </c>
      <c r="V1023" s="458">
        <f t="shared" si="552"/>
        <v>0</v>
      </c>
      <c r="W1023" s="459">
        <v>30</v>
      </c>
      <c r="X1023" s="444"/>
    </row>
    <row r="1024" spans="1:24" ht="127.5" customHeight="1">
      <c r="A1024" s="446" t="s">
        <v>570</v>
      </c>
      <c r="B1024" s="447" t="s">
        <v>595</v>
      </c>
      <c r="C1024" s="525" t="s">
        <v>1651</v>
      </c>
      <c r="D1024" s="528"/>
      <c r="E1024" s="528"/>
      <c r="F1024" s="603"/>
      <c r="G1024" s="603"/>
      <c r="H1024" s="479" t="s">
        <v>43</v>
      </c>
      <c r="I1024" s="450">
        <v>10</v>
      </c>
      <c r="J1024" s="451">
        <f t="shared" si="543"/>
        <v>20</v>
      </c>
      <c r="K1024" s="452">
        <v>0</v>
      </c>
      <c r="L1024" s="453">
        <v>0.08</v>
      </c>
      <c r="M1024" s="454">
        <f t="shared" si="544"/>
        <v>0</v>
      </c>
      <c r="N1024" s="454">
        <f t="shared" si="545"/>
        <v>0</v>
      </c>
      <c r="O1024" s="455">
        <f t="shared" si="546"/>
        <v>0</v>
      </c>
      <c r="P1024" s="455">
        <f t="shared" si="547"/>
        <v>0</v>
      </c>
      <c r="Q1024" s="479" t="s">
        <v>43</v>
      </c>
      <c r="R1024" s="456">
        <f t="shared" si="548"/>
        <v>12</v>
      </c>
      <c r="S1024" s="457">
        <f t="shared" si="549"/>
        <v>0</v>
      </c>
      <c r="T1024" s="457">
        <f t="shared" si="550"/>
        <v>0</v>
      </c>
      <c r="U1024" s="457">
        <f t="shared" si="551"/>
        <v>0</v>
      </c>
      <c r="V1024" s="458">
        <f t="shared" si="552"/>
        <v>0</v>
      </c>
      <c r="W1024" s="459"/>
      <c r="X1024" s="444"/>
    </row>
    <row r="1025" spans="1:24" ht="51" customHeight="1">
      <c r="A1025" s="446" t="s">
        <v>570</v>
      </c>
      <c r="B1025" s="497" t="s">
        <v>1360</v>
      </c>
      <c r="C1025" s="449" t="s">
        <v>1652</v>
      </c>
      <c r="D1025" s="449"/>
      <c r="E1025" s="449"/>
      <c r="F1025" s="449"/>
      <c r="G1025" s="449"/>
      <c r="H1025" s="479" t="s">
        <v>43</v>
      </c>
      <c r="I1025" s="450">
        <v>10</v>
      </c>
      <c r="J1025" s="451">
        <f t="shared" si="543"/>
        <v>20</v>
      </c>
      <c r="K1025" s="452">
        <v>0</v>
      </c>
      <c r="L1025" s="453">
        <v>0.08</v>
      </c>
      <c r="M1025" s="454">
        <f t="shared" si="544"/>
        <v>0</v>
      </c>
      <c r="N1025" s="454">
        <f t="shared" si="545"/>
        <v>0</v>
      </c>
      <c r="O1025" s="455">
        <f t="shared" si="546"/>
        <v>0</v>
      </c>
      <c r="P1025" s="455">
        <f t="shared" si="547"/>
        <v>0</v>
      </c>
      <c r="Q1025" s="479" t="s">
        <v>43</v>
      </c>
      <c r="R1025" s="456">
        <f t="shared" si="548"/>
        <v>12</v>
      </c>
      <c r="S1025" s="457">
        <f t="shared" si="549"/>
        <v>0</v>
      </c>
      <c r="T1025" s="457">
        <f t="shared" si="550"/>
        <v>0</v>
      </c>
      <c r="U1025" s="457">
        <f t="shared" si="551"/>
        <v>0</v>
      </c>
      <c r="V1025" s="458">
        <f t="shared" si="552"/>
        <v>0</v>
      </c>
      <c r="W1025" s="459"/>
      <c r="X1025" s="444"/>
    </row>
    <row r="1026" spans="1:24" ht="42" customHeight="1">
      <c r="A1026" s="446" t="s">
        <v>570</v>
      </c>
      <c r="B1026" s="497" t="s">
        <v>1362</v>
      </c>
      <c r="C1026" s="449" t="s">
        <v>1653</v>
      </c>
      <c r="D1026" s="449"/>
      <c r="E1026" s="449"/>
      <c r="F1026" s="449"/>
      <c r="G1026" s="449"/>
      <c r="H1026" s="479" t="s">
        <v>43</v>
      </c>
      <c r="I1026" s="450">
        <v>10</v>
      </c>
      <c r="J1026" s="451">
        <f t="shared" si="543"/>
        <v>20</v>
      </c>
      <c r="K1026" s="452">
        <v>0</v>
      </c>
      <c r="L1026" s="453">
        <v>0.08</v>
      </c>
      <c r="M1026" s="454">
        <f t="shared" si="544"/>
        <v>0</v>
      </c>
      <c r="N1026" s="454">
        <f t="shared" si="545"/>
        <v>0</v>
      </c>
      <c r="O1026" s="455">
        <f t="shared" si="546"/>
        <v>0</v>
      </c>
      <c r="P1026" s="455">
        <f t="shared" si="547"/>
        <v>0</v>
      </c>
      <c r="Q1026" s="479" t="s">
        <v>43</v>
      </c>
      <c r="R1026" s="456">
        <f t="shared" si="548"/>
        <v>12</v>
      </c>
      <c r="S1026" s="457">
        <f t="shared" si="549"/>
        <v>0</v>
      </c>
      <c r="T1026" s="457">
        <f t="shared" si="550"/>
        <v>0</v>
      </c>
      <c r="U1026" s="457">
        <f t="shared" si="551"/>
        <v>0</v>
      </c>
      <c r="V1026" s="458">
        <f t="shared" si="552"/>
        <v>0</v>
      </c>
      <c r="W1026" s="459"/>
      <c r="X1026" s="444"/>
    </row>
    <row r="1027" spans="1:24" ht="43.5" customHeight="1">
      <c r="A1027" s="446" t="s">
        <v>570</v>
      </c>
      <c r="B1027" s="497" t="s">
        <v>1654</v>
      </c>
      <c r="C1027" s="449" t="s">
        <v>1655</v>
      </c>
      <c r="D1027" s="449"/>
      <c r="E1027" s="449"/>
      <c r="F1027" s="449"/>
      <c r="G1027" s="449"/>
      <c r="H1027" s="479" t="s">
        <v>43</v>
      </c>
      <c r="I1027" s="450">
        <v>10</v>
      </c>
      <c r="J1027" s="451">
        <f t="shared" si="543"/>
        <v>20</v>
      </c>
      <c r="K1027" s="452">
        <v>0</v>
      </c>
      <c r="L1027" s="453">
        <v>0.08</v>
      </c>
      <c r="M1027" s="454">
        <f t="shared" si="544"/>
        <v>0</v>
      </c>
      <c r="N1027" s="454">
        <f t="shared" si="545"/>
        <v>0</v>
      </c>
      <c r="O1027" s="455">
        <f t="shared" si="546"/>
        <v>0</v>
      </c>
      <c r="P1027" s="455">
        <f t="shared" si="547"/>
        <v>0</v>
      </c>
      <c r="Q1027" s="479" t="s">
        <v>43</v>
      </c>
      <c r="R1027" s="456">
        <f t="shared" si="548"/>
        <v>12</v>
      </c>
      <c r="S1027" s="457">
        <f t="shared" si="549"/>
        <v>0</v>
      </c>
      <c r="T1027" s="457">
        <f t="shared" si="550"/>
        <v>0</v>
      </c>
      <c r="U1027" s="457">
        <f t="shared" si="551"/>
        <v>0</v>
      </c>
      <c r="V1027" s="458">
        <f t="shared" si="552"/>
        <v>0</v>
      </c>
      <c r="W1027" s="459"/>
      <c r="X1027" s="444"/>
    </row>
    <row r="1028" spans="1:24" ht="33" customHeight="1">
      <c r="A1028" s="446" t="s">
        <v>570</v>
      </c>
      <c r="B1028" s="497" t="s">
        <v>1656</v>
      </c>
      <c r="C1028" s="449" t="s">
        <v>1657</v>
      </c>
      <c r="D1028" s="449"/>
      <c r="E1028" s="449"/>
      <c r="F1028" s="449"/>
      <c r="G1028" s="449"/>
      <c r="H1028" s="479" t="s">
        <v>43</v>
      </c>
      <c r="I1028" s="450">
        <v>10</v>
      </c>
      <c r="J1028" s="451">
        <f t="shared" si="543"/>
        <v>20</v>
      </c>
      <c r="K1028" s="452">
        <v>0</v>
      </c>
      <c r="L1028" s="453">
        <v>0.08</v>
      </c>
      <c r="M1028" s="454">
        <f t="shared" si="544"/>
        <v>0</v>
      </c>
      <c r="N1028" s="454">
        <f t="shared" si="545"/>
        <v>0</v>
      </c>
      <c r="O1028" s="455">
        <f t="shared" si="546"/>
        <v>0</v>
      </c>
      <c r="P1028" s="455">
        <f t="shared" si="547"/>
        <v>0</v>
      </c>
      <c r="Q1028" s="479" t="s">
        <v>43</v>
      </c>
      <c r="R1028" s="456">
        <f t="shared" si="548"/>
        <v>12</v>
      </c>
      <c r="S1028" s="457">
        <f t="shared" si="549"/>
        <v>0</v>
      </c>
      <c r="T1028" s="457">
        <f t="shared" si="550"/>
        <v>0</v>
      </c>
      <c r="U1028" s="457">
        <f t="shared" si="551"/>
        <v>0</v>
      </c>
      <c r="V1028" s="458">
        <f t="shared" si="552"/>
        <v>0</v>
      </c>
      <c r="W1028" s="459"/>
      <c r="X1028" s="444"/>
    </row>
    <row r="1029" spans="1:24" ht="33" customHeight="1">
      <c r="A1029" s="446" t="s">
        <v>570</v>
      </c>
      <c r="B1029" s="478" t="s">
        <v>1658</v>
      </c>
      <c r="C1029" s="449" t="s">
        <v>1659</v>
      </c>
      <c r="D1029" s="449"/>
      <c r="E1029" s="449"/>
      <c r="F1029" s="449"/>
      <c r="G1029" s="449"/>
      <c r="H1029" s="479" t="s">
        <v>43</v>
      </c>
      <c r="I1029" s="450">
        <v>30</v>
      </c>
      <c r="J1029" s="451">
        <f t="shared" si="543"/>
        <v>60</v>
      </c>
      <c r="K1029" s="452">
        <v>0</v>
      </c>
      <c r="L1029" s="453">
        <v>0.08</v>
      </c>
      <c r="M1029" s="454">
        <f t="shared" si="544"/>
        <v>0</v>
      </c>
      <c r="N1029" s="454">
        <f t="shared" si="545"/>
        <v>0</v>
      </c>
      <c r="O1029" s="455">
        <f t="shared" si="546"/>
        <v>0</v>
      </c>
      <c r="P1029" s="455">
        <f t="shared" si="547"/>
        <v>0</v>
      </c>
      <c r="Q1029" s="479" t="s">
        <v>43</v>
      </c>
      <c r="R1029" s="456">
        <f t="shared" si="548"/>
        <v>36</v>
      </c>
      <c r="S1029" s="457">
        <f t="shared" si="549"/>
        <v>0</v>
      </c>
      <c r="T1029" s="457">
        <f t="shared" si="550"/>
        <v>0</v>
      </c>
      <c r="U1029" s="457">
        <f t="shared" si="551"/>
        <v>0</v>
      </c>
      <c r="V1029" s="458">
        <f t="shared" si="552"/>
        <v>0</v>
      </c>
      <c r="W1029" s="459"/>
      <c r="X1029" s="444"/>
    </row>
    <row r="1030" spans="1:24" ht="100.5" customHeight="1">
      <c r="A1030" s="446" t="s">
        <v>570</v>
      </c>
      <c r="B1030" s="447" t="s">
        <v>598</v>
      </c>
      <c r="C1030" s="525" t="s">
        <v>1660</v>
      </c>
      <c r="D1030" s="465"/>
      <c r="E1030" s="465"/>
      <c r="F1030" s="465"/>
      <c r="G1030" s="465"/>
      <c r="H1030" s="466"/>
      <c r="I1030" s="467"/>
      <c r="J1030" s="468"/>
      <c r="K1030" s="470"/>
      <c r="L1030" s="471"/>
      <c r="M1030" s="472"/>
      <c r="N1030" s="472"/>
      <c r="O1030" s="473"/>
      <c r="P1030" s="473"/>
      <c r="Q1030" s="473"/>
      <c r="R1030" s="474"/>
      <c r="S1030" s="475"/>
      <c r="T1030" s="475"/>
      <c r="U1030" s="475"/>
      <c r="V1030" s="476"/>
      <c r="W1030" s="477"/>
      <c r="X1030" s="444"/>
    </row>
    <row r="1031" spans="1:24" ht="66.75" customHeight="1">
      <c r="A1031" s="446" t="s">
        <v>570</v>
      </c>
      <c r="B1031" s="497" t="s">
        <v>1018</v>
      </c>
      <c r="C1031" s="449" t="s">
        <v>1661</v>
      </c>
      <c r="D1031" s="449"/>
      <c r="E1031" s="449"/>
      <c r="F1031" s="449"/>
      <c r="G1031" s="449"/>
      <c r="H1031" s="479" t="s">
        <v>43</v>
      </c>
      <c r="I1031" s="450">
        <v>5</v>
      </c>
      <c r="J1031" s="451">
        <f>I1031*2</f>
        <v>10</v>
      </c>
      <c r="K1031" s="452">
        <v>0</v>
      </c>
      <c r="L1031" s="453">
        <v>0.08</v>
      </c>
      <c r="M1031" s="454">
        <f>K1031*L1031</f>
        <v>0</v>
      </c>
      <c r="N1031" s="454">
        <f>K1031+M1031</f>
        <v>0</v>
      </c>
      <c r="O1031" s="455">
        <f>J1031*K1031</f>
        <v>0</v>
      </c>
      <c r="P1031" s="455">
        <f>J1031*N1031</f>
        <v>0</v>
      </c>
      <c r="Q1031" s="479" t="s">
        <v>43</v>
      </c>
      <c r="R1031" s="456">
        <f>J1031*0.6</f>
        <v>6</v>
      </c>
      <c r="S1031" s="457">
        <f>R1031*K1031</f>
        <v>0</v>
      </c>
      <c r="T1031" s="457">
        <f>R1031*N1031</f>
        <v>0</v>
      </c>
      <c r="U1031" s="457">
        <f t="shared" ref="U1031:V1035" si="553">O1031+S1031</f>
        <v>0</v>
      </c>
      <c r="V1031" s="458">
        <f t="shared" si="553"/>
        <v>0</v>
      </c>
      <c r="W1031" s="459"/>
      <c r="X1031" s="444"/>
    </row>
    <row r="1032" spans="1:24" ht="47.25" customHeight="1">
      <c r="A1032" s="446" t="s">
        <v>570</v>
      </c>
      <c r="B1032" s="497" t="s">
        <v>1020</v>
      </c>
      <c r="C1032" s="449" t="s">
        <v>1662</v>
      </c>
      <c r="D1032" s="449"/>
      <c r="E1032" s="449"/>
      <c r="F1032" s="449"/>
      <c r="G1032" s="449"/>
      <c r="H1032" s="479" t="s">
        <v>43</v>
      </c>
      <c r="I1032" s="450">
        <v>5</v>
      </c>
      <c r="J1032" s="451">
        <f>I1032*2</f>
        <v>10</v>
      </c>
      <c r="K1032" s="452">
        <v>0</v>
      </c>
      <c r="L1032" s="453">
        <v>0.08</v>
      </c>
      <c r="M1032" s="454">
        <f>K1032*L1032</f>
        <v>0</v>
      </c>
      <c r="N1032" s="454">
        <f>K1032+M1032</f>
        <v>0</v>
      </c>
      <c r="O1032" s="455">
        <f>J1032*K1032</f>
        <v>0</v>
      </c>
      <c r="P1032" s="455">
        <f>J1032*N1032</f>
        <v>0</v>
      </c>
      <c r="Q1032" s="479" t="s">
        <v>43</v>
      </c>
      <c r="R1032" s="456">
        <f>J1032*0.6</f>
        <v>6</v>
      </c>
      <c r="S1032" s="457">
        <f>R1032*K1032</f>
        <v>0</v>
      </c>
      <c r="T1032" s="457">
        <f>R1032*N1032</f>
        <v>0</v>
      </c>
      <c r="U1032" s="457">
        <f t="shared" si="553"/>
        <v>0</v>
      </c>
      <c r="V1032" s="458">
        <f t="shared" si="553"/>
        <v>0</v>
      </c>
      <c r="W1032" s="459"/>
      <c r="X1032" s="444"/>
    </row>
    <row r="1033" spans="1:24" ht="47.25" customHeight="1">
      <c r="A1033" s="446" t="s">
        <v>570</v>
      </c>
      <c r="B1033" s="497" t="s">
        <v>1021</v>
      </c>
      <c r="C1033" s="449" t="s">
        <v>1663</v>
      </c>
      <c r="D1033" s="449"/>
      <c r="E1033" s="449"/>
      <c r="F1033" s="449"/>
      <c r="G1033" s="449"/>
      <c r="H1033" s="479" t="s">
        <v>43</v>
      </c>
      <c r="I1033" s="450">
        <v>5</v>
      </c>
      <c r="J1033" s="451">
        <f>I1033*2</f>
        <v>10</v>
      </c>
      <c r="K1033" s="452">
        <v>0</v>
      </c>
      <c r="L1033" s="453">
        <v>0.08</v>
      </c>
      <c r="M1033" s="454">
        <f>K1033*L1033</f>
        <v>0</v>
      </c>
      <c r="N1033" s="454">
        <f>K1033+M1033</f>
        <v>0</v>
      </c>
      <c r="O1033" s="455">
        <f>J1033*K1033</f>
        <v>0</v>
      </c>
      <c r="P1033" s="455">
        <f>J1033*N1033</f>
        <v>0</v>
      </c>
      <c r="Q1033" s="479" t="s">
        <v>43</v>
      </c>
      <c r="R1033" s="456">
        <f>J1033*0.6</f>
        <v>6</v>
      </c>
      <c r="S1033" s="457">
        <f>R1033*K1033</f>
        <v>0</v>
      </c>
      <c r="T1033" s="457">
        <f>R1033*N1033</f>
        <v>0</v>
      </c>
      <c r="U1033" s="457">
        <f t="shared" si="553"/>
        <v>0</v>
      </c>
      <c r="V1033" s="458">
        <f t="shared" si="553"/>
        <v>0</v>
      </c>
      <c r="W1033" s="459"/>
      <c r="X1033" s="444"/>
    </row>
    <row r="1034" spans="1:24" ht="90.75" customHeight="1">
      <c r="A1034" s="446" t="s">
        <v>570</v>
      </c>
      <c r="B1034" s="447" t="s">
        <v>600</v>
      </c>
      <c r="C1034" s="449" t="s">
        <v>1664</v>
      </c>
      <c r="D1034" s="449"/>
      <c r="E1034" s="449"/>
      <c r="F1034" s="449"/>
      <c r="G1034" s="449"/>
      <c r="H1034" s="479" t="s">
        <v>43</v>
      </c>
      <c r="I1034" s="450">
        <v>2</v>
      </c>
      <c r="J1034" s="451">
        <f>I1034*2</f>
        <v>4</v>
      </c>
      <c r="K1034" s="452">
        <v>0</v>
      </c>
      <c r="L1034" s="453">
        <v>0.08</v>
      </c>
      <c r="M1034" s="454">
        <f>K1034*L1034</f>
        <v>0</v>
      </c>
      <c r="N1034" s="454">
        <f>K1034+M1034</f>
        <v>0</v>
      </c>
      <c r="O1034" s="455">
        <f>J1034*K1034</f>
        <v>0</v>
      </c>
      <c r="P1034" s="455">
        <f>J1034*N1034</f>
        <v>0</v>
      </c>
      <c r="Q1034" s="479" t="s">
        <v>43</v>
      </c>
      <c r="R1034" s="456">
        <v>2</v>
      </c>
      <c r="S1034" s="457">
        <f>R1034*K1034</f>
        <v>0</v>
      </c>
      <c r="T1034" s="457">
        <f>R1034*N1034</f>
        <v>0</v>
      </c>
      <c r="U1034" s="457">
        <f t="shared" si="553"/>
        <v>0</v>
      </c>
      <c r="V1034" s="458">
        <f t="shared" si="553"/>
        <v>0</v>
      </c>
      <c r="W1034" s="459"/>
      <c r="X1034" s="444"/>
    </row>
    <row r="1035" spans="1:24" ht="66.75" customHeight="1">
      <c r="A1035" s="446" t="s">
        <v>570</v>
      </c>
      <c r="B1035" s="447" t="s">
        <v>602</v>
      </c>
      <c r="C1035" s="449" t="s">
        <v>1665</v>
      </c>
      <c r="D1035" s="449"/>
      <c r="E1035" s="449"/>
      <c r="F1035" s="449"/>
      <c r="G1035" s="449"/>
      <c r="H1035" s="479" t="s">
        <v>43</v>
      </c>
      <c r="I1035" s="450">
        <v>7</v>
      </c>
      <c r="J1035" s="451">
        <f>I1035*2</f>
        <v>14</v>
      </c>
      <c r="K1035" s="452">
        <v>0</v>
      </c>
      <c r="L1035" s="453">
        <v>0.08</v>
      </c>
      <c r="M1035" s="454">
        <f>K1035*L1035</f>
        <v>0</v>
      </c>
      <c r="N1035" s="454">
        <f>K1035+M1035</f>
        <v>0</v>
      </c>
      <c r="O1035" s="455">
        <f>J1035*K1035</f>
        <v>0</v>
      </c>
      <c r="P1035" s="455">
        <f>J1035*N1035</f>
        <v>0</v>
      </c>
      <c r="Q1035" s="479" t="s">
        <v>43</v>
      </c>
      <c r="R1035" s="456">
        <v>8</v>
      </c>
      <c r="S1035" s="457">
        <f>R1035*K1035</f>
        <v>0</v>
      </c>
      <c r="T1035" s="457">
        <f>R1035*N1035</f>
        <v>0</v>
      </c>
      <c r="U1035" s="457">
        <f t="shared" si="553"/>
        <v>0</v>
      </c>
      <c r="V1035" s="458">
        <f t="shared" si="553"/>
        <v>0</v>
      </c>
      <c r="W1035" s="459"/>
      <c r="X1035" s="444"/>
    </row>
    <row r="1036" spans="1:24" ht="228.75" customHeight="1">
      <c r="A1036" s="446" t="s">
        <v>570</v>
      </c>
      <c r="B1036" s="447" t="s">
        <v>604</v>
      </c>
      <c r="C1036" s="525" t="s">
        <v>1666</v>
      </c>
      <c r="D1036" s="465"/>
      <c r="E1036" s="465"/>
      <c r="F1036" s="465"/>
      <c r="G1036" s="465"/>
      <c r="H1036" s="466"/>
      <c r="I1036" s="467"/>
      <c r="J1036" s="468"/>
      <c r="K1036" s="470"/>
      <c r="L1036" s="471"/>
      <c r="M1036" s="472"/>
      <c r="N1036" s="472"/>
      <c r="O1036" s="473"/>
      <c r="P1036" s="473"/>
      <c r="Q1036" s="473"/>
      <c r="R1036" s="474"/>
      <c r="S1036" s="475"/>
      <c r="T1036" s="475"/>
      <c r="U1036" s="475"/>
      <c r="V1036" s="476"/>
      <c r="W1036" s="477"/>
      <c r="X1036" s="444"/>
    </row>
    <row r="1037" spans="1:24" ht="27.75" customHeight="1">
      <c r="A1037" s="446" t="s">
        <v>570</v>
      </c>
      <c r="B1037" s="497" t="s">
        <v>1667</v>
      </c>
      <c r="C1037" s="449" t="s">
        <v>1829</v>
      </c>
      <c r="D1037" s="449"/>
      <c r="E1037" s="449"/>
      <c r="F1037" s="449"/>
      <c r="G1037" s="449"/>
      <c r="H1037" s="479" t="s">
        <v>43</v>
      </c>
      <c r="I1037" s="450">
        <v>2</v>
      </c>
      <c r="J1037" s="451">
        <f t="shared" ref="J1037:J1053" si="554">I1037*2</f>
        <v>4</v>
      </c>
      <c r="K1037" s="452">
        <v>0</v>
      </c>
      <c r="L1037" s="453">
        <v>0.08</v>
      </c>
      <c r="M1037" s="454">
        <f t="shared" ref="M1037:M1053" si="555">K1037*L1037</f>
        <v>0</v>
      </c>
      <c r="N1037" s="454">
        <f t="shared" ref="N1037:N1053" si="556">K1037+M1037</f>
        <v>0</v>
      </c>
      <c r="O1037" s="455">
        <f t="shared" ref="O1037:O1053" si="557">J1037*K1037</f>
        <v>0</v>
      </c>
      <c r="P1037" s="455">
        <f t="shared" ref="P1037:P1053" si="558">J1037*N1037</f>
        <v>0</v>
      </c>
      <c r="Q1037" s="479" t="s">
        <v>43</v>
      </c>
      <c r="R1037" s="456">
        <v>2</v>
      </c>
      <c r="S1037" s="457">
        <f t="shared" ref="S1037:S1053" si="559">R1037*K1037</f>
        <v>0</v>
      </c>
      <c r="T1037" s="457">
        <f t="shared" ref="T1037:T1053" si="560">R1037*N1037</f>
        <v>0</v>
      </c>
      <c r="U1037" s="457">
        <f t="shared" ref="U1037:U1053" si="561">O1037+S1037</f>
        <v>0</v>
      </c>
      <c r="V1037" s="458">
        <f t="shared" ref="V1037:V1053" si="562">P1037+T1037</f>
        <v>0</v>
      </c>
      <c r="W1037" s="459"/>
      <c r="X1037" s="444"/>
    </row>
    <row r="1038" spans="1:24" ht="27.75" customHeight="1">
      <c r="A1038" s="446" t="s">
        <v>570</v>
      </c>
      <c r="B1038" s="497" t="s">
        <v>1668</v>
      </c>
      <c r="C1038" s="449" t="s">
        <v>1669</v>
      </c>
      <c r="D1038" s="449"/>
      <c r="E1038" s="449"/>
      <c r="F1038" s="449"/>
      <c r="G1038" s="449"/>
      <c r="H1038" s="479" t="s">
        <v>43</v>
      </c>
      <c r="I1038" s="450">
        <v>2</v>
      </c>
      <c r="J1038" s="451">
        <f t="shared" si="554"/>
        <v>4</v>
      </c>
      <c r="K1038" s="452">
        <v>0</v>
      </c>
      <c r="L1038" s="453">
        <v>0.08</v>
      </c>
      <c r="M1038" s="454">
        <f t="shared" si="555"/>
        <v>0</v>
      </c>
      <c r="N1038" s="454">
        <f t="shared" si="556"/>
        <v>0</v>
      </c>
      <c r="O1038" s="455">
        <f t="shared" si="557"/>
        <v>0</v>
      </c>
      <c r="P1038" s="455">
        <f t="shared" si="558"/>
        <v>0</v>
      </c>
      <c r="Q1038" s="479" t="s">
        <v>43</v>
      </c>
      <c r="R1038" s="456">
        <v>2</v>
      </c>
      <c r="S1038" s="457">
        <f t="shared" si="559"/>
        <v>0</v>
      </c>
      <c r="T1038" s="457">
        <f t="shared" si="560"/>
        <v>0</v>
      </c>
      <c r="U1038" s="457">
        <f t="shared" si="561"/>
        <v>0</v>
      </c>
      <c r="V1038" s="458">
        <f t="shared" si="562"/>
        <v>0</v>
      </c>
      <c r="W1038" s="459"/>
      <c r="X1038" s="444"/>
    </row>
    <row r="1039" spans="1:24" ht="27.75" customHeight="1">
      <c r="A1039" s="446" t="s">
        <v>570</v>
      </c>
      <c r="B1039" s="497" t="s">
        <v>1670</v>
      </c>
      <c r="C1039" s="449" t="s">
        <v>1671</v>
      </c>
      <c r="D1039" s="449"/>
      <c r="E1039" s="449"/>
      <c r="F1039" s="449"/>
      <c r="G1039" s="449"/>
      <c r="H1039" s="479" t="s">
        <v>43</v>
      </c>
      <c r="I1039" s="450">
        <v>4</v>
      </c>
      <c r="J1039" s="451">
        <f t="shared" si="554"/>
        <v>8</v>
      </c>
      <c r="K1039" s="452">
        <v>0</v>
      </c>
      <c r="L1039" s="453">
        <v>0.08</v>
      </c>
      <c r="M1039" s="454">
        <f t="shared" si="555"/>
        <v>0</v>
      </c>
      <c r="N1039" s="454">
        <f t="shared" si="556"/>
        <v>0</v>
      </c>
      <c r="O1039" s="455">
        <f t="shared" si="557"/>
        <v>0</v>
      </c>
      <c r="P1039" s="455">
        <f t="shared" si="558"/>
        <v>0</v>
      </c>
      <c r="Q1039" s="479" t="s">
        <v>43</v>
      </c>
      <c r="R1039" s="456">
        <v>4</v>
      </c>
      <c r="S1039" s="457">
        <f t="shared" si="559"/>
        <v>0</v>
      </c>
      <c r="T1039" s="457">
        <f t="shared" si="560"/>
        <v>0</v>
      </c>
      <c r="U1039" s="457">
        <f t="shared" si="561"/>
        <v>0</v>
      </c>
      <c r="V1039" s="458">
        <f t="shared" si="562"/>
        <v>0</v>
      </c>
      <c r="W1039" s="459"/>
      <c r="X1039" s="444"/>
    </row>
    <row r="1040" spans="1:24" ht="27.75" customHeight="1">
      <c r="A1040" s="446" t="s">
        <v>570</v>
      </c>
      <c r="B1040" s="497" t="s">
        <v>1672</v>
      </c>
      <c r="C1040" s="449" t="s">
        <v>1673</v>
      </c>
      <c r="D1040" s="449"/>
      <c r="E1040" s="449"/>
      <c r="F1040" s="449"/>
      <c r="G1040" s="449"/>
      <c r="H1040" s="479" t="s">
        <v>43</v>
      </c>
      <c r="I1040" s="450">
        <v>2</v>
      </c>
      <c r="J1040" s="451">
        <f t="shared" si="554"/>
        <v>4</v>
      </c>
      <c r="K1040" s="452">
        <v>0</v>
      </c>
      <c r="L1040" s="453">
        <v>0.08</v>
      </c>
      <c r="M1040" s="454">
        <f t="shared" si="555"/>
        <v>0</v>
      </c>
      <c r="N1040" s="454">
        <f t="shared" si="556"/>
        <v>0</v>
      </c>
      <c r="O1040" s="455">
        <f t="shared" si="557"/>
        <v>0</v>
      </c>
      <c r="P1040" s="455">
        <f t="shared" si="558"/>
        <v>0</v>
      </c>
      <c r="Q1040" s="479" t="s">
        <v>43</v>
      </c>
      <c r="R1040" s="456">
        <v>2</v>
      </c>
      <c r="S1040" s="457">
        <f t="shared" si="559"/>
        <v>0</v>
      </c>
      <c r="T1040" s="457">
        <f t="shared" si="560"/>
        <v>0</v>
      </c>
      <c r="U1040" s="457">
        <f t="shared" si="561"/>
        <v>0</v>
      </c>
      <c r="V1040" s="458">
        <f t="shared" si="562"/>
        <v>0</v>
      </c>
      <c r="W1040" s="459"/>
      <c r="X1040" s="444"/>
    </row>
    <row r="1041" spans="1:25" ht="27.75" customHeight="1">
      <c r="A1041" s="446" t="s">
        <v>570</v>
      </c>
      <c r="B1041" s="497" t="s">
        <v>1674</v>
      </c>
      <c r="C1041" s="449" t="s">
        <v>1675</v>
      </c>
      <c r="D1041" s="449"/>
      <c r="E1041" s="449"/>
      <c r="F1041" s="449"/>
      <c r="G1041" s="449"/>
      <c r="H1041" s="479" t="s">
        <v>43</v>
      </c>
      <c r="I1041" s="450">
        <v>2</v>
      </c>
      <c r="J1041" s="451">
        <f t="shared" si="554"/>
        <v>4</v>
      </c>
      <c r="K1041" s="452">
        <v>0</v>
      </c>
      <c r="L1041" s="453">
        <v>0.08</v>
      </c>
      <c r="M1041" s="454">
        <f t="shared" si="555"/>
        <v>0</v>
      </c>
      <c r="N1041" s="454">
        <f t="shared" si="556"/>
        <v>0</v>
      </c>
      <c r="O1041" s="455">
        <f t="shared" si="557"/>
        <v>0</v>
      </c>
      <c r="P1041" s="455">
        <f t="shared" si="558"/>
        <v>0</v>
      </c>
      <c r="Q1041" s="479" t="s">
        <v>43</v>
      </c>
      <c r="R1041" s="456">
        <v>2</v>
      </c>
      <c r="S1041" s="457">
        <f t="shared" si="559"/>
        <v>0</v>
      </c>
      <c r="T1041" s="457">
        <f t="shared" si="560"/>
        <v>0</v>
      </c>
      <c r="U1041" s="457">
        <f t="shared" si="561"/>
        <v>0</v>
      </c>
      <c r="V1041" s="458">
        <f t="shared" si="562"/>
        <v>0</v>
      </c>
      <c r="W1041" s="459"/>
      <c r="X1041" s="444"/>
    </row>
    <row r="1042" spans="1:25" ht="27.75" customHeight="1">
      <c r="A1042" s="446" t="s">
        <v>570</v>
      </c>
      <c r="B1042" s="497" t="s">
        <v>1676</v>
      </c>
      <c r="C1042" s="449" t="s">
        <v>1677</v>
      </c>
      <c r="D1042" s="449"/>
      <c r="E1042" s="449"/>
      <c r="F1042" s="449"/>
      <c r="G1042" s="449"/>
      <c r="H1042" s="479" t="s">
        <v>43</v>
      </c>
      <c r="I1042" s="450">
        <v>1</v>
      </c>
      <c r="J1042" s="451">
        <f t="shared" si="554"/>
        <v>2</v>
      </c>
      <c r="K1042" s="452">
        <v>0</v>
      </c>
      <c r="L1042" s="453">
        <v>0.08</v>
      </c>
      <c r="M1042" s="454">
        <f t="shared" si="555"/>
        <v>0</v>
      </c>
      <c r="N1042" s="454">
        <f t="shared" si="556"/>
        <v>0</v>
      </c>
      <c r="O1042" s="455">
        <f t="shared" si="557"/>
        <v>0</v>
      </c>
      <c r="P1042" s="455">
        <f t="shared" si="558"/>
        <v>0</v>
      </c>
      <c r="Q1042" s="479" t="s">
        <v>43</v>
      </c>
      <c r="R1042" s="456">
        <v>1</v>
      </c>
      <c r="S1042" s="457">
        <f t="shared" si="559"/>
        <v>0</v>
      </c>
      <c r="T1042" s="457">
        <f t="shared" si="560"/>
        <v>0</v>
      </c>
      <c r="U1042" s="457">
        <f t="shared" si="561"/>
        <v>0</v>
      </c>
      <c r="V1042" s="458">
        <f t="shared" si="562"/>
        <v>0</v>
      </c>
      <c r="W1042" s="459"/>
      <c r="X1042" s="444"/>
    </row>
    <row r="1043" spans="1:25" ht="27.75" customHeight="1">
      <c r="A1043" s="446" t="s">
        <v>570</v>
      </c>
      <c r="B1043" s="497" t="s">
        <v>1678</v>
      </c>
      <c r="C1043" s="449" t="s">
        <v>1833</v>
      </c>
      <c r="D1043" s="449"/>
      <c r="E1043" s="449"/>
      <c r="F1043" s="449"/>
      <c r="G1043" s="449"/>
      <c r="H1043" s="479" t="s">
        <v>43</v>
      </c>
      <c r="I1043" s="450">
        <v>2</v>
      </c>
      <c r="J1043" s="451">
        <f t="shared" si="554"/>
        <v>4</v>
      </c>
      <c r="K1043" s="452">
        <v>0</v>
      </c>
      <c r="L1043" s="453">
        <v>0.08</v>
      </c>
      <c r="M1043" s="454">
        <f t="shared" si="555"/>
        <v>0</v>
      </c>
      <c r="N1043" s="454">
        <f t="shared" si="556"/>
        <v>0</v>
      </c>
      <c r="O1043" s="455">
        <f t="shared" si="557"/>
        <v>0</v>
      </c>
      <c r="P1043" s="455">
        <f t="shared" si="558"/>
        <v>0</v>
      </c>
      <c r="Q1043" s="479" t="s">
        <v>43</v>
      </c>
      <c r="R1043" s="456">
        <v>2</v>
      </c>
      <c r="S1043" s="457">
        <f t="shared" si="559"/>
        <v>0</v>
      </c>
      <c r="T1043" s="457">
        <f t="shared" si="560"/>
        <v>0</v>
      </c>
      <c r="U1043" s="457">
        <f t="shared" si="561"/>
        <v>0</v>
      </c>
      <c r="V1043" s="458">
        <f t="shared" si="562"/>
        <v>0</v>
      </c>
      <c r="W1043" s="459"/>
      <c r="X1043" s="444"/>
    </row>
    <row r="1044" spans="1:25" ht="27.75" customHeight="1">
      <c r="A1044" s="446" t="s">
        <v>570</v>
      </c>
      <c r="B1044" s="497" t="s">
        <v>1679</v>
      </c>
      <c r="C1044" s="449" t="s">
        <v>1834</v>
      </c>
      <c r="D1044" s="449"/>
      <c r="E1044" s="449"/>
      <c r="F1044" s="449"/>
      <c r="G1044" s="449"/>
      <c r="H1044" s="479" t="s">
        <v>43</v>
      </c>
      <c r="I1044" s="450">
        <v>1</v>
      </c>
      <c r="J1044" s="451">
        <f t="shared" si="554"/>
        <v>2</v>
      </c>
      <c r="K1044" s="452">
        <v>0</v>
      </c>
      <c r="L1044" s="453">
        <v>0.08</v>
      </c>
      <c r="M1044" s="454">
        <f t="shared" si="555"/>
        <v>0</v>
      </c>
      <c r="N1044" s="454">
        <f t="shared" si="556"/>
        <v>0</v>
      </c>
      <c r="O1044" s="455">
        <f t="shared" si="557"/>
        <v>0</v>
      </c>
      <c r="P1044" s="455">
        <f t="shared" si="558"/>
        <v>0</v>
      </c>
      <c r="Q1044" s="479" t="s">
        <v>43</v>
      </c>
      <c r="R1044" s="456">
        <v>1</v>
      </c>
      <c r="S1044" s="457">
        <f t="shared" si="559"/>
        <v>0</v>
      </c>
      <c r="T1044" s="457">
        <f t="shared" si="560"/>
        <v>0</v>
      </c>
      <c r="U1044" s="457">
        <f t="shared" si="561"/>
        <v>0</v>
      </c>
      <c r="V1044" s="458">
        <f t="shared" si="562"/>
        <v>0</v>
      </c>
      <c r="W1044" s="459"/>
      <c r="X1044" s="444"/>
    </row>
    <row r="1045" spans="1:25" ht="27.75" customHeight="1">
      <c r="A1045" s="446" t="s">
        <v>570</v>
      </c>
      <c r="B1045" s="497" t="s">
        <v>1680</v>
      </c>
      <c r="C1045" s="449" t="s">
        <v>1681</v>
      </c>
      <c r="D1045" s="449"/>
      <c r="E1045" s="449"/>
      <c r="F1045" s="449"/>
      <c r="G1045" s="449"/>
      <c r="H1045" s="479" t="s">
        <v>43</v>
      </c>
      <c r="I1045" s="450">
        <v>1</v>
      </c>
      <c r="J1045" s="451">
        <f t="shared" si="554"/>
        <v>2</v>
      </c>
      <c r="K1045" s="452">
        <v>0</v>
      </c>
      <c r="L1045" s="453">
        <v>0.08</v>
      </c>
      <c r="M1045" s="454">
        <f t="shared" si="555"/>
        <v>0</v>
      </c>
      <c r="N1045" s="454">
        <f t="shared" si="556"/>
        <v>0</v>
      </c>
      <c r="O1045" s="455">
        <f t="shared" si="557"/>
        <v>0</v>
      </c>
      <c r="P1045" s="455">
        <f t="shared" si="558"/>
        <v>0</v>
      </c>
      <c r="Q1045" s="479" t="s">
        <v>43</v>
      </c>
      <c r="R1045" s="456">
        <v>1</v>
      </c>
      <c r="S1045" s="457">
        <f t="shared" si="559"/>
        <v>0</v>
      </c>
      <c r="T1045" s="457">
        <f t="shared" si="560"/>
        <v>0</v>
      </c>
      <c r="U1045" s="457">
        <f t="shared" si="561"/>
        <v>0</v>
      </c>
      <c r="V1045" s="458">
        <f t="shared" si="562"/>
        <v>0</v>
      </c>
      <c r="W1045" s="459"/>
      <c r="X1045" s="444"/>
    </row>
    <row r="1046" spans="1:25" ht="27.75" customHeight="1">
      <c r="A1046" s="446" t="s">
        <v>570</v>
      </c>
      <c r="B1046" s="497" t="s">
        <v>1682</v>
      </c>
      <c r="C1046" s="449" t="s">
        <v>1683</v>
      </c>
      <c r="D1046" s="449"/>
      <c r="E1046" s="449"/>
      <c r="F1046" s="449"/>
      <c r="G1046" s="449"/>
      <c r="H1046" s="479" t="s">
        <v>43</v>
      </c>
      <c r="I1046" s="450">
        <v>2</v>
      </c>
      <c r="J1046" s="451">
        <f t="shared" si="554"/>
        <v>4</v>
      </c>
      <c r="K1046" s="452">
        <v>0</v>
      </c>
      <c r="L1046" s="453">
        <v>0.08</v>
      </c>
      <c r="M1046" s="454">
        <f t="shared" si="555"/>
        <v>0</v>
      </c>
      <c r="N1046" s="454">
        <f t="shared" si="556"/>
        <v>0</v>
      </c>
      <c r="O1046" s="455">
        <f t="shared" si="557"/>
        <v>0</v>
      </c>
      <c r="P1046" s="455">
        <f t="shared" si="558"/>
        <v>0</v>
      </c>
      <c r="Q1046" s="479" t="s">
        <v>43</v>
      </c>
      <c r="R1046" s="456">
        <v>2</v>
      </c>
      <c r="S1046" s="457">
        <f t="shared" si="559"/>
        <v>0</v>
      </c>
      <c r="T1046" s="457">
        <f t="shared" si="560"/>
        <v>0</v>
      </c>
      <c r="U1046" s="457">
        <f t="shared" si="561"/>
        <v>0</v>
      </c>
      <c r="V1046" s="458">
        <f t="shared" si="562"/>
        <v>0</v>
      </c>
      <c r="W1046" s="459"/>
      <c r="X1046" s="444"/>
    </row>
    <row r="1047" spans="1:25" ht="27.75" customHeight="1">
      <c r="A1047" s="446" t="s">
        <v>570</v>
      </c>
      <c r="B1047" s="497" t="s">
        <v>1684</v>
      </c>
      <c r="C1047" s="449" t="s">
        <v>1685</v>
      </c>
      <c r="D1047" s="449"/>
      <c r="E1047" s="449"/>
      <c r="F1047" s="449"/>
      <c r="G1047" s="449"/>
      <c r="H1047" s="479" t="s">
        <v>43</v>
      </c>
      <c r="I1047" s="450">
        <v>2</v>
      </c>
      <c r="J1047" s="451">
        <f t="shared" si="554"/>
        <v>4</v>
      </c>
      <c r="K1047" s="452">
        <v>0</v>
      </c>
      <c r="L1047" s="453">
        <v>0.08</v>
      </c>
      <c r="M1047" s="454">
        <f t="shared" si="555"/>
        <v>0</v>
      </c>
      <c r="N1047" s="454">
        <f t="shared" si="556"/>
        <v>0</v>
      </c>
      <c r="O1047" s="455">
        <f t="shared" si="557"/>
        <v>0</v>
      </c>
      <c r="P1047" s="455">
        <f t="shared" si="558"/>
        <v>0</v>
      </c>
      <c r="Q1047" s="479" t="s">
        <v>43</v>
      </c>
      <c r="R1047" s="456">
        <v>2</v>
      </c>
      <c r="S1047" s="457">
        <f t="shared" si="559"/>
        <v>0</v>
      </c>
      <c r="T1047" s="457">
        <f t="shared" si="560"/>
        <v>0</v>
      </c>
      <c r="U1047" s="457">
        <f t="shared" si="561"/>
        <v>0</v>
      </c>
      <c r="V1047" s="458">
        <f t="shared" si="562"/>
        <v>0</v>
      </c>
      <c r="W1047" s="459"/>
      <c r="X1047" s="444"/>
    </row>
    <row r="1048" spans="1:25" ht="27.75" customHeight="1">
      <c r="A1048" s="446" t="s">
        <v>570</v>
      </c>
      <c r="B1048" s="497" t="s">
        <v>1686</v>
      </c>
      <c r="C1048" s="449" t="s">
        <v>1687</v>
      </c>
      <c r="D1048" s="449"/>
      <c r="E1048" s="449"/>
      <c r="F1048" s="449"/>
      <c r="G1048" s="449"/>
      <c r="H1048" s="479" t="s">
        <v>43</v>
      </c>
      <c r="I1048" s="450">
        <v>2</v>
      </c>
      <c r="J1048" s="451">
        <f t="shared" si="554"/>
        <v>4</v>
      </c>
      <c r="K1048" s="452">
        <v>0</v>
      </c>
      <c r="L1048" s="453">
        <v>0.08</v>
      </c>
      <c r="M1048" s="454">
        <f t="shared" si="555"/>
        <v>0</v>
      </c>
      <c r="N1048" s="454">
        <f t="shared" si="556"/>
        <v>0</v>
      </c>
      <c r="O1048" s="455">
        <f t="shared" si="557"/>
        <v>0</v>
      </c>
      <c r="P1048" s="455">
        <f t="shared" si="558"/>
        <v>0</v>
      </c>
      <c r="Q1048" s="479" t="s">
        <v>43</v>
      </c>
      <c r="R1048" s="456">
        <v>2</v>
      </c>
      <c r="S1048" s="457">
        <f t="shared" si="559"/>
        <v>0</v>
      </c>
      <c r="T1048" s="457">
        <f t="shared" si="560"/>
        <v>0</v>
      </c>
      <c r="U1048" s="457">
        <f t="shared" si="561"/>
        <v>0</v>
      </c>
      <c r="V1048" s="458">
        <f t="shared" si="562"/>
        <v>0</v>
      </c>
      <c r="W1048" s="459"/>
      <c r="X1048" s="444"/>
    </row>
    <row r="1049" spans="1:25" ht="27.75" customHeight="1">
      <c r="A1049" s="446" t="s">
        <v>570</v>
      </c>
      <c r="B1049" s="497" t="s">
        <v>1688</v>
      </c>
      <c r="C1049" s="449" t="s">
        <v>1689</v>
      </c>
      <c r="D1049" s="449"/>
      <c r="E1049" s="449"/>
      <c r="F1049" s="449"/>
      <c r="G1049" s="449"/>
      <c r="H1049" s="479" t="s">
        <v>43</v>
      </c>
      <c r="I1049" s="450">
        <v>2</v>
      </c>
      <c r="J1049" s="451">
        <f t="shared" si="554"/>
        <v>4</v>
      </c>
      <c r="K1049" s="452">
        <v>0</v>
      </c>
      <c r="L1049" s="453">
        <v>0.08</v>
      </c>
      <c r="M1049" s="454">
        <f t="shared" si="555"/>
        <v>0</v>
      </c>
      <c r="N1049" s="454">
        <f t="shared" si="556"/>
        <v>0</v>
      </c>
      <c r="O1049" s="455">
        <f t="shared" si="557"/>
        <v>0</v>
      </c>
      <c r="P1049" s="455">
        <f t="shared" si="558"/>
        <v>0</v>
      </c>
      <c r="Q1049" s="479" t="s">
        <v>43</v>
      </c>
      <c r="R1049" s="456">
        <v>2</v>
      </c>
      <c r="S1049" s="457">
        <f t="shared" si="559"/>
        <v>0</v>
      </c>
      <c r="T1049" s="457">
        <f t="shared" si="560"/>
        <v>0</v>
      </c>
      <c r="U1049" s="457">
        <f t="shared" si="561"/>
        <v>0</v>
      </c>
      <c r="V1049" s="458">
        <f t="shared" si="562"/>
        <v>0</v>
      </c>
      <c r="W1049" s="459"/>
      <c r="X1049" s="444"/>
    </row>
    <row r="1050" spans="1:25" ht="27.75" customHeight="1">
      <c r="A1050" s="446" t="s">
        <v>570</v>
      </c>
      <c r="B1050" s="497" t="s">
        <v>1690</v>
      </c>
      <c r="C1050" s="449" t="s">
        <v>1691</v>
      </c>
      <c r="D1050" s="449"/>
      <c r="E1050" s="449"/>
      <c r="F1050" s="449"/>
      <c r="G1050" s="449"/>
      <c r="H1050" s="479" t="s">
        <v>43</v>
      </c>
      <c r="I1050" s="450">
        <v>2</v>
      </c>
      <c r="J1050" s="451">
        <f t="shared" si="554"/>
        <v>4</v>
      </c>
      <c r="K1050" s="452">
        <v>0</v>
      </c>
      <c r="L1050" s="453">
        <v>0.08</v>
      </c>
      <c r="M1050" s="454">
        <f t="shared" si="555"/>
        <v>0</v>
      </c>
      <c r="N1050" s="454">
        <f t="shared" si="556"/>
        <v>0</v>
      </c>
      <c r="O1050" s="455">
        <f t="shared" si="557"/>
        <v>0</v>
      </c>
      <c r="P1050" s="455">
        <f t="shared" si="558"/>
        <v>0</v>
      </c>
      <c r="Q1050" s="479" t="s">
        <v>43</v>
      </c>
      <c r="R1050" s="456">
        <v>2</v>
      </c>
      <c r="S1050" s="457">
        <f t="shared" si="559"/>
        <v>0</v>
      </c>
      <c r="T1050" s="457">
        <f t="shared" si="560"/>
        <v>0</v>
      </c>
      <c r="U1050" s="457">
        <f t="shared" si="561"/>
        <v>0</v>
      </c>
      <c r="V1050" s="458">
        <f t="shared" si="562"/>
        <v>0</v>
      </c>
      <c r="W1050" s="459"/>
      <c r="X1050" s="444"/>
    </row>
    <row r="1051" spans="1:25" ht="27.75" customHeight="1">
      <c r="A1051" s="446" t="s">
        <v>570</v>
      </c>
      <c r="B1051" s="497" t="s">
        <v>1692</v>
      </c>
      <c r="C1051" s="449" t="s">
        <v>1693</v>
      </c>
      <c r="D1051" s="449"/>
      <c r="E1051" s="449"/>
      <c r="F1051" s="449"/>
      <c r="G1051" s="449"/>
      <c r="H1051" s="479" t="s">
        <v>43</v>
      </c>
      <c r="I1051" s="450">
        <v>2</v>
      </c>
      <c r="J1051" s="451">
        <f t="shared" si="554"/>
        <v>4</v>
      </c>
      <c r="K1051" s="452">
        <v>0</v>
      </c>
      <c r="L1051" s="453">
        <v>0.08</v>
      </c>
      <c r="M1051" s="454">
        <f t="shared" si="555"/>
        <v>0</v>
      </c>
      <c r="N1051" s="454">
        <f t="shared" si="556"/>
        <v>0</v>
      </c>
      <c r="O1051" s="455">
        <f t="shared" si="557"/>
        <v>0</v>
      </c>
      <c r="P1051" s="455">
        <f t="shared" si="558"/>
        <v>0</v>
      </c>
      <c r="Q1051" s="479" t="s">
        <v>43</v>
      </c>
      <c r="R1051" s="456">
        <v>2</v>
      </c>
      <c r="S1051" s="457">
        <f t="shared" si="559"/>
        <v>0</v>
      </c>
      <c r="T1051" s="457">
        <f t="shared" si="560"/>
        <v>0</v>
      </c>
      <c r="U1051" s="457">
        <f t="shared" si="561"/>
        <v>0</v>
      </c>
      <c r="V1051" s="458">
        <f t="shared" si="562"/>
        <v>0</v>
      </c>
      <c r="W1051" s="459"/>
      <c r="X1051" s="444"/>
    </row>
    <row r="1052" spans="1:25" ht="27.75" customHeight="1">
      <c r="A1052" s="446" t="s">
        <v>570</v>
      </c>
      <c r="B1052" s="497" t="s">
        <v>1694</v>
      </c>
      <c r="C1052" s="449" t="s">
        <v>1695</v>
      </c>
      <c r="D1052" s="449"/>
      <c r="E1052" s="449"/>
      <c r="F1052" s="449"/>
      <c r="G1052" s="449"/>
      <c r="H1052" s="479" t="s">
        <v>43</v>
      </c>
      <c r="I1052" s="450">
        <v>2</v>
      </c>
      <c r="J1052" s="451">
        <f t="shared" si="554"/>
        <v>4</v>
      </c>
      <c r="K1052" s="452">
        <v>0</v>
      </c>
      <c r="L1052" s="453">
        <v>0.08</v>
      </c>
      <c r="M1052" s="454">
        <f t="shared" si="555"/>
        <v>0</v>
      </c>
      <c r="N1052" s="454">
        <f t="shared" si="556"/>
        <v>0</v>
      </c>
      <c r="O1052" s="455">
        <f t="shared" si="557"/>
        <v>0</v>
      </c>
      <c r="P1052" s="455">
        <f t="shared" si="558"/>
        <v>0</v>
      </c>
      <c r="Q1052" s="479" t="s">
        <v>43</v>
      </c>
      <c r="R1052" s="456">
        <v>2</v>
      </c>
      <c r="S1052" s="457">
        <f t="shared" si="559"/>
        <v>0</v>
      </c>
      <c r="T1052" s="457">
        <f t="shared" si="560"/>
        <v>0</v>
      </c>
      <c r="U1052" s="457">
        <f t="shared" si="561"/>
        <v>0</v>
      </c>
      <c r="V1052" s="458">
        <f t="shared" si="562"/>
        <v>0</v>
      </c>
      <c r="W1052" s="459"/>
      <c r="X1052" s="444"/>
    </row>
    <row r="1053" spans="1:25" ht="27.75" customHeight="1">
      <c r="A1053" s="446" t="s">
        <v>570</v>
      </c>
      <c r="B1053" s="497" t="s">
        <v>1696</v>
      </c>
      <c r="C1053" s="449" t="s">
        <v>1830</v>
      </c>
      <c r="D1053" s="449"/>
      <c r="E1053" s="449"/>
      <c r="F1053" s="449"/>
      <c r="G1053" s="449"/>
      <c r="H1053" s="479" t="s">
        <v>43</v>
      </c>
      <c r="I1053" s="450">
        <v>4</v>
      </c>
      <c r="J1053" s="451">
        <f t="shared" si="554"/>
        <v>8</v>
      </c>
      <c r="K1053" s="452">
        <v>0</v>
      </c>
      <c r="L1053" s="453">
        <v>0.08</v>
      </c>
      <c r="M1053" s="454">
        <f t="shared" si="555"/>
        <v>0</v>
      </c>
      <c r="N1053" s="454">
        <f t="shared" si="556"/>
        <v>0</v>
      </c>
      <c r="O1053" s="455">
        <f t="shared" si="557"/>
        <v>0</v>
      </c>
      <c r="P1053" s="455">
        <f t="shared" si="558"/>
        <v>0</v>
      </c>
      <c r="Q1053" s="479" t="s">
        <v>43</v>
      </c>
      <c r="R1053" s="456">
        <v>4</v>
      </c>
      <c r="S1053" s="457">
        <f t="shared" si="559"/>
        <v>0</v>
      </c>
      <c r="T1053" s="457">
        <f t="shared" si="560"/>
        <v>0</v>
      </c>
      <c r="U1053" s="457">
        <f t="shared" si="561"/>
        <v>0</v>
      </c>
      <c r="V1053" s="458">
        <f t="shared" si="562"/>
        <v>0</v>
      </c>
      <c r="W1053" s="459"/>
      <c r="X1053" s="444"/>
    </row>
    <row r="1054" spans="1:25" s="445" customFormat="1" ht="54.75" customHeight="1">
      <c r="A1054" s="446"/>
      <c r="B1054" s="436" t="s">
        <v>1697</v>
      </c>
      <c r="C1054" s="437"/>
      <c r="D1054" s="437"/>
      <c r="E1054" s="437"/>
      <c r="F1054" s="437"/>
      <c r="G1054" s="437"/>
      <c r="H1054" s="437"/>
      <c r="I1054" s="439"/>
      <c r="J1054" s="437"/>
      <c r="K1054" s="437"/>
      <c r="L1054" s="437"/>
      <c r="M1054" s="437"/>
      <c r="N1054" s="441" t="s">
        <v>535</v>
      </c>
      <c r="O1054" s="440">
        <f>O1055+O1062+O1068+O1073+O1079</f>
        <v>0</v>
      </c>
      <c r="P1054" s="440">
        <f>P1055+P1062+P1068+P1073+P1079</f>
        <v>0</v>
      </c>
      <c r="Q1054" s="594"/>
      <c r="R1054" s="442"/>
      <c r="S1054" s="440">
        <f>S1055+S1062+S1068+S1073+S1079</f>
        <v>0</v>
      </c>
      <c r="T1054" s="440">
        <f>T1055+T1062+T1068+T1073+T1079</f>
        <v>0</v>
      </c>
      <c r="U1054" s="440">
        <f>U1055+U1062+U1068+U1073+U1079</f>
        <v>0</v>
      </c>
      <c r="V1054" s="440">
        <f>V1055+V1062+V1068+V1073+V1079</f>
        <v>0</v>
      </c>
      <c r="W1054" s="443"/>
      <c r="X1054" s="444"/>
      <c r="Y1054" s="410"/>
    </row>
    <row r="1055" spans="1:25" s="445" customFormat="1" ht="30.75" customHeight="1">
      <c r="A1055" s="446"/>
      <c r="B1055" s="529" t="s">
        <v>1698</v>
      </c>
      <c r="C1055" s="530"/>
      <c r="D1055" s="530"/>
      <c r="E1055" s="530"/>
      <c r="F1055" s="530"/>
      <c r="G1055" s="530"/>
      <c r="H1055" s="530"/>
      <c r="I1055" s="530"/>
      <c r="J1055" s="530"/>
      <c r="K1055" s="530"/>
      <c r="L1055" s="530"/>
      <c r="M1055" s="530"/>
      <c r="N1055" s="532" t="s">
        <v>535</v>
      </c>
      <c r="O1055" s="531">
        <f>O1056+O1057+O1058+O1059+O1060+O1061</f>
        <v>0</v>
      </c>
      <c r="P1055" s="531">
        <f>P1056+P1057+P1058+P1059+P1060+P1061</f>
        <v>0</v>
      </c>
      <c r="Q1055" s="595"/>
      <c r="R1055" s="533"/>
      <c r="S1055" s="531">
        <f>S1056+S1057+S1058+S1059+S1060+S1061</f>
        <v>0</v>
      </c>
      <c r="T1055" s="531">
        <f>T1056+T1057+T1058+T1059+T1060+T1061</f>
        <v>0</v>
      </c>
      <c r="U1055" s="531">
        <f>U1056+U1057+U1058+U1059+U1060+U1061</f>
        <v>0</v>
      </c>
      <c r="V1055" s="531">
        <f>V1056+V1057+V1058+V1059+V1060+V1061</f>
        <v>0</v>
      </c>
      <c r="W1055" s="443"/>
      <c r="X1055" s="444"/>
      <c r="Y1055" s="410"/>
    </row>
    <row r="1056" spans="1:25" ht="142.5" customHeight="1">
      <c r="A1056" s="446" t="s">
        <v>570</v>
      </c>
      <c r="B1056" s="447" t="s">
        <v>571</v>
      </c>
      <c r="C1056" s="449" t="s">
        <v>1699</v>
      </c>
      <c r="D1056" s="449"/>
      <c r="E1056" s="449"/>
      <c r="F1056" s="449"/>
      <c r="G1056" s="449"/>
      <c r="H1056" s="479" t="s">
        <v>43</v>
      </c>
      <c r="I1056" s="450">
        <v>100</v>
      </c>
      <c r="J1056" s="451">
        <f t="shared" ref="J1056:J1061" si="563">I1056*2</f>
        <v>200</v>
      </c>
      <c r="K1056" s="452">
        <v>0</v>
      </c>
      <c r="L1056" s="453">
        <v>0.08</v>
      </c>
      <c r="M1056" s="454">
        <f t="shared" ref="M1056:M1061" si="564">K1056*L1056</f>
        <v>0</v>
      </c>
      <c r="N1056" s="454">
        <f t="shared" ref="N1056:N1061" si="565">K1056+M1056</f>
        <v>0</v>
      </c>
      <c r="O1056" s="455">
        <f t="shared" ref="O1056:O1061" si="566">J1056*K1056</f>
        <v>0</v>
      </c>
      <c r="P1056" s="455">
        <f t="shared" ref="P1056:P1061" si="567">J1056*N1056</f>
        <v>0</v>
      </c>
      <c r="Q1056" s="479" t="s">
        <v>43</v>
      </c>
      <c r="R1056" s="456">
        <f t="shared" ref="R1056:R1060" si="568">J1056*0.6</f>
        <v>120</v>
      </c>
      <c r="S1056" s="457">
        <f t="shared" ref="S1056:S1060" si="569">R1056*K1056</f>
        <v>0</v>
      </c>
      <c r="T1056" s="457">
        <f t="shared" ref="T1056:T1060" si="570">R1056*N1056</f>
        <v>0</v>
      </c>
      <c r="U1056" s="457">
        <f t="shared" ref="U1056:V1061" si="571">O1056+S1056</f>
        <v>0</v>
      </c>
      <c r="V1056" s="458">
        <f t="shared" si="571"/>
        <v>0</v>
      </c>
      <c r="W1056" s="459">
        <v>48</v>
      </c>
      <c r="X1056" s="444"/>
    </row>
    <row r="1057" spans="1:25" ht="66.75" customHeight="1">
      <c r="A1057" s="446" t="s">
        <v>570</v>
      </c>
      <c r="B1057" s="447" t="s">
        <v>573</v>
      </c>
      <c r="C1057" s="449" t="s">
        <v>1700</v>
      </c>
      <c r="D1057" s="449"/>
      <c r="E1057" s="449"/>
      <c r="F1057" s="449"/>
      <c r="G1057" s="449"/>
      <c r="H1057" s="479" t="s">
        <v>43</v>
      </c>
      <c r="I1057" s="450">
        <v>50</v>
      </c>
      <c r="J1057" s="451">
        <f t="shared" si="563"/>
        <v>100</v>
      </c>
      <c r="K1057" s="452">
        <v>0</v>
      </c>
      <c r="L1057" s="453">
        <v>0.08</v>
      </c>
      <c r="M1057" s="454">
        <f t="shared" si="564"/>
        <v>0</v>
      </c>
      <c r="N1057" s="454">
        <f t="shared" si="565"/>
        <v>0</v>
      </c>
      <c r="O1057" s="455">
        <f t="shared" si="566"/>
        <v>0</v>
      </c>
      <c r="P1057" s="455">
        <f t="shared" si="567"/>
        <v>0</v>
      </c>
      <c r="Q1057" s="479" t="s">
        <v>43</v>
      </c>
      <c r="R1057" s="456">
        <f t="shared" si="568"/>
        <v>60</v>
      </c>
      <c r="S1057" s="457">
        <f t="shared" si="569"/>
        <v>0</v>
      </c>
      <c r="T1057" s="457">
        <f t="shared" si="570"/>
        <v>0</v>
      </c>
      <c r="U1057" s="457">
        <f t="shared" si="571"/>
        <v>0</v>
      </c>
      <c r="V1057" s="458">
        <f t="shared" si="571"/>
        <v>0</v>
      </c>
      <c r="W1057" s="459">
        <v>15</v>
      </c>
      <c r="X1057" s="444"/>
    </row>
    <row r="1058" spans="1:25" ht="90.75" customHeight="1">
      <c r="A1058" s="446" t="s">
        <v>570</v>
      </c>
      <c r="B1058" s="447" t="s">
        <v>575</v>
      </c>
      <c r="C1058" s="449" t="s">
        <v>1701</v>
      </c>
      <c r="D1058" s="449"/>
      <c r="E1058" s="449"/>
      <c r="F1058" s="449"/>
      <c r="G1058" s="449"/>
      <c r="H1058" s="479" t="s">
        <v>43</v>
      </c>
      <c r="I1058" s="450">
        <v>10</v>
      </c>
      <c r="J1058" s="451">
        <f t="shared" si="563"/>
        <v>20</v>
      </c>
      <c r="K1058" s="452">
        <v>0</v>
      </c>
      <c r="L1058" s="453">
        <v>0.08</v>
      </c>
      <c r="M1058" s="454">
        <f t="shared" si="564"/>
        <v>0</v>
      </c>
      <c r="N1058" s="454">
        <f t="shared" si="565"/>
        <v>0</v>
      </c>
      <c r="O1058" s="455">
        <f t="shared" si="566"/>
        <v>0</v>
      </c>
      <c r="P1058" s="455">
        <f t="shared" si="567"/>
        <v>0</v>
      </c>
      <c r="Q1058" s="479" t="s">
        <v>43</v>
      </c>
      <c r="R1058" s="456">
        <f t="shared" si="568"/>
        <v>12</v>
      </c>
      <c r="S1058" s="457">
        <f t="shared" si="569"/>
        <v>0</v>
      </c>
      <c r="T1058" s="457">
        <f t="shared" si="570"/>
        <v>0</v>
      </c>
      <c r="U1058" s="457">
        <f t="shared" si="571"/>
        <v>0</v>
      </c>
      <c r="V1058" s="458">
        <f t="shared" si="571"/>
        <v>0</v>
      </c>
      <c r="W1058" s="459"/>
      <c r="X1058" s="444"/>
    </row>
    <row r="1059" spans="1:25" ht="66.75" customHeight="1">
      <c r="A1059" s="446" t="s">
        <v>570</v>
      </c>
      <c r="B1059" s="447" t="s">
        <v>577</v>
      </c>
      <c r="C1059" s="449" t="s">
        <v>1702</v>
      </c>
      <c r="D1059" s="449"/>
      <c r="E1059" s="449"/>
      <c r="F1059" s="449"/>
      <c r="G1059" s="449"/>
      <c r="H1059" s="479" t="s">
        <v>43</v>
      </c>
      <c r="I1059" s="450">
        <v>60</v>
      </c>
      <c r="J1059" s="451">
        <f t="shared" si="563"/>
        <v>120</v>
      </c>
      <c r="K1059" s="452">
        <v>0</v>
      </c>
      <c r="L1059" s="453">
        <v>0.08</v>
      </c>
      <c r="M1059" s="454">
        <f t="shared" si="564"/>
        <v>0</v>
      </c>
      <c r="N1059" s="454">
        <f t="shared" si="565"/>
        <v>0</v>
      </c>
      <c r="O1059" s="455">
        <f t="shared" si="566"/>
        <v>0</v>
      </c>
      <c r="P1059" s="455">
        <f t="shared" si="567"/>
        <v>0</v>
      </c>
      <c r="Q1059" s="479" t="s">
        <v>43</v>
      </c>
      <c r="R1059" s="456">
        <f t="shared" si="568"/>
        <v>72</v>
      </c>
      <c r="S1059" s="457">
        <f t="shared" si="569"/>
        <v>0</v>
      </c>
      <c r="T1059" s="457">
        <f t="shared" si="570"/>
        <v>0</v>
      </c>
      <c r="U1059" s="457">
        <f t="shared" si="571"/>
        <v>0</v>
      </c>
      <c r="V1059" s="458">
        <f t="shared" si="571"/>
        <v>0</v>
      </c>
      <c r="W1059" s="459">
        <v>12</v>
      </c>
      <c r="X1059" s="444"/>
    </row>
    <row r="1060" spans="1:25" ht="66.75" customHeight="1">
      <c r="A1060" s="446" t="s">
        <v>570</v>
      </c>
      <c r="B1060" s="447" t="s">
        <v>578</v>
      </c>
      <c r="C1060" s="449" t="s">
        <v>1703</v>
      </c>
      <c r="D1060" s="449"/>
      <c r="E1060" s="449"/>
      <c r="F1060" s="449"/>
      <c r="G1060" s="449"/>
      <c r="H1060" s="479" t="s">
        <v>43</v>
      </c>
      <c r="I1060" s="450">
        <v>30</v>
      </c>
      <c r="J1060" s="451">
        <f t="shared" si="563"/>
        <v>60</v>
      </c>
      <c r="K1060" s="452">
        <v>0</v>
      </c>
      <c r="L1060" s="453">
        <v>0.08</v>
      </c>
      <c r="M1060" s="454">
        <f t="shared" si="564"/>
        <v>0</v>
      </c>
      <c r="N1060" s="454">
        <f t="shared" si="565"/>
        <v>0</v>
      </c>
      <c r="O1060" s="455">
        <f t="shared" si="566"/>
        <v>0</v>
      </c>
      <c r="P1060" s="455">
        <f t="shared" si="567"/>
        <v>0</v>
      </c>
      <c r="Q1060" s="479" t="s">
        <v>43</v>
      </c>
      <c r="R1060" s="456">
        <f t="shared" si="568"/>
        <v>36</v>
      </c>
      <c r="S1060" s="457">
        <f t="shared" si="569"/>
        <v>0</v>
      </c>
      <c r="T1060" s="457">
        <f t="shared" si="570"/>
        <v>0</v>
      </c>
      <c r="U1060" s="457">
        <f t="shared" si="571"/>
        <v>0</v>
      </c>
      <c r="V1060" s="458">
        <f t="shared" si="571"/>
        <v>0</v>
      </c>
      <c r="W1060" s="459"/>
      <c r="X1060" s="444"/>
    </row>
    <row r="1061" spans="1:25" ht="90.75" customHeight="1">
      <c r="A1061" s="446" t="s">
        <v>570</v>
      </c>
      <c r="B1061" s="447" t="s">
        <v>580</v>
      </c>
      <c r="C1061" s="534" t="s">
        <v>1704</v>
      </c>
      <c r="D1061" s="449"/>
      <c r="E1061" s="449"/>
      <c r="F1061" s="449"/>
      <c r="G1061" s="449"/>
      <c r="H1061" s="479" t="s">
        <v>574</v>
      </c>
      <c r="I1061" s="450">
        <v>12</v>
      </c>
      <c r="J1061" s="451">
        <f t="shared" si="563"/>
        <v>24</v>
      </c>
      <c r="K1061" s="452">
        <v>0</v>
      </c>
      <c r="L1061" s="453">
        <v>0.23</v>
      </c>
      <c r="M1061" s="454">
        <f t="shared" si="564"/>
        <v>0</v>
      </c>
      <c r="N1061" s="454">
        <f t="shared" si="565"/>
        <v>0</v>
      </c>
      <c r="O1061" s="455">
        <f t="shared" si="566"/>
        <v>0</v>
      </c>
      <c r="P1061" s="455">
        <f t="shared" si="567"/>
        <v>0</v>
      </c>
      <c r="Q1061" s="479" t="s">
        <v>574</v>
      </c>
      <c r="R1061" s="456">
        <v>12</v>
      </c>
      <c r="S1061" s="457">
        <f>R1061*K1061</f>
        <v>0</v>
      </c>
      <c r="T1061" s="457">
        <f>R1061*N1061</f>
        <v>0</v>
      </c>
      <c r="U1061" s="457">
        <f t="shared" si="571"/>
        <v>0</v>
      </c>
      <c r="V1061" s="458">
        <f t="shared" si="571"/>
        <v>0</v>
      </c>
      <c r="W1061" s="459">
        <v>2</v>
      </c>
      <c r="X1061" s="444"/>
    </row>
    <row r="1062" spans="1:25" s="445" customFormat="1" ht="30.75" customHeight="1">
      <c r="A1062" s="446"/>
      <c r="B1062" s="529" t="s">
        <v>1705</v>
      </c>
      <c r="C1062" s="530"/>
      <c r="D1062" s="530"/>
      <c r="E1062" s="530"/>
      <c r="F1062" s="530"/>
      <c r="G1062" s="530"/>
      <c r="H1062" s="530"/>
      <c r="I1062" s="530"/>
      <c r="J1062" s="530"/>
      <c r="K1062" s="530"/>
      <c r="L1062" s="530"/>
      <c r="M1062" s="530"/>
      <c r="N1062" s="532" t="s">
        <v>535</v>
      </c>
      <c r="O1062" s="531">
        <f>SUM(O1063:O1067)</f>
        <v>0</v>
      </c>
      <c r="P1062" s="531">
        <f>SUM(P1063:P1067)</f>
        <v>0</v>
      </c>
      <c r="Q1062" s="595"/>
      <c r="R1062" s="533"/>
      <c r="S1062" s="531">
        <f>SUM(S1063:S1067)</f>
        <v>0</v>
      </c>
      <c r="T1062" s="531">
        <f>SUM(T1063:T1067)</f>
        <v>0</v>
      </c>
      <c r="U1062" s="531">
        <f>SUM(U1063:U1067)</f>
        <v>0</v>
      </c>
      <c r="V1062" s="531">
        <f>SUM(V1063:V1067)</f>
        <v>0</v>
      </c>
      <c r="W1062" s="443"/>
      <c r="X1062" s="444"/>
      <c r="Y1062" s="410"/>
    </row>
    <row r="1063" spans="1:25" ht="92.25" customHeight="1">
      <c r="A1063" s="446" t="s">
        <v>570</v>
      </c>
      <c r="B1063" s="447" t="s">
        <v>571</v>
      </c>
      <c r="C1063" s="449" t="s">
        <v>1706</v>
      </c>
      <c r="D1063" s="449"/>
      <c r="E1063" s="449"/>
      <c r="F1063" s="449"/>
      <c r="G1063" s="449"/>
      <c r="H1063" s="479" t="s">
        <v>43</v>
      </c>
      <c r="I1063" s="450">
        <v>100</v>
      </c>
      <c r="J1063" s="451">
        <f>I1063*2</f>
        <v>200</v>
      </c>
      <c r="K1063" s="452">
        <v>0</v>
      </c>
      <c r="L1063" s="453">
        <v>0.08</v>
      </c>
      <c r="M1063" s="454">
        <f>K1063*L1063</f>
        <v>0</v>
      </c>
      <c r="N1063" s="454">
        <f>K1063+M1063</f>
        <v>0</v>
      </c>
      <c r="O1063" s="455">
        <f>J1063*K1063</f>
        <v>0</v>
      </c>
      <c r="P1063" s="455">
        <f>J1063*N1063</f>
        <v>0</v>
      </c>
      <c r="Q1063" s="479" t="s">
        <v>43</v>
      </c>
      <c r="R1063" s="456">
        <f>J1063*0.6</f>
        <v>120</v>
      </c>
      <c r="S1063" s="457">
        <f>R1063*K1063</f>
        <v>0</v>
      </c>
      <c r="T1063" s="457">
        <f>R1063*N1063</f>
        <v>0</v>
      </c>
      <c r="U1063" s="457">
        <f t="shared" ref="U1063:V1067" si="572">O1063+S1063</f>
        <v>0</v>
      </c>
      <c r="V1063" s="458">
        <f t="shared" si="572"/>
        <v>0</v>
      </c>
      <c r="W1063" s="459">
        <v>30</v>
      </c>
      <c r="X1063" s="444"/>
    </row>
    <row r="1064" spans="1:25" ht="189" customHeight="1">
      <c r="A1064" s="446" t="s">
        <v>570</v>
      </c>
      <c r="B1064" s="447" t="s">
        <v>573</v>
      </c>
      <c r="C1064" s="449" t="s">
        <v>1707</v>
      </c>
      <c r="D1064" s="449"/>
      <c r="E1064" s="449"/>
      <c r="F1064" s="449"/>
      <c r="G1064" s="449"/>
      <c r="H1064" s="479" t="s">
        <v>43</v>
      </c>
      <c r="I1064" s="450">
        <v>20</v>
      </c>
      <c r="J1064" s="451">
        <f>I1064*2</f>
        <v>40</v>
      </c>
      <c r="K1064" s="452">
        <v>0</v>
      </c>
      <c r="L1064" s="453">
        <v>0.08</v>
      </c>
      <c r="M1064" s="454">
        <f>K1064*L1064</f>
        <v>0</v>
      </c>
      <c r="N1064" s="454">
        <f>K1064+M1064</f>
        <v>0</v>
      </c>
      <c r="O1064" s="455">
        <f>J1064*K1064</f>
        <v>0</v>
      </c>
      <c r="P1064" s="455">
        <f>J1064*N1064</f>
        <v>0</v>
      </c>
      <c r="Q1064" s="479" t="s">
        <v>43</v>
      </c>
      <c r="R1064" s="456">
        <f>J1064*0.6</f>
        <v>24</v>
      </c>
      <c r="S1064" s="457">
        <f>R1064*K1064</f>
        <v>0</v>
      </c>
      <c r="T1064" s="457">
        <f>R1064*N1064</f>
        <v>0</v>
      </c>
      <c r="U1064" s="457">
        <f t="shared" si="572"/>
        <v>0</v>
      </c>
      <c r="V1064" s="458">
        <f t="shared" si="572"/>
        <v>0</v>
      </c>
      <c r="W1064" s="459">
        <v>10</v>
      </c>
      <c r="X1064" s="444"/>
    </row>
    <row r="1065" spans="1:25" ht="184.5" customHeight="1">
      <c r="A1065" s="446" t="s">
        <v>570</v>
      </c>
      <c r="B1065" s="447" t="s">
        <v>575</v>
      </c>
      <c r="C1065" s="449" t="s">
        <v>1708</v>
      </c>
      <c r="D1065" s="449"/>
      <c r="E1065" s="449"/>
      <c r="F1065" s="449"/>
      <c r="G1065" s="449"/>
      <c r="H1065" s="479" t="s">
        <v>43</v>
      </c>
      <c r="I1065" s="450">
        <v>20</v>
      </c>
      <c r="J1065" s="451">
        <f>I1065*2</f>
        <v>40</v>
      </c>
      <c r="K1065" s="452">
        <v>0</v>
      </c>
      <c r="L1065" s="453">
        <v>0.08</v>
      </c>
      <c r="M1065" s="454">
        <f>K1065*L1065</f>
        <v>0</v>
      </c>
      <c r="N1065" s="454">
        <f>K1065+M1065</f>
        <v>0</v>
      </c>
      <c r="O1065" s="455">
        <f>J1065*K1065</f>
        <v>0</v>
      </c>
      <c r="P1065" s="455">
        <f>J1065*N1065</f>
        <v>0</v>
      </c>
      <c r="Q1065" s="479" t="s">
        <v>43</v>
      </c>
      <c r="R1065" s="456">
        <f>J1065*0.6</f>
        <v>24</v>
      </c>
      <c r="S1065" s="457">
        <f>R1065*K1065</f>
        <v>0</v>
      </c>
      <c r="T1065" s="457">
        <f>R1065*N1065</f>
        <v>0</v>
      </c>
      <c r="U1065" s="457">
        <f t="shared" si="572"/>
        <v>0</v>
      </c>
      <c r="V1065" s="458">
        <f t="shared" si="572"/>
        <v>0</v>
      </c>
      <c r="W1065" s="459">
        <v>10</v>
      </c>
      <c r="X1065" s="444"/>
    </row>
    <row r="1066" spans="1:25" ht="66.75" customHeight="1">
      <c r="A1066" s="446" t="s">
        <v>570</v>
      </c>
      <c r="B1066" s="447" t="s">
        <v>577</v>
      </c>
      <c r="C1066" s="449" t="s">
        <v>1709</v>
      </c>
      <c r="D1066" s="449"/>
      <c r="E1066" s="449"/>
      <c r="F1066" s="449"/>
      <c r="G1066" s="449"/>
      <c r="H1066" s="479" t="s">
        <v>43</v>
      </c>
      <c r="I1066" s="450">
        <v>100</v>
      </c>
      <c r="J1066" s="451">
        <f>I1066*2</f>
        <v>200</v>
      </c>
      <c r="K1066" s="452">
        <v>0</v>
      </c>
      <c r="L1066" s="453">
        <v>0.08</v>
      </c>
      <c r="M1066" s="454">
        <f>K1066*L1066</f>
        <v>0</v>
      </c>
      <c r="N1066" s="454">
        <f>K1066+M1066</f>
        <v>0</v>
      </c>
      <c r="O1066" s="455">
        <f>J1066*K1066</f>
        <v>0</v>
      </c>
      <c r="P1066" s="455">
        <f>J1066*N1066</f>
        <v>0</v>
      </c>
      <c r="Q1066" s="479" t="s">
        <v>43</v>
      </c>
      <c r="R1066" s="456">
        <f>J1066*0.6</f>
        <v>120</v>
      </c>
      <c r="S1066" s="457">
        <f>R1066*K1066</f>
        <v>0</v>
      </c>
      <c r="T1066" s="457">
        <f>R1066*N1066</f>
        <v>0</v>
      </c>
      <c r="U1066" s="457">
        <f t="shared" si="572"/>
        <v>0</v>
      </c>
      <c r="V1066" s="458">
        <f t="shared" si="572"/>
        <v>0</v>
      </c>
      <c r="W1066" s="459">
        <v>40</v>
      </c>
      <c r="X1066" s="444"/>
    </row>
    <row r="1067" spans="1:25" ht="66.75" customHeight="1">
      <c r="A1067" s="446" t="s">
        <v>570</v>
      </c>
      <c r="B1067" s="447" t="s">
        <v>578</v>
      </c>
      <c r="C1067" s="449" t="s">
        <v>1710</v>
      </c>
      <c r="D1067" s="449"/>
      <c r="E1067" s="449"/>
      <c r="F1067" s="449"/>
      <c r="G1067" s="449"/>
      <c r="H1067" s="479" t="s">
        <v>43</v>
      </c>
      <c r="I1067" s="450">
        <v>30</v>
      </c>
      <c r="J1067" s="451">
        <f>I1067*2</f>
        <v>60</v>
      </c>
      <c r="K1067" s="452">
        <v>0</v>
      </c>
      <c r="L1067" s="453">
        <v>0.08</v>
      </c>
      <c r="M1067" s="454">
        <f>K1067*L1067</f>
        <v>0</v>
      </c>
      <c r="N1067" s="454">
        <f>K1067+M1067</f>
        <v>0</v>
      </c>
      <c r="O1067" s="455">
        <f>J1067*K1067</f>
        <v>0</v>
      </c>
      <c r="P1067" s="455">
        <f>J1067*N1067</f>
        <v>0</v>
      </c>
      <c r="Q1067" s="479" t="s">
        <v>43</v>
      </c>
      <c r="R1067" s="456">
        <f>J1067*0.6</f>
        <v>36</v>
      </c>
      <c r="S1067" s="457">
        <f>R1067*K1067</f>
        <v>0</v>
      </c>
      <c r="T1067" s="457">
        <f>R1067*N1067</f>
        <v>0</v>
      </c>
      <c r="U1067" s="457">
        <f t="shared" si="572"/>
        <v>0</v>
      </c>
      <c r="V1067" s="458">
        <f t="shared" si="572"/>
        <v>0</v>
      </c>
      <c r="W1067" s="459">
        <v>20</v>
      </c>
      <c r="X1067" s="444"/>
    </row>
    <row r="1068" spans="1:25" s="445" customFormat="1" ht="30.75" customHeight="1">
      <c r="A1068" s="446"/>
      <c r="B1068" s="529" t="s">
        <v>1826</v>
      </c>
      <c r="C1068" s="530"/>
      <c r="D1068" s="530"/>
      <c r="E1068" s="530"/>
      <c r="F1068" s="530"/>
      <c r="G1068" s="530"/>
      <c r="H1068" s="530"/>
      <c r="I1068" s="530"/>
      <c r="J1068" s="530"/>
      <c r="K1068" s="530"/>
      <c r="L1068" s="530"/>
      <c r="M1068" s="530"/>
      <c r="N1068" s="532" t="s">
        <v>535</v>
      </c>
      <c r="O1068" s="531">
        <f>SUM(O1069:O1072)</f>
        <v>0</v>
      </c>
      <c r="P1068" s="531">
        <f>SUM(P1069:P1072)</f>
        <v>0</v>
      </c>
      <c r="Q1068" s="595"/>
      <c r="R1068" s="533"/>
      <c r="S1068" s="531">
        <f>SUM(S1069:S1072)</f>
        <v>0</v>
      </c>
      <c r="T1068" s="531">
        <f>SUM(T1069:T1072)</f>
        <v>0</v>
      </c>
      <c r="U1068" s="531">
        <f>SUM(U1069:U1072)</f>
        <v>0</v>
      </c>
      <c r="V1068" s="531">
        <f>SUM(V1069:V1072)</f>
        <v>0</v>
      </c>
      <c r="W1068" s="443"/>
      <c r="X1068" s="444"/>
      <c r="Y1068" s="410"/>
    </row>
    <row r="1069" spans="1:25" ht="92.25" customHeight="1">
      <c r="A1069" s="446" t="s">
        <v>570</v>
      </c>
      <c r="B1069" s="447" t="s">
        <v>571</v>
      </c>
      <c r="C1069" s="449" t="s">
        <v>1711</v>
      </c>
      <c r="D1069" s="449"/>
      <c r="E1069" s="449"/>
      <c r="F1069" s="449"/>
      <c r="G1069" s="449"/>
      <c r="H1069" s="479" t="s">
        <v>43</v>
      </c>
      <c r="I1069" s="450">
        <v>100</v>
      </c>
      <c r="J1069" s="451">
        <f>I1069*2</f>
        <v>200</v>
      </c>
      <c r="K1069" s="452">
        <v>0</v>
      </c>
      <c r="L1069" s="453">
        <v>0.08</v>
      </c>
      <c r="M1069" s="454">
        <f>K1069*L1069</f>
        <v>0</v>
      </c>
      <c r="N1069" s="454">
        <f>K1069+M1069</f>
        <v>0</v>
      </c>
      <c r="O1069" s="455">
        <f>J1069*K1069</f>
        <v>0</v>
      </c>
      <c r="P1069" s="455">
        <f>J1069*N1069</f>
        <v>0</v>
      </c>
      <c r="Q1069" s="479" t="s">
        <v>43</v>
      </c>
      <c r="R1069" s="456">
        <f>J1069*0.6</f>
        <v>120</v>
      </c>
      <c r="S1069" s="457">
        <f>R1069*K1069</f>
        <v>0</v>
      </c>
      <c r="T1069" s="457">
        <f>R1069*N1069</f>
        <v>0</v>
      </c>
      <c r="U1069" s="457">
        <f t="shared" ref="U1069:V1072" si="573">O1069+S1069</f>
        <v>0</v>
      </c>
      <c r="V1069" s="458">
        <f t="shared" si="573"/>
        <v>0</v>
      </c>
      <c r="W1069" s="459">
        <v>30</v>
      </c>
      <c r="X1069" s="444"/>
    </row>
    <row r="1070" spans="1:25" ht="110.25" customHeight="1">
      <c r="A1070" s="446" t="s">
        <v>570</v>
      </c>
      <c r="B1070" s="447" t="s">
        <v>573</v>
      </c>
      <c r="C1070" s="449" t="s">
        <v>1712</v>
      </c>
      <c r="D1070" s="449"/>
      <c r="E1070" s="449"/>
      <c r="F1070" s="449"/>
      <c r="G1070" s="449"/>
      <c r="H1070" s="479" t="s">
        <v>43</v>
      </c>
      <c r="I1070" s="450">
        <v>10</v>
      </c>
      <c r="J1070" s="451">
        <f>I1070*2</f>
        <v>20</v>
      </c>
      <c r="K1070" s="452">
        <v>0</v>
      </c>
      <c r="L1070" s="453">
        <v>0.08</v>
      </c>
      <c r="M1070" s="454">
        <f>K1070*L1070</f>
        <v>0</v>
      </c>
      <c r="N1070" s="454">
        <f>K1070+M1070</f>
        <v>0</v>
      </c>
      <c r="O1070" s="455">
        <f>J1070*K1070</f>
        <v>0</v>
      </c>
      <c r="P1070" s="455">
        <f>J1070*N1070</f>
        <v>0</v>
      </c>
      <c r="Q1070" s="479" t="s">
        <v>43</v>
      </c>
      <c r="R1070" s="456">
        <f>J1070*0.6</f>
        <v>12</v>
      </c>
      <c r="S1070" s="457">
        <f>R1070*K1070</f>
        <v>0</v>
      </c>
      <c r="T1070" s="457">
        <f>R1070*N1070</f>
        <v>0</v>
      </c>
      <c r="U1070" s="457">
        <f t="shared" si="573"/>
        <v>0</v>
      </c>
      <c r="V1070" s="458">
        <f t="shared" si="573"/>
        <v>0</v>
      </c>
      <c r="W1070" s="459">
        <v>10</v>
      </c>
      <c r="X1070" s="444"/>
    </row>
    <row r="1071" spans="1:25" ht="75.75" customHeight="1">
      <c r="A1071" s="446" t="s">
        <v>570</v>
      </c>
      <c r="B1071" s="447" t="s">
        <v>575</v>
      </c>
      <c r="C1071" s="449" t="s">
        <v>1713</v>
      </c>
      <c r="D1071" s="449"/>
      <c r="E1071" s="449"/>
      <c r="F1071" s="449"/>
      <c r="G1071" s="449"/>
      <c r="H1071" s="479" t="s">
        <v>43</v>
      </c>
      <c r="I1071" s="450">
        <v>10</v>
      </c>
      <c r="J1071" s="451">
        <f>I1071*2</f>
        <v>20</v>
      </c>
      <c r="K1071" s="452">
        <v>0</v>
      </c>
      <c r="L1071" s="453">
        <v>0.08</v>
      </c>
      <c r="M1071" s="454">
        <f>K1071*L1071</f>
        <v>0</v>
      </c>
      <c r="N1071" s="454">
        <f>K1071+M1071</f>
        <v>0</v>
      </c>
      <c r="O1071" s="455">
        <f>J1071*K1071</f>
        <v>0</v>
      </c>
      <c r="P1071" s="455">
        <f>J1071*N1071</f>
        <v>0</v>
      </c>
      <c r="Q1071" s="479" t="s">
        <v>43</v>
      </c>
      <c r="R1071" s="456">
        <f>J1071*0.6</f>
        <v>12</v>
      </c>
      <c r="S1071" s="457">
        <f>R1071*K1071</f>
        <v>0</v>
      </c>
      <c r="T1071" s="457">
        <f>R1071*N1071</f>
        <v>0</v>
      </c>
      <c r="U1071" s="457">
        <f t="shared" si="573"/>
        <v>0</v>
      </c>
      <c r="V1071" s="458">
        <f t="shared" si="573"/>
        <v>0</v>
      </c>
      <c r="W1071" s="459">
        <v>10</v>
      </c>
      <c r="X1071" s="444"/>
    </row>
    <row r="1072" spans="1:25" ht="66.75" customHeight="1">
      <c r="A1072" s="446" t="s">
        <v>570</v>
      </c>
      <c r="B1072" s="447" t="s">
        <v>577</v>
      </c>
      <c r="C1072" s="449" t="s">
        <v>1714</v>
      </c>
      <c r="D1072" s="449"/>
      <c r="E1072" s="449"/>
      <c r="F1072" s="449"/>
      <c r="G1072" s="449"/>
      <c r="H1072" s="479" t="s">
        <v>43</v>
      </c>
      <c r="I1072" s="450">
        <v>5</v>
      </c>
      <c r="J1072" s="451">
        <f>I1072*2</f>
        <v>10</v>
      </c>
      <c r="K1072" s="452">
        <v>0</v>
      </c>
      <c r="L1072" s="453">
        <v>0.08</v>
      </c>
      <c r="M1072" s="454">
        <f>K1072*L1072</f>
        <v>0</v>
      </c>
      <c r="N1072" s="454">
        <f>K1072+M1072</f>
        <v>0</v>
      </c>
      <c r="O1072" s="455">
        <f>J1072*K1072</f>
        <v>0</v>
      </c>
      <c r="P1072" s="455">
        <f>J1072*N1072</f>
        <v>0</v>
      </c>
      <c r="Q1072" s="479" t="s">
        <v>43</v>
      </c>
      <c r="R1072" s="456">
        <f>J1072*0.6</f>
        <v>6</v>
      </c>
      <c r="S1072" s="457">
        <f>R1072*K1072</f>
        <v>0</v>
      </c>
      <c r="T1072" s="457">
        <f>R1072*N1072</f>
        <v>0</v>
      </c>
      <c r="U1072" s="457">
        <f t="shared" si="573"/>
        <v>0</v>
      </c>
      <c r="V1072" s="458">
        <f t="shared" si="573"/>
        <v>0</v>
      </c>
      <c r="W1072" s="459">
        <v>10</v>
      </c>
      <c r="X1072" s="444"/>
    </row>
    <row r="1073" spans="1:25" s="445" customFormat="1" ht="30.75" customHeight="1">
      <c r="A1073" s="446"/>
      <c r="B1073" s="529" t="s">
        <v>1827</v>
      </c>
      <c r="C1073" s="530"/>
      <c r="D1073" s="530"/>
      <c r="E1073" s="530"/>
      <c r="F1073" s="530"/>
      <c r="G1073" s="530"/>
      <c r="H1073" s="530"/>
      <c r="I1073" s="530"/>
      <c r="J1073" s="530"/>
      <c r="K1073" s="530"/>
      <c r="L1073" s="530"/>
      <c r="M1073" s="530"/>
      <c r="N1073" s="532" t="s">
        <v>535</v>
      </c>
      <c r="O1073" s="531">
        <f>SUM(O1074:O1078)</f>
        <v>0</v>
      </c>
      <c r="P1073" s="531">
        <f>SUM(P1074:P1078)</f>
        <v>0</v>
      </c>
      <c r="Q1073" s="595"/>
      <c r="R1073" s="533"/>
      <c r="S1073" s="531">
        <f>SUM(S1074:S1078)</f>
        <v>0</v>
      </c>
      <c r="T1073" s="531">
        <f>SUM(T1074:T1078)</f>
        <v>0</v>
      </c>
      <c r="U1073" s="531">
        <f>SUM(U1074:U1078)</f>
        <v>0</v>
      </c>
      <c r="V1073" s="531">
        <f>SUM(V1074:V1078)</f>
        <v>0</v>
      </c>
      <c r="W1073" s="443"/>
      <c r="X1073" s="444"/>
      <c r="Y1073" s="410"/>
    </row>
    <row r="1074" spans="1:25" ht="92.25" customHeight="1">
      <c r="A1074" s="446" t="s">
        <v>570</v>
      </c>
      <c r="B1074" s="447" t="s">
        <v>571</v>
      </c>
      <c r="C1074" s="449" t="s">
        <v>1715</v>
      </c>
      <c r="D1074" s="449"/>
      <c r="E1074" s="449"/>
      <c r="F1074" s="449"/>
      <c r="G1074" s="449"/>
      <c r="H1074" s="479" t="s">
        <v>43</v>
      </c>
      <c r="I1074" s="450">
        <v>10</v>
      </c>
      <c r="J1074" s="451">
        <f>I1074*2</f>
        <v>20</v>
      </c>
      <c r="K1074" s="452">
        <v>0</v>
      </c>
      <c r="L1074" s="453">
        <v>0.08</v>
      </c>
      <c r="M1074" s="454">
        <f>K1074*L1074</f>
        <v>0</v>
      </c>
      <c r="N1074" s="454">
        <f>K1074+M1074</f>
        <v>0</v>
      </c>
      <c r="O1074" s="455">
        <f>J1074*K1074</f>
        <v>0</v>
      </c>
      <c r="P1074" s="455">
        <f>J1074*N1074</f>
        <v>0</v>
      </c>
      <c r="Q1074" s="479" t="s">
        <v>43</v>
      </c>
      <c r="R1074" s="456">
        <f>J1074*0.6</f>
        <v>12</v>
      </c>
      <c r="S1074" s="457">
        <f>R1074*K1074</f>
        <v>0</v>
      </c>
      <c r="T1074" s="457">
        <f>R1074*N1074</f>
        <v>0</v>
      </c>
      <c r="U1074" s="457">
        <f t="shared" ref="U1074:V1078" si="574">O1074+S1074</f>
        <v>0</v>
      </c>
      <c r="V1074" s="458">
        <f t="shared" si="574"/>
        <v>0</v>
      </c>
      <c r="W1074" s="459">
        <v>10</v>
      </c>
      <c r="X1074" s="444"/>
    </row>
    <row r="1075" spans="1:25" ht="110.25" customHeight="1">
      <c r="A1075" s="446" t="s">
        <v>570</v>
      </c>
      <c r="B1075" s="447" t="s">
        <v>573</v>
      </c>
      <c r="C1075" s="449" t="s">
        <v>1716</v>
      </c>
      <c r="D1075" s="449"/>
      <c r="E1075" s="449"/>
      <c r="F1075" s="449"/>
      <c r="G1075" s="449"/>
      <c r="H1075" s="479" t="s">
        <v>43</v>
      </c>
      <c r="I1075" s="450">
        <v>90</v>
      </c>
      <c r="J1075" s="451">
        <f>I1075*2</f>
        <v>180</v>
      </c>
      <c r="K1075" s="452">
        <v>0</v>
      </c>
      <c r="L1075" s="453">
        <v>0.08</v>
      </c>
      <c r="M1075" s="454">
        <f>K1075*L1075</f>
        <v>0</v>
      </c>
      <c r="N1075" s="454">
        <f>K1075+M1075</f>
        <v>0</v>
      </c>
      <c r="O1075" s="455">
        <f>J1075*K1075</f>
        <v>0</v>
      </c>
      <c r="P1075" s="455">
        <f>J1075*N1075</f>
        <v>0</v>
      </c>
      <c r="Q1075" s="479" t="s">
        <v>43</v>
      </c>
      <c r="R1075" s="456">
        <f>J1075*0.6</f>
        <v>108</v>
      </c>
      <c r="S1075" s="457">
        <f>R1075*K1075</f>
        <v>0</v>
      </c>
      <c r="T1075" s="457">
        <f>R1075*N1075</f>
        <v>0</v>
      </c>
      <c r="U1075" s="457">
        <f t="shared" si="574"/>
        <v>0</v>
      </c>
      <c r="V1075" s="458">
        <f t="shared" si="574"/>
        <v>0</v>
      </c>
      <c r="W1075" s="459">
        <v>34</v>
      </c>
      <c r="X1075" s="444"/>
    </row>
    <row r="1076" spans="1:25" ht="75.75" customHeight="1">
      <c r="A1076" s="446" t="s">
        <v>570</v>
      </c>
      <c r="B1076" s="447" t="s">
        <v>575</v>
      </c>
      <c r="C1076" s="449" t="s">
        <v>1717</v>
      </c>
      <c r="D1076" s="449"/>
      <c r="E1076" s="449"/>
      <c r="F1076" s="449"/>
      <c r="G1076" s="449"/>
      <c r="H1076" s="479" t="s">
        <v>43</v>
      </c>
      <c r="I1076" s="450">
        <v>10</v>
      </c>
      <c r="J1076" s="451">
        <f>I1076*2</f>
        <v>20</v>
      </c>
      <c r="K1076" s="452">
        <v>0</v>
      </c>
      <c r="L1076" s="453">
        <v>0.08</v>
      </c>
      <c r="M1076" s="454">
        <f>K1076*L1076</f>
        <v>0</v>
      </c>
      <c r="N1076" s="454">
        <f>K1076+M1076</f>
        <v>0</v>
      </c>
      <c r="O1076" s="455">
        <f>J1076*K1076</f>
        <v>0</v>
      </c>
      <c r="P1076" s="455">
        <f>J1076*N1076</f>
        <v>0</v>
      </c>
      <c r="Q1076" s="479" t="s">
        <v>43</v>
      </c>
      <c r="R1076" s="456">
        <f>J1076*0.6</f>
        <v>12</v>
      </c>
      <c r="S1076" s="457">
        <f>R1076*K1076</f>
        <v>0</v>
      </c>
      <c r="T1076" s="457">
        <f>R1076*N1076</f>
        <v>0</v>
      </c>
      <c r="U1076" s="457">
        <f t="shared" si="574"/>
        <v>0</v>
      </c>
      <c r="V1076" s="458">
        <f t="shared" si="574"/>
        <v>0</v>
      </c>
      <c r="W1076" s="459">
        <v>6</v>
      </c>
      <c r="X1076" s="444"/>
    </row>
    <row r="1077" spans="1:25" ht="66.75" customHeight="1">
      <c r="A1077" s="446" t="s">
        <v>570</v>
      </c>
      <c r="B1077" s="447" t="s">
        <v>577</v>
      </c>
      <c r="C1077" s="449" t="s">
        <v>1718</v>
      </c>
      <c r="D1077" s="449"/>
      <c r="E1077" s="449"/>
      <c r="F1077" s="449"/>
      <c r="G1077" s="449"/>
      <c r="H1077" s="479" t="s">
        <v>43</v>
      </c>
      <c r="I1077" s="450">
        <v>10</v>
      </c>
      <c r="J1077" s="451">
        <f>I1077*2</f>
        <v>20</v>
      </c>
      <c r="K1077" s="452">
        <v>0</v>
      </c>
      <c r="L1077" s="453">
        <v>0.08</v>
      </c>
      <c r="M1077" s="454">
        <f>K1077*L1077</f>
        <v>0</v>
      </c>
      <c r="N1077" s="454">
        <f>K1077+M1077</f>
        <v>0</v>
      </c>
      <c r="O1077" s="455">
        <f>J1077*K1077</f>
        <v>0</v>
      </c>
      <c r="P1077" s="455">
        <f>J1077*N1077</f>
        <v>0</v>
      </c>
      <c r="Q1077" s="479" t="s">
        <v>43</v>
      </c>
      <c r="R1077" s="456">
        <f>J1077*0.6</f>
        <v>12</v>
      </c>
      <c r="S1077" s="457">
        <f>R1077*K1077</f>
        <v>0</v>
      </c>
      <c r="T1077" s="457">
        <f>R1077*N1077</f>
        <v>0</v>
      </c>
      <c r="U1077" s="457">
        <f t="shared" si="574"/>
        <v>0</v>
      </c>
      <c r="V1077" s="458">
        <f t="shared" si="574"/>
        <v>0</v>
      </c>
      <c r="W1077" s="459">
        <v>12</v>
      </c>
      <c r="X1077" s="444"/>
    </row>
    <row r="1078" spans="1:25" ht="66.75" customHeight="1">
      <c r="A1078" s="446" t="s">
        <v>570</v>
      </c>
      <c r="B1078" s="447" t="s">
        <v>578</v>
      </c>
      <c r="C1078" s="449" t="s">
        <v>1719</v>
      </c>
      <c r="D1078" s="449"/>
      <c r="E1078" s="449"/>
      <c r="F1078" s="449"/>
      <c r="G1078" s="449"/>
      <c r="H1078" s="479" t="s">
        <v>43</v>
      </c>
      <c r="I1078" s="450">
        <v>5</v>
      </c>
      <c r="J1078" s="451">
        <f>I1078*2</f>
        <v>10</v>
      </c>
      <c r="K1078" s="452">
        <v>0</v>
      </c>
      <c r="L1078" s="453">
        <v>0.08</v>
      </c>
      <c r="M1078" s="454">
        <f>K1078*L1078</f>
        <v>0</v>
      </c>
      <c r="N1078" s="454">
        <f>K1078+M1078</f>
        <v>0</v>
      </c>
      <c r="O1078" s="455">
        <f>J1078*K1078</f>
        <v>0</v>
      </c>
      <c r="P1078" s="455">
        <f>J1078*N1078</f>
        <v>0</v>
      </c>
      <c r="Q1078" s="479" t="s">
        <v>43</v>
      </c>
      <c r="R1078" s="456">
        <f>J1078*0.6</f>
        <v>6</v>
      </c>
      <c r="S1078" s="457">
        <f>R1078*K1078</f>
        <v>0</v>
      </c>
      <c r="T1078" s="457">
        <f>R1078*N1078</f>
        <v>0</v>
      </c>
      <c r="U1078" s="457">
        <f t="shared" si="574"/>
        <v>0</v>
      </c>
      <c r="V1078" s="458">
        <f t="shared" si="574"/>
        <v>0</v>
      </c>
      <c r="W1078" s="459">
        <v>4</v>
      </c>
      <c r="X1078" s="444"/>
    </row>
    <row r="1079" spans="1:25" s="445" customFormat="1" ht="30.75" customHeight="1">
      <c r="A1079" s="446"/>
      <c r="B1079" s="529" t="s">
        <v>1720</v>
      </c>
      <c r="C1079" s="530"/>
      <c r="D1079" s="530"/>
      <c r="E1079" s="530"/>
      <c r="F1079" s="530"/>
      <c r="G1079" s="530"/>
      <c r="H1079" s="530"/>
      <c r="I1079" s="530"/>
      <c r="J1079" s="530"/>
      <c r="K1079" s="530"/>
      <c r="L1079" s="530"/>
      <c r="M1079" s="530"/>
      <c r="N1079" s="532" t="s">
        <v>535</v>
      </c>
      <c r="O1079" s="531">
        <f>O1080</f>
        <v>0</v>
      </c>
      <c r="P1079" s="531">
        <f>P1080</f>
        <v>0</v>
      </c>
      <c r="Q1079" s="595"/>
      <c r="R1079" s="533"/>
      <c r="S1079" s="531">
        <f>S1080</f>
        <v>0</v>
      </c>
      <c r="T1079" s="531">
        <f>T1080</f>
        <v>0</v>
      </c>
      <c r="U1079" s="531">
        <f>U1080</f>
        <v>0</v>
      </c>
      <c r="V1079" s="531">
        <f>V1080</f>
        <v>0</v>
      </c>
      <c r="W1079" s="443"/>
      <c r="X1079" s="444"/>
      <c r="Y1079" s="410"/>
    </row>
    <row r="1080" spans="1:25" ht="92.25" customHeight="1">
      <c r="A1080" s="446" t="s">
        <v>570</v>
      </c>
      <c r="B1080" s="447" t="s">
        <v>571</v>
      </c>
      <c r="C1080" s="449" t="s">
        <v>1721</v>
      </c>
      <c r="D1080" s="449"/>
      <c r="E1080" s="449"/>
      <c r="F1080" s="449"/>
      <c r="G1080" s="449"/>
      <c r="H1080" s="479" t="s">
        <v>43</v>
      </c>
      <c r="I1080" s="450">
        <v>5</v>
      </c>
      <c r="J1080" s="451">
        <f>I1080*2</f>
        <v>10</v>
      </c>
      <c r="K1080" s="452">
        <v>0</v>
      </c>
      <c r="L1080" s="453">
        <v>0.08</v>
      </c>
      <c r="M1080" s="454">
        <f>K1080*L1080</f>
        <v>0</v>
      </c>
      <c r="N1080" s="454">
        <f>K1080+M1080</f>
        <v>0</v>
      </c>
      <c r="O1080" s="455">
        <f>J1080*K1080</f>
        <v>0</v>
      </c>
      <c r="P1080" s="455">
        <f>J1080*N1080</f>
        <v>0</v>
      </c>
      <c r="Q1080" s="479" t="s">
        <v>43</v>
      </c>
      <c r="R1080" s="456">
        <f>J1080*0.6</f>
        <v>6</v>
      </c>
      <c r="S1080" s="457">
        <f>R1080*K1080</f>
        <v>0</v>
      </c>
      <c r="T1080" s="457">
        <f>R1080*N1080</f>
        <v>0</v>
      </c>
      <c r="U1080" s="457">
        <f>O1080+S1080</f>
        <v>0</v>
      </c>
      <c r="V1080" s="458">
        <f>P1080+T1080</f>
        <v>0</v>
      </c>
      <c r="W1080" s="459">
        <v>4</v>
      </c>
      <c r="X1080" s="444"/>
    </row>
    <row r="1081" spans="1:25" s="445" customFormat="1" ht="30.75" customHeight="1">
      <c r="A1081" s="446"/>
      <c r="B1081" s="436" t="s">
        <v>1722</v>
      </c>
      <c r="C1081" s="437"/>
      <c r="D1081" s="437"/>
      <c r="E1081" s="437"/>
      <c r="F1081" s="437"/>
      <c r="G1081" s="437"/>
      <c r="H1081" s="437"/>
      <c r="I1081" s="439"/>
      <c r="J1081" s="437"/>
      <c r="K1081" s="437"/>
      <c r="L1081" s="437"/>
      <c r="M1081" s="437"/>
      <c r="N1081" s="441" t="s">
        <v>535</v>
      </c>
      <c r="O1081" s="440">
        <f>SUM(O1082:O1086)</f>
        <v>0</v>
      </c>
      <c r="P1081" s="440">
        <f>SUM(P1082:P1086)</f>
        <v>0</v>
      </c>
      <c r="Q1081" s="594"/>
      <c r="R1081" s="442"/>
      <c r="S1081" s="440">
        <f>SUM(S1082:S1086)</f>
        <v>0</v>
      </c>
      <c r="T1081" s="440">
        <f>SUM(T1082:T1086)</f>
        <v>0</v>
      </c>
      <c r="U1081" s="440">
        <f>SUM(U1082:U1086)</f>
        <v>0</v>
      </c>
      <c r="V1081" s="440">
        <f>SUM(V1082:V1086)</f>
        <v>0</v>
      </c>
      <c r="W1081" s="443"/>
      <c r="X1081" s="444"/>
      <c r="Y1081" s="410"/>
    </row>
    <row r="1082" spans="1:25" ht="92.25" customHeight="1">
      <c r="A1082" s="446" t="s">
        <v>570</v>
      </c>
      <c r="B1082" s="447" t="s">
        <v>571</v>
      </c>
      <c r="C1082" s="449" t="s">
        <v>1723</v>
      </c>
      <c r="D1082" s="449"/>
      <c r="E1082" s="449"/>
      <c r="F1082" s="449"/>
      <c r="G1082" s="449"/>
      <c r="H1082" s="479" t="s">
        <v>43</v>
      </c>
      <c r="I1082" s="450">
        <v>10</v>
      </c>
      <c r="J1082" s="451">
        <f>I1082*2</f>
        <v>20</v>
      </c>
      <c r="K1082" s="452">
        <v>0</v>
      </c>
      <c r="L1082" s="453">
        <v>0.08</v>
      </c>
      <c r="M1082" s="454">
        <f>K1082*L1082</f>
        <v>0</v>
      </c>
      <c r="N1082" s="454">
        <f>K1082+M1082</f>
        <v>0</v>
      </c>
      <c r="O1082" s="455">
        <f>J1082*K1082</f>
        <v>0</v>
      </c>
      <c r="P1082" s="455">
        <f>J1082*N1082</f>
        <v>0</v>
      </c>
      <c r="Q1082" s="479" t="s">
        <v>43</v>
      </c>
      <c r="R1082" s="456">
        <f>J1082*0.6</f>
        <v>12</v>
      </c>
      <c r="S1082" s="457">
        <f>R1082*K1082</f>
        <v>0</v>
      </c>
      <c r="T1082" s="457">
        <f>R1082*N1082</f>
        <v>0</v>
      </c>
      <c r="U1082" s="457">
        <f t="shared" ref="U1082:V1086" si="575">O1082+S1082</f>
        <v>0</v>
      </c>
      <c r="V1082" s="458">
        <f t="shared" si="575"/>
        <v>0</v>
      </c>
      <c r="W1082" s="459"/>
      <c r="X1082" s="444"/>
    </row>
    <row r="1083" spans="1:25" ht="100.5" customHeight="1">
      <c r="A1083" s="446" t="s">
        <v>570</v>
      </c>
      <c r="B1083" s="447" t="s">
        <v>573</v>
      </c>
      <c r="C1083" s="449" t="s">
        <v>1724</v>
      </c>
      <c r="D1083" s="449"/>
      <c r="E1083" s="449"/>
      <c r="F1083" s="449"/>
      <c r="G1083" s="449"/>
      <c r="H1083" s="479" t="s">
        <v>43</v>
      </c>
      <c r="I1083" s="450">
        <v>10</v>
      </c>
      <c r="J1083" s="451">
        <f>I1083*2</f>
        <v>20</v>
      </c>
      <c r="K1083" s="452">
        <v>0</v>
      </c>
      <c r="L1083" s="453">
        <v>0.08</v>
      </c>
      <c r="M1083" s="454">
        <f>K1083*L1083</f>
        <v>0</v>
      </c>
      <c r="N1083" s="454">
        <f>K1083+M1083</f>
        <v>0</v>
      </c>
      <c r="O1083" s="455">
        <f>J1083*K1083</f>
        <v>0</v>
      </c>
      <c r="P1083" s="455">
        <f>J1083*N1083</f>
        <v>0</v>
      </c>
      <c r="Q1083" s="479" t="s">
        <v>43</v>
      </c>
      <c r="R1083" s="456">
        <f>J1083*0.6</f>
        <v>12</v>
      </c>
      <c r="S1083" s="457">
        <f>R1083*K1083</f>
        <v>0</v>
      </c>
      <c r="T1083" s="457">
        <f>R1083*N1083</f>
        <v>0</v>
      </c>
      <c r="U1083" s="457">
        <f t="shared" si="575"/>
        <v>0</v>
      </c>
      <c r="V1083" s="458">
        <f t="shared" si="575"/>
        <v>0</v>
      </c>
      <c r="W1083" s="459"/>
      <c r="X1083" s="444"/>
    </row>
    <row r="1084" spans="1:25" ht="81" customHeight="1">
      <c r="A1084" s="446" t="s">
        <v>570</v>
      </c>
      <c r="B1084" s="447" t="s">
        <v>575</v>
      </c>
      <c r="C1084" s="449" t="s">
        <v>1725</v>
      </c>
      <c r="D1084" s="449"/>
      <c r="E1084" s="449"/>
      <c r="F1084" s="449"/>
      <c r="G1084" s="449"/>
      <c r="H1084" s="479" t="s">
        <v>43</v>
      </c>
      <c r="I1084" s="450">
        <v>10</v>
      </c>
      <c r="J1084" s="451">
        <f>I1084*2</f>
        <v>20</v>
      </c>
      <c r="K1084" s="452">
        <v>0</v>
      </c>
      <c r="L1084" s="453">
        <v>0.08</v>
      </c>
      <c r="M1084" s="454">
        <f>K1084*L1084</f>
        <v>0</v>
      </c>
      <c r="N1084" s="454">
        <f>K1084+M1084</f>
        <v>0</v>
      </c>
      <c r="O1084" s="455">
        <f>J1084*K1084</f>
        <v>0</v>
      </c>
      <c r="P1084" s="455">
        <f>J1084*N1084</f>
        <v>0</v>
      </c>
      <c r="Q1084" s="479" t="s">
        <v>43</v>
      </c>
      <c r="R1084" s="456">
        <f>J1084*0.6</f>
        <v>12</v>
      </c>
      <c r="S1084" s="457">
        <f>R1084*K1084</f>
        <v>0</v>
      </c>
      <c r="T1084" s="457">
        <f>R1084*N1084</f>
        <v>0</v>
      </c>
      <c r="U1084" s="457">
        <f t="shared" si="575"/>
        <v>0</v>
      </c>
      <c r="V1084" s="458">
        <f t="shared" si="575"/>
        <v>0</v>
      </c>
      <c r="W1084" s="459"/>
      <c r="X1084" s="444"/>
    </row>
    <row r="1085" spans="1:25" ht="153" customHeight="1">
      <c r="A1085" s="446" t="s">
        <v>570</v>
      </c>
      <c r="B1085" s="447" t="s">
        <v>577</v>
      </c>
      <c r="C1085" s="449" t="s">
        <v>1726</v>
      </c>
      <c r="D1085" s="449"/>
      <c r="E1085" s="449"/>
      <c r="F1085" s="449"/>
      <c r="G1085" s="449"/>
      <c r="H1085" s="479" t="s">
        <v>43</v>
      </c>
      <c r="I1085" s="450">
        <v>10</v>
      </c>
      <c r="J1085" s="451">
        <f>I1085*2</f>
        <v>20</v>
      </c>
      <c r="K1085" s="452">
        <v>0</v>
      </c>
      <c r="L1085" s="453">
        <v>0.08</v>
      </c>
      <c r="M1085" s="454">
        <f>K1085*L1085</f>
        <v>0</v>
      </c>
      <c r="N1085" s="454">
        <f>K1085+M1085</f>
        <v>0</v>
      </c>
      <c r="O1085" s="455">
        <f>J1085*K1085</f>
        <v>0</v>
      </c>
      <c r="P1085" s="455">
        <f>J1085*N1085</f>
        <v>0</v>
      </c>
      <c r="Q1085" s="479" t="s">
        <v>43</v>
      </c>
      <c r="R1085" s="456">
        <f>J1085*0.6</f>
        <v>12</v>
      </c>
      <c r="S1085" s="457">
        <f>R1085*K1085</f>
        <v>0</v>
      </c>
      <c r="T1085" s="457">
        <f>R1085*N1085</f>
        <v>0</v>
      </c>
      <c r="U1085" s="457">
        <f t="shared" si="575"/>
        <v>0</v>
      </c>
      <c r="V1085" s="458">
        <f t="shared" si="575"/>
        <v>0</v>
      </c>
      <c r="W1085" s="459"/>
      <c r="X1085" s="444"/>
    </row>
    <row r="1086" spans="1:25" ht="86.25" customHeight="1">
      <c r="A1086" s="446" t="s">
        <v>570</v>
      </c>
      <c r="B1086" s="447" t="s">
        <v>578</v>
      </c>
      <c r="C1086" s="449" t="s">
        <v>1727</v>
      </c>
      <c r="D1086" s="449"/>
      <c r="E1086" s="449"/>
      <c r="F1086" s="449"/>
      <c r="G1086" s="449"/>
      <c r="H1086" s="479" t="s">
        <v>43</v>
      </c>
      <c r="I1086" s="450">
        <v>2</v>
      </c>
      <c r="J1086" s="451">
        <f>I1086*2</f>
        <v>4</v>
      </c>
      <c r="K1086" s="452">
        <v>0</v>
      </c>
      <c r="L1086" s="453">
        <v>0.08</v>
      </c>
      <c r="M1086" s="454">
        <f>K1086*L1086</f>
        <v>0</v>
      </c>
      <c r="N1086" s="454">
        <f>K1086+M1086</f>
        <v>0</v>
      </c>
      <c r="O1086" s="455">
        <f>J1086*K1086</f>
        <v>0</v>
      </c>
      <c r="P1086" s="455">
        <f>J1086*N1086</f>
        <v>0</v>
      </c>
      <c r="Q1086" s="479" t="s">
        <v>43</v>
      </c>
      <c r="R1086" s="456">
        <v>2</v>
      </c>
      <c r="S1086" s="457">
        <f>R1086*K1086</f>
        <v>0</v>
      </c>
      <c r="T1086" s="457">
        <f>R1086*N1086</f>
        <v>0</v>
      </c>
      <c r="U1086" s="457">
        <f t="shared" si="575"/>
        <v>0</v>
      </c>
      <c r="V1086" s="458">
        <f t="shared" si="575"/>
        <v>0</v>
      </c>
      <c r="W1086" s="459"/>
      <c r="X1086" s="444"/>
    </row>
    <row r="1087" spans="1:25" s="445" customFormat="1" ht="51.75" customHeight="1">
      <c r="A1087" s="446"/>
      <c r="B1087" s="650" t="s">
        <v>1728</v>
      </c>
      <c r="C1087" s="651"/>
      <c r="D1087" s="651"/>
      <c r="E1087" s="651"/>
      <c r="F1087" s="596"/>
      <c r="G1087" s="596"/>
      <c r="H1087" s="437"/>
      <c r="I1087" s="439"/>
      <c r="J1087" s="437"/>
      <c r="K1087" s="437"/>
      <c r="L1087" s="437"/>
      <c r="M1087" s="437"/>
      <c r="N1087" s="441" t="s">
        <v>535</v>
      </c>
      <c r="O1087" s="440">
        <f>O1088+O1099</f>
        <v>0</v>
      </c>
      <c r="P1087" s="440">
        <f>P1088+P1099</f>
        <v>0</v>
      </c>
      <c r="Q1087" s="594"/>
      <c r="R1087" s="442"/>
      <c r="S1087" s="440">
        <f>S1088+S1099</f>
        <v>0</v>
      </c>
      <c r="T1087" s="440">
        <f>T1088+T1099</f>
        <v>0</v>
      </c>
      <c r="U1087" s="440">
        <f>U1088+U1099</f>
        <v>0</v>
      </c>
      <c r="V1087" s="440">
        <f>V1088+V1099</f>
        <v>0</v>
      </c>
      <c r="W1087" s="443"/>
      <c r="X1087" s="444"/>
      <c r="Y1087" s="410"/>
    </row>
    <row r="1088" spans="1:25" s="445" customFormat="1" ht="30.75" customHeight="1">
      <c r="A1088" s="446"/>
      <c r="B1088" s="649" t="s">
        <v>1729</v>
      </c>
      <c r="C1088" s="649"/>
      <c r="D1088" s="649"/>
      <c r="E1088" s="649"/>
      <c r="F1088" s="604"/>
      <c r="G1088" s="604"/>
      <c r="H1088" s="530"/>
      <c r="I1088" s="530"/>
      <c r="J1088" s="530"/>
      <c r="K1088" s="530"/>
      <c r="L1088" s="530"/>
      <c r="M1088" s="530"/>
      <c r="N1088" s="532" t="s">
        <v>535</v>
      </c>
      <c r="O1088" s="531">
        <f>SUM(O1089:O1098)</f>
        <v>0</v>
      </c>
      <c r="P1088" s="531">
        <f>SUM(P1089:P1098)</f>
        <v>0</v>
      </c>
      <c r="Q1088" s="595"/>
      <c r="R1088" s="535"/>
      <c r="S1088" s="531">
        <f>SUM(S1089:S1098)</f>
        <v>0</v>
      </c>
      <c r="T1088" s="531">
        <f>SUM(T1089:T1098)</f>
        <v>0</v>
      </c>
      <c r="U1088" s="531">
        <f>SUM(U1089:U1098)</f>
        <v>0</v>
      </c>
      <c r="V1088" s="531">
        <f>SUM(V1089:V1098)</f>
        <v>0</v>
      </c>
      <c r="W1088" s="443"/>
      <c r="X1088" s="444"/>
      <c r="Y1088" s="410"/>
    </row>
    <row r="1089" spans="1:25" ht="126" customHeight="1">
      <c r="A1089" s="446" t="s">
        <v>570</v>
      </c>
      <c r="B1089" s="447" t="s">
        <v>571</v>
      </c>
      <c r="C1089" s="525" t="s">
        <v>1730</v>
      </c>
      <c r="D1089" s="465"/>
      <c r="E1089" s="465"/>
      <c r="F1089" s="465"/>
      <c r="G1089" s="465"/>
      <c r="H1089" s="466"/>
      <c r="I1089" s="467"/>
      <c r="J1089" s="468"/>
      <c r="K1089" s="470"/>
      <c r="L1089" s="471"/>
      <c r="M1089" s="472"/>
      <c r="N1089" s="472"/>
      <c r="O1089" s="473"/>
      <c r="P1089" s="473"/>
      <c r="Q1089" s="473"/>
      <c r="R1089" s="474"/>
      <c r="S1089" s="475"/>
      <c r="T1089" s="475"/>
      <c r="U1089" s="475"/>
      <c r="V1089" s="476"/>
      <c r="W1089" s="477"/>
      <c r="X1089" s="444"/>
    </row>
    <row r="1090" spans="1:25" ht="39" customHeight="1">
      <c r="A1090" s="446" t="s">
        <v>570</v>
      </c>
      <c r="B1090" s="497" t="s">
        <v>617</v>
      </c>
      <c r="C1090" s="449" t="s">
        <v>1731</v>
      </c>
      <c r="D1090" s="449"/>
      <c r="E1090" s="449"/>
      <c r="F1090" s="449"/>
      <c r="G1090" s="449"/>
      <c r="H1090" s="479" t="s">
        <v>43</v>
      </c>
      <c r="I1090" s="450">
        <v>10</v>
      </c>
      <c r="J1090" s="451">
        <f t="shared" ref="J1090:J1098" si="576">I1090*2</f>
        <v>20</v>
      </c>
      <c r="K1090" s="452">
        <v>0</v>
      </c>
      <c r="L1090" s="453">
        <v>0.08</v>
      </c>
      <c r="M1090" s="454">
        <f t="shared" ref="M1090:M1098" si="577">K1090*L1090</f>
        <v>0</v>
      </c>
      <c r="N1090" s="454">
        <f t="shared" ref="N1090:N1098" si="578">K1090+M1090</f>
        <v>0</v>
      </c>
      <c r="O1090" s="455">
        <f t="shared" ref="O1090:O1098" si="579">J1090*K1090</f>
        <v>0</v>
      </c>
      <c r="P1090" s="455">
        <f t="shared" ref="P1090:P1098" si="580">J1090*N1090</f>
        <v>0</v>
      </c>
      <c r="Q1090" s="479" t="s">
        <v>43</v>
      </c>
      <c r="R1090" s="456">
        <f t="shared" ref="R1090:R1098" si="581">J1090*0.6</f>
        <v>12</v>
      </c>
      <c r="S1090" s="457">
        <f t="shared" ref="S1090:S1098" si="582">R1090*K1090</f>
        <v>0</v>
      </c>
      <c r="T1090" s="457">
        <f t="shared" ref="T1090:T1098" si="583">R1090*N1090</f>
        <v>0</v>
      </c>
      <c r="U1090" s="457">
        <f t="shared" ref="U1090:U1098" si="584">O1090+S1090</f>
        <v>0</v>
      </c>
      <c r="V1090" s="458">
        <f t="shared" ref="V1090:V1098" si="585">P1090+T1090</f>
        <v>0</v>
      </c>
      <c r="W1090" s="459"/>
      <c r="X1090" s="444"/>
    </row>
    <row r="1091" spans="1:25" ht="39" customHeight="1">
      <c r="A1091" s="446" t="s">
        <v>570</v>
      </c>
      <c r="B1091" s="497" t="s">
        <v>619</v>
      </c>
      <c r="C1091" s="449" t="s">
        <v>1732</v>
      </c>
      <c r="D1091" s="449"/>
      <c r="E1091" s="449"/>
      <c r="F1091" s="449"/>
      <c r="G1091" s="449"/>
      <c r="H1091" s="479" t="s">
        <v>43</v>
      </c>
      <c r="I1091" s="450">
        <v>10</v>
      </c>
      <c r="J1091" s="451">
        <f t="shared" si="576"/>
        <v>20</v>
      </c>
      <c r="K1091" s="452">
        <v>0</v>
      </c>
      <c r="L1091" s="453">
        <v>0.08</v>
      </c>
      <c r="M1091" s="454">
        <f t="shared" si="577"/>
        <v>0</v>
      </c>
      <c r="N1091" s="454">
        <f t="shared" si="578"/>
        <v>0</v>
      </c>
      <c r="O1091" s="455">
        <f t="shared" si="579"/>
        <v>0</v>
      </c>
      <c r="P1091" s="455">
        <f t="shared" si="580"/>
        <v>0</v>
      </c>
      <c r="Q1091" s="479" t="s">
        <v>43</v>
      </c>
      <c r="R1091" s="456">
        <f t="shared" si="581"/>
        <v>12</v>
      </c>
      <c r="S1091" s="457">
        <f t="shared" si="582"/>
        <v>0</v>
      </c>
      <c r="T1091" s="457">
        <f t="shared" si="583"/>
        <v>0</v>
      </c>
      <c r="U1091" s="457">
        <f t="shared" si="584"/>
        <v>0</v>
      </c>
      <c r="V1091" s="458">
        <f t="shared" si="585"/>
        <v>0</v>
      </c>
      <c r="W1091" s="459"/>
      <c r="X1091" s="444"/>
    </row>
    <row r="1092" spans="1:25" ht="39" customHeight="1">
      <c r="A1092" s="446" t="s">
        <v>570</v>
      </c>
      <c r="B1092" s="497" t="s">
        <v>621</v>
      </c>
      <c r="C1092" s="449" t="s">
        <v>1733</v>
      </c>
      <c r="D1092" s="449"/>
      <c r="E1092" s="449"/>
      <c r="F1092" s="449"/>
      <c r="G1092" s="449"/>
      <c r="H1092" s="479" t="s">
        <v>43</v>
      </c>
      <c r="I1092" s="450">
        <v>10</v>
      </c>
      <c r="J1092" s="451">
        <f t="shared" si="576"/>
        <v>20</v>
      </c>
      <c r="K1092" s="452">
        <v>0</v>
      </c>
      <c r="L1092" s="453">
        <v>0.08</v>
      </c>
      <c r="M1092" s="454">
        <f t="shared" si="577"/>
        <v>0</v>
      </c>
      <c r="N1092" s="454">
        <f t="shared" si="578"/>
        <v>0</v>
      </c>
      <c r="O1092" s="455">
        <f t="shared" si="579"/>
        <v>0</v>
      </c>
      <c r="P1092" s="455">
        <f t="shared" si="580"/>
        <v>0</v>
      </c>
      <c r="Q1092" s="479" t="s">
        <v>43</v>
      </c>
      <c r="R1092" s="456">
        <f t="shared" si="581"/>
        <v>12</v>
      </c>
      <c r="S1092" s="457">
        <f t="shared" si="582"/>
        <v>0</v>
      </c>
      <c r="T1092" s="457">
        <f t="shared" si="583"/>
        <v>0</v>
      </c>
      <c r="U1092" s="457">
        <f t="shared" si="584"/>
        <v>0</v>
      </c>
      <c r="V1092" s="458">
        <f t="shared" si="585"/>
        <v>0</v>
      </c>
      <c r="W1092" s="459"/>
      <c r="X1092" s="444"/>
    </row>
    <row r="1093" spans="1:25" ht="39" customHeight="1">
      <c r="A1093" s="446" t="s">
        <v>570</v>
      </c>
      <c r="B1093" s="497" t="s">
        <v>623</v>
      </c>
      <c r="C1093" s="449" t="s">
        <v>1734</v>
      </c>
      <c r="D1093" s="449"/>
      <c r="E1093" s="449"/>
      <c r="F1093" s="449"/>
      <c r="G1093" s="449"/>
      <c r="H1093" s="479" t="s">
        <v>43</v>
      </c>
      <c r="I1093" s="450">
        <v>10</v>
      </c>
      <c r="J1093" s="451">
        <f t="shared" si="576"/>
        <v>20</v>
      </c>
      <c r="K1093" s="452">
        <v>0</v>
      </c>
      <c r="L1093" s="453">
        <v>0.08</v>
      </c>
      <c r="M1093" s="454">
        <f t="shared" si="577"/>
        <v>0</v>
      </c>
      <c r="N1093" s="454">
        <f t="shared" si="578"/>
        <v>0</v>
      </c>
      <c r="O1093" s="455">
        <f t="shared" si="579"/>
        <v>0</v>
      </c>
      <c r="P1093" s="455">
        <f t="shared" si="580"/>
        <v>0</v>
      </c>
      <c r="Q1093" s="479" t="s">
        <v>43</v>
      </c>
      <c r="R1093" s="456">
        <f t="shared" si="581"/>
        <v>12</v>
      </c>
      <c r="S1093" s="457">
        <f t="shared" si="582"/>
        <v>0</v>
      </c>
      <c r="T1093" s="457">
        <f t="shared" si="583"/>
        <v>0</v>
      </c>
      <c r="U1093" s="457">
        <f t="shared" si="584"/>
        <v>0</v>
      </c>
      <c r="V1093" s="458">
        <f t="shared" si="585"/>
        <v>0</v>
      </c>
      <c r="W1093" s="459"/>
      <c r="X1093" s="444"/>
    </row>
    <row r="1094" spans="1:25" ht="39" customHeight="1">
      <c r="A1094" s="446" t="s">
        <v>570</v>
      </c>
      <c r="B1094" s="497" t="s">
        <v>632</v>
      </c>
      <c r="C1094" s="449" t="s">
        <v>1735</v>
      </c>
      <c r="D1094" s="449"/>
      <c r="E1094" s="449"/>
      <c r="F1094" s="449"/>
      <c r="G1094" s="449"/>
      <c r="H1094" s="479" t="s">
        <v>43</v>
      </c>
      <c r="I1094" s="450">
        <v>10</v>
      </c>
      <c r="J1094" s="451">
        <f t="shared" si="576"/>
        <v>20</v>
      </c>
      <c r="K1094" s="452">
        <v>0</v>
      </c>
      <c r="L1094" s="453">
        <v>0.08</v>
      </c>
      <c r="M1094" s="454">
        <f t="shared" si="577"/>
        <v>0</v>
      </c>
      <c r="N1094" s="454">
        <f t="shared" si="578"/>
        <v>0</v>
      </c>
      <c r="O1094" s="455">
        <f t="shared" si="579"/>
        <v>0</v>
      </c>
      <c r="P1094" s="455">
        <f t="shared" si="580"/>
        <v>0</v>
      </c>
      <c r="Q1094" s="479" t="s">
        <v>43</v>
      </c>
      <c r="R1094" s="456">
        <f t="shared" si="581"/>
        <v>12</v>
      </c>
      <c r="S1094" s="457">
        <f t="shared" si="582"/>
        <v>0</v>
      </c>
      <c r="T1094" s="457">
        <f t="shared" si="583"/>
        <v>0</v>
      </c>
      <c r="U1094" s="457">
        <f t="shared" si="584"/>
        <v>0</v>
      </c>
      <c r="V1094" s="458">
        <f t="shared" si="585"/>
        <v>0</v>
      </c>
      <c r="W1094" s="459"/>
      <c r="X1094" s="444"/>
    </row>
    <row r="1095" spans="1:25" ht="39" customHeight="1">
      <c r="A1095" s="446" t="s">
        <v>570</v>
      </c>
      <c r="B1095" s="497" t="s">
        <v>634</v>
      </c>
      <c r="C1095" s="449" t="s">
        <v>1736</v>
      </c>
      <c r="D1095" s="449"/>
      <c r="E1095" s="449"/>
      <c r="F1095" s="449"/>
      <c r="G1095" s="449"/>
      <c r="H1095" s="479" t="s">
        <v>43</v>
      </c>
      <c r="I1095" s="450">
        <v>10</v>
      </c>
      <c r="J1095" s="451">
        <f t="shared" si="576"/>
        <v>20</v>
      </c>
      <c r="K1095" s="452">
        <v>0</v>
      </c>
      <c r="L1095" s="453">
        <v>0.08</v>
      </c>
      <c r="M1095" s="454">
        <f t="shared" si="577"/>
        <v>0</v>
      </c>
      <c r="N1095" s="454">
        <f t="shared" si="578"/>
        <v>0</v>
      </c>
      <c r="O1095" s="455">
        <f t="shared" si="579"/>
        <v>0</v>
      </c>
      <c r="P1095" s="455">
        <f t="shared" si="580"/>
        <v>0</v>
      </c>
      <c r="Q1095" s="479" t="s">
        <v>43</v>
      </c>
      <c r="R1095" s="456">
        <f t="shared" si="581"/>
        <v>12</v>
      </c>
      <c r="S1095" s="457">
        <f t="shared" si="582"/>
        <v>0</v>
      </c>
      <c r="T1095" s="457">
        <f t="shared" si="583"/>
        <v>0</v>
      </c>
      <c r="U1095" s="457">
        <f t="shared" si="584"/>
        <v>0</v>
      </c>
      <c r="V1095" s="458">
        <f t="shared" si="585"/>
        <v>0</v>
      </c>
      <c r="W1095" s="459"/>
      <c r="X1095" s="444"/>
    </row>
    <row r="1096" spans="1:25" ht="39" customHeight="1">
      <c r="A1096" s="446" t="s">
        <v>570</v>
      </c>
      <c r="B1096" s="497" t="s">
        <v>636</v>
      </c>
      <c r="C1096" s="449" t="s">
        <v>1737</v>
      </c>
      <c r="D1096" s="449"/>
      <c r="E1096" s="449"/>
      <c r="F1096" s="449"/>
      <c r="G1096" s="449"/>
      <c r="H1096" s="479" t="s">
        <v>43</v>
      </c>
      <c r="I1096" s="450">
        <v>10</v>
      </c>
      <c r="J1096" s="451">
        <f t="shared" si="576"/>
        <v>20</v>
      </c>
      <c r="K1096" s="452">
        <v>0</v>
      </c>
      <c r="L1096" s="453">
        <v>0.08</v>
      </c>
      <c r="M1096" s="454">
        <f t="shared" si="577"/>
        <v>0</v>
      </c>
      <c r="N1096" s="454">
        <f t="shared" si="578"/>
        <v>0</v>
      </c>
      <c r="O1096" s="455">
        <f t="shared" si="579"/>
        <v>0</v>
      </c>
      <c r="P1096" s="455">
        <f t="shared" si="580"/>
        <v>0</v>
      </c>
      <c r="Q1096" s="479" t="s">
        <v>43</v>
      </c>
      <c r="R1096" s="456">
        <f t="shared" si="581"/>
        <v>12</v>
      </c>
      <c r="S1096" s="457">
        <f t="shared" si="582"/>
        <v>0</v>
      </c>
      <c r="T1096" s="457">
        <f t="shared" si="583"/>
        <v>0</v>
      </c>
      <c r="U1096" s="457">
        <f t="shared" si="584"/>
        <v>0</v>
      </c>
      <c r="V1096" s="458">
        <f t="shared" si="585"/>
        <v>0</v>
      </c>
      <c r="W1096" s="459"/>
      <c r="X1096" s="444"/>
    </row>
    <row r="1097" spans="1:25" ht="39" customHeight="1">
      <c r="A1097" s="446" t="s">
        <v>570</v>
      </c>
      <c r="B1097" s="497" t="s">
        <v>638</v>
      </c>
      <c r="C1097" s="449" t="s">
        <v>1738</v>
      </c>
      <c r="D1097" s="449"/>
      <c r="E1097" s="449"/>
      <c r="F1097" s="449"/>
      <c r="G1097" s="449"/>
      <c r="H1097" s="479" t="s">
        <v>43</v>
      </c>
      <c r="I1097" s="450">
        <v>10</v>
      </c>
      <c r="J1097" s="451">
        <f t="shared" si="576"/>
        <v>20</v>
      </c>
      <c r="K1097" s="452">
        <v>0</v>
      </c>
      <c r="L1097" s="453">
        <v>0.08</v>
      </c>
      <c r="M1097" s="454">
        <f t="shared" si="577"/>
        <v>0</v>
      </c>
      <c r="N1097" s="454">
        <f t="shared" si="578"/>
        <v>0</v>
      </c>
      <c r="O1097" s="455">
        <f t="shared" si="579"/>
        <v>0</v>
      </c>
      <c r="P1097" s="455">
        <f t="shared" si="580"/>
        <v>0</v>
      </c>
      <c r="Q1097" s="479" t="s">
        <v>43</v>
      </c>
      <c r="R1097" s="456">
        <f t="shared" si="581"/>
        <v>12</v>
      </c>
      <c r="S1097" s="457">
        <f t="shared" si="582"/>
        <v>0</v>
      </c>
      <c r="T1097" s="457">
        <f t="shared" si="583"/>
        <v>0</v>
      </c>
      <c r="U1097" s="457">
        <f t="shared" si="584"/>
        <v>0</v>
      </c>
      <c r="V1097" s="458">
        <f t="shared" si="585"/>
        <v>0</v>
      </c>
      <c r="W1097" s="459"/>
      <c r="X1097" s="444"/>
    </row>
    <row r="1098" spans="1:25" ht="39" customHeight="1">
      <c r="A1098" s="446" t="s">
        <v>570</v>
      </c>
      <c r="B1098" s="497" t="s">
        <v>640</v>
      </c>
      <c r="C1098" s="449" t="s">
        <v>1739</v>
      </c>
      <c r="D1098" s="449"/>
      <c r="E1098" s="449"/>
      <c r="F1098" s="449"/>
      <c r="G1098" s="449"/>
      <c r="H1098" s="479" t="s">
        <v>43</v>
      </c>
      <c r="I1098" s="536">
        <v>10</v>
      </c>
      <c r="J1098" s="451">
        <f t="shared" si="576"/>
        <v>20</v>
      </c>
      <c r="K1098" s="452">
        <v>0</v>
      </c>
      <c r="L1098" s="537">
        <v>0.08</v>
      </c>
      <c r="M1098" s="538">
        <f t="shared" si="577"/>
        <v>0</v>
      </c>
      <c r="N1098" s="538">
        <f t="shared" si="578"/>
        <v>0</v>
      </c>
      <c r="O1098" s="539">
        <f t="shared" si="579"/>
        <v>0</v>
      </c>
      <c r="P1098" s="539">
        <f t="shared" si="580"/>
        <v>0</v>
      </c>
      <c r="Q1098" s="479" t="s">
        <v>43</v>
      </c>
      <c r="R1098" s="540">
        <f t="shared" si="581"/>
        <v>12</v>
      </c>
      <c r="S1098" s="541">
        <f t="shared" si="582"/>
        <v>0</v>
      </c>
      <c r="T1098" s="541">
        <f t="shared" si="583"/>
        <v>0</v>
      </c>
      <c r="U1098" s="541">
        <f t="shared" si="584"/>
        <v>0</v>
      </c>
      <c r="V1098" s="542">
        <f t="shared" si="585"/>
        <v>0</v>
      </c>
      <c r="W1098" s="543"/>
      <c r="X1098" s="444"/>
    </row>
    <row r="1099" spans="1:25" s="445" customFormat="1" ht="30.75" customHeight="1">
      <c r="A1099" s="446"/>
      <c r="B1099" s="649" t="s">
        <v>1740</v>
      </c>
      <c r="C1099" s="649"/>
      <c r="D1099" s="649"/>
      <c r="E1099" s="649"/>
      <c r="F1099" s="604"/>
      <c r="G1099" s="604"/>
      <c r="H1099" s="530"/>
      <c r="I1099" s="544"/>
      <c r="J1099" s="544"/>
      <c r="K1099" s="544"/>
      <c r="L1099" s="544"/>
      <c r="M1099" s="544"/>
      <c r="N1099" s="546" t="s">
        <v>535</v>
      </c>
      <c r="O1099" s="545">
        <f>SUM(O1100:O1109)</f>
        <v>0</v>
      </c>
      <c r="P1099" s="545">
        <f>SUM(P1100:P1109)</f>
        <v>0</v>
      </c>
      <c r="Q1099" s="595"/>
      <c r="R1099" s="535"/>
      <c r="S1099" s="545">
        <f>SUM(S1100:S1109)</f>
        <v>0</v>
      </c>
      <c r="T1099" s="545">
        <f>SUM(T1100:T1109)</f>
        <v>0</v>
      </c>
      <c r="U1099" s="545">
        <f>SUM(U1100:U1109)</f>
        <v>0</v>
      </c>
      <c r="V1099" s="545">
        <f>SUM(V1100:V1109)</f>
        <v>0</v>
      </c>
      <c r="W1099" s="547"/>
      <c r="X1099" s="444"/>
      <c r="Y1099" s="410"/>
    </row>
    <row r="1100" spans="1:25" ht="73.5" customHeight="1">
      <c r="A1100" s="446" t="s">
        <v>570</v>
      </c>
      <c r="B1100" s="447" t="s">
        <v>571</v>
      </c>
      <c r="C1100" s="525" t="s">
        <v>1741</v>
      </c>
      <c r="D1100" s="465"/>
      <c r="E1100" s="465"/>
      <c r="F1100" s="465"/>
      <c r="G1100" s="465"/>
      <c r="H1100" s="466"/>
      <c r="I1100" s="467"/>
      <c r="J1100" s="468"/>
      <c r="K1100" s="470"/>
      <c r="L1100" s="471"/>
      <c r="M1100" s="472"/>
      <c r="N1100" s="472"/>
      <c r="O1100" s="473"/>
      <c r="P1100" s="473"/>
      <c r="Q1100" s="473"/>
      <c r="R1100" s="474"/>
      <c r="S1100" s="475"/>
      <c r="T1100" s="475"/>
      <c r="U1100" s="475"/>
      <c r="V1100" s="476"/>
      <c r="W1100" s="477"/>
      <c r="X1100" s="444"/>
    </row>
    <row r="1101" spans="1:25" ht="39" customHeight="1">
      <c r="A1101" s="446" t="s">
        <v>570</v>
      </c>
      <c r="B1101" s="497" t="s">
        <v>617</v>
      </c>
      <c r="C1101" s="449" t="s">
        <v>1731</v>
      </c>
      <c r="D1101" s="449"/>
      <c r="E1101" s="449"/>
      <c r="F1101" s="449"/>
      <c r="G1101" s="449"/>
      <c r="H1101" s="479" t="s">
        <v>43</v>
      </c>
      <c r="I1101" s="450">
        <v>5</v>
      </c>
      <c r="J1101" s="451">
        <f t="shared" ref="J1101:J1109" si="586">I1101*2</f>
        <v>10</v>
      </c>
      <c r="K1101" s="452">
        <v>0</v>
      </c>
      <c r="L1101" s="453">
        <v>0.08</v>
      </c>
      <c r="M1101" s="454">
        <f t="shared" ref="M1101:M1109" si="587">K1101*L1101</f>
        <v>0</v>
      </c>
      <c r="N1101" s="454">
        <f t="shared" ref="N1101:N1109" si="588">K1101+M1101</f>
        <v>0</v>
      </c>
      <c r="O1101" s="455">
        <f t="shared" ref="O1101:O1109" si="589">J1101*K1101</f>
        <v>0</v>
      </c>
      <c r="P1101" s="455">
        <f t="shared" ref="P1101:P1109" si="590">J1101*N1101</f>
        <v>0</v>
      </c>
      <c r="Q1101" s="479" t="s">
        <v>43</v>
      </c>
      <c r="R1101" s="456">
        <f>J1101*0.6</f>
        <v>6</v>
      </c>
      <c r="S1101" s="457">
        <f t="shared" ref="S1101:S1109" si="591">R1101*K1101</f>
        <v>0</v>
      </c>
      <c r="T1101" s="457">
        <f t="shared" ref="T1101:T1109" si="592">R1101*N1101</f>
        <v>0</v>
      </c>
      <c r="U1101" s="457">
        <f t="shared" ref="U1101:U1109" si="593">O1101+S1101</f>
        <v>0</v>
      </c>
      <c r="V1101" s="458">
        <f t="shared" ref="V1101:V1109" si="594">P1101+T1101</f>
        <v>0</v>
      </c>
      <c r="W1101" s="459"/>
      <c r="X1101" s="444"/>
    </row>
    <row r="1102" spans="1:25" ht="39" customHeight="1">
      <c r="A1102" s="446" t="s">
        <v>570</v>
      </c>
      <c r="B1102" s="497" t="s">
        <v>619</v>
      </c>
      <c r="C1102" s="449" t="s">
        <v>1732</v>
      </c>
      <c r="D1102" s="449"/>
      <c r="E1102" s="449"/>
      <c r="F1102" s="449"/>
      <c r="G1102" s="449"/>
      <c r="H1102" s="479" t="s">
        <v>43</v>
      </c>
      <c r="I1102" s="450">
        <v>5</v>
      </c>
      <c r="J1102" s="451">
        <f t="shared" si="586"/>
        <v>10</v>
      </c>
      <c r="K1102" s="452">
        <v>0</v>
      </c>
      <c r="L1102" s="453">
        <v>0.08</v>
      </c>
      <c r="M1102" s="454">
        <f t="shared" si="587"/>
        <v>0</v>
      </c>
      <c r="N1102" s="454">
        <f t="shared" si="588"/>
        <v>0</v>
      </c>
      <c r="O1102" s="455">
        <f t="shared" si="589"/>
        <v>0</v>
      </c>
      <c r="P1102" s="455">
        <f t="shared" si="590"/>
        <v>0</v>
      </c>
      <c r="Q1102" s="479" t="s">
        <v>43</v>
      </c>
      <c r="R1102" s="456">
        <f>J1102*0.6</f>
        <v>6</v>
      </c>
      <c r="S1102" s="457">
        <f t="shared" si="591"/>
        <v>0</v>
      </c>
      <c r="T1102" s="457">
        <f t="shared" si="592"/>
        <v>0</v>
      </c>
      <c r="U1102" s="457">
        <f t="shared" si="593"/>
        <v>0</v>
      </c>
      <c r="V1102" s="458">
        <f t="shared" si="594"/>
        <v>0</v>
      </c>
      <c r="W1102" s="459"/>
      <c r="X1102" s="444"/>
    </row>
    <row r="1103" spans="1:25" ht="39" customHeight="1">
      <c r="A1103" s="446" t="s">
        <v>570</v>
      </c>
      <c r="B1103" s="497" t="s">
        <v>621</v>
      </c>
      <c r="C1103" s="449" t="s">
        <v>1742</v>
      </c>
      <c r="D1103" s="449"/>
      <c r="E1103" s="449"/>
      <c r="F1103" s="449"/>
      <c r="G1103" s="449"/>
      <c r="H1103" s="479" t="s">
        <v>43</v>
      </c>
      <c r="I1103" s="450">
        <v>5</v>
      </c>
      <c r="J1103" s="451">
        <f t="shared" si="586"/>
        <v>10</v>
      </c>
      <c r="K1103" s="452">
        <v>0</v>
      </c>
      <c r="L1103" s="453">
        <v>0.08</v>
      </c>
      <c r="M1103" s="454">
        <f t="shared" si="587"/>
        <v>0</v>
      </c>
      <c r="N1103" s="454">
        <f t="shared" si="588"/>
        <v>0</v>
      </c>
      <c r="O1103" s="455">
        <f t="shared" si="589"/>
        <v>0</v>
      </c>
      <c r="P1103" s="455">
        <f t="shared" si="590"/>
        <v>0</v>
      </c>
      <c r="Q1103" s="479" t="s">
        <v>43</v>
      </c>
      <c r="R1103" s="456">
        <f>J1103*0.6</f>
        <v>6</v>
      </c>
      <c r="S1103" s="457">
        <f t="shared" si="591"/>
        <v>0</v>
      </c>
      <c r="T1103" s="457">
        <f t="shared" si="592"/>
        <v>0</v>
      </c>
      <c r="U1103" s="457">
        <f t="shared" si="593"/>
        <v>0</v>
      </c>
      <c r="V1103" s="458">
        <f t="shared" si="594"/>
        <v>0</v>
      </c>
      <c r="W1103" s="459"/>
      <c r="X1103" s="444"/>
    </row>
    <row r="1104" spans="1:25" ht="39" customHeight="1">
      <c r="A1104" s="446" t="s">
        <v>570</v>
      </c>
      <c r="B1104" s="497" t="s">
        <v>623</v>
      </c>
      <c r="C1104" s="449" t="s">
        <v>1734</v>
      </c>
      <c r="D1104" s="449"/>
      <c r="E1104" s="449"/>
      <c r="F1104" s="449"/>
      <c r="G1104" s="449"/>
      <c r="H1104" s="479" t="s">
        <v>43</v>
      </c>
      <c r="I1104" s="450">
        <v>3</v>
      </c>
      <c r="J1104" s="451">
        <f t="shared" si="586"/>
        <v>6</v>
      </c>
      <c r="K1104" s="452">
        <v>0</v>
      </c>
      <c r="L1104" s="453">
        <v>0.08</v>
      </c>
      <c r="M1104" s="454">
        <f t="shared" si="587"/>
        <v>0</v>
      </c>
      <c r="N1104" s="454">
        <f t="shared" si="588"/>
        <v>0</v>
      </c>
      <c r="O1104" s="455">
        <f t="shared" si="589"/>
        <v>0</v>
      </c>
      <c r="P1104" s="455">
        <f t="shared" si="590"/>
        <v>0</v>
      </c>
      <c r="Q1104" s="479" t="s">
        <v>43</v>
      </c>
      <c r="R1104" s="456">
        <v>3</v>
      </c>
      <c r="S1104" s="457">
        <f t="shared" si="591"/>
        <v>0</v>
      </c>
      <c r="T1104" s="457">
        <f t="shared" si="592"/>
        <v>0</v>
      </c>
      <c r="U1104" s="457">
        <f t="shared" si="593"/>
        <v>0</v>
      </c>
      <c r="V1104" s="458">
        <f t="shared" si="594"/>
        <v>0</v>
      </c>
      <c r="W1104" s="459"/>
      <c r="X1104" s="444"/>
    </row>
    <row r="1105" spans="1:25" ht="39" customHeight="1">
      <c r="A1105" s="446" t="s">
        <v>570</v>
      </c>
      <c r="B1105" s="497" t="s">
        <v>632</v>
      </c>
      <c r="C1105" s="449" t="s">
        <v>1735</v>
      </c>
      <c r="D1105" s="449"/>
      <c r="E1105" s="449"/>
      <c r="F1105" s="449"/>
      <c r="G1105" s="449"/>
      <c r="H1105" s="479" t="s">
        <v>43</v>
      </c>
      <c r="I1105" s="450">
        <v>2</v>
      </c>
      <c r="J1105" s="451">
        <f t="shared" si="586"/>
        <v>4</v>
      </c>
      <c r="K1105" s="452">
        <v>0</v>
      </c>
      <c r="L1105" s="453">
        <v>0.08</v>
      </c>
      <c r="M1105" s="454">
        <f t="shared" si="587"/>
        <v>0</v>
      </c>
      <c r="N1105" s="454">
        <f t="shared" si="588"/>
        <v>0</v>
      </c>
      <c r="O1105" s="455">
        <f t="shared" si="589"/>
        <v>0</v>
      </c>
      <c r="P1105" s="455">
        <f t="shared" si="590"/>
        <v>0</v>
      </c>
      <c r="Q1105" s="479" t="s">
        <v>43</v>
      </c>
      <c r="R1105" s="456">
        <v>2</v>
      </c>
      <c r="S1105" s="457">
        <f t="shared" si="591"/>
        <v>0</v>
      </c>
      <c r="T1105" s="457">
        <f t="shared" si="592"/>
        <v>0</v>
      </c>
      <c r="U1105" s="457">
        <f t="shared" si="593"/>
        <v>0</v>
      </c>
      <c r="V1105" s="458">
        <f t="shared" si="594"/>
        <v>0</v>
      </c>
      <c r="W1105" s="459"/>
      <c r="X1105" s="444"/>
    </row>
    <row r="1106" spans="1:25" ht="39" customHeight="1">
      <c r="A1106" s="446" t="s">
        <v>570</v>
      </c>
      <c r="B1106" s="497" t="s">
        <v>634</v>
      </c>
      <c r="C1106" s="449" t="s">
        <v>1736</v>
      </c>
      <c r="D1106" s="449"/>
      <c r="E1106" s="449"/>
      <c r="F1106" s="449"/>
      <c r="G1106" s="449"/>
      <c r="H1106" s="479" t="s">
        <v>43</v>
      </c>
      <c r="I1106" s="450">
        <v>3</v>
      </c>
      <c r="J1106" s="451">
        <f t="shared" si="586"/>
        <v>6</v>
      </c>
      <c r="K1106" s="452">
        <v>0</v>
      </c>
      <c r="L1106" s="453">
        <v>0.08</v>
      </c>
      <c r="M1106" s="454">
        <f t="shared" si="587"/>
        <v>0</v>
      </c>
      <c r="N1106" s="454">
        <f t="shared" si="588"/>
        <v>0</v>
      </c>
      <c r="O1106" s="455">
        <f t="shared" si="589"/>
        <v>0</v>
      </c>
      <c r="P1106" s="455">
        <f t="shared" si="590"/>
        <v>0</v>
      </c>
      <c r="Q1106" s="479" t="s">
        <v>43</v>
      </c>
      <c r="R1106" s="456">
        <v>3</v>
      </c>
      <c r="S1106" s="457">
        <f t="shared" si="591"/>
        <v>0</v>
      </c>
      <c r="T1106" s="457">
        <f t="shared" si="592"/>
        <v>0</v>
      </c>
      <c r="U1106" s="457">
        <f t="shared" si="593"/>
        <v>0</v>
      </c>
      <c r="V1106" s="458">
        <f t="shared" si="594"/>
        <v>0</v>
      </c>
      <c r="W1106" s="459"/>
      <c r="X1106" s="444"/>
    </row>
    <row r="1107" spans="1:25" ht="39" customHeight="1">
      <c r="A1107" s="446" t="s">
        <v>570</v>
      </c>
      <c r="B1107" s="497" t="s">
        <v>636</v>
      </c>
      <c r="C1107" s="449" t="s">
        <v>1737</v>
      </c>
      <c r="D1107" s="449"/>
      <c r="E1107" s="449"/>
      <c r="F1107" s="449"/>
      <c r="G1107" s="449"/>
      <c r="H1107" s="479" t="s">
        <v>43</v>
      </c>
      <c r="I1107" s="450">
        <v>2</v>
      </c>
      <c r="J1107" s="451">
        <f t="shared" si="586"/>
        <v>4</v>
      </c>
      <c r="K1107" s="452">
        <v>0</v>
      </c>
      <c r="L1107" s="453">
        <v>0.08</v>
      </c>
      <c r="M1107" s="454">
        <f t="shared" si="587"/>
        <v>0</v>
      </c>
      <c r="N1107" s="454">
        <f t="shared" si="588"/>
        <v>0</v>
      </c>
      <c r="O1107" s="455">
        <f t="shared" si="589"/>
        <v>0</v>
      </c>
      <c r="P1107" s="455">
        <f t="shared" si="590"/>
        <v>0</v>
      </c>
      <c r="Q1107" s="479" t="s">
        <v>43</v>
      </c>
      <c r="R1107" s="456">
        <v>2</v>
      </c>
      <c r="S1107" s="457">
        <f t="shared" si="591"/>
        <v>0</v>
      </c>
      <c r="T1107" s="457">
        <f t="shared" si="592"/>
        <v>0</v>
      </c>
      <c r="U1107" s="457">
        <f t="shared" si="593"/>
        <v>0</v>
      </c>
      <c r="V1107" s="458">
        <f t="shared" si="594"/>
        <v>0</v>
      </c>
      <c r="W1107" s="459"/>
      <c r="X1107" s="444"/>
    </row>
    <row r="1108" spans="1:25" ht="39" customHeight="1">
      <c r="A1108" s="446" t="s">
        <v>570</v>
      </c>
      <c r="B1108" s="497" t="s">
        <v>638</v>
      </c>
      <c r="C1108" s="449" t="s">
        <v>1738</v>
      </c>
      <c r="D1108" s="449"/>
      <c r="E1108" s="449"/>
      <c r="F1108" s="449"/>
      <c r="G1108" s="449"/>
      <c r="H1108" s="479" t="s">
        <v>43</v>
      </c>
      <c r="I1108" s="450">
        <v>2</v>
      </c>
      <c r="J1108" s="451">
        <f t="shared" si="586"/>
        <v>4</v>
      </c>
      <c r="K1108" s="452">
        <v>0</v>
      </c>
      <c r="L1108" s="453">
        <v>0.08</v>
      </c>
      <c r="M1108" s="454">
        <f t="shared" si="587"/>
        <v>0</v>
      </c>
      <c r="N1108" s="454">
        <f t="shared" si="588"/>
        <v>0</v>
      </c>
      <c r="O1108" s="455">
        <f t="shared" si="589"/>
        <v>0</v>
      </c>
      <c r="P1108" s="455">
        <f t="shared" si="590"/>
        <v>0</v>
      </c>
      <c r="Q1108" s="479" t="s">
        <v>43</v>
      </c>
      <c r="R1108" s="456">
        <v>2</v>
      </c>
      <c r="S1108" s="457">
        <f t="shared" si="591"/>
        <v>0</v>
      </c>
      <c r="T1108" s="457">
        <f t="shared" si="592"/>
        <v>0</v>
      </c>
      <c r="U1108" s="457">
        <f t="shared" si="593"/>
        <v>0</v>
      </c>
      <c r="V1108" s="458">
        <f t="shared" si="594"/>
        <v>0</v>
      </c>
      <c r="W1108" s="459"/>
      <c r="X1108" s="444"/>
    </row>
    <row r="1109" spans="1:25" ht="39" customHeight="1">
      <c r="A1109" s="446" t="s">
        <v>570</v>
      </c>
      <c r="B1109" s="497" t="s">
        <v>640</v>
      </c>
      <c r="C1109" s="449" t="s">
        <v>1739</v>
      </c>
      <c r="D1109" s="449"/>
      <c r="E1109" s="449"/>
      <c r="F1109" s="449"/>
      <c r="G1109" s="449"/>
      <c r="H1109" s="479" t="s">
        <v>43</v>
      </c>
      <c r="I1109" s="450">
        <v>3</v>
      </c>
      <c r="J1109" s="451">
        <f t="shared" si="586"/>
        <v>6</v>
      </c>
      <c r="K1109" s="452">
        <v>0</v>
      </c>
      <c r="L1109" s="453">
        <v>0.08</v>
      </c>
      <c r="M1109" s="454">
        <f t="shared" si="587"/>
        <v>0</v>
      </c>
      <c r="N1109" s="454">
        <f t="shared" si="588"/>
        <v>0</v>
      </c>
      <c r="O1109" s="455">
        <f t="shared" si="589"/>
        <v>0</v>
      </c>
      <c r="P1109" s="455">
        <f t="shared" si="590"/>
        <v>0</v>
      </c>
      <c r="Q1109" s="479" t="s">
        <v>43</v>
      </c>
      <c r="R1109" s="456">
        <v>3</v>
      </c>
      <c r="S1109" s="457">
        <f t="shared" si="591"/>
        <v>0</v>
      </c>
      <c r="T1109" s="457">
        <f t="shared" si="592"/>
        <v>0</v>
      </c>
      <c r="U1109" s="457">
        <f t="shared" si="593"/>
        <v>0</v>
      </c>
      <c r="V1109" s="458">
        <f t="shared" si="594"/>
        <v>0</v>
      </c>
      <c r="W1109" s="459"/>
      <c r="X1109" s="444"/>
    </row>
    <row r="1110" spans="1:25" s="445" customFormat="1" ht="30.75" customHeight="1">
      <c r="A1110" s="446"/>
      <c r="B1110" s="436" t="s">
        <v>1743</v>
      </c>
      <c r="C1110" s="437"/>
      <c r="D1110" s="437"/>
      <c r="E1110" s="437"/>
      <c r="F1110" s="437"/>
      <c r="G1110" s="437"/>
      <c r="H1110" s="437"/>
      <c r="I1110" s="439"/>
      <c r="J1110" s="437"/>
      <c r="K1110" s="437"/>
      <c r="L1110" s="437"/>
      <c r="M1110" s="437"/>
      <c r="N1110" s="441" t="s">
        <v>535</v>
      </c>
      <c r="O1110" s="440">
        <f>O1111</f>
        <v>0</v>
      </c>
      <c r="P1110" s="440">
        <f>P1111</f>
        <v>0</v>
      </c>
      <c r="Q1110" s="594"/>
      <c r="R1110" s="442"/>
      <c r="S1110" s="440">
        <f>S1111</f>
        <v>0</v>
      </c>
      <c r="T1110" s="440">
        <f t="shared" ref="T1110:V1110" si="595">T1111</f>
        <v>0</v>
      </c>
      <c r="U1110" s="440">
        <f t="shared" si="595"/>
        <v>0</v>
      </c>
      <c r="V1110" s="440">
        <f t="shared" si="595"/>
        <v>0</v>
      </c>
      <c r="W1110" s="443"/>
      <c r="X1110" s="444"/>
      <c r="Y1110" s="410"/>
    </row>
    <row r="1111" spans="1:25" ht="63.75" customHeight="1">
      <c r="A1111" s="446" t="s">
        <v>570</v>
      </c>
      <c r="B1111" s="447" t="s">
        <v>571</v>
      </c>
      <c r="C1111" s="449" t="s">
        <v>1744</v>
      </c>
      <c r="D1111" s="449"/>
      <c r="E1111" s="449"/>
      <c r="F1111" s="449"/>
      <c r="G1111" s="449"/>
      <c r="H1111" s="479" t="s">
        <v>43</v>
      </c>
      <c r="I1111" s="450">
        <v>500</v>
      </c>
      <c r="J1111" s="451">
        <f>I1111*2</f>
        <v>1000</v>
      </c>
      <c r="K1111" s="452">
        <v>0</v>
      </c>
      <c r="L1111" s="453">
        <v>0.08</v>
      </c>
      <c r="M1111" s="454">
        <f>K1111*L1111</f>
        <v>0</v>
      </c>
      <c r="N1111" s="454">
        <f>K1111+M1111</f>
        <v>0</v>
      </c>
      <c r="O1111" s="455">
        <f>J1111*K1111</f>
        <v>0</v>
      </c>
      <c r="P1111" s="455">
        <f>J1111*N1111</f>
        <v>0</v>
      </c>
      <c r="Q1111" s="479" t="s">
        <v>43</v>
      </c>
      <c r="R1111" s="456">
        <f>J1111*0.6</f>
        <v>600</v>
      </c>
      <c r="S1111" s="457">
        <f>R1111*K1111</f>
        <v>0</v>
      </c>
      <c r="T1111" s="457">
        <f>R1111*N1111</f>
        <v>0</v>
      </c>
      <c r="U1111" s="457">
        <f>O1111+S1111</f>
        <v>0</v>
      </c>
      <c r="V1111" s="458">
        <f>P1111+T1111</f>
        <v>0</v>
      </c>
      <c r="W1111" s="459">
        <v>20</v>
      </c>
      <c r="X1111" s="444"/>
    </row>
    <row r="1112" spans="1:25" s="445" customFormat="1" ht="30.75" customHeight="1">
      <c r="A1112" s="446"/>
      <c r="B1112" s="436" t="s">
        <v>1745</v>
      </c>
      <c r="C1112" s="437"/>
      <c r="D1112" s="437"/>
      <c r="E1112" s="437"/>
      <c r="F1112" s="437"/>
      <c r="G1112" s="437"/>
      <c r="H1112" s="437"/>
      <c r="I1112" s="439"/>
      <c r="J1112" s="437"/>
      <c r="K1112" s="437"/>
      <c r="L1112" s="437"/>
      <c r="M1112" s="437"/>
      <c r="N1112" s="441" t="s">
        <v>535</v>
      </c>
      <c r="O1112" s="440">
        <f>O1113+O1114+O1115</f>
        <v>0</v>
      </c>
      <c r="P1112" s="440">
        <f>P1113+P1114+P1115</f>
        <v>0</v>
      </c>
      <c r="Q1112" s="594"/>
      <c r="R1112" s="548"/>
      <c r="S1112" s="440">
        <f>S1113+S1114+S1115</f>
        <v>0</v>
      </c>
      <c r="T1112" s="440">
        <f>T1113+T1114+T1115</f>
        <v>0</v>
      </c>
      <c r="U1112" s="440">
        <f>U1113+U1114+U1115</f>
        <v>0</v>
      </c>
      <c r="V1112" s="440">
        <f>V1113+V1114+V1115</f>
        <v>0</v>
      </c>
      <c r="W1112" s="443"/>
      <c r="X1112" s="444"/>
      <c r="Y1112" s="410"/>
    </row>
    <row r="1113" spans="1:25" ht="70.5" customHeight="1">
      <c r="A1113" s="446" t="s">
        <v>570</v>
      </c>
      <c r="B1113" s="447" t="s">
        <v>571</v>
      </c>
      <c r="C1113" s="449" t="s">
        <v>1746</v>
      </c>
      <c r="D1113" s="449"/>
      <c r="E1113" s="449"/>
      <c r="F1113" s="449"/>
      <c r="G1113" s="449"/>
      <c r="H1113" s="479" t="s">
        <v>43</v>
      </c>
      <c r="I1113" s="450">
        <v>60</v>
      </c>
      <c r="J1113" s="451">
        <f>I1113*2</f>
        <v>120</v>
      </c>
      <c r="K1113" s="452">
        <v>0</v>
      </c>
      <c r="L1113" s="453">
        <v>0.08</v>
      </c>
      <c r="M1113" s="454">
        <f>K1113*L1113</f>
        <v>0</v>
      </c>
      <c r="N1113" s="454">
        <f>K1113+M1113</f>
        <v>0</v>
      </c>
      <c r="O1113" s="455">
        <f>J1113*K1113</f>
        <v>0</v>
      </c>
      <c r="P1113" s="455">
        <f>J1113*N1113</f>
        <v>0</v>
      </c>
      <c r="Q1113" s="479" t="s">
        <v>43</v>
      </c>
      <c r="R1113" s="456">
        <f>J1113*0.6</f>
        <v>72</v>
      </c>
      <c r="S1113" s="457">
        <f>R1113*K1113</f>
        <v>0</v>
      </c>
      <c r="T1113" s="457">
        <f>R1113*N1113</f>
        <v>0</v>
      </c>
      <c r="U1113" s="457">
        <f t="shared" ref="U1113:V1115" si="596">O1113+S1113</f>
        <v>0</v>
      </c>
      <c r="V1113" s="458">
        <f t="shared" si="596"/>
        <v>0</v>
      </c>
      <c r="W1113" s="459">
        <v>8</v>
      </c>
      <c r="X1113" s="444"/>
    </row>
    <row r="1114" spans="1:25" ht="63.75" customHeight="1">
      <c r="A1114" s="446" t="s">
        <v>570</v>
      </c>
      <c r="B1114" s="447" t="s">
        <v>573</v>
      </c>
      <c r="C1114" s="449" t="s">
        <v>1747</v>
      </c>
      <c r="D1114" s="449"/>
      <c r="E1114" s="449"/>
      <c r="F1114" s="449"/>
      <c r="G1114" s="449"/>
      <c r="H1114" s="479" t="s">
        <v>43</v>
      </c>
      <c r="I1114" s="450">
        <v>20</v>
      </c>
      <c r="J1114" s="451">
        <f>I1114*2</f>
        <v>40</v>
      </c>
      <c r="K1114" s="452">
        <v>0</v>
      </c>
      <c r="L1114" s="453">
        <v>0.08</v>
      </c>
      <c r="M1114" s="454">
        <f>K1114*L1114</f>
        <v>0</v>
      </c>
      <c r="N1114" s="454">
        <f>K1114+M1114</f>
        <v>0</v>
      </c>
      <c r="O1114" s="455">
        <f>J1114*K1114</f>
        <v>0</v>
      </c>
      <c r="P1114" s="455">
        <f>J1114*N1114</f>
        <v>0</v>
      </c>
      <c r="Q1114" s="479" t="s">
        <v>43</v>
      </c>
      <c r="R1114" s="456">
        <f>J1114*0.6</f>
        <v>24</v>
      </c>
      <c r="S1114" s="457">
        <f>R1114*K1114</f>
        <v>0</v>
      </c>
      <c r="T1114" s="457">
        <f>R1114*N1114</f>
        <v>0</v>
      </c>
      <c r="U1114" s="457">
        <f t="shared" si="596"/>
        <v>0</v>
      </c>
      <c r="V1114" s="458">
        <f t="shared" si="596"/>
        <v>0</v>
      </c>
      <c r="W1114" s="459">
        <v>5</v>
      </c>
      <c r="X1114" s="444"/>
    </row>
    <row r="1115" spans="1:25" ht="63.75" customHeight="1">
      <c r="A1115" s="446" t="s">
        <v>570</v>
      </c>
      <c r="B1115" s="549" t="s">
        <v>575</v>
      </c>
      <c r="C1115" s="550"/>
      <c r="D1115" s="550"/>
      <c r="E1115" s="550"/>
      <c r="F1115" s="550"/>
      <c r="G1115" s="550"/>
      <c r="H1115" s="479"/>
      <c r="I1115" s="450"/>
      <c r="J1115" s="451"/>
      <c r="K1115" s="452"/>
      <c r="L1115" s="453"/>
      <c r="M1115" s="452"/>
      <c r="N1115" s="454"/>
      <c r="O1115" s="455"/>
      <c r="P1115" s="455"/>
      <c r="Q1115" s="479"/>
      <c r="R1115" s="456"/>
      <c r="S1115" s="457"/>
      <c r="T1115" s="457"/>
      <c r="U1115" s="457"/>
      <c r="V1115" s="551"/>
      <c r="W1115" s="552"/>
      <c r="X1115" s="444"/>
    </row>
    <row r="1116" spans="1:25" s="445" customFormat="1" ht="30.75" customHeight="1">
      <c r="A1116" s="435"/>
      <c r="B1116" s="516" t="s">
        <v>1748</v>
      </c>
      <c r="C1116" s="438"/>
      <c r="D1116" s="438"/>
      <c r="E1116" s="438"/>
      <c r="F1116" s="605"/>
      <c r="G1116" s="605"/>
      <c r="H1116" s="553"/>
      <c r="I1116" s="554"/>
      <c r="J1116" s="553"/>
      <c r="K1116" s="553"/>
      <c r="L1116" s="553"/>
      <c r="M1116" s="553"/>
      <c r="N1116" s="556" t="s">
        <v>535</v>
      </c>
      <c r="O1116" s="555">
        <f>SUM(O1118:O1142)</f>
        <v>0</v>
      </c>
      <c r="P1116" s="555">
        <f>SUM(P1118:P1142)</f>
        <v>0</v>
      </c>
      <c r="Q1116" s="594"/>
      <c r="R1116" s="548"/>
      <c r="S1116" s="555">
        <f>SUM(S1118:S1142)</f>
        <v>0</v>
      </c>
      <c r="T1116" s="555">
        <f>SUM(T1118:T1142)</f>
        <v>0</v>
      </c>
      <c r="U1116" s="555">
        <f>SUM(U1118:U1142)</f>
        <v>0</v>
      </c>
      <c r="V1116" s="555">
        <f>SUM(V1118:V1142)</f>
        <v>0</v>
      </c>
      <c r="W1116" s="443"/>
      <c r="X1116" s="444"/>
      <c r="Y1116" s="410"/>
    </row>
    <row r="1117" spans="1:25" ht="48.75" customHeight="1">
      <c r="A1117" s="446" t="s">
        <v>570</v>
      </c>
      <c r="B1117" s="447" t="s">
        <v>571</v>
      </c>
      <c r="C1117" s="557" t="s">
        <v>1749</v>
      </c>
      <c r="D1117" s="465"/>
      <c r="E1117" s="465"/>
      <c r="F1117" s="465"/>
      <c r="G1117" s="465"/>
      <c r="H1117" s="466"/>
      <c r="I1117" s="467"/>
      <c r="J1117" s="468"/>
      <c r="K1117" s="470"/>
      <c r="L1117" s="471"/>
      <c r="M1117" s="472"/>
      <c r="N1117" s="472"/>
      <c r="O1117" s="473"/>
      <c r="P1117" s="473"/>
      <c r="Q1117" s="473"/>
      <c r="R1117" s="474"/>
      <c r="S1117" s="475"/>
      <c r="T1117" s="475"/>
      <c r="U1117" s="475"/>
      <c r="V1117" s="476"/>
      <c r="W1117" s="477"/>
      <c r="X1117" s="444"/>
    </row>
    <row r="1118" spans="1:25" ht="177.75" customHeight="1">
      <c r="A1118" s="446" t="s">
        <v>570</v>
      </c>
      <c r="B1118" s="497" t="s">
        <v>617</v>
      </c>
      <c r="C1118" s="550" t="s">
        <v>1750</v>
      </c>
      <c r="D1118" s="449"/>
      <c r="E1118" s="449"/>
      <c r="F1118" s="449"/>
      <c r="G1118" s="449"/>
      <c r="H1118" s="479" t="s">
        <v>43</v>
      </c>
      <c r="I1118" s="450">
        <v>150</v>
      </c>
      <c r="J1118" s="451">
        <f t="shared" ref="J1118:J1136" si="597">I1118*2</f>
        <v>300</v>
      </c>
      <c r="K1118" s="452">
        <v>0</v>
      </c>
      <c r="L1118" s="453">
        <v>0.08</v>
      </c>
      <c r="M1118" s="454">
        <f t="shared" ref="M1118:M1134" si="598">K1118*L1118</f>
        <v>0</v>
      </c>
      <c r="N1118" s="454">
        <f t="shared" ref="N1118:N1136" si="599">K1118+M1118</f>
        <v>0</v>
      </c>
      <c r="O1118" s="455">
        <f t="shared" ref="O1118:O1133" si="600">J1118*K1118</f>
        <v>0</v>
      </c>
      <c r="P1118" s="455">
        <f t="shared" ref="P1118:P1133" si="601">J1118*N1118</f>
        <v>0</v>
      </c>
      <c r="Q1118" s="479" t="s">
        <v>43</v>
      </c>
      <c r="R1118" s="456">
        <f t="shared" ref="R1118:R1134" si="602">J1118*0.6</f>
        <v>180</v>
      </c>
      <c r="S1118" s="457">
        <f t="shared" ref="S1118:S1136" si="603">R1118*K1118</f>
        <v>0</v>
      </c>
      <c r="T1118" s="457">
        <f t="shared" ref="T1118:T1136" si="604">R1118*N1118</f>
        <v>0</v>
      </c>
      <c r="U1118" s="457">
        <f t="shared" ref="U1118:U1136" si="605">O1118+S1118</f>
        <v>0</v>
      </c>
      <c r="V1118" s="458">
        <f t="shared" ref="V1118:V1136" si="606">P1118+T1118</f>
        <v>0</v>
      </c>
      <c r="W1118" s="459">
        <v>26</v>
      </c>
      <c r="X1118" s="444"/>
    </row>
    <row r="1119" spans="1:25" ht="209.25" customHeight="1">
      <c r="A1119" s="446" t="s">
        <v>570</v>
      </c>
      <c r="B1119" s="497" t="s">
        <v>619</v>
      </c>
      <c r="C1119" s="550" t="s">
        <v>1751</v>
      </c>
      <c r="D1119" s="449"/>
      <c r="E1119" s="449"/>
      <c r="F1119" s="449"/>
      <c r="G1119" s="449"/>
      <c r="H1119" s="479" t="s">
        <v>43</v>
      </c>
      <c r="I1119" s="450">
        <v>150</v>
      </c>
      <c r="J1119" s="451">
        <f t="shared" si="597"/>
        <v>300</v>
      </c>
      <c r="K1119" s="452">
        <v>0</v>
      </c>
      <c r="L1119" s="453">
        <v>0.08</v>
      </c>
      <c r="M1119" s="454">
        <f t="shared" si="598"/>
        <v>0</v>
      </c>
      <c r="N1119" s="454">
        <f t="shared" si="599"/>
        <v>0</v>
      </c>
      <c r="O1119" s="455">
        <f t="shared" si="600"/>
        <v>0</v>
      </c>
      <c r="P1119" s="455">
        <f t="shared" si="601"/>
        <v>0</v>
      </c>
      <c r="Q1119" s="479" t="s">
        <v>43</v>
      </c>
      <c r="R1119" s="456">
        <f t="shared" si="602"/>
        <v>180</v>
      </c>
      <c r="S1119" s="457">
        <f t="shared" si="603"/>
        <v>0</v>
      </c>
      <c r="T1119" s="457">
        <f t="shared" si="604"/>
        <v>0</v>
      </c>
      <c r="U1119" s="457">
        <f t="shared" si="605"/>
        <v>0</v>
      </c>
      <c r="V1119" s="458">
        <f t="shared" si="606"/>
        <v>0</v>
      </c>
      <c r="W1119" s="459">
        <v>40</v>
      </c>
      <c r="X1119" s="444"/>
    </row>
    <row r="1120" spans="1:25" ht="60.75" customHeight="1">
      <c r="A1120" s="446" t="s">
        <v>570</v>
      </c>
      <c r="B1120" s="497" t="s">
        <v>621</v>
      </c>
      <c r="C1120" s="550" t="s">
        <v>1752</v>
      </c>
      <c r="D1120" s="449"/>
      <c r="E1120" s="449"/>
      <c r="F1120" s="449"/>
      <c r="G1120" s="449"/>
      <c r="H1120" s="479" t="s">
        <v>43</v>
      </c>
      <c r="I1120" s="450">
        <v>150</v>
      </c>
      <c r="J1120" s="451">
        <f t="shared" si="597"/>
        <v>300</v>
      </c>
      <c r="K1120" s="452">
        <v>0</v>
      </c>
      <c r="L1120" s="453">
        <v>0.08</v>
      </c>
      <c r="M1120" s="454">
        <f t="shared" si="598"/>
        <v>0</v>
      </c>
      <c r="N1120" s="454">
        <f t="shared" si="599"/>
        <v>0</v>
      </c>
      <c r="O1120" s="455">
        <f t="shared" si="600"/>
        <v>0</v>
      </c>
      <c r="P1120" s="455">
        <f t="shared" si="601"/>
        <v>0</v>
      </c>
      <c r="Q1120" s="479" t="s">
        <v>43</v>
      </c>
      <c r="R1120" s="456">
        <f t="shared" si="602"/>
        <v>180</v>
      </c>
      <c r="S1120" s="457">
        <f t="shared" si="603"/>
        <v>0</v>
      </c>
      <c r="T1120" s="457">
        <f t="shared" si="604"/>
        <v>0</v>
      </c>
      <c r="U1120" s="457">
        <f t="shared" si="605"/>
        <v>0</v>
      </c>
      <c r="V1120" s="458">
        <f t="shared" si="606"/>
        <v>0</v>
      </c>
      <c r="W1120" s="459">
        <v>30</v>
      </c>
      <c r="X1120" s="444"/>
    </row>
    <row r="1121" spans="1:24" ht="64.5" customHeight="1">
      <c r="A1121" s="446" t="s">
        <v>570</v>
      </c>
      <c r="B1121" s="497" t="s">
        <v>623</v>
      </c>
      <c r="C1121" s="550" t="s">
        <v>1753</v>
      </c>
      <c r="D1121" s="449"/>
      <c r="E1121" s="449"/>
      <c r="F1121" s="449"/>
      <c r="G1121" s="449"/>
      <c r="H1121" s="479" t="s">
        <v>43</v>
      </c>
      <c r="I1121" s="450">
        <v>120</v>
      </c>
      <c r="J1121" s="451">
        <f t="shared" si="597"/>
        <v>240</v>
      </c>
      <c r="K1121" s="452">
        <v>0</v>
      </c>
      <c r="L1121" s="453">
        <v>0.08</v>
      </c>
      <c r="M1121" s="454">
        <f t="shared" si="598"/>
        <v>0</v>
      </c>
      <c r="N1121" s="454">
        <f t="shared" si="599"/>
        <v>0</v>
      </c>
      <c r="O1121" s="455">
        <f t="shared" si="600"/>
        <v>0</v>
      </c>
      <c r="P1121" s="455">
        <f t="shared" si="601"/>
        <v>0</v>
      </c>
      <c r="Q1121" s="479" t="s">
        <v>43</v>
      </c>
      <c r="R1121" s="456">
        <f t="shared" si="602"/>
        <v>144</v>
      </c>
      <c r="S1121" s="457">
        <f t="shared" si="603"/>
        <v>0</v>
      </c>
      <c r="T1121" s="457">
        <f t="shared" si="604"/>
        <v>0</v>
      </c>
      <c r="U1121" s="457">
        <f t="shared" si="605"/>
        <v>0</v>
      </c>
      <c r="V1121" s="458">
        <f t="shared" si="606"/>
        <v>0</v>
      </c>
      <c r="W1121" s="459">
        <v>30</v>
      </c>
      <c r="X1121" s="444"/>
    </row>
    <row r="1122" spans="1:24" ht="49.5" customHeight="1">
      <c r="A1122" s="446" t="s">
        <v>1754</v>
      </c>
      <c r="B1122" s="497" t="s">
        <v>632</v>
      </c>
      <c r="C1122" s="550" t="s">
        <v>1755</v>
      </c>
      <c r="D1122" s="449"/>
      <c r="E1122" s="449"/>
      <c r="F1122" s="449"/>
      <c r="G1122" s="449"/>
      <c r="H1122" s="479" t="s">
        <v>43</v>
      </c>
      <c r="I1122" s="450">
        <v>30</v>
      </c>
      <c r="J1122" s="451">
        <f t="shared" si="597"/>
        <v>60</v>
      </c>
      <c r="K1122" s="452">
        <v>0</v>
      </c>
      <c r="L1122" s="453">
        <v>0.08</v>
      </c>
      <c r="M1122" s="454">
        <f t="shared" si="598"/>
        <v>0</v>
      </c>
      <c r="N1122" s="454">
        <f t="shared" si="599"/>
        <v>0</v>
      </c>
      <c r="O1122" s="455">
        <f t="shared" si="600"/>
        <v>0</v>
      </c>
      <c r="P1122" s="455">
        <f t="shared" si="601"/>
        <v>0</v>
      </c>
      <c r="Q1122" s="479" t="s">
        <v>43</v>
      </c>
      <c r="R1122" s="456">
        <f t="shared" si="602"/>
        <v>36</v>
      </c>
      <c r="S1122" s="457">
        <f t="shared" si="603"/>
        <v>0</v>
      </c>
      <c r="T1122" s="457">
        <f t="shared" si="604"/>
        <v>0</v>
      </c>
      <c r="U1122" s="457">
        <f t="shared" si="605"/>
        <v>0</v>
      </c>
      <c r="V1122" s="458">
        <f t="shared" si="606"/>
        <v>0</v>
      </c>
      <c r="W1122" s="459">
        <v>12</v>
      </c>
      <c r="X1122" s="444"/>
    </row>
    <row r="1123" spans="1:24" ht="59.25" customHeight="1">
      <c r="A1123" s="446" t="s">
        <v>570</v>
      </c>
      <c r="B1123" s="497" t="s">
        <v>634</v>
      </c>
      <c r="C1123" s="550" t="s">
        <v>1756</v>
      </c>
      <c r="D1123" s="449"/>
      <c r="E1123" s="449"/>
      <c r="F1123" s="449"/>
      <c r="G1123" s="449"/>
      <c r="H1123" s="479" t="s">
        <v>43</v>
      </c>
      <c r="I1123" s="450">
        <v>70</v>
      </c>
      <c r="J1123" s="451">
        <f t="shared" si="597"/>
        <v>140</v>
      </c>
      <c r="K1123" s="452">
        <v>0</v>
      </c>
      <c r="L1123" s="453">
        <v>0.08</v>
      </c>
      <c r="M1123" s="454">
        <f t="shared" si="598"/>
        <v>0</v>
      </c>
      <c r="N1123" s="454">
        <f t="shared" si="599"/>
        <v>0</v>
      </c>
      <c r="O1123" s="455">
        <f t="shared" si="600"/>
        <v>0</v>
      </c>
      <c r="P1123" s="455">
        <f t="shared" si="601"/>
        <v>0</v>
      </c>
      <c r="Q1123" s="479" t="s">
        <v>43</v>
      </c>
      <c r="R1123" s="456">
        <f t="shared" si="602"/>
        <v>84</v>
      </c>
      <c r="S1123" s="457">
        <f t="shared" si="603"/>
        <v>0</v>
      </c>
      <c r="T1123" s="457">
        <f t="shared" si="604"/>
        <v>0</v>
      </c>
      <c r="U1123" s="457">
        <f t="shared" si="605"/>
        <v>0</v>
      </c>
      <c r="V1123" s="458">
        <f t="shared" si="606"/>
        <v>0</v>
      </c>
      <c r="W1123" s="459">
        <v>40</v>
      </c>
      <c r="X1123" s="444"/>
    </row>
    <row r="1124" spans="1:24" ht="165" customHeight="1">
      <c r="A1124" s="446" t="s">
        <v>570</v>
      </c>
      <c r="B1124" s="497" t="s">
        <v>636</v>
      </c>
      <c r="C1124" s="550" t="s">
        <v>1757</v>
      </c>
      <c r="D1124" s="449"/>
      <c r="E1124" s="449"/>
      <c r="F1124" s="449"/>
      <c r="G1124" s="449"/>
      <c r="H1124" s="479" t="s">
        <v>43</v>
      </c>
      <c r="I1124" s="450">
        <v>5</v>
      </c>
      <c r="J1124" s="451">
        <f t="shared" si="597"/>
        <v>10</v>
      </c>
      <c r="K1124" s="452">
        <v>0</v>
      </c>
      <c r="L1124" s="453">
        <v>0.08</v>
      </c>
      <c r="M1124" s="454">
        <f t="shared" si="598"/>
        <v>0</v>
      </c>
      <c r="N1124" s="454">
        <f t="shared" si="599"/>
        <v>0</v>
      </c>
      <c r="O1124" s="455">
        <f t="shared" si="600"/>
        <v>0</v>
      </c>
      <c r="P1124" s="455">
        <f t="shared" si="601"/>
        <v>0</v>
      </c>
      <c r="Q1124" s="479" t="s">
        <v>43</v>
      </c>
      <c r="R1124" s="456">
        <f t="shared" si="602"/>
        <v>6</v>
      </c>
      <c r="S1124" s="457">
        <f t="shared" si="603"/>
        <v>0</v>
      </c>
      <c r="T1124" s="457">
        <f t="shared" si="604"/>
        <v>0</v>
      </c>
      <c r="U1124" s="457">
        <f t="shared" si="605"/>
        <v>0</v>
      </c>
      <c r="V1124" s="458">
        <f t="shared" si="606"/>
        <v>0</v>
      </c>
      <c r="W1124" s="459"/>
      <c r="X1124" s="444"/>
    </row>
    <row r="1125" spans="1:24" ht="88.35" customHeight="1">
      <c r="A1125" s="446" t="s">
        <v>570</v>
      </c>
      <c r="B1125" s="497" t="s">
        <v>638</v>
      </c>
      <c r="C1125" s="550" t="s">
        <v>1758</v>
      </c>
      <c r="D1125" s="449"/>
      <c r="E1125" s="449"/>
      <c r="F1125" s="449"/>
      <c r="G1125" s="449"/>
      <c r="H1125" s="479" t="s">
        <v>43</v>
      </c>
      <c r="I1125" s="450">
        <v>50</v>
      </c>
      <c r="J1125" s="451">
        <f t="shared" si="597"/>
        <v>100</v>
      </c>
      <c r="K1125" s="452">
        <v>0</v>
      </c>
      <c r="L1125" s="453">
        <v>0.08</v>
      </c>
      <c r="M1125" s="454">
        <f t="shared" si="598"/>
        <v>0</v>
      </c>
      <c r="N1125" s="454">
        <f t="shared" si="599"/>
        <v>0</v>
      </c>
      <c r="O1125" s="455">
        <f t="shared" si="600"/>
        <v>0</v>
      </c>
      <c r="P1125" s="455">
        <f t="shared" si="601"/>
        <v>0</v>
      </c>
      <c r="Q1125" s="479" t="s">
        <v>43</v>
      </c>
      <c r="R1125" s="456">
        <f t="shared" si="602"/>
        <v>60</v>
      </c>
      <c r="S1125" s="457">
        <f t="shared" si="603"/>
        <v>0</v>
      </c>
      <c r="T1125" s="457">
        <f t="shared" si="604"/>
        <v>0</v>
      </c>
      <c r="U1125" s="457">
        <f t="shared" si="605"/>
        <v>0</v>
      </c>
      <c r="V1125" s="458">
        <f t="shared" si="606"/>
        <v>0</v>
      </c>
      <c r="W1125" s="459"/>
      <c r="X1125" s="444"/>
    </row>
    <row r="1126" spans="1:24" ht="165.75" customHeight="1">
      <c r="A1126" s="446" t="s">
        <v>570</v>
      </c>
      <c r="B1126" s="497" t="s">
        <v>640</v>
      </c>
      <c r="C1126" s="550" t="s">
        <v>1759</v>
      </c>
      <c r="D1126" s="449"/>
      <c r="E1126" s="449"/>
      <c r="F1126" s="449"/>
      <c r="G1126" s="449"/>
      <c r="H1126" s="479" t="s">
        <v>43</v>
      </c>
      <c r="I1126" s="450">
        <v>50</v>
      </c>
      <c r="J1126" s="451">
        <f t="shared" si="597"/>
        <v>100</v>
      </c>
      <c r="K1126" s="452">
        <v>0</v>
      </c>
      <c r="L1126" s="453">
        <v>0.08</v>
      </c>
      <c r="M1126" s="454">
        <f t="shared" si="598"/>
        <v>0</v>
      </c>
      <c r="N1126" s="454">
        <f t="shared" si="599"/>
        <v>0</v>
      </c>
      <c r="O1126" s="455">
        <f t="shared" si="600"/>
        <v>0</v>
      </c>
      <c r="P1126" s="455">
        <f t="shared" si="601"/>
        <v>0</v>
      </c>
      <c r="Q1126" s="479" t="s">
        <v>43</v>
      </c>
      <c r="R1126" s="456">
        <f t="shared" si="602"/>
        <v>60</v>
      </c>
      <c r="S1126" s="457">
        <f t="shared" si="603"/>
        <v>0</v>
      </c>
      <c r="T1126" s="457">
        <f t="shared" si="604"/>
        <v>0</v>
      </c>
      <c r="U1126" s="457">
        <f t="shared" si="605"/>
        <v>0</v>
      </c>
      <c r="V1126" s="458">
        <f t="shared" si="606"/>
        <v>0</v>
      </c>
      <c r="W1126" s="459">
        <v>22</v>
      </c>
      <c r="X1126" s="444"/>
    </row>
    <row r="1127" spans="1:24" ht="245.25" customHeight="1">
      <c r="A1127" s="446" t="s">
        <v>570</v>
      </c>
      <c r="B1127" s="497" t="s">
        <v>1059</v>
      </c>
      <c r="C1127" s="550" t="s">
        <v>1760</v>
      </c>
      <c r="D1127" s="449"/>
      <c r="E1127" s="449"/>
      <c r="F1127" s="449"/>
      <c r="G1127" s="449"/>
      <c r="H1127" s="479" t="s">
        <v>43</v>
      </c>
      <c r="I1127" s="450">
        <v>100</v>
      </c>
      <c r="J1127" s="451">
        <f t="shared" si="597"/>
        <v>200</v>
      </c>
      <c r="K1127" s="452">
        <v>0</v>
      </c>
      <c r="L1127" s="453">
        <v>0.08</v>
      </c>
      <c r="M1127" s="454">
        <f t="shared" si="598"/>
        <v>0</v>
      </c>
      <c r="N1127" s="454">
        <f t="shared" si="599"/>
        <v>0</v>
      </c>
      <c r="O1127" s="455">
        <f t="shared" si="600"/>
        <v>0</v>
      </c>
      <c r="P1127" s="455">
        <f t="shared" si="601"/>
        <v>0</v>
      </c>
      <c r="Q1127" s="479" t="s">
        <v>43</v>
      </c>
      <c r="R1127" s="456">
        <f t="shared" si="602"/>
        <v>120</v>
      </c>
      <c r="S1127" s="457">
        <f t="shared" si="603"/>
        <v>0</v>
      </c>
      <c r="T1127" s="457">
        <f t="shared" si="604"/>
        <v>0</v>
      </c>
      <c r="U1127" s="457">
        <f t="shared" si="605"/>
        <v>0</v>
      </c>
      <c r="V1127" s="458">
        <f t="shared" si="606"/>
        <v>0</v>
      </c>
      <c r="W1127" s="459">
        <v>13</v>
      </c>
      <c r="X1127" s="444"/>
    </row>
    <row r="1128" spans="1:24">
      <c r="A1128" s="446" t="s">
        <v>570</v>
      </c>
      <c r="B1128" s="497" t="s">
        <v>1061</v>
      </c>
      <c r="C1128" s="550" t="s">
        <v>1761</v>
      </c>
      <c r="D1128" s="449"/>
      <c r="E1128" s="449"/>
      <c r="F1128" s="449"/>
      <c r="G1128" s="449"/>
      <c r="H1128" s="479" t="s">
        <v>43</v>
      </c>
      <c r="I1128" s="450">
        <v>100</v>
      </c>
      <c r="J1128" s="451">
        <f t="shared" si="597"/>
        <v>200</v>
      </c>
      <c r="K1128" s="452">
        <v>0</v>
      </c>
      <c r="L1128" s="453">
        <v>0.08</v>
      </c>
      <c r="M1128" s="454">
        <f t="shared" si="598"/>
        <v>0</v>
      </c>
      <c r="N1128" s="454">
        <f t="shared" si="599"/>
        <v>0</v>
      </c>
      <c r="O1128" s="455">
        <f t="shared" si="600"/>
        <v>0</v>
      </c>
      <c r="P1128" s="455">
        <f t="shared" si="601"/>
        <v>0</v>
      </c>
      <c r="Q1128" s="479" t="s">
        <v>43</v>
      </c>
      <c r="R1128" s="456">
        <f t="shared" si="602"/>
        <v>120</v>
      </c>
      <c r="S1128" s="457">
        <f t="shared" si="603"/>
        <v>0</v>
      </c>
      <c r="T1128" s="457">
        <f t="shared" si="604"/>
        <v>0</v>
      </c>
      <c r="U1128" s="457">
        <f t="shared" si="605"/>
        <v>0</v>
      </c>
      <c r="V1128" s="458">
        <f t="shared" si="606"/>
        <v>0</v>
      </c>
      <c r="W1128" s="459">
        <v>15</v>
      </c>
      <c r="X1128" s="444"/>
    </row>
    <row r="1129" spans="1:24" ht="83.25" customHeight="1">
      <c r="A1129" s="446" t="s">
        <v>570</v>
      </c>
      <c r="B1129" s="497" t="s">
        <v>1063</v>
      </c>
      <c r="C1129" s="550" t="s">
        <v>1762</v>
      </c>
      <c r="D1129" s="449"/>
      <c r="E1129" s="449"/>
      <c r="F1129" s="449"/>
      <c r="G1129" s="449"/>
      <c r="H1129" s="479" t="s">
        <v>43</v>
      </c>
      <c r="I1129" s="450">
        <v>80</v>
      </c>
      <c r="J1129" s="451">
        <f t="shared" si="597"/>
        <v>160</v>
      </c>
      <c r="K1129" s="452">
        <v>0</v>
      </c>
      <c r="L1129" s="453">
        <v>0.08</v>
      </c>
      <c r="M1129" s="454">
        <f t="shared" si="598"/>
        <v>0</v>
      </c>
      <c r="N1129" s="454">
        <f t="shared" si="599"/>
        <v>0</v>
      </c>
      <c r="O1129" s="455">
        <f t="shared" si="600"/>
        <v>0</v>
      </c>
      <c r="P1129" s="455">
        <f t="shared" si="601"/>
        <v>0</v>
      </c>
      <c r="Q1129" s="479" t="s">
        <v>43</v>
      </c>
      <c r="R1129" s="456">
        <f t="shared" si="602"/>
        <v>96</v>
      </c>
      <c r="S1129" s="457">
        <f t="shared" si="603"/>
        <v>0</v>
      </c>
      <c r="T1129" s="457">
        <f t="shared" si="604"/>
        <v>0</v>
      </c>
      <c r="U1129" s="457">
        <f t="shared" si="605"/>
        <v>0</v>
      </c>
      <c r="V1129" s="458">
        <f t="shared" si="606"/>
        <v>0</v>
      </c>
      <c r="W1129" s="459">
        <v>30</v>
      </c>
      <c r="X1129" s="444"/>
    </row>
    <row r="1130" spans="1:24" ht="62.1" customHeight="1">
      <c r="A1130" s="446" t="s">
        <v>570</v>
      </c>
      <c r="B1130" s="497" t="s">
        <v>1094</v>
      </c>
      <c r="C1130" s="550" t="s">
        <v>1763</v>
      </c>
      <c r="D1130" s="449"/>
      <c r="E1130" s="449"/>
      <c r="F1130" s="449"/>
      <c r="G1130" s="449"/>
      <c r="H1130" s="479" t="s">
        <v>43</v>
      </c>
      <c r="I1130" s="450">
        <v>20</v>
      </c>
      <c r="J1130" s="451">
        <f t="shared" si="597"/>
        <v>40</v>
      </c>
      <c r="K1130" s="452">
        <v>0</v>
      </c>
      <c r="L1130" s="453">
        <v>0.08</v>
      </c>
      <c r="M1130" s="454">
        <f t="shared" si="598"/>
        <v>0</v>
      </c>
      <c r="N1130" s="454">
        <f t="shared" si="599"/>
        <v>0</v>
      </c>
      <c r="O1130" s="455">
        <f t="shared" si="600"/>
        <v>0</v>
      </c>
      <c r="P1130" s="455">
        <f t="shared" si="601"/>
        <v>0</v>
      </c>
      <c r="Q1130" s="479" t="s">
        <v>43</v>
      </c>
      <c r="R1130" s="456">
        <f t="shared" si="602"/>
        <v>24</v>
      </c>
      <c r="S1130" s="457">
        <f t="shared" si="603"/>
        <v>0</v>
      </c>
      <c r="T1130" s="457">
        <f t="shared" si="604"/>
        <v>0</v>
      </c>
      <c r="U1130" s="457">
        <f t="shared" si="605"/>
        <v>0</v>
      </c>
      <c r="V1130" s="458">
        <f t="shared" si="606"/>
        <v>0</v>
      </c>
      <c r="W1130" s="459"/>
      <c r="X1130" s="444"/>
    </row>
    <row r="1131" spans="1:24" ht="40.5" customHeight="1">
      <c r="A1131" s="446" t="s">
        <v>570</v>
      </c>
      <c r="B1131" s="497" t="s">
        <v>1096</v>
      </c>
      <c r="C1131" s="550" t="s">
        <v>1764</v>
      </c>
      <c r="D1131" s="449"/>
      <c r="E1131" s="449"/>
      <c r="F1131" s="449"/>
      <c r="G1131" s="449"/>
      <c r="H1131" s="479" t="s">
        <v>43</v>
      </c>
      <c r="I1131" s="450">
        <v>20</v>
      </c>
      <c r="J1131" s="451">
        <f t="shared" si="597"/>
        <v>40</v>
      </c>
      <c r="K1131" s="452">
        <v>0</v>
      </c>
      <c r="L1131" s="453">
        <v>0.08</v>
      </c>
      <c r="M1131" s="454">
        <f t="shared" si="598"/>
        <v>0</v>
      </c>
      <c r="N1131" s="454">
        <f t="shared" si="599"/>
        <v>0</v>
      </c>
      <c r="O1131" s="455">
        <f t="shared" si="600"/>
        <v>0</v>
      </c>
      <c r="P1131" s="455">
        <f t="shared" si="601"/>
        <v>0</v>
      </c>
      <c r="Q1131" s="479" t="s">
        <v>43</v>
      </c>
      <c r="R1131" s="456">
        <f t="shared" si="602"/>
        <v>24</v>
      </c>
      <c r="S1131" s="457">
        <f t="shared" si="603"/>
        <v>0</v>
      </c>
      <c r="T1131" s="457">
        <f t="shared" si="604"/>
        <v>0</v>
      </c>
      <c r="U1131" s="457">
        <f t="shared" si="605"/>
        <v>0</v>
      </c>
      <c r="V1131" s="458">
        <f t="shared" si="606"/>
        <v>0</v>
      </c>
      <c r="W1131" s="459">
        <v>10</v>
      </c>
      <c r="X1131" s="444"/>
    </row>
    <row r="1132" spans="1:24" ht="45" customHeight="1">
      <c r="A1132" s="446" t="s">
        <v>570</v>
      </c>
      <c r="B1132" s="497" t="s">
        <v>1098</v>
      </c>
      <c r="C1132" s="550" t="s">
        <v>1765</v>
      </c>
      <c r="D1132" s="449"/>
      <c r="E1132" s="449"/>
      <c r="F1132" s="449"/>
      <c r="G1132" s="449"/>
      <c r="H1132" s="479" t="s">
        <v>43</v>
      </c>
      <c r="I1132" s="450">
        <v>80</v>
      </c>
      <c r="J1132" s="451">
        <f t="shared" si="597"/>
        <v>160</v>
      </c>
      <c r="K1132" s="452">
        <v>0</v>
      </c>
      <c r="L1132" s="453">
        <v>0.08</v>
      </c>
      <c r="M1132" s="454">
        <f t="shared" si="598"/>
        <v>0</v>
      </c>
      <c r="N1132" s="454">
        <f t="shared" si="599"/>
        <v>0</v>
      </c>
      <c r="O1132" s="455">
        <f t="shared" si="600"/>
        <v>0</v>
      </c>
      <c r="P1132" s="455">
        <f t="shared" si="601"/>
        <v>0</v>
      </c>
      <c r="Q1132" s="479" t="s">
        <v>43</v>
      </c>
      <c r="R1132" s="456">
        <f t="shared" si="602"/>
        <v>96</v>
      </c>
      <c r="S1132" s="457">
        <f t="shared" si="603"/>
        <v>0</v>
      </c>
      <c r="T1132" s="457">
        <f t="shared" si="604"/>
        <v>0</v>
      </c>
      <c r="U1132" s="457">
        <f t="shared" si="605"/>
        <v>0</v>
      </c>
      <c r="V1132" s="458">
        <f t="shared" si="606"/>
        <v>0</v>
      </c>
      <c r="W1132" s="459">
        <v>10</v>
      </c>
      <c r="X1132" s="444"/>
    </row>
    <row r="1133" spans="1:24" ht="158.25" customHeight="1">
      <c r="A1133" s="446" t="s">
        <v>570</v>
      </c>
      <c r="B1133" s="497" t="s">
        <v>1100</v>
      </c>
      <c r="C1133" s="550" t="s">
        <v>1766</v>
      </c>
      <c r="D1133" s="449"/>
      <c r="E1133" s="449"/>
      <c r="F1133" s="449"/>
      <c r="G1133" s="449"/>
      <c r="H1133" s="479" t="s">
        <v>43</v>
      </c>
      <c r="I1133" s="450">
        <v>5</v>
      </c>
      <c r="J1133" s="451">
        <f t="shared" si="597"/>
        <v>10</v>
      </c>
      <c r="K1133" s="452">
        <v>0</v>
      </c>
      <c r="L1133" s="453">
        <v>0.08</v>
      </c>
      <c r="M1133" s="454">
        <f t="shared" si="598"/>
        <v>0</v>
      </c>
      <c r="N1133" s="454">
        <f t="shared" si="599"/>
        <v>0</v>
      </c>
      <c r="O1133" s="455">
        <f t="shared" si="600"/>
        <v>0</v>
      </c>
      <c r="P1133" s="455">
        <f t="shared" si="601"/>
        <v>0</v>
      </c>
      <c r="Q1133" s="479" t="s">
        <v>43</v>
      </c>
      <c r="R1133" s="456">
        <f t="shared" si="602"/>
        <v>6</v>
      </c>
      <c r="S1133" s="457">
        <f t="shared" si="603"/>
        <v>0</v>
      </c>
      <c r="T1133" s="457">
        <f t="shared" si="604"/>
        <v>0</v>
      </c>
      <c r="U1133" s="457">
        <f t="shared" si="605"/>
        <v>0</v>
      </c>
      <c r="V1133" s="458">
        <f t="shared" si="606"/>
        <v>0</v>
      </c>
      <c r="W1133" s="459"/>
      <c r="X1133" s="444"/>
    </row>
    <row r="1134" spans="1:24" ht="72" customHeight="1">
      <c r="A1134" s="446" t="s">
        <v>570</v>
      </c>
      <c r="B1134" s="558" t="s">
        <v>1102</v>
      </c>
      <c r="C1134" s="449" t="s">
        <v>1767</v>
      </c>
      <c r="D1134" s="449"/>
      <c r="E1134" s="449"/>
      <c r="F1134" s="449"/>
      <c r="G1134" s="449"/>
      <c r="H1134" s="479" t="s">
        <v>585</v>
      </c>
      <c r="I1134" s="450">
        <v>5</v>
      </c>
      <c r="J1134" s="451">
        <f t="shared" si="597"/>
        <v>10</v>
      </c>
      <c r="K1134" s="452">
        <v>0</v>
      </c>
      <c r="L1134" s="453">
        <v>0.23</v>
      </c>
      <c r="M1134" s="454">
        <f t="shared" si="598"/>
        <v>0</v>
      </c>
      <c r="N1134" s="454">
        <f t="shared" si="599"/>
        <v>0</v>
      </c>
      <c r="O1134" s="455">
        <v>0</v>
      </c>
      <c r="P1134" s="455">
        <v>0</v>
      </c>
      <c r="Q1134" s="479" t="s">
        <v>585</v>
      </c>
      <c r="R1134" s="456">
        <f t="shared" si="602"/>
        <v>6</v>
      </c>
      <c r="S1134" s="457">
        <f t="shared" si="603"/>
        <v>0</v>
      </c>
      <c r="T1134" s="457">
        <f t="shared" si="604"/>
        <v>0</v>
      </c>
      <c r="U1134" s="457">
        <f t="shared" si="605"/>
        <v>0</v>
      </c>
      <c r="V1134" s="458">
        <f t="shared" si="606"/>
        <v>0</v>
      </c>
      <c r="W1134" s="459"/>
      <c r="X1134" s="444"/>
    </row>
    <row r="1135" spans="1:24" ht="63.75" customHeight="1">
      <c r="A1135" s="446" t="s">
        <v>570</v>
      </c>
      <c r="B1135" s="559" t="s">
        <v>1104</v>
      </c>
      <c r="C1135" s="550" t="s">
        <v>1846</v>
      </c>
      <c r="D1135" s="550"/>
      <c r="E1135" s="550"/>
      <c r="F1135" s="550"/>
      <c r="G1135" s="550"/>
      <c r="H1135" s="479" t="s">
        <v>574</v>
      </c>
      <c r="I1135" s="450">
        <v>12</v>
      </c>
      <c r="J1135" s="451">
        <f t="shared" si="597"/>
        <v>24</v>
      </c>
      <c r="K1135" s="452">
        <v>0</v>
      </c>
      <c r="L1135" s="453">
        <v>0.23</v>
      </c>
      <c r="M1135" s="452">
        <v>0</v>
      </c>
      <c r="N1135" s="454">
        <f t="shared" si="599"/>
        <v>0</v>
      </c>
      <c r="O1135" s="455">
        <f>J1135*K1135</f>
        <v>0</v>
      </c>
      <c r="P1135" s="455">
        <f>J1135*N1135</f>
        <v>0</v>
      </c>
      <c r="Q1135" s="479" t="s">
        <v>574</v>
      </c>
      <c r="R1135" s="456">
        <v>12</v>
      </c>
      <c r="S1135" s="457">
        <f t="shared" si="603"/>
        <v>0</v>
      </c>
      <c r="T1135" s="457">
        <f t="shared" si="604"/>
        <v>0</v>
      </c>
      <c r="U1135" s="457">
        <f t="shared" si="605"/>
        <v>0</v>
      </c>
      <c r="V1135" s="551">
        <f t="shared" si="606"/>
        <v>0</v>
      </c>
      <c r="W1135" s="552"/>
      <c r="X1135" s="444"/>
    </row>
    <row r="1136" spans="1:24" ht="63.75" customHeight="1">
      <c r="A1136" s="446" t="s">
        <v>570</v>
      </c>
      <c r="B1136" s="560" t="s">
        <v>1106</v>
      </c>
      <c r="C1136" s="550" t="s">
        <v>1847</v>
      </c>
      <c r="D1136" s="550"/>
      <c r="E1136" s="550"/>
      <c r="F1136" s="550"/>
      <c r="G1136" s="550"/>
      <c r="H1136" s="479" t="s">
        <v>574</v>
      </c>
      <c r="I1136" s="450">
        <v>12</v>
      </c>
      <c r="J1136" s="451">
        <f t="shared" si="597"/>
        <v>24</v>
      </c>
      <c r="K1136" s="452">
        <v>0</v>
      </c>
      <c r="L1136" s="453">
        <v>0.23</v>
      </c>
      <c r="M1136" s="452">
        <v>0</v>
      </c>
      <c r="N1136" s="454">
        <f t="shared" si="599"/>
        <v>0</v>
      </c>
      <c r="O1136" s="455">
        <f>J1136*K1136</f>
        <v>0</v>
      </c>
      <c r="P1136" s="455">
        <f>J1136*N1136</f>
        <v>0</v>
      </c>
      <c r="Q1136" s="479" t="s">
        <v>574</v>
      </c>
      <c r="R1136" s="456">
        <v>12</v>
      </c>
      <c r="S1136" s="457">
        <f t="shared" si="603"/>
        <v>0</v>
      </c>
      <c r="T1136" s="457">
        <f t="shared" si="604"/>
        <v>0</v>
      </c>
      <c r="U1136" s="457">
        <f t="shared" si="605"/>
        <v>0</v>
      </c>
      <c r="V1136" s="551">
        <f t="shared" si="606"/>
        <v>0</v>
      </c>
      <c r="W1136" s="552"/>
      <c r="X1136" s="444"/>
    </row>
    <row r="1137" spans="1:25" ht="48.75" customHeight="1">
      <c r="A1137" s="446" t="s">
        <v>570</v>
      </c>
      <c r="B1137" s="447" t="s">
        <v>573</v>
      </c>
      <c r="C1137" s="557" t="s">
        <v>1768</v>
      </c>
      <c r="D1137" s="465"/>
      <c r="E1137" s="465"/>
      <c r="F1137" s="465"/>
      <c r="G1137" s="465"/>
      <c r="H1137" s="466"/>
      <c r="I1137" s="467"/>
      <c r="J1137" s="468"/>
      <c r="K1137" s="470"/>
      <c r="L1137" s="471"/>
      <c r="M1137" s="472"/>
      <c r="N1137" s="472"/>
      <c r="O1137" s="473"/>
      <c r="P1137" s="473"/>
      <c r="Q1137" s="473"/>
      <c r="R1137" s="474"/>
      <c r="S1137" s="475"/>
      <c r="T1137" s="475"/>
      <c r="U1137" s="475"/>
      <c r="V1137" s="476"/>
      <c r="W1137" s="477"/>
      <c r="X1137" s="444"/>
    </row>
    <row r="1138" spans="1:25" ht="69.75" customHeight="1">
      <c r="A1138" s="446" t="s">
        <v>570</v>
      </c>
      <c r="B1138" s="497" t="s">
        <v>643</v>
      </c>
      <c r="C1138" s="550" t="s">
        <v>1769</v>
      </c>
      <c r="D1138" s="449"/>
      <c r="E1138" s="449"/>
      <c r="F1138" s="449"/>
      <c r="G1138" s="449"/>
      <c r="H1138" s="479" t="s">
        <v>43</v>
      </c>
      <c r="I1138" s="450">
        <v>20</v>
      </c>
      <c r="J1138" s="451">
        <f>I1138*2</f>
        <v>40</v>
      </c>
      <c r="K1138" s="452">
        <v>0</v>
      </c>
      <c r="L1138" s="453">
        <v>0.08</v>
      </c>
      <c r="M1138" s="454">
        <f>K1138*L1138</f>
        <v>0</v>
      </c>
      <c r="N1138" s="454">
        <f>K1138+M1138</f>
        <v>0</v>
      </c>
      <c r="O1138" s="455">
        <f>J1138*K1138</f>
        <v>0</v>
      </c>
      <c r="P1138" s="455">
        <f>J1138*N1138</f>
        <v>0</v>
      </c>
      <c r="Q1138" s="479" t="s">
        <v>43</v>
      </c>
      <c r="R1138" s="456">
        <f>J1138*0.6</f>
        <v>24</v>
      </c>
      <c r="S1138" s="457">
        <f>R1138*K1138</f>
        <v>0</v>
      </c>
      <c r="T1138" s="457">
        <f>R1138*N1138</f>
        <v>0</v>
      </c>
      <c r="U1138" s="457">
        <f t="shared" ref="U1138:V1142" si="607">O1138+S1138</f>
        <v>0</v>
      </c>
      <c r="V1138" s="458">
        <f t="shared" si="607"/>
        <v>0</v>
      </c>
      <c r="W1138" s="459">
        <v>10</v>
      </c>
      <c r="X1138" s="444"/>
    </row>
    <row r="1139" spans="1:25" ht="84" customHeight="1">
      <c r="A1139" s="446" t="s">
        <v>570</v>
      </c>
      <c r="B1139" s="561" t="s">
        <v>645</v>
      </c>
      <c r="C1139" s="550" t="s">
        <v>1770</v>
      </c>
      <c r="D1139" s="449"/>
      <c r="E1139" s="449"/>
      <c r="F1139" s="449"/>
      <c r="G1139" s="449"/>
      <c r="H1139" s="479" t="s">
        <v>43</v>
      </c>
      <c r="I1139" s="450">
        <v>2</v>
      </c>
      <c r="J1139" s="451">
        <f>I1139*2</f>
        <v>4</v>
      </c>
      <c r="K1139" s="452">
        <v>0</v>
      </c>
      <c r="L1139" s="453">
        <v>0.08</v>
      </c>
      <c r="M1139" s="454">
        <f>K1139*L1139</f>
        <v>0</v>
      </c>
      <c r="N1139" s="454">
        <f>K1139+M1139</f>
        <v>0</v>
      </c>
      <c r="O1139" s="455">
        <f>J1139*K1139</f>
        <v>0</v>
      </c>
      <c r="P1139" s="455">
        <f>J1139*N1139</f>
        <v>0</v>
      </c>
      <c r="Q1139" s="479" t="s">
        <v>43</v>
      </c>
      <c r="R1139" s="456">
        <v>2</v>
      </c>
      <c r="S1139" s="457">
        <f>R1139*K1139</f>
        <v>0</v>
      </c>
      <c r="T1139" s="457">
        <f>R1139*N1139</f>
        <v>0</v>
      </c>
      <c r="U1139" s="457">
        <f t="shared" si="607"/>
        <v>0</v>
      </c>
      <c r="V1139" s="458">
        <f t="shared" si="607"/>
        <v>0</v>
      </c>
      <c r="W1139" s="459"/>
      <c r="X1139" s="444"/>
    </row>
    <row r="1140" spans="1:25" ht="54" customHeight="1">
      <c r="A1140" s="446" t="s">
        <v>570</v>
      </c>
      <c r="B1140" s="497" t="s">
        <v>647</v>
      </c>
      <c r="C1140" s="550" t="s">
        <v>1771</v>
      </c>
      <c r="D1140" s="449"/>
      <c r="E1140" s="562"/>
      <c r="F1140" s="562"/>
      <c r="G1140" s="562"/>
      <c r="H1140" s="479" t="s">
        <v>43</v>
      </c>
      <c r="I1140" s="450">
        <v>20</v>
      </c>
      <c r="J1140" s="451">
        <f>I1140*2</f>
        <v>40</v>
      </c>
      <c r="K1140" s="452">
        <v>0</v>
      </c>
      <c r="L1140" s="453">
        <v>0.08</v>
      </c>
      <c r="M1140" s="454">
        <f>K1140*L1140</f>
        <v>0</v>
      </c>
      <c r="N1140" s="454">
        <f>K1140+M1140</f>
        <v>0</v>
      </c>
      <c r="O1140" s="455">
        <f>J1140*K1140</f>
        <v>0</v>
      </c>
      <c r="P1140" s="455">
        <f>J1140*N1140</f>
        <v>0</v>
      </c>
      <c r="Q1140" s="479" t="s">
        <v>43</v>
      </c>
      <c r="R1140" s="456">
        <f>J1140*0.6</f>
        <v>24</v>
      </c>
      <c r="S1140" s="457">
        <f>R1140*K1140</f>
        <v>0</v>
      </c>
      <c r="T1140" s="457">
        <f>R1140*N1140</f>
        <v>0</v>
      </c>
      <c r="U1140" s="457">
        <f t="shared" si="607"/>
        <v>0</v>
      </c>
      <c r="V1140" s="458">
        <f t="shared" si="607"/>
        <v>0</v>
      </c>
      <c r="W1140" s="459">
        <v>8</v>
      </c>
      <c r="X1140" s="444"/>
    </row>
    <row r="1141" spans="1:25" ht="54" customHeight="1">
      <c r="A1141" s="446" t="s">
        <v>570</v>
      </c>
      <c r="B1141" s="497" t="s">
        <v>649</v>
      </c>
      <c r="C1141" s="550" t="s">
        <v>1772</v>
      </c>
      <c r="D1141" s="449"/>
      <c r="E1141" s="449"/>
      <c r="F1141" s="449"/>
      <c r="G1141" s="449"/>
      <c r="H1141" s="479" t="s">
        <v>43</v>
      </c>
      <c r="I1141" s="450">
        <v>2</v>
      </c>
      <c r="J1141" s="451">
        <f>I1141*2</f>
        <v>4</v>
      </c>
      <c r="K1141" s="452">
        <v>0</v>
      </c>
      <c r="L1141" s="453">
        <v>0.08</v>
      </c>
      <c r="M1141" s="454">
        <f>K1141*L1141</f>
        <v>0</v>
      </c>
      <c r="N1141" s="454">
        <f>K1141+M1141</f>
        <v>0</v>
      </c>
      <c r="O1141" s="455">
        <f>J1141*K1141</f>
        <v>0</v>
      </c>
      <c r="P1141" s="455">
        <f>J1141*N1141</f>
        <v>0</v>
      </c>
      <c r="Q1141" s="479" t="s">
        <v>43</v>
      </c>
      <c r="R1141" s="456">
        <v>2</v>
      </c>
      <c r="S1141" s="457">
        <f>R1141*K1141</f>
        <v>0</v>
      </c>
      <c r="T1141" s="457">
        <f>R1141*N1141</f>
        <v>0</v>
      </c>
      <c r="U1141" s="457">
        <f t="shared" si="607"/>
        <v>0</v>
      </c>
      <c r="V1141" s="458">
        <f t="shared" si="607"/>
        <v>0</v>
      </c>
      <c r="W1141" s="459">
        <v>2</v>
      </c>
      <c r="X1141" s="444"/>
    </row>
    <row r="1142" spans="1:25" ht="90.75" customHeight="1">
      <c r="A1142" s="446" t="s">
        <v>570</v>
      </c>
      <c r="B1142" s="558" t="s">
        <v>651</v>
      </c>
      <c r="C1142" s="449" t="s">
        <v>641</v>
      </c>
      <c r="D1142" s="449"/>
      <c r="E1142" s="449"/>
      <c r="F1142" s="449"/>
      <c r="G1142" s="449"/>
      <c r="H1142" s="479" t="s">
        <v>1853</v>
      </c>
      <c r="I1142" s="450">
        <v>20</v>
      </c>
      <c r="J1142" s="451">
        <f>I1142*2</f>
        <v>40</v>
      </c>
      <c r="K1142" s="452">
        <v>0</v>
      </c>
      <c r="L1142" s="453">
        <v>0.23</v>
      </c>
      <c r="M1142" s="454">
        <f>K1142*L1142</f>
        <v>0</v>
      </c>
      <c r="N1142" s="454">
        <f>K1142+M1142</f>
        <v>0</v>
      </c>
      <c r="O1142" s="455">
        <f>J1142*K1142</f>
        <v>0</v>
      </c>
      <c r="P1142" s="455">
        <f>J1142*N1142</f>
        <v>0</v>
      </c>
      <c r="Q1142" s="479" t="s">
        <v>574</v>
      </c>
      <c r="R1142" s="456">
        <f>J1142*0.6</f>
        <v>24</v>
      </c>
      <c r="S1142" s="457">
        <f>R1142*K1142</f>
        <v>0</v>
      </c>
      <c r="T1142" s="457">
        <f>R1142*N1142</f>
        <v>0</v>
      </c>
      <c r="U1142" s="457">
        <f t="shared" si="607"/>
        <v>0</v>
      </c>
      <c r="V1142" s="458">
        <f t="shared" si="607"/>
        <v>0</v>
      </c>
      <c r="W1142" s="459"/>
      <c r="X1142" s="444"/>
    </row>
    <row r="1143" spans="1:25" s="445" customFormat="1" ht="30.75" customHeight="1">
      <c r="A1143" s="435"/>
      <c r="B1143" s="516" t="s">
        <v>1773</v>
      </c>
      <c r="C1143" s="438"/>
      <c r="D1143" s="438"/>
      <c r="E1143" s="438"/>
      <c r="F1143" s="605"/>
      <c r="G1143" s="605"/>
      <c r="H1143" s="553"/>
      <c r="I1143" s="554"/>
      <c r="J1143" s="553"/>
      <c r="K1143" s="553"/>
      <c r="L1143" s="553"/>
      <c r="M1143" s="553"/>
      <c r="N1143" s="556" t="s">
        <v>535</v>
      </c>
      <c r="O1143" s="555">
        <f>SUM(O1144:O1148)</f>
        <v>0</v>
      </c>
      <c r="P1143" s="555">
        <f>SUM(P1144:P1148)</f>
        <v>0</v>
      </c>
      <c r="Q1143" s="594"/>
      <c r="R1143" s="548"/>
      <c r="S1143" s="555">
        <f>SUM(S1144:S1148)</f>
        <v>0</v>
      </c>
      <c r="T1143" s="555">
        <f>SUM(T1144:T1148)</f>
        <v>0</v>
      </c>
      <c r="U1143" s="555">
        <f>SUM(U1144:U1148)</f>
        <v>0</v>
      </c>
      <c r="V1143" s="555">
        <f>SUM(V1144:V1148)</f>
        <v>0</v>
      </c>
      <c r="W1143" s="443"/>
      <c r="X1143" s="444"/>
      <c r="Y1143" s="410"/>
    </row>
    <row r="1144" spans="1:25" ht="51" customHeight="1">
      <c r="A1144" s="446" t="s">
        <v>570</v>
      </c>
      <c r="B1144" s="447">
        <v>1</v>
      </c>
      <c r="C1144" s="563" t="s">
        <v>1774</v>
      </c>
      <c r="D1144" s="465"/>
      <c r="E1144" s="465"/>
      <c r="F1144" s="465"/>
      <c r="G1144" s="465"/>
      <c r="H1144" s="466"/>
      <c r="I1144" s="467"/>
      <c r="J1144" s="468"/>
      <c r="K1144" s="470"/>
      <c r="L1144" s="471"/>
      <c r="M1144" s="472"/>
      <c r="N1144" s="472"/>
      <c r="O1144" s="473"/>
      <c r="P1144" s="473"/>
      <c r="Q1144" s="473"/>
      <c r="R1144" s="474"/>
      <c r="S1144" s="475"/>
      <c r="T1144" s="475"/>
      <c r="U1144" s="475"/>
      <c r="V1144" s="476"/>
      <c r="W1144" s="477"/>
      <c r="X1144" s="444"/>
    </row>
    <row r="1145" spans="1:25" ht="112.5" customHeight="1">
      <c r="A1145" s="446" t="s">
        <v>570</v>
      </c>
      <c r="B1145" s="564" t="s">
        <v>617</v>
      </c>
      <c r="C1145" s="449" t="s">
        <v>1775</v>
      </c>
      <c r="D1145" s="565"/>
      <c r="E1145" s="565"/>
      <c r="F1145" s="565"/>
      <c r="G1145" s="565"/>
      <c r="H1145" s="479" t="s">
        <v>43</v>
      </c>
      <c r="I1145" s="450">
        <v>20</v>
      </c>
      <c r="J1145" s="451">
        <f>I1145*2</f>
        <v>40</v>
      </c>
      <c r="K1145" s="452">
        <v>0</v>
      </c>
      <c r="L1145" s="566">
        <v>0.08</v>
      </c>
      <c r="M1145" s="454">
        <f>K1145*L1145</f>
        <v>0</v>
      </c>
      <c r="N1145" s="454">
        <f>K1145+M1145</f>
        <v>0</v>
      </c>
      <c r="O1145" s="455">
        <f>J1145*K1145</f>
        <v>0</v>
      </c>
      <c r="P1145" s="455">
        <f>J1145*N1145</f>
        <v>0</v>
      </c>
      <c r="Q1145" s="479" t="s">
        <v>43</v>
      </c>
      <c r="R1145" s="456">
        <f>J1145*0.6</f>
        <v>24</v>
      </c>
      <c r="S1145" s="457">
        <f>R1145*K1145</f>
        <v>0</v>
      </c>
      <c r="T1145" s="457">
        <f>R1145*N1145</f>
        <v>0</v>
      </c>
      <c r="U1145" s="457">
        <f t="shared" ref="U1145:V1148" si="608">O1145+S1145</f>
        <v>0</v>
      </c>
      <c r="V1145" s="567">
        <f t="shared" si="608"/>
        <v>0</v>
      </c>
      <c r="W1145" s="459"/>
      <c r="X1145" s="444"/>
    </row>
    <row r="1146" spans="1:25" ht="111" customHeight="1">
      <c r="A1146" s="446" t="s">
        <v>570</v>
      </c>
      <c r="B1146" s="564" t="s">
        <v>619</v>
      </c>
      <c r="C1146" s="449" t="s">
        <v>1776</v>
      </c>
      <c r="D1146" s="449"/>
      <c r="E1146" s="449"/>
      <c r="F1146" s="449"/>
      <c r="G1146" s="449"/>
      <c r="H1146" s="479" t="s">
        <v>43</v>
      </c>
      <c r="I1146" s="450">
        <v>20</v>
      </c>
      <c r="J1146" s="451">
        <f>I1146*2</f>
        <v>40</v>
      </c>
      <c r="K1146" s="452">
        <v>0</v>
      </c>
      <c r="L1146" s="453">
        <v>0.08</v>
      </c>
      <c r="M1146" s="454">
        <f>K1146*L1146</f>
        <v>0</v>
      </c>
      <c r="N1146" s="454">
        <f>K1146+M1146</f>
        <v>0</v>
      </c>
      <c r="O1146" s="455">
        <f>J1146*K1146</f>
        <v>0</v>
      </c>
      <c r="P1146" s="455">
        <f>J1146*N1146</f>
        <v>0</v>
      </c>
      <c r="Q1146" s="479" t="s">
        <v>43</v>
      </c>
      <c r="R1146" s="456">
        <f>J1146*0.6</f>
        <v>24</v>
      </c>
      <c r="S1146" s="457">
        <f>R1146*K1146</f>
        <v>0</v>
      </c>
      <c r="T1146" s="457">
        <f>R1146*N1146</f>
        <v>0</v>
      </c>
      <c r="U1146" s="457">
        <f t="shared" si="608"/>
        <v>0</v>
      </c>
      <c r="V1146" s="567">
        <f t="shared" si="608"/>
        <v>0</v>
      </c>
      <c r="W1146" s="459"/>
      <c r="X1146" s="444"/>
    </row>
    <row r="1147" spans="1:25" ht="129.75" customHeight="1">
      <c r="A1147" s="446" t="s">
        <v>570</v>
      </c>
      <c r="B1147" s="564" t="s">
        <v>621</v>
      </c>
      <c r="C1147" s="449" t="s">
        <v>1777</v>
      </c>
      <c r="D1147" s="449"/>
      <c r="E1147" s="449"/>
      <c r="F1147" s="449"/>
      <c r="G1147" s="449"/>
      <c r="H1147" s="479" t="s">
        <v>43</v>
      </c>
      <c r="I1147" s="450">
        <v>20</v>
      </c>
      <c r="J1147" s="451">
        <f>I1147*2</f>
        <v>40</v>
      </c>
      <c r="K1147" s="452">
        <v>0</v>
      </c>
      <c r="L1147" s="453">
        <v>0.08</v>
      </c>
      <c r="M1147" s="454">
        <f>K1147*L1147</f>
        <v>0</v>
      </c>
      <c r="N1147" s="454">
        <f>K1147+M1147</f>
        <v>0</v>
      </c>
      <c r="O1147" s="455">
        <f>J1147*K1147</f>
        <v>0</v>
      </c>
      <c r="P1147" s="455">
        <f>J1147*N1147</f>
        <v>0</v>
      </c>
      <c r="Q1147" s="479" t="s">
        <v>43</v>
      </c>
      <c r="R1147" s="456">
        <f>J1147*0.6</f>
        <v>24</v>
      </c>
      <c r="S1147" s="457">
        <f>R1147*K1147</f>
        <v>0</v>
      </c>
      <c r="T1147" s="457">
        <f>R1147*N1147</f>
        <v>0</v>
      </c>
      <c r="U1147" s="457">
        <f t="shared" si="608"/>
        <v>0</v>
      </c>
      <c r="V1147" s="458">
        <f t="shared" si="608"/>
        <v>0</v>
      </c>
      <c r="W1147" s="459"/>
      <c r="X1147" s="444"/>
    </row>
    <row r="1148" spans="1:25" ht="60.95" customHeight="1">
      <c r="A1148" s="446" t="s">
        <v>570</v>
      </c>
      <c r="B1148" s="568">
        <v>2</v>
      </c>
      <c r="C1148" s="460" t="s">
        <v>625</v>
      </c>
      <c r="D1148" s="449"/>
      <c r="E1148" s="449"/>
      <c r="F1148" s="449"/>
      <c r="G1148" s="449"/>
      <c r="H1148" s="479" t="s">
        <v>574</v>
      </c>
      <c r="I1148" s="450">
        <v>12</v>
      </c>
      <c r="J1148" s="451">
        <f>I1148*2</f>
        <v>24</v>
      </c>
      <c r="K1148" s="452">
        <v>0</v>
      </c>
      <c r="L1148" s="453">
        <v>0.23</v>
      </c>
      <c r="M1148" s="454">
        <f>K1148*L1148</f>
        <v>0</v>
      </c>
      <c r="N1148" s="454">
        <f>K1148+M1148</f>
        <v>0</v>
      </c>
      <c r="O1148" s="455">
        <f>J1148*K1148</f>
        <v>0</v>
      </c>
      <c r="P1148" s="455">
        <f>J1148*N1148</f>
        <v>0</v>
      </c>
      <c r="Q1148" s="479" t="s">
        <v>574</v>
      </c>
      <c r="R1148" s="456">
        <v>12</v>
      </c>
      <c r="S1148" s="457">
        <f>R1148*K1148</f>
        <v>0</v>
      </c>
      <c r="T1148" s="457">
        <f>R1148*N1148</f>
        <v>0</v>
      </c>
      <c r="U1148" s="457">
        <f t="shared" si="608"/>
        <v>0</v>
      </c>
      <c r="V1148" s="458">
        <f t="shared" si="608"/>
        <v>0</v>
      </c>
      <c r="W1148" s="459"/>
      <c r="X1148" s="444"/>
    </row>
    <row r="1149" spans="1:25" ht="43.5" customHeight="1">
      <c r="A1149" s="446" t="s">
        <v>570</v>
      </c>
      <c r="B1149" s="516" t="s">
        <v>1778</v>
      </c>
      <c r="C1149" s="438"/>
      <c r="D1149" s="438"/>
      <c r="E1149" s="438"/>
      <c r="F1149" s="605"/>
      <c r="G1149" s="605"/>
      <c r="H1149" s="553"/>
      <c r="I1149" s="554"/>
      <c r="J1149" s="553"/>
      <c r="K1149" s="553"/>
      <c r="L1149" s="553"/>
      <c r="M1149" s="553"/>
      <c r="N1149" s="556" t="s">
        <v>535</v>
      </c>
      <c r="O1149" s="555">
        <f>SUM(O1150:O1155)</f>
        <v>0</v>
      </c>
      <c r="P1149" s="555">
        <f>SUM(P1150:P1155)</f>
        <v>0</v>
      </c>
      <c r="Q1149" s="594"/>
      <c r="R1149" s="548"/>
      <c r="S1149" s="555">
        <f>SUM(S1150:S1155)</f>
        <v>0</v>
      </c>
      <c r="T1149" s="555">
        <f t="shared" ref="T1149:V1149" si="609">SUM(T1150:T1155)</f>
        <v>0</v>
      </c>
      <c r="U1149" s="555">
        <f t="shared" si="609"/>
        <v>0</v>
      </c>
      <c r="V1149" s="555">
        <f t="shared" si="609"/>
        <v>0</v>
      </c>
      <c r="W1149" s="516"/>
      <c r="X1149" s="444"/>
    </row>
    <row r="1150" spans="1:25" ht="63.75" customHeight="1">
      <c r="A1150" s="446" t="s">
        <v>570</v>
      </c>
      <c r="B1150" s="568">
        <v>1</v>
      </c>
      <c r="C1150" s="563" t="s">
        <v>1774</v>
      </c>
      <c r="D1150" s="569"/>
      <c r="E1150" s="569"/>
      <c r="F1150" s="569"/>
      <c r="G1150" s="569"/>
      <c r="H1150" s="570"/>
      <c r="I1150" s="467"/>
      <c r="J1150" s="571"/>
      <c r="K1150" s="572"/>
      <c r="L1150" s="573"/>
      <c r="M1150" s="574"/>
      <c r="N1150" s="574"/>
      <c r="O1150" s="575"/>
      <c r="P1150" s="575"/>
      <c r="Q1150" s="575"/>
      <c r="R1150" s="576"/>
      <c r="S1150" s="577"/>
      <c r="T1150" s="577"/>
      <c r="U1150" s="577"/>
      <c r="V1150" s="578"/>
      <c r="W1150" s="477"/>
      <c r="X1150" s="444"/>
    </row>
    <row r="1151" spans="1:25" ht="100.5" customHeight="1">
      <c r="A1151" s="446" t="s">
        <v>570</v>
      </c>
      <c r="B1151" s="579" t="s">
        <v>617</v>
      </c>
      <c r="C1151" s="449" t="s">
        <v>1779</v>
      </c>
      <c r="D1151" s="565"/>
      <c r="E1151" s="565"/>
      <c r="F1151" s="565"/>
      <c r="G1151" s="565"/>
      <c r="H1151" s="479" t="s">
        <v>43</v>
      </c>
      <c r="I1151" s="450">
        <v>75</v>
      </c>
      <c r="J1151" s="451">
        <f>I1151*2</f>
        <v>150</v>
      </c>
      <c r="K1151" s="452">
        <v>0</v>
      </c>
      <c r="L1151" s="566">
        <v>0.08</v>
      </c>
      <c r="M1151" s="454">
        <f>K1151*L1151</f>
        <v>0</v>
      </c>
      <c r="N1151" s="454">
        <f>K1151+M1151</f>
        <v>0</v>
      </c>
      <c r="O1151" s="455">
        <f>J1151*K1151</f>
        <v>0</v>
      </c>
      <c r="P1151" s="455">
        <f>J1151*N1151</f>
        <v>0</v>
      </c>
      <c r="Q1151" s="479" t="s">
        <v>43</v>
      </c>
      <c r="R1151" s="456">
        <f>J1151*0.6</f>
        <v>90</v>
      </c>
      <c r="S1151" s="457">
        <f>R1151*K1151</f>
        <v>0</v>
      </c>
      <c r="T1151" s="457">
        <f>R1151*N1151</f>
        <v>0</v>
      </c>
      <c r="U1151" s="457">
        <f t="shared" ref="U1151:V1155" si="610">O1151+S1151</f>
        <v>0</v>
      </c>
      <c r="V1151" s="458">
        <f t="shared" si="610"/>
        <v>0</v>
      </c>
      <c r="W1151" s="459">
        <v>10</v>
      </c>
      <c r="X1151" s="444"/>
    </row>
    <row r="1152" spans="1:25" ht="87" customHeight="1">
      <c r="A1152" s="446" t="s">
        <v>570</v>
      </c>
      <c r="B1152" s="558" t="s">
        <v>619</v>
      </c>
      <c r="C1152" s="449" t="s">
        <v>1780</v>
      </c>
      <c r="D1152" s="449"/>
      <c r="E1152" s="449"/>
      <c r="F1152" s="449"/>
      <c r="G1152" s="449"/>
      <c r="H1152" s="479" t="s">
        <v>43</v>
      </c>
      <c r="I1152" s="450">
        <v>75</v>
      </c>
      <c r="J1152" s="451">
        <f>I1152*2</f>
        <v>150</v>
      </c>
      <c r="K1152" s="452">
        <v>0</v>
      </c>
      <c r="L1152" s="453">
        <v>0.08</v>
      </c>
      <c r="M1152" s="454">
        <f>K1152*L1152</f>
        <v>0</v>
      </c>
      <c r="N1152" s="454">
        <f>K1152+M1152</f>
        <v>0</v>
      </c>
      <c r="O1152" s="455">
        <f>J1152*K1152</f>
        <v>0</v>
      </c>
      <c r="P1152" s="455">
        <f>J1152*N1152</f>
        <v>0</v>
      </c>
      <c r="Q1152" s="479" t="s">
        <v>43</v>
      </c>
      <c r="R1152" s="456">
        <f>J1152*0.6</f>
        <v>90</v>
      </c>
      <c r="S1152" s="457">
        <f>R1152*K1152</f>
        <v>0</v>
      </c>
      <c r="T1152" s="457">
        <f>R1152*N1152</f>
        <v>0</v>
      </c>
      <c r="U1152" s="457">
        <f t="shared" si="610"/>
        <v>0</v>
      </c>
      <c r="V1152" s="458">
        <f t="shared" si="610"/>
        <v>0</v>
      </c>
      <c r="W1152" s="459">
        <v>40</v>
      </c>
      <c r="X1152" s="444"/>
    </row>
    <row r="1153" spans="1:24" ht="77.25" customHeight="1">
      <c r="A1153" s="446" t="s">
        <v>570</v>
      </c>
      <c r="B1153" s="558" t="s">
        <v>621</v>
      </c>
      <c r="C1153" s="449" t="s">
        <v>1781</v>
      </c>
      <c r="D1153" s="449"/>
      <c r="E1153" s="449"/>
      <c r="F1153" s="449"/>
      <c r="G1153" s="449"/>
      <c r="H1153" s="479" t="s">
        <v>43</v>
      </c>
      <c r="I1153" s="450">
        <v>75</v>
      </c>
      <c r="J1153" s="451">
        <f>I1153*2</f>
        <v>150</v>
      </c>
      <c r="K1153" s="452">
        <v>0</v>
      </c>
      <c r="L1153" s="453">
        <v>0.08</v>
      </c>
      <c r="M1153" s="454">
        <f>K1153*L1153</f>
        <v>0</v>
      </c>
      <c r="N1153" s="454">
        <f>K1153+M1153</f>
        <v>0</v>
      </c>
      <c r="O1153" s="455">
        <f>J1153*K1153</f>
        <v>0</v>
      </c>
      <c r="P1153" s="455">
        <f>J1153*N1153</f>
        <v>0</v>
      </c>
      <c r="Q1153" s="479" t="s">
        <v>43</v>
      </c>
      <c r="R1153" s="456">
        <f>J1153*0.6</f>
        <v>90</v>
      </c>
      <c r="S1153" s="457">
        <f>R1153*K1153</f>
        <v>0</v>
      </c>
      <c r="T1153" s="457">
        <f>R1153*N1153</f>
        <v>0</v>
      </c>
      <c r="U1153" s="457">
        <f t="shared" si="610"/>
        <v>0</v>
      </c>
      <c r="V1153" s="458">
        <f t="shared" si="610"/>
        <v>0</v>
      </c>
      <c r="W1153" s="459">
        <v>24</v>
      </c>
      <c r="X1153" s="444"/>
    </row>
    <row r="1154" spans="1:24" ht="54.75" customHeight="1">
      <c r="A1154" s="446" t="s">
        <v>570</v>
      </c>
      <c r="B1154" s="558" t="s">
        <v>623</v>
      </c>
      <c r="C1154" s="449" t="s">
        <v>1782</v>
      </c>
      <c r="D1154" s="449"/>
      <c r="E1154" s="449"/>
      <c r="F1154" s="449"/>
      <c r="G1154" s="449"/>
      <c r="H1154" s="479" t="s">
        <v>43</v>
      </c>
      <c r="I1154" s="580">
        <v>2</v>
      </c>
      <c r="J1154" s="581">
        <v>4</v>
      </c>
      <c r="K1154" s="452">
        <v>0</v>
      </c>
      <c r="L1154" s="453">
        <v>0.08</v>
      </c>
      <c r="M1154" s="454">
        <f>K1154*L1154</f>
        <v>0</v>
      </c>
      <c r="N1154" s="454">
        <f>K1154+M1154</f>
        <v>0</v>
      </c>
      <c r="O1154" s="455">
        <f>J1154*K1154</f>
        <v>0</v>
      </c>
      <c r="P1154" s="455">
        <f>J1154*N1154</f>
        <v>0</v>
      </c>
      <c r="Q1154" s="479" t="s">
        <v>43</v>
      </c>
      <c r="R1154" s="456">
        <v>2</v>
      </c>
      <c r="S1154" s="457">
        <f>R1154*K1154</f>
        <v>0</v>
      </c>
      <c r="T1154" s="457">
        <f>R1154*N1154</f>
        <v>0</v>
      </c>
      <c r="U1154" s="457">
        <f t="shared" si="610"/>
        <v>0</v>
      </c>
      <c r="V1154" s="458">
        <f t="shared" si="610"/>
        <v>0</v>
      </c>
      <c r="W1154" s="459"/>
      <c r="X1154" s="444"/>
    </row>
    <row r="1155" spans="1:24" ht="63.75" customHeight="1">
      <c r="A1155" s="446" t="s">
        <v>570</v>
      </c>
      <c r="B1155" s="549">
        <v>2</v>
      </c>
      <c r="C1155" s="460" t="s">
        <v>1841</v>
      </c>
      <c r="D1155" s="550"/>
      <c r="E1155" s="550"/>
      <c r="F1155" s="550"/>
      <c r="G1155" s="550"/>
      <c r="H1155" s="479" t="s">
        <v>574</v>
      </c>
      <c r="I1155" s="450">
        <v>12</v>
      </c>
      <c r="J1155" s="451">
        <f>I1155*2</f>
        <v>24</v>
      </c>
      <c r="K1155" s="452">
        <v>0</v>
      </c>
      <c r="L1155" s="453">
        <v>0.23</v>
      </c>
      <c r="M1155" s="452">
        <v>0</v>
      </c>
      <c r="N1155" s="454">
        <f>K1155+M1155</f>
        <v>0</v>
      </c>
      <c r="O1155" s="455">
        <f>J1155*K1155</f>
        <v>0</v>
      </c>
      <c r="P1155" s="455">
        <f>J1155*N1155</f>
        <v>0</v>
      </c>
      <c r="Q1155" s="479" t="s">
        <v>574</v>
      </c>
      <c r="R1155" s="456">
        <v>12</v>
      </c>
      <c r="S1155" s="457">
        <f>R1155*K1155</f>
        <v>0</v>
      </c>
      <c r="T1155" s="457">
        <f>R1155*N1155</f>
        <v>0</v>
      </c>
      <c r="U1155" s="457">
        <f t="shared" si="610"/>
        <v>0</v>
      </c>
      <c r="V1155" s="551">
        <f t="shared" si="610"/>
        <v>0</v>
      </c>
      <c r="W1155" s="552"/>
      <c r="X1155" s="444"/>
    </row>
    <row r="1156" spans="1:24" ht="63.75" customHeight="1">
      <c r="A1156" s="446" t="s">
        <v>570</v>
      </c>
      <c r="B1156" s="516" t="s">
        <v>1783</v>
      </c>
      <c r="C1156" s="438"/>
      <c r="D1156" s="438"/>
      <c r="E1156" s="438"/>
      <c r="F1156" s="438"/>
      <c r="G1156" s="438"/>
      <c r="H1156" s="437"/>
      <c r="I1156" s="439"/>
      <c r="J1156" s="451"/>
      <c r="K1156" s="437"/>
      <c r="L1156" s="437"/>
      <c r="M1156" s="437"/>
      <c r="N1156" s="441" t="s">
        <v>535</v>
      </c>
      <c r="O1156" s="440">
        <f>SUM(O1157:O1176)</f>
        <v>0</v>
      </c>
      <c r="P1156" s="440">
        <f>SUM(P1157:P1176)</f>
        <v>0</v>
      </c>
      <c r="Q1156" s="594"/>
      <c r="R1156" s="442"/>
      <c r="S1156" s="440">
        <f>SUM(S1157:S1176)</f>
        <v>0</v>
      </c>
      <c r="T1156" s="440">
        <f>SUM(T1157:T1176)</f>
        <v>0</v>
      </c>
      <c r="U1156" s="440">
        <f>SUM(U1157:U1176)</f>
        <v>0</v>
      </c>
      <c r="V1156" s="440">
        <f>SUM(V1157:V1176)</f>
        <v>0</v>
      </c>
      <c r="W1156" s="439"/>
      <c r="X1156" s="444"/>
    </row>
    <row r="1157" spans="1:24" ht="63.75" customHeight="1">
      <c r="A1157" s="446" t="s">
        <v>570</v>
      </c>
      <c r="B1157" s="447" t="s">
        <v>571</v>
      </c>
      <c r="C1157" s="449" t="s">
        <v>1784</v>
      </c>
      <c r="D1157" s="449"/>
      <c r="E1157" s="449"/>
      <c r="F1157" s="449"/>
      <c r="G1157" s="449"/>
      <c r="H1157" s="479" t="s">
        <v>43</v>
      </c>
      <c r="I1157" s="450">
        <v>5</v>
      </c>
      <c r="J1157" s="451">
        <f t="shared" ref="J1157:J1176" si="611">I1157*2</f>
        <v>10</v>
      </c>
      <c r="K1157" s="452">
        <v>0</v>
      </c>
      <c r="L1157" s="453">
        <v>0.08</v>
      </c>
      <c r="M1157" s="454">
        <f t="shared" ref="M1157:M1176" si="612">K1157*L1157</f>
        <v>0</v>
      </c>
      <c r="N1157" s="454">
        <f t="shared" ref="N1157:N1176" si="613">K1157+M1157</f>
        <v>0</v>
      </c>
      <c r="O1157" s="455">
        <f t="shared" ref="O1157:O1176" si="614">J1157*K1157</f>
        <v>0</v>
      </c>
      <c r="P1157" s="455">
        <f t="shared" ref="P1157:P1176" si="615">J1157*N1157</f>
        <v>0</v>
      </c>
      <c r="Q1157" s="479" t="s">
        <v>43</v>
      </c>
      <c r="R1157" s="456">
        <f t="shared" ref="R1157:R1172" si="616">J1157*0.6</f>
        <v>6</v>
      </c>
      <c r="S1157" s="457">
        <f t="shared" ref="S1157:S1176" si="617">R1157*K1157</f>
        <v>0</v>
      </c>
      <c r="T1157" s="457">
        <f t="shared" ref="T1157:T1176" si="618">R1157*N1157</f>
        <v>0</v>
      </c>
      <c r="U1157" s="457">
        <f t="shared" ref="U1157:U1176" si="619">O1157+S1157</f>
        <v>0</v>
      </c>
      <c r="V1157" s="458">
        <f t="shared" ref="V1157:V1176" si="620">P1157+T1157</f>
        <v>0</v>
      </c>
      <c r="W1157" s="582"/>
      <c r="X1157" s="444"/>
    </row>
    <row r="1158" spans="1:24" ht="63.75" customHeight="1">
      <c r="A1158" s="446" t="s">
        <v>570</v>
      </c>
      <c r="B1158" s="447" t="s">
        <v>573</v>
      </c>
      <c r="C1158" s="449" t="s">
        <v>1785</v>
      </c>
      <c r="D1158" s="449"/>
      <c r="E1158" s="449"/>
      <c r="F1158" s="449"/>
      <c r="G1158" s="449"/>
      <c r="H1158" s="479" t="s">
        <v>43</v>
      </c>
      <c r="I1158" s="450">
        <v>10</v>
      </c>
      <c r="J1158" s="451">
        <f t="shared" si="611"/>
        <v>20</v>
      </c>
      <c r="K1158" s="452">
        <v>0</v>
      </c>
      <c r="L1158" s="453">
        <v>0.08</v>
      </c>
      <c r="M1158" s="454">
        <f t="shared" si="612"/>
        <v>0</v>
      </c>
      <c r="N1158" s="454">
        <f t="shared" si="613"/>
        <v>0</v>
      </c>
      <c r="O1158" s="455">
        <f t="shared" si="614"/>
        <v>0</v>
      </c>
      <c r="P1158" s="455">
        <f t="shared" si="615"/>
        <v>0</v>
      </c>
      <c r="Q1158" s="479" t="s">
        <v>43</v>
      </c>
      <c r="R1158" s="456">
        <f t="shared" si="616"/>
        <v>12</v>
      </c>
      <c r="S1158" s="457">
        <f t="shared" si="617"/>
        <v>0</v>
      </c>
      <c r="T1158" s="457">
        <f t="shared" si="618"/>
        <v>0</v>
      </c>
      <c r="U1158" s="457">
        <f t="shared" si="619"/>
        <v>0</v>
      </c>
      <c r="V1158" s="458">
        <f t="shared" si="620"/>
        <v>0</v>
      </c>
      <c r="W1158" s="459">
        <v>4</v>
      </c>
      <c r="X1158" s="444"/>
    </row>
    <row r="1159" spans="1:24" ht="88.5" customHeight="1">
      <c r="A1159" s="446" t="s">
        <v>570</v>
      </c>
      <c r="B1159" s="447" t="s">
        <v>575</v>
      </c>
      <c r="C1159" s="449" t="s">
        <v>1786</v>
      </c>
      <c r="D1159" s="449"/>
      <c r="E1159" s="449"/>
      <c r="F1159" s="449"/>
      <c r="G1159" s="449"/>
      <c r="H1159" s="479" t="s">
        <v>43</v>
      </c>
      <c r="I1159" s="450">
        <v>5</v>
      </c>
      <c r="J1159" s="451">
        <f t="shared" si="611"/>
        <v>10</v>
      </c>
      <c r="K1159" s="452">
        <v>0</v>
      </c>
      <c r="L1159" s="453">
        <v>0.08</v>
      </c>
      <c r="M1159" s="454">
        <f t="shared" si="612"/>
        <v>0</v>
      </c>
      <c r="N1159" s="454">
        <f t="shared" si="613"/>
        <v>0</v>
      </c>
      <c r="O1159" s="455">
        <f t="shared" si="614"/>
        <v>0</v>
      </c>
      <c r="P1159" s="455">
        <f t="shared" si="615"/>
        <v>0</v>
      </c>
      <c r="Q1159" s="479" t="s">
        <v>43</v>
      </c>
      <c r="R1159" s="456">
        <f t="shared" si="616"/>
        <v>6</v>
      </c>
      <c r="S1159" s="457">
        <f t="shared" si="617"/>
        <v>0</v>
      </c>
      <c r="T1159" s="457">
        <f t="shared" si="618"/>
        <v>0</v>
      </c>
      <c r="U1159" s="457">
        <f t="shared" si="619"/>
        <v>0</v>
      </c>
      <c r="V1159" s="458">
        <f t="shared" si="620"/>
        <v>0</v>
      </c>
      <c r="W1159" s="582"/>
      <c r="X1159" s="444"/>
    </row>
    <row r="1160" spans="1:24" ht="100.5" customHeight="1">
      <c r="A1160" s="446" t="s">
        <v>570</v>
      </c>
      <c r="B1160" s="447" t="s">
        <v>577</v>
      </c>
      <c r="C1160" s="449" t="s">
        <v>1787</v>
      </c>
      <c r="D1160" s="449"/>
      <c r="E1160" s="449"/>
      <c r="F1160" s="449"/>
      <c r="G1160" s="449"/>
      <c r="H1160" s="479" t="s">
        <v>43</v>
      </c>
      <c r="I1160" s="580">
        <v>8</v>
      </c>
      <c r="J1160" s="451">
        <f t="shared" si="611"/>
        <v>16</v>
      </c>
      <c r="K1160" s="452">
        <v>0</v>
      </c>
      <c r="L1160" s="453">
        <v>0.08</v>
      </c>
      <c r="M1160" s="454">
        <f t="shared" si="612"/>
        <v>0</v>
      </c>
      <c r="N1160" s="454">
        <f t="shared" si="613"/>
        <v>0</v>
      </c>
      <c r="O1160" s="455">
        <f t="shared" si="614"/>
        <v>0</v>
      </c>
      <c r="P1160" s="455">
        <f t="shared" si="615"/>
        <v>0</v>
      </c>
      <c r="Q1160" s="479" t="s">
        <v>43</v>
      </c>
      <c r="R1160" s="456">
        <f t="shared" si="616"/>
        <v>9.6</v>
      </c>
      <c r="S1160" s="457">
        <f t="shared" si="617"/>
        <v>0</v>
      </c>
      <c r="T1160" s="457">
        <f t="shared" si="618"/>
        <v>0</v>
      </c>
      <c r="U1160" s="457">
        <f t="shared" si="619"/>
        <v>0</v>
      </c>
      <c r="V1160" s="458">
        <f t="shared" si="620"/>
        <v>0</v>
      </c>
      <c r="W1160" s="582"/>
      <c r="X1160" s="444"/>
    </row>
    <row r="1161" spans="1:24" ht="38.65" customHeight="1">
      <c r="A1161" s="446" t="s">
        <v>570</v>
      </c>
      <c r="B1161" s="447" t="s">
        <v>578</v>
      </c>
      <c r="C1161" s="449" t="s">
        <v>1788</v>
      </c>
      <c r="D1161" s="449"/>
      <c r="E1161" s="449"/>
      <c r="F1161" s="449"/>
      <c r="G1161" s="449"/>
      <c r="H1161" s="479" t="s">
        <v>43</v>
      </c>
      <c r="I1161" s="450">
        <v>1</v>
      </c>
      <c r="J1161" s="451">
        <f t="shared" si="611"/>
        <v>2</v>
      </c>
      <c r="K1161" s="452">
        <v>0</v>
      </c>
      <c r="L1161" s="453">
        <v>0.08</v>
      </c>
      <c r="M1161" s="454">
        <f t="shared" si="612"/>
        <v>0</v>
      </c>
      <c r="N1161" s="454">
        <f t="shared" si="613"/>
        <v>0</v>
      </c>
      <c r="O1161" s="455">
        <f t="shared" si="614"/>
        <v>0</v>
      </c>
      <c r="P1161" s="455">
        <f t="shared" si="615"/>
        <v>0</v>
      </c>
      <c r="Q1161" s="479" t="s">
        <v>43</v>
      </c>
      <c r="R1161" s="456">
        <v>1</v>
      </c>
      <c r="S1161" s="457">
        <f t="shared" si="617"/>
        <v>0</v>
      </c>
      <c r="T1161" s="457">
        <f t="shared" si="618"/>
        <v>0</v>
      </c>
      <c r="U1161" s="457">
        <f t="shared" si="619"/>
        <v>0</v>
      </c>
      <c r="V1161" s="458">
        <f t="shared" si="620"/>
        <v>0</v>
      </c>
      <c r="W1161" s="459">
        <v>2</v>
      </c>
      <c r="X1161" s="444"/>
    </row>
    <row r="1162" spans="1:24" ht="117" customHeight="1">
      <c r="A1162" s="446" t="s">
        <v>570</v>
      </c>
      <c r="B1162" s="447" t="s">
        <v>580</v>
      </c>
      <c r="C1162" s="449" t="s">
        <v>1789</v>
      </c>
      <c r="D1162" s="449"/>
      <c r="E1162" s="449"/>
      <c r="F1162" s="449"/>
      <c r="G1162" s="449"/>
      <c r="H1162" s="479" t="s">
        <v>43</v>
      </c>
      <c r="I1162" s="450">
        <v>5</v>
      </c>
      <c r="J1162" s="451">
        <f t="shared" si="611"/>
        <v>10</v>
      </c>
      <c r="K1162" s="452">
        <v>0</v>
      </c>
      <c r="L1162" s="453">
        <v>0.08</v>
      </c>
      <c r="M1162" s="454">
        <f t="shared" si="612"/>
        <v>0</v>
      </c>
      <c r="N1162" s="454">
        <f t="shared" si="613"/>
        <v>0</v>
      </c>
      <c r="O1162" s="455">
        <f t="shared" si="614"/>
        <v>0</v>
      </c>
      <c r="P1162" s="455">
        <f t="shared" si="615"/>
        <v>0</v>
      </c>
      <c r="Q1162" s="479" t="s">
        <v>43</v>
      </c>
      <c r="R1162" s="456">
        <f t="shared" si="616"/>
        <v>6</v>
      </c>
      <c r="S1162" s="457">
        <f t="shared" si="617"/>
        <v>0</v>
      </c>
      <c r="T1162" s="457">
        <f t="shared" si="618"/>
        <v>0</v>
      </c>
      <c r="U1162" s="457">
        <f t="shared" si="619"/>
        <v>0</v>
      </c>
      <c r="V1162" s="458">
        <f t="shared" si="620"/>
        <v>0</v>
      </c>
      <c r="W1162" s="582"/>
      <c r="X1162" s="444"/>
    </row>
    <row r="1163" spans="1:24" ht="140.25" customHeight="1">
      <c r="A1163" s="446" t="s">
        <v>570</v>
      </c>
      <c r="B1163" s="447" t="s">
        <v>581</v>
      </c>
      <c r="C1163" s="449" t="s">
        <v>1790</v>
      </c>
      <c r="D1163" s="449"/>
      <c r="E1163" s="449"/>
      <c r="F1163" s="449"/>
      <c r="G1163" s="449"/>
      <c r="H1163" s="479" t="s">
        <v>43</v>
      </c>
      <c r="I1163" s="580">
        <v>2</v>
      </c>
      <c r="J1163" s="451">
        <f t="shared" si="611"/>
        <v>4</v>
      </c>
      <c r="K1163" s="452">
        <v>0</v>
      </c>
      <c r="L1163" s="453">
        <v>0.08</v>
      </c>
      <c r="M1163" s="454">
        <f t="shared" si="612"/>
        <v>0</v>
      </c>
      <c r="N1163" s="454">
        <f t="shared" si="613"/>
        <v>0</v>
      </c>
      <c r="O1163" s="455">
        <f t="shared" si="614"/>
        <v>0</v>
      </c>
      <c r="P1163" s="455">
        <f t="shared" si="615"/>
        <v>0</v>
      </c>
      <c r="Q1163" s="479" t="s">
        <v>43</v>
      </c>
      <c r="R1163" s="456">
        <v>2</v>
      </c>
      <c r="S1163" s="457">
        <f t="shared" si="617"/>
        <v>0</v>
      </c>
      <c r="T1163" s="457">
        <f t="shared" si="618"/>
        <v>0</v>
      </c>
      <c r="U1163" s="457">
        <f t="shared" si="619"/>
        <v>0</v>
      </c>
      <c r="V1163" s="458">
        <f t="shared" si="620"/>
        <v>0</v>
      </c>
      <c r="W1163" s="582"/>
      <c r="X1163" s="444"/>
    </row>
    <row r="1164" spans="1:24" ht="81" customHeight="1">
      <c r="A1164" s="446" t="s">
        <v>570</v>
      </c>
      <c r="B1164" s="447" t="s">
        <v>583</v>
      </c>
      <c r="C1164" s="449" t="s">
        <v>1791</v>
      </c>
      <c r="D1164" s="449"/>
      <c r="E1164" s="449"/>
      <c r="F1164" s="449"/>
      <c r="G1164" s="449"/>
      <c r="H1164" s="479" t="s">
        <v>43</v>
      </c>
      <c r="I1164" s="450">
        <v>5</v>
      </c>
      <c r="J1164" s="451">
        <f t="shared" si="611"/>
        <v>10</v>
      </c>
      <c r="K1164" s="452">
        <v>0</v>
      </c>
      <c r="L1164" s="453">
        <v>0.08</v>
      </c>
      <c r="M1164" s="454">
        <f t="shared" si="612"/>
        <v>0</v>
      </c>
      <c r="N1164" s="454">
        <f t="shared" si="613"/>
        <v>0</v>
      </c>
      <c r="O1164" s="455">
        <f t="shared" si="614"/>
        <v>0</v>
      </c>
      <c r="P1164" s="455">
        <f t="shared" si="615"/>
        <v>0</v>
      </c>
      <c r="Q1164" s="479" t="s">
        <v>43</v>
      </c>
      <c r="R1164" s="456">
        <f t="shared" si="616"/>
        <v>6</v>
      </c>
      <c r="S1164" s="457">
        <f t="shared" si="617"/>
        <v>0</v>
      </c>
      <c r="T1164" s="457">
        <f t="shared" si="618"/>
        <v>0</v>
      </c>
      <c r="U1164" s="457">
        <f t="shared" si="619"/>
        <v>0</v>
      </c>
      <c r="V1164" s="458">
        <f t="shared" si="620"/>
        <v>0</v>
      </c>
      <c r="W1164" s="582"/>
      <c r="X1164" s="444"/>
    </row>
    <row r="1165" spans="1:24" ht="87.75" customHeight="1">
      <c r="A1165" s="446" t="s">
        <v>570</v>
      </c>
      <c r="B1165" s="447" t="s">
        <v>586</v>
      </c>
      <c r="C1165" s="449" t="s">
        <v>1792</v>
      </c>
      <c r="D1165" s="449"/>
      <c r="E1165" s="449"/>
      <c r="F1165" s="449"/>
      <c r="G1165" s="449"/>
      <c r="H1165" s="479" t="s">
        <v>43</v>
      </c>
      <c r="I1165" s="450">
        <v>5</v>
      </c>
      <c r="J1165" s="451">
        <f t="shared" si="611"/>
        <v>10</v>
      </c>
      <c r="K1165" s="452">
        <v>0</v>
      </c>
      <c r="L1165" s="453">
        <v>0.08</v>
      </c>
      <c r="M1165" s="454">
        <f t="shared" si="612"/>
        <v>0</v>
      </c>
      <c r="N1165" s="454">
        <f t="shared" si="613"/>
        <v>0</v>
      </c>
      <c r="O1165" s="455">
        <f t="shared" si="614"/>
        <v>0</v>
      </c>
      <c r="P1165" s="455">
        <f t="shared" si="615"/>
        <v>0</v>
      </c>
      <c r="Q1165" s="479" t="s">
        <v>43</v>
      </c>
      <c r="R1165" s="456">
        <f t="shared" si="616"/>
        <v>6</v>
      </c>
      <c r="S1165" s="457">
        <f t="shared" si="617"/>
        <v>0</v>
      </c>
      <c r="T1165" s="457">
        <f t="shared" si="618"/>
        <v>0</v>
      </c>
      <c r="U1165" s="457">
        <f t="shared" si="619"/>
        <v>0</v>
      </c>
      <c r="V1165" s="458">
        <f t="shared" si="620"/>
        <v>0</v>
      </c>
      <c r="W1165" s="582"/>
      <c r="X1165" s="444"/>
    </row>
    <row r="1166" spans="1:24" ht="41.1" customHeight="1">
      <c r="A1166" s="446" t="s">
        <v>570</v>
      </c>
      <c r="B1166" s="447" t="s">
        <v>588</v>
      </c>
      <c r="C1166" s="449" t="s">
        <v>1793</v>
      </c>
      <c r="D1166" s="449"/>
      <c r="E1166" s="449"/>
      <c r="F1166" s="449"/>
      <c r="G1166" s="449"/>
      <c r="H1166" s="479" t="s">
        <v>43</v>
      </c>
      <c r="I1166" s="580">
        <v>3</v>
      </c>
      <c r="J1166" s="451">
        <f t="shared" si="611"/>
        <v>6</v>
      </c>
      <c r="K1166" s="452">
        <v>0</v>
      </c>
      <c r="L1166" s="453">
        <v>0.08</v>
      </c>
      <c r="M1166" s="454">
        <f t="shared" si="612"/>
        <v>0</v>
      </c>
      <c r="N1166" s="454">
        <f t="shared" si="613"/>
        <v>0</v>
      </c>
      <c r="O1166" s="455">
        <f t="shared" si="614"/>
        <v>0</v>
      </c>
      <c r="P1166" s="455">
        <f t="shared" si="615"/>
        <v>0</v>
      </c>
      <c r="Q1166" s="479" t="s">
        <v>43</v>
      </c>
      <c r="R1166" s="456">
        <v>3</v>
      </c>
      <c r="S1166" s="457">
        <f t="shared" si="617"/>
        <v>0</v>
      </c>
      <c r="T1166" s="457">
        <f t="shared" si="618"/>
        <v>0</v>
      </c>
      <c r="U1166" s="457">
        <f t="shared" si="619"/>
        <v>0</v>
      </c>
      <c r="V1166" s="458">
        <f t="shared" si="620"/>
        <v>0</v>
      </c>
      <c r="W1166" s="582"/>
      <c r="X1166" s="444"/>
    </row>
    <row r="1167" spans="1:24" ht="33.6" customHeight="1">
      <c r="A1167" s="446" t="s">
        <v>570</v>
      </c>
      <c r="B1167" s="447" t="s">
        <v>590</v>
      </c>
      <c r="C1167" s="449" t="s">
        <v>1788</v>
      </c>
      <c r="D1167" s="449"/>
      <c r="E1167" s="449"/>
      <c r="F1167" s="449"/>
      <c r="G1167" s="449"/>
      <c r="H1167" s="479" t="s">
        <v>43</v>
      </c>
      <c r="I1167" s="580">
        <v>1</v>
      </c>
      <c r="J1167" s="451">
        <f t="shared" si="611"/>
        <v>2</v>
      </c>
      <c r="K1167" s="452">
        <v>0</v>
      </c>
      <c r="L1167" s="453">
        <v>0.08</v>
      </c>
      <c r="M1167" s="454">
        <f t="shared" si="612"/>
        <v>0</v>
      </c>
      <c r="N1167" s="454">
        <f t="shared" si="613"/>
        <v>0</v>
      </c>
      <c r="O1167" s="455">
        <f t="shared" si="614"/>
        <v>0</v>
      </c>
      <c r="P1167" s="455">
        <f t="shared" si="615"/>
        <v>0</v>
      </c>
      <c r="Q1167" s="479" t="s">
        <v>43</v>
      </c>
      <c r="R1167" s="456">
        <v>1</v>
      </c>
      <c r="S1167" s="457">
        <f t="shared" si="617"/>
        <v>0</v>
      </c>
      <c r="T1167" s="457">
        <f t="shared" si="618"/>
        <v>0</v>
      </c>
      <c r="U1167" s="457">
        <f t="shared" si="619"/>
        <v>0</v>
      </c>
      <c r="V1167" s="458">
        <f t="shared" si="620"/>
        <v>0</v>
      </c>
      <c r="W1167" s="582"/>
      <c r="X1167" s="444"/>
    </row>
    <row r="1168" spans="1:24" ht="108.75" customHeight="1">
      <c r="A1168" s="446" t="s">
        <v>570</v>
      </c>
      <c r="B1168" s="447" t="s">
        <v>592</v>
      </c>
      <c r="C1168" s="449" t="s">
        <v>1794</v>
      </c>
      <c r="D1168" s="449"/>
      <c r="E1168" s="449"/>
      <c r="F1168" s="449"/>
      <c r="G1168" s="449"/>
      <c r="H1168" s="479" t="s">
        <v>43</v>
      </c>
      <c r="I1168" s="580">
        <v>3</v>
      </c>
      <c r="J1168" s="451">
        <f t="shared" si="611"/>
        <v>6</v>
      </c>
      <c r="K1168" s="452">
        <v>0</v>
      </c>
      <c r="L1168" s="453">
        <v>0.08</v>
      </c>
      <c r="M1168" s="454">
        <f t="shared" si="612"/>
        <v>0</v>
      </c>
      <c r="N1168" s="454">
        <f t="shared" si="613"/>
        <v>0</v>
      </c>
      <c r="O1168" s="455">
        <f t="shared" si="614"/>
        <v>0</v>
      </c>
      <c r="P1168" s="455">
        <f t="shared" si="615"/>
        <v>0</v>
      </c>
      <c r="Q1168" s="479" t="s">
        <v>43</v>
      </c>
      <c r="R1168" s="456">
        <v>3</v>
      </c>
      <c r="S1168" s="457">
        <f t="shared" si="617"/>
        <v>0</v>
      </c>
      <c r="T1168" s="457">
        <f t="shared" si="618"/>
        <v>0</v>
      </c>
      <c r="U1168" s="457">
        <f t="shared" si="619"/>
        <v>0</v>
      </c>
      <c r="V1168" s="458">
        <f t="shared" si="620"/>
        <v>0</v>
      </c>
      <c r="W1168" s="582"/>
      <c r="X1168" s="444"/>
    </row>
    <row r="1169" spans="1:26" ht="42.2" customHeight="1">
      <c r="A1169" s="446" t="s">
        <v>570</v>
      </c>
      <c r="B1169" s="447" t="s">
        <v>595</v>
      </c>
      <c r="C1169" s="449" t="s">
        <v>1795</v>
      </c>
      <c r="D1169" s="449"/>
      <c r="E1169" s="449"/>
      <c r="F1169" s="449"/>
      <c r="G1169" s="449"/>
      <c r="H1169" s="479" t="s">
        <v>43</v>
      </c>
      <c r="I1169" s="450">
        <v>10</v>
      </c>
      <c r="J1169" s="451">
        <f t="shared" si="611"/>
        <v>20</v>
      </c>
      <c r="K1169" s="452">
        <v>0</v>
      </c>
      <c r="L1169" s="453">
        <v>0.08</v>
      </c>
      <c r="M1169" s="454">
        <f t="shared" si="612"/>
        <v>0</v>
      </c>
      <c r="N1169" s="454">
        <f t="shared" si="613"/>
        <v>0</v>
      </c>
      <c r="O1169" s="455">
        <f t="shared" si="614"/>
        <v>0</v>
      </c>
      <c r="P1169" s="455">
        <f t="shared" si="615"/>
        <v>0</v>
      </c>
      <c r="Q1169" s="479" t="s">
        <v>43</v>
      </c>
      <c r="R1169" s="456">
        <f t="shared" si="616"/>
        <v>12</v>
      </c>
      <c r="S1169" s="457">
        <f t="shared" si="617"/>
        <v>0</v>
      </c>
      <c r="T1169" s="457">
        <f t="shared" si="618"/>
        <v>0</v>
      </c>
      <c r="U1169" s="457">
        <f t="shared" si="619"/>
        <v>0</v>
      </c>
      <c r="V1169" s="458">
        <f t="shared" si="620"/>
        <v>0</v>
      </c>
      <c r="W1169" s="459">
        <v>2</v>
      </c>
      <c r="X1169" s="444"/>
    </row>
    <row r="1170" spans="1:26" ht="51" customHeight="1">
      <c r="A1170" s="446" t="s">
        <v>570</v>
      </c>
      <c r="B1170" s="447" t="s">
        <v>598</v>
      </c>
      <c r="C1170" s="449" t="s">
        <v>1796</v>
      </c>
      <c r="D1170" s="449"/>
      <c r="E1170" s="449"/>
      <c r="F1170" s="449"/>
      <c r="G1170" s="449"/>
      <c r="H1170" s="479" t="s">
        <v>43</v>
      </c>
      <c r="I1170" s="580">
        <v>1</v>
      </c>
      <c r="J1170" s="451">
        <f t="shared" si="611"/>
        <v>2</v>
      </c>
      <c r="K1170" s="452">
        <v>0</v>
      </c>
      <c r="L1170" s="453">
        <v>0.08</v>
      </c>
      <c r="M1170" s="454">
        <f t="shared" si="612"/>
        <v>0</v>
      </c>
      <c r="N1170" s="454">
        <f t="shared" si="613"/>
        <v>0</v>
      </c>
      <c r="O1170" s="455">
        <f t="shared" si="614"/>
        <v>0</v>
      </c>
      <c r="P1170" s="455">
        <f t="shared" si="615"/>
        <v>0</v>
      </c>
      <c r="Q1170" s="479" t="s">
        <v>43</v>
      </c>
      <c r="R1170" s="456">
        <v>1</v>
      </c>
      <c r="S1170" s="457">
        <f t="shared" si="617"/>
        <v>0</v>
      </c>
      <c r="T1170" s="457">
        <f t="shared" si="618"/>
        <v>0</v>
      </c>
      <c r="U1170" s="457">
        <f t="shared" si="619"/>
        <v>0</v>
      </c>
      <c r="V1170" s="458">
        <f t="shared" si="620"/>
        <v>0</v>
      </c>
      <c r="W1170" s="459">
        <v>2</v>
      </c>
      <c r="X1170" s="444"/>
    </row>
    <row r="1171" spans="1:26" ht="85.5" customHeight="1">
      <c r="A1171" s="446" t="s">
        <v>570</v>
      </c>
      <c r="B1171" s="447" t="s">
        <v>600</v>
      </c>
      <c r="C1171" s="449" t="s">
        <v>1797</v>
      </c>
      <c r="D1171" s="449"/>
      <c r="E1171" s="449"/>
      <c r="F1171" s="449"/>
      <c r="G1171" s="449"/>
      <c r="H1171" s="479" t="s">
        <v>43</v>
      </c>
      <c r="I1171" s="450">
        <v>1</v>
      </c>
      <c r="J1171" s="451">
        <f t="shared" si="611"/>
        <v>2</v>
      </c>
      <c r="K1171" s="452">
        <v>0</v>
      </c>
      <c r="L1171" s="453">
        <v>0.08</v>
      </c>
      <c r="M1171" s="454">
        <f t="shared" si="612"/>
        <v>0</v>
      </c>
      <c r="N1171" s="454">
        <f t="shared" si="613"/>
        <v>0</v>
      </c>
      <c r="O1171" s="455">
        <f t="shared" si="614"/>
        <v>0</v>
      </c>
      <c r="P1171" s="455">
        <f t="shared" si="615"/>
        <v>0</v>
      </c>
      <c r="Q1171" s="479" t="s">
        <v>43</v>
      </c>
      <c r="R1171" s="456">
        <v>1</v>
      </c>
      <c r="S1171" s="457">
        <f t="shared" si="617"/>
        <v>0</v>
      </c>
      <c r="T1171" s="457">
        <f t="shared" si="618"/>
        <v>0</v>
      </c>
      <c r="U1171" s="457">
        <f t="shared" si="619"/>
        <v>0</v>
      </c>
      <c r="V1171" s="458">
        <f t="shared" si="620"/>
        <v>0</v>
      </c>
      <c r="W1171" s="582"/>
      <c r="X1171" s="444"/>
    </row>
    <row r="1172" spans="1:26" ht="72" customHeight="1">
      <c r="A1172" s="446" t="s">
        <v>570</v>
      </c>
      <c r="B1172" s="447" t="s">
        <v>602</v>
      </c>
      <c r="C1172" s="449" t="s">
        <v>1798</v>
      </c>
      <c r="D1172" s="449"/>
      <c r="E1172" s="449"/>
      <c r="F1172" s="449"/>
      <c r="G1172" s="449"/>
      <c r="H1172" s="479" t="s">
        <v>43</v>
      </c>
      <c r="I1172" s="580">
        <v>8</v>
      </c>
      <c r="J1172" s="451">
        <f t="shared" si="611"/>
        <v>16</v>
      </c>
      <c r="K1172" s="452">
        <v>0</v>
      </c>
      <c r="L1172" s="453">
        <v>0.08</v>
      </c>
      <c r="M1172" s="454">
        <f t="shared" si="612"/>
        <v>0</v>
      </c>
      <c r="N1172" s="454">
        <f t="shared" si="613"/>
        <v>0</v>
      </c>
      <c r="O1172" s="455">
        <f t="shared" si="614"/>
        <v>0</v>
      </c>
      <c r="P1172" s="455">
        <f t="shared" si="615"/>
        <v>0</v>
      </c>
      <c r="Q1172" s="479" t="s">
        <v>43</v>
      </c>
      <c r="R1172" s="456">
        <f t="shared" si="616"/>
        <v>9.6</v>
      </c>
      <c r="S1172" s="457">
        <f t="shared" si="617"/>
        <v>0</v>
      </c>
      <c r="T1172" s="457">
        <f t="shared" si="618"/>
        <v>0</v>
      </c>
      <c r="U1172" s="457">
        <f t="shared" si="619"/>
        <v>0</v>
      </c>
      <c r="V1172" s="458">
        <f t="shared" si="620"/>
        <v>0</v>
      </c>
      <c r="W1172" s="582"/>
      <c r="X1172" s="444"/>
    </row>
    <row r="1173" spans="1:26" ht="48.6" customHeight="1">
      <c r="A1173" s="446" t="s">
        <v>570</v>
      </c>
      <c r="B1173" s="447" t="s">
        <v>604</v>
      </c>
      <c r="C1173" s="449" t="s">
        <v>1799</v>
      </c>
      <c r="D1173" s="449"/>
      <c r="E1173" s="449"/>
      <c r="F1173" s="449"/>
      <c r="G1173" s="449"/>
      <c r="H1173" s="479" t="s">
        <v>43</v>
      </c>
      <c r="I1173" s="580">
        <v>1</v>
      </c>
      <c r="J1173" s="451">
        <f t="shared" si="611"/>
        <v>2</v>
      </c>
      <c r="K1173" s="452">
        <v>0</v>
      </c>
      <c r="L1173" s="453">
        <v>0.08</v>
      </c>
      <c r="M1173" s="454">
        <f t="shared" si="612"/>
        <v>0</v>
      </c>
      <c r="N1173" s="454">
        <f t="shared" si="613"/>
        <v>0</v>
      </c>
      <c r="O1173" s="455">
        <f t="shared" si="614"/>
        <v>0</v>
      </c>
      <c r="P1173" s="455">
        <f t="shared" si="615"/>
        <v>0</v>
      </c>
      <c r="Q1173" s="479" t="s">
        <v>43</v>
      </c>
      <c r="R1173" s="456">
        <v>1</v>
      </c>
      <c r="S1173" s="457">
        <f t="shared" si="617"/>
        <v>0</v>
      </c>
      <c r="T1173" s="457">
        <f t="shared" si="618"/>
        <v>0</v>
      </c>
      <c r="U1173" s="457">
        <f t="shared" si="619"/>
        <v>0</v>
      </c>
      <c r="V1173" s="458">
        <f t="shared" si="620"/>
        <v>0</v>
      </c>
      <c r="W1173" s="582"/>
      <c r="X1173" s="444"/>
    </row>
    <row r="1174" spans="1:26" ht="117.75" customHeight="1">
      <c r="A1174" s="446" t="s">
        <v>570</v>
      </c>
      <c r="B1174" s="447" t="s">
        <v>605</v>
      </c>
      <c r="C1174" s="449" t="s">
        <v>1800</v>
      </c>
      <c r="D1174" s="449"/>
      <c r="E1174" s="449"/>
      <c r="F1174" s="449"/>
      <c r="G1174" s="449"/>
      <c r="H1174" s="479" t="s">
        <v>43</v>
      </c>
      <c r="I1174" s="580">
        <v>1</v>
      </c>
      <c r="J1174" s="451">
        <f t="shared" si="611"/>
        <v>2</v>
      </c>
      <c r="K1174" s="452">
        <v>0</v>
      </c>
      <c r="L1174" s="453">
        <v>0.08</v>
      </c>
      <c r="M1174" s="454">
        <f t="shared" si="612"/>
        <v>0</v>
      </c>
      <c r="N1174" s="454">
        <f t="shared" si="613"/>
        <v>0</v>
      </c>
      <c r="O1174" s="455">
        <f t="shared" si="614"/>
        <v>0</v>
      </c>
      <c r="P1174" s="455">
        <f t="shared" si="615"/>
        <v>0</v>
      </c>
      <c r="Q1174" s="479" t="s">
        <v>43</v>
      </c>
      <c r="R1174" s="456">
        <v>1</v>
      </c>
      <c r="S1174" s="457">
        <f t="shared" si="617"/>
        <v>0</v>
      </c>
      <c r="T1174" s="457">
        <f t="shared" si="618"/>
        <v>0</v>
      </c>
      <c r="U1174" s="457">
        <f t="shared" si="619"/>
        <v>0</v>
      </c>
      <c r="V1174" s="458">
        <f t="shared" si="620"/>
        <v>0</v>
      </c>
      <c r="W1174" s="582"/>
      <c r="X1174" s="444"/>
    </row>
    <row r="1175" spans="1:26" ht="86.25" customHeight="1">
      <c r="A1175" s="446" t="s">
        <v>570</v>
      </c>
      <c r="B1175" s="447" t="s">
        <v>607</v>
      </c>
      <c r="C1175" s="449" t="s">
        <v>1801</v>
      </c>
      <c r="D1175" s="449"/>
      <c r="E1175" s="449"/>
      <c r="F1175" s="449"/>
      <c r="G1175" s="449"/>
      <c r="H1175" s="479" t="s">
        <v>43</v>
      </c>
      <c r="I1175" s="580">
        <v>1</v>
      </c>
      <c r="J1175" s="451">
        <f t="shared" si="611"/>
        <v>2</v>
      </c>
      <c r="K1175" s="452">
        <v>0</v>
      </c>
      <c r="L1175" s="453">
        <v>0.08</v>
      </c>
      <c r="M1175" s="454">
        <f t="shared" si="612"/>
        <v>0</v>
      </c>
      <c r="N1175" s="454">
        <f t="shared" si="613"/>
        <v>0</v>
      </c>
      <c r="O1175" s="455">
        <f t="shared" si="614"/>
        <v>0</v>
      </c>
      <c r="P1175" s="455">
        <f t="shared" si="615"/>
        <v>0</v>
      </c>
      <c r="Q1175" s="479" t="s">
        <v>43</v>
      </c>
      <c r="R1175" s="456">
        <v>1</v>
      </c>
      <c r="S1175" s="457">
        <f t="shared" si="617"/>
        <v>0</v>
      </c>
      <c r="T1175" s="457">
        <f t="shared" si="618"/>
        <v>0</v>
      </c>
      <c r="U1175" s="457">
        <f t="shared" si="619"/>
        <v>0</v>
      </c>
      <c r="V1175" s="458">
        <f t="shared" si="620"/>
        <v>0</v>
      </c>
      <c r="W1175" s="582"/>
      <c r="X1175" s="444"/>
    </row>
    <row r="1176" spans="1:26" ht="48.6" customHeight="1">
      <c r="A1176" s="446" t="s">
        <v>570</v>
      </c>
      <c r="B1176" s="447" t="s">
        <v>608</v>
      </c>
      <c r="C1176" s="460" t="s">
        <v>641</v>
      </c>
      <c r="D1176" s="448"/>
      <c r="E1176" s="448"/>
      <c r="F1176" s="448"/>
      <c r="G1176" s="448"/>
      <c r="H1176" s="447" t="s">
        <v>585</v>
      </c>
      <c r="I1176" s="450">
        <v>12</v>
      </c>
      <c r="J1176" s="451">
        <f t="shared" si="611"/>
        <v>24</v>
      </c>
      <c r="K1176" s="452">
        <v>0</v>
      </c>
      <c r="L1176" s="453">
        <v>0.23</v>
      </c>
      <c r="M1176" s="454">
        <f t="shared" si="612"/>
        <v>0</v>
      </c>
      <c r="N1176" s="454">
        <f t="shared" si="613"/>
        <v>0</v>
      </c>
      <c r="O1176" s="455">
        <f t="shared" si="614"/>
        <v>0</v>
      </c>
      <c r="P1176" s="455">
        <f t="shared" si="615"/>
        <v>0</v>
      </c>
      <c r="Q1176" s="447" t="s">
        <v>585</v>
      </c>
      <c r="R1176" s="456">
        <v>12</v>
      </c>
      <c r="S1176" s="457">
        <f t="shared" si="617"/>
        <v>0</v>
      </c>
      <c r="T1176" s="457">
        <f t="shared" si="618"/>
        <v>0</v>
      </c>
      <c r="U1176" s="457">
        <f t="shared" si="619"/>
        <v>0</v>
      </c>
      <c r="V1176" s="458">
        <f t="shared" si="620"/>
        <v>0</v>
      </c>
      <c r="W1176" s="582"/>
      <c r="X1176" s="444"/>
    </row>
    <row r="1177" spans="1:26" ht="63.75" customHeight="1">
      <c r="A1177" s="446"/>
      <c r="B1177" s="652" t="s">
        <v>1802</v>
      </c>
      <c r="C1177" s="653"/>
      <c r="D1177" s="653"/>
      <c r="E1177" s="653"/>
      <c r="F1177" s="597"/>
      <c r="G1177" s="597"/>
      <c r="H1177" s="437"/>
      <c r="I1177" s="439"/>
      <c r="J1177" s="451"/>
      <c r="K1177" s="437"/>
      <c r="L1177" s="437"/>
      <c r="M1177" s="437"/>
      <c r="N1177" s="441" t="s">
        <v>535</v>
      </c>
      <c r="O1177" s="440">
        <f>SUM(O1178:O1196)</f>
        <v>0</v>
      </c>
      <c r="P1177" s="440">
        <f>SUM(P1178:P1196)</f>
        <v>0</v>
      </c>
      <c r="Q1177" s="594"/>
      <c r="R1177" s="442"/>
      <c r="S1177" s="440">
        <f>SUM(S1178:S1196)</f>
        <v>0</v>
      </c>
      <c r="T1177" s="440">
        <f>SUM(T1178:T1196)</f>
        <v>0</v>
      </c>
      <c r="U1177" s="440">
        <f>SUM(U1178:U1196)</f>
        <v>0</v>
      </c>
      <c r="V1177" s="440">
        <f>SUM(V1178:V1196)</f>
        <v>0</v>
      </c>
      <c r="W1177" s="439"/>
      <c r="X1177" s="444"/>
    </row>
    <row r="1178" spans="1:26" ht="130.5" customHeight="1">
      <c r="A1178" s="446" t="s">
        <v>570</v>
      </c>
      <c r="B1178" s="447" t="s">
        <v>571</v>
      </c>
      <c r="C1178" s="449" t="s">
        <v>1803</v>
      </c>
      <c r="D1178" s="449"/>
      <c r="E1178" s="449"/>
      <c r="F1178" s="449"/>
      <c r="G1178" s="449"/>
      <c r="H1178" s="479" t="s">
        <v>43</v>
      </c>
      <c r="I1178" s="580">
        <v>2</v>
      </c>
      <c r="J1178" s="451">
        <f t="shared" ref="J1178:J1196" si="621">I1178*2</f>
        <v>4</v>
      </c>
      <c r="K1178" s="452">
        <v>0</v>
      </c>
      <c r="L1178" s="453">
        <v>0.08</v>
      </c>
      <c r="M1178" s="454">
        <f t="shared" ref="M1178:M1196" si="622">K1178*L1178</f>
        <v>0</v>
      </c>
      <c r="N1178" s="454">
        <f t="shared" ref="N1178:N1196" si="623">K1178+M1178</f>
        <v>0</v>
      </c>
      <c r="O1178" s="455">
        <f t="shared" ref="O1178:O1196" si="624">J1178*K1178</f>
        <v>0</v>
      </c>
      <c r="P1178" s="455">
        <f t="shared" ref="P1178:P1196" si="625">J1178*N1178</f>
        <v>0</v>
      </c>
      <c r="Q1178" s="479" t="s">
        <v>43</v>
      </c>
      <c r="R1178" s="456">
        <v>2</v>
      </c>
      <c r="S1178" s="457">
        <f t="shared" ref="S1178:S1196" si="626">R1178*K1178</f>
        <v>0</v>
      </c>
      <c r="T1178" s="457">
        <f t="shared" ref="T1178:T1196" si="627">R1178*N1178</f>
        <v>0</v>
      </c>
      <c r="U1178" s="457">
        <f t="shared" ref="U1178:U1196" si="628">O1178+S1178</f>
        <v>0</v>
      </c>
      <c r="V1178" s="458">
        <f t="shared" ref="V1178:V1196" si="629">P1178+T1178</f>
        <v>0</v>
      </c>
      <c r="W1178" s="582"/>
      <c r="X1178" s="444"/>
    </row>
    <row r="1179" spans="1:26" s="584" customFormat="1" ht="116.25" customHeight="1">
      <c r="A1179" s="446" t="s">
        <v>570</v>
      </c>
      <c r="B1179" s="447" t="s">
        <v>573</v>
      </c>
      <c r="C1179" s="449" t="s">
        <v>1804</v>
      </c>
      <c r="D1179" s="449"/>
      <c r="E1179" s="449"/>
      <c r="F1179" s="449"/>
      <c r="G1179" s="449"/>
      <c r="H1179" s="479" t="s">
        <v>43</v>
      </c>
      <c r="I1179" s="580">
        <v>1</v>
      </c>
      <c r="J1179" s="451">
        <f t="shared" si="621"/>
        <v>2</v>
      </c>
      <c r="K1179" s="452">
        <v>0</v>
      </c>
      <c r="L1179" s="453">
        <v>0.08</v>
      </c>
      <c r="M1179" s="454">
        <f t="shared" si="622"/>
        <v>0</v>
      </c>
      <c r="N1179" s="454">
        <f t="shared" si="623"/>
        <v>0</v>
      </c>
      <c r="O1179" s="455">
        <f t="shared" si="624"/>
        <v>0</v>
      </c>
      <c r="P1179" s="455">
        <f t="shared" si="625"/>
        <v>0</v>
      </c>
      <c r="Q1179" s="479" t="s">
        <v>43</v>
      </c>
      <c r="R1179" s="456">
        <v>1</v>
      </c>
      <c r="S1179" s="457">
        <f t="shared" si="626"/>
        <v>0</v>
      </c>
      <c r="T1179" s="457">
        <f t="shared" si="627"/>
        <v>0</v>
      </c>
      <c r="U1179" s="457">
        <f t="shared" si="628"/>
        <v>0</v>
      </c>
      <c r="V1179" s="458">
        <f t="shared" si="629"/>
        <v>0</v>
      </c>
      <c r="W1179" s="582"/>
      <c r="X1179" s="444"/>
      <c r="Y1179" s="583"/>
      <c r="Z1179" s="410"/>
    </row>
    <row r="1180" spans="1:26" ht="109.5" customHeight="1">
      <c r="A1180" s="446" t="s">
        <v>570</v>
      </c>
      <c r="B1180" s="447" t="s">
        <v>575</v>
      </c>
      <c r="C1180" s="449" t="s">
        <v>1805</v>
      </c>
      <c r="D1180" s="449"/>
      <c r="E1180" s="449"/>
      <c r="F1180" s="449"/>
      <c r="G1180" s="449"/>
      <c r="H1180" s="479" t="s">
        <v>43</v>
      </c>
      <c r="I1180" s="580">
        <v>1</v>
      </c>
      <c r="J1180" s="451">
        <f t="shared" si="621"/>
        <v>2</v>
      </c>
      <c r="K1180" s="452">
        <v>0</v>
      </c>
      <c r="L1180" s="453">
        <v>0.08</v>
      </c>
      <c r="M1180" s="454">
        <f t="shared" si="622"/>
        <v>0</v>
      </c>
      <c r="N1180" s="454">
        <f t="shared" si="623"/>
        <v>0</v>
      </c>
      <c r="O1180" s="455">
        <f t="shared" si="624"/>
        <v>0</v>
      </c>
      <c r="P1180" s="455">
        <f t="shared" si="625"/>
        <v>0</v>
      </c>
      <c r="Q1180" s="479" t="s">
        <v>43</v>
      </c>
      <c r="R1180" s="456">
        <v>1</v>
      </c>
      <c r="S1180" s="457">
        <f t="shared" si="626"/>
        <v>0</v>
      </c>
      <c r="T1180" s="457">
        <f t="shared" si="627"/>
        <v>0</v>
      </c>
      <c r="U1180" s="457">
        <f t="shared" si="628"/>
        <v>0</v>
      </c>
      <c r="V1180" s="458">
        <f t="shared" si="629"/>
        <v>0</v>
      </c>
      <c r="W1180" s="582"/>
      <c r="X1180" s="444"/>
    </row>
    <row r="1181" spans="1:26" ht="168" customHeight="1">
      <c r="A1181" s="446" t="s">
        <v>570</v>
      </c>
      <c r="B1181" s="447" t="s">
        <v>577</v>
      </c>
      <c r="C1181" s="449" t="s">
        <v>1806</v>
      </c>
      <c r="D1181" s="449"/>
      <c r="E1181" s="449"/>
      <c r="F1181" s="449"/>
      <c r="G1181" s="449"/>
      <c r="H1181" s="479" t="s">
        <v>43</v>
      </c>
      <c r="I1181" s="580">
        <v>1</v>
      </c>
      <c r="J1181" s="451">
        <f t="shared" si="621"/>
        <v>2</v>
      </c>
      <c r="K1181" s="452">
        <v>0</v>
      </c>
      <c r="L1181" s="453">
        <v>0.08</v>
      </c>
      <c r="M1181" s="454">
        <f t="shared" si="622"/>
        <v>0</v>
      </c>
      <c r="N1181" s="454">
        <f t="shared" si="623"/>
        <v>0</v>
      </c>
      <c r="O1181" s="455">
        <f t="shared" si="624"/>
        <v>0</v>
      </c>
      <c r="P1181" s="455">
        <f t="shared" si="625"/>
        <v>0</v>
      </c>
      <c r="Q1181" s="479" t="s">
        <v>43</v>
      </c>
      <c r="R1181" s="456">
        <v>1</v>
      </c>
      <c r="S1181" s="457">
        <f t="shared" si="626"/>
        <v>0</v>
      </c>
      <c r="T1181" s="457">
        <f t="shared" si="627"/>
        <v>0</v>
      </c>
      <c r="U1181" s="457">
        <f t="shared" si="628"/>
        <v>0</v>
      </c>
      <c r="V1181" s="458">
        <f t="shared" si="629"/>
        <v>0</v>
      </c>
      <c r="W1181" s="582"/>
      <c r="X1181" s="444"/>
    </row>
    <row r="1182" spans="1:26" ht="132.75" customHeight="1">
      <c r="A1182" s="446" t="s">
        <v>570</v>
      </c>
      <c r="B1182" s="447" t="s">
        <v>578</v>
      </c>
      <c r="C1182" s="449" t="s">
        <v>1807</v>
      </c>
      <c r="D1182" s="449"/>
      <c r="E1182" s="449"/>
      <c r="F1182" s="449"/>
      <c r="G1182" s="449"/>
      <c r="H1182" s="479" t="s">
        <v>43</v>
      </c>
      <c r="I1182" s="450">
        <v>1</v>
      </c>
      <c r="J1182" s="451">
        <f t="shared" si="621"/>
        <v>2</v>
      </c>
      <c r="K1182" s="452">
        <v>0</v>
      </c>
      <c r="L1182" s="453">
        <v>0.08</v>
      </c>
      <c r="M1182" s="454">
        <f t="shared" si="622"/>
        <v>0</v>
      </c>
      <c r="N1182" s="454">
        <f t="shared" si="623"/>
        <v>0</v>
      </c>
      <c r="O1182" s="455">
        <f t="shared" si="624"/>
        <v>0</v>
      </c>
      <c r="P1182" s="455">
        <f t="shared" si="625"/>
        <v>0</v>
      </c>
      <c r="Q1182" s="479" t="s">
        <v>43</v>
      </c>
      <c r="R1182" s="456">
        <f t="shared" ref="R1182:R1195" si="630">J1182*0.6</f>
        <v>1.2</v>
      </c>
      <c r="S1182" s="457">
        <f t="shared" si="626"/>
        <v>0</v>
      </c>
      <c r="T1182" s="457">
        <f t="shared" si="627"/>
        <v>0</v>
      </c>
      <c r="U1182" s="457">
        <f t="shared" si="628"/>
        <v>0</v>
      </c>
      <c r="V1182" s="458">
        <f t="shared" si="629"/>
        <v>0</v>
      </c>
      <c r="W1182" s="582"/>
      <c r="X1182" s="444"/>
    </row>
    <row r="1183" spans="1:26" ht="63" customHeight="1">
      <c r="A1183" s="446" t="s">
        <v>570</v>
      </c>
      <c r="B1183" s="447" t="s">
        <v>580</v>
      </c>
      <c r="C1183" s="449" t="s">
        <v>1808</v>
      </c>
      <c r="D1183" s="449"/>
      <c r="E1183" s="449"/>
      <c r="F1183" s="449"/>
      <c r="G1183" s="449"/>
      <c r="H1183" s="479" t="s">
        <v>43</v>
      </c>
      <c r="I1183" s="450">
        <v>2</v>
      </c>
      <c r="J1183" s="451">
        <f t="shared" si="621"/>
        <v>4</v>
      </c>
      <c r="K1183" s="452">
        <v>0</v>
      </c>
      <c r="L1183" s="453">
        <v>0.08</v>
      </c>
      <c r="M1183" s="454">
        <f t="shared" si="622"/>
        <v>0</v>
      </c>
      <c r="N1183" s="454">
        <f t="shared" si="623"/>
        <v>0</v>
      </c>
      <c r="O1183" s="455">
        <f t="shared" si="624"/>
        <v>0</v>
      </c>
      <c r="P1183" s="455">
        <f t="shared" si="625"/>
        <v>0</v>
      </c>
      <c r="Q1183" s="479" t="s">
        <v>43</v>
      </c>
      <c r="R1183" s="456">
        <v>2</v>
      </c>
      <c r="S1183" s="457">
        <f t="shared" si="626"/>
        <v>0</v>
      </c>
      <c r="T1183" s="457">
        <f t="shared" si="627"/>
        <v>0</v>
      </c>
      <c r="U1183" s="457">
        <f t="shared" si="628"/>
        <v>0</v>
      </c>
      <c r="V1183" s="458">
        <f t="shared" si="629"/>
        <v>0</v>
      </c>
      <c r="W1183" s="582"/>
      <c r="X1183" s="444"/>
    </row>
    <row r="1184" spans="1:26" ht="57" customHeight="1">
      <c r="A1184" s="446" t="s">
        <v>570</v>
      </c>
      <c r="B1184" s="447" t="s">
        <v>581</v>
      </c>
      <c r="C1184" s="449" t="s">
        <v>1809</v>
      </c>
      <c r="D1184" s="449"/>
      <c r="E1184" s="449"/>
      <c r="F1184" s="449"/>
      <c r="G1184" s="449"/>
      <c r="H1184" s="479" t="s">
        <v>43</v>
      </c>
      <c r="I1184" s="450">
        <v>2</v>
      </c>
      <c r="J1184" s="451">
        <f t="shared" si="621"/>
        <v>4</v>
      </c>
      <c r="K1184" s="452">
        <v>0</v>
      </c>
      <c r="L1184" s="453">
        <v>0.08</v>
      </c>
      <c r="M1184" s="454">
        <f t="shared" si="622"/>
        <v>0</v>
      </c>
      <c r="N1184" s="454">
        <f t="shared" si="623"/>
        <v>0</v>
      </c>
      <c r="O1184" s="455">
        <f t="shared" si="624"/>
        <v>0</v>
      </c>
      <c r="P1184" s="455">
        <f t="shared" si="625"/>
        <v>0</v>
      </c>
      <c r="Q1184" s="479" t="s">
        <v>43</v>
      </c>
      <c r="R1184" s="456">
        <v>2</v>
      </c>
      <c r="S1184" s="457">
        <f t="shared" si="626"/>
        <v>0</v>
      </c>
      <c r="T1184" s="457">
        <f t="shared" si="627"/>
        <v>0</v>
      </c>
      <c r="U1184" s="457">
        <f t="shared" si="628"/>
        <v>0</v>
      </c>
      <c r="V1184" s="458">
        <f t="shared" si="629"/>
        <v>0</v>
      </c>
      <c r="W1184" s="582"/>
      <c r="X1184" s="444"/>
    </row>
    <row r="1185" spans="1:24" ht="81" customHeight="1">
      <c r="A1185" s="446" t="s">
        <v>570</v>
      </c>
      <c r="B1185" s="447" t="s">
        <v>583</v>
      </c>
      <c r="C1185" s="449" t="s">
        <v>1810</v>
      </c>
      <c r="D1185" s="449"/>
      <c r="E1185" s="449"/>
      <c r="F1185" s="449"/>
      <c r="G1185" s="449"/>
      <c r="H1185" s="479" t="s">
        <v>43</v>
      </c>
      <c r="I1185" s="450">
        <v>1</v>
      </c>
      <c r="J1185" s="451">
        <f t="shared" si="621"/>
        <v>2</v>
      </c>
      <c r="K1185" s="452">
        <v>0</v>
      </c>
      <c r="L1185" s="453">
        <v>0.08</v>
      </c>
      <c r="M1185" s="454">
        <f t="shared" si="622"/>
        <v>0</v>
      </c>
      <c r="N1185" s="454">
        <f t="shared" si="623"/>
        <v>0</v>
      </c>
      <c r="O1185" s="455">
        <f t="shared" si="624"/>
        <v>0</v>
      </c>
      <c r="P1185" s="455">
        <f t="shared" si="625"/>
        <v>0</v>
      </c>
      <c r="Q1185" s="479" t="s">
        <v>43</v>
      </c>
      <c r="R1185" s="456">
        <v>1</v>
      </c>
      <c r="S1185" s="457">
        <f t="shared" si="626"/>
        <v>0</v>
      </c>
      <c r="T1185" s="457">
        <f t="shared" si="627"/>
        <v>0</v>
      </c>
      <c r="U1185" s="457">
        <f t="shared" si="628"/>
        <v>0</v>
      </c>
      <c r="V1185" s="458">
        <f t="shared" si="629"/>
        <v>0</v>
      </c>
      <c r="W1185" s="582"/>
      <c r="X1185" s="444"/>
    </row>
    <row r="1186" spans="1:24" ht="69" customHeight="1">
      <c r="A1186" s="446" t="s">
        <v>570</v>
      </c>
      <c r="B1186" s="447" t="s">
        <v>586</v>
      </c>
      <c r="C1186" s="449" t="s">
        <v>1811</v>
      </c>
      <c r="D1186" s="449"/>
      <c r="E1186" s="449"/>
      <c r="F1186" s="449"/>
      <c r="G1186" s="449"/>
      <c r="H1186" s="479" t="s">
        <v>43</v>
      </c>
      <c r="I1186" s="450">
        <v>1</v>
      </c>
      <c r="J1186" s="451">
        <f t="shared" si="621"/>
        <v>2</v>
      </c>
      <c r="K1186" s="452">
        <v>0</v>
      </c>
      <c r="L1186" s="453">
        <v>0.08</v>
      </c>
      <c r="M1186" s="454">
        <f t="shared" si="622"/>
        <v>0</v>
      </c>
      <c r="N1186" s="454">
        <f t="shared" si="623"/>
        <v>0</v>
      </c>
      <c r="O1186" s="455">
        <f t="shared" si="624"/>
        <v>0</v>
      </c>
      <c r="P1186" s="455">
        <f t="shared" si="625"/>
        <v>0</v>
      </c>
      <c r="Q1186" s="479" t="s">
        <v>43</v>
      </c>
      <c r="R1186" s="456">
        <v>1</v>
      </c>
      <c r="S1186" s="457">
        <f t="shared" si="626"/>
        <v>0</v>
      </c>
      <c r="T1186" s="457">
        <f t="shared" si="627"/>
        <v>0</v>
      </c>
      <c r="U1186" s="457">
        <f t="shared" si="628"/>
        <v>0</v>
      </c>
      <c r="V1186" s="458">
        <f t="shared" si="629"/>
        <v>0</v>
      </c>
      <c r="W1186" s="582"/>
      <c r="X1186" s="444"/>
    </row>
    <row r="1187" spans="1:24" ht="76.5" customHeight="1">
      <c r="A1187" s="446" t="s">
        <v>570</v>
      </c>
      <c r="B1187" s="447" t="s">
        <v>588</v>
      </c>
      <c r="C1187" s="449" t="s">
        <v>1812</v>
      </c>
      <c r="D1187" s="449"/>
      <c r="E1187" s="449"/>
      <c r="F1187" s="449"/>
      <c r="G1187" s="449"/>
      <c r="H1187" s="479" t="s">
        <v>43</v>
      </c>
      <c r="I1187" s="450">
        <v>3</v>
      </c>
      <c r="J1187" s="451">
        <f t="shared" si="621"/>
        <v>6</v>
      </c>
      <c r="K1187" s="452">
        <v>0</v>
      </c>
      <c r="L1187" s="453">
        <v>0.08</v>
      </c>
      <c r="M1187" s="454">
        <f t="shared" si="622"/>
        <v>0</v>
      </c>
      <c r="N1187" s="454">
        <f t="shared" si="623"/>
        <v>0</v>
      </c>
      <c r="O1187" s="455">
        <f t="shared" si="624"/>
        <v>0</v>
      </c>
      <c r="P1187" s="455">
        <f t="shared" si="625"/>
        <v>0</v>
      </c>
      <c r="Q1187" s="479" t="s">
        <v>43</v>
      </c>
      <c r="R1187" s="456">
        <v>3</v>
      </c>
      <c r="S1187" s="457">
        <f t="shared" si="626"/>
        <v>0</v>
      </c>
      <c r="T1187" s="457">
        <f t="shared" si="627"/>
        <v>0</v>
      </c>
      <c r="U1187" s="457">
        <f t="shared" si="628"/>
        <v>0</v>
      </c>
      <c r="V1187" s="458">
        <f t="shared" si="629"/>
        <v>0</v>
      </c>
      <c r="W1187" s="582"/>
      <c r="X1187" s="444"/>
    </row>
    <row r="1188" spans="1:24" ht="53.25" customHeight="1">
      <c r="A1188" s="446" t="s">
        <v>570</v>
      </c>
      <c r="B1188" s="447" t="s">
        <v>590</v>
      </c>
      <c r="C1188" s="449" t="s">
        <v>1813</v>
      </c>
      <c r="D1188" s="449"/>
      <c r="E1188" s="449"/>
      <c r="F1188" s="449"/>
      <c r="G1188" s="449"/>
      <c r="H1188" s="479" t="s">
        <v>43</v>
      </c>
      <c r="I1188" s="580">
        <v>1</v>
      </c>
      <c r="J1188" s="451">
        <f t="shared" si="621"/>
        <v>2</v>
      </c>
      <c r="K1188" s="452">
        <v>0</v>
      </c>
      <c r="L1188" s="453">
        <v>0.08</v>
      </c>
      <c r="M1188" s="454">
        <f t="shared" si="622"/>
        <v>0</v>
      </c>
      <c r="N1188" s="454">
        <f t="shared" si="623"/>
        <v>0</v>
      </c>
      <c r="O1188" s="455">
        <f t="shared" si="624"/>
        <v>0</v>
      </c>
      <c r="P1188" s="455">
        <f t="shared" si="625"/>
        <v>0</v>
      </c>
      <c r="Q1188" s="479" t="s">
        <v>43</v>
      </c>
      <c r="R1188" s="456">
        <v>1</v>
      </c>
      <c r="S1188" s="457">
        <f t="shared" si="626"/>
        <v>0</v>
      </c>
      <c r="T1188" s="457">
        <f t="shared" si="627"/>
        <v>0</v>
      </c>
      <c r="U1188" s="457">
        <f t="shared" si="628"/>
        <v>0</v>
      </c>
      <c r="V1188" s="458">
        <f t="shared" si="629"/>
        <v>0</v>
      </c>
      <c r="W1188" s="582"/>
      <c r="X1188" s="444"/>
    </row>
    <row r="1189" spans="1:24" ht="79.5" customHeight="1">
      <c r="A1189" s="446" t="s">
        <v>570</v>
      </c>
      <c r="B1189" s="447" t="s">
        <v>592</v>
      </c>
      <c r="C1189" s="449" t="s">
        <v>1814</v>
      </c>
      <c r="D1189" s="449"/>
      <c r="E1189" s="449"/>
      <c r="F1189" s="449"/>
      <c r="G1189" s="449"/>
      <c r="H1189" s="479" t="s">
        <v>43</v>
      </c>
      <c r="I1189" s="580">
        <v>1</v>
      </c>
      <c r="J1189" s="451">
        <f t="shared" si="621"/>
        <v>2</v>
      </c>
      <c r="K1189" s="452">
        <v>0</v>
      </c>
      <c r="L1189" s="453">
        <v>0.08</v>
      </c>
      <c r="M1189" s="454">
        <f t="shared" si="622"/>
        <v>0</v>
      </c>
      <c r="N1189" s="454">
        <f t="shared" si="623"/>
        <v>0</v>
      </c>
      <c r="O1189" s="455">
        <f t="shared" si="624"/>
        <v>0</v>
      </c>
      <c r="P1189" s="455">
        <f t="shared" si="625"/>
        <v>0</v>
      </c>
      <c r="Q1189" s="479" t="s">
        <v>43</v>
      </c>
      <c r="R1189" s="456">
        <v>1</v>
      </c>
      <c r="S1189" s="457">
        <f t="shared" si="626"/>
        <v>0</v>
      </c>
      <c r="T1189" s="457">
        <f t="shared" si="627"/>
        <v>0</v>
      </c>
      <c r="U1189" s="457">
        <f t="shared" si="628"/>
        <v>0</v>
      </c>
      <c r="V1189" s="458">
        <f t="shared" si="629"/>
        <v>0</v>
      </c>
      <c r="W1189" s="582"/>
      <c r="X1189" s="444"/>
    </row>
    <row r="1190" spans="1:24" ht="88.5" customHeight="1">
      <c r="A1190" s="446" t="s">
        <v>570</v>
      </c>
      <c r="B1190" s="447" t="s">
        <v>595</v>
      </c>
      <c r="C1190" s="449" t="s">
        <v>1815</v>
      </c>
      <c r="D1190" s="449"/>
      <c r="E1190" s="449"/>
      <c r="F1190" s="449"/>
      <c r="G1190" s="449"/>
      <c r="H1190" s="479" t="s">
        <v>43</v>
      </c>
      <c r="I1190" s="450">
        <v>1</v>
      </c>
      <c r="J1190" s="451">
        <f t="shared" si="621"/>
        <v>2</v>
      </c>
      <c r="K1190" s="452">
        <v>0</v>
      </c>
      <c r="L1190" s="453">
        <v>0.08</v>
      </c>
      <c r="M1190" s="454">
        <f t="shared" si="622"/>
        <v>0</v>
      </c>
      <c r="N1190" s="454">
        <f t="shared" si="623"/>
        <v>0</v>
      </c>
      <c r="O1190" s="455">
        <f t="shared" si="624"/>
        <v>0</v>
      </c>
      <c r="P1190" s="455">
        <f t="shared" si="625"/>
        <v>0</v>
      </c>
      <c r="Q1190" s="479" t="s">
        <v>43</v>
      </c>
      <c r="R1190" s="456">
        <v>1</v>
      </c>
      <c r="S1190" s="457">
        <f t="shared" si="626"/>
        <v>0</v>
      </c>
      <c r="T1190" s="457">
        <f t="shared" si="627"/>
        <v>0</v>
      </c>
      <c r="U1190" s="457">
        <f t="shared" si="628"/>
        <v>0</v>
      </c>
      <c r="V1190" s="458">
        <f t="shared" si="629"/>
        <v>0</v>
      </c>
      <c r="W1190" s="582"/>
      <c r="X1190" s="444"/>
    </row>
    <row r="1191" spans="1:24" ht="96" customHeight="1">
      <c r="A1191" s="446" t="s">
        <v>570</v>
      </c>
      <c r="B1191" s="447" t="s">
        <v>598</v>
      </c>
      <c r="C1191" s="449" t="s">
        <v>1816</v>
      </c>
      <c r="D1191" s="449"/>
      <c r="E1191" s="449"/>
      <c r="F1191" s="449"/>
      <c r="G1191" s="449"/>
      <c r="H1191" s="479" t="s">
        <v>43</v>
      </c>
      <c r="I1191" s="580">
        <v>1</v>
      </c>
      <c r="J1191" s="451">
        <f t="shared" si="621"/>
        <v>2</v>
      </c>
      <c r="K1191" s="452">
        <v>0</v>
      </c>
      <c r="L1191" s="453">
        <v>0.08</v>
      </c>
      <c r="M1191" s="454">
        <f t="shared" si="622"/>
        <v>0</v>
      </c>
      <c r="N1191" s="454">
        <f t="shared" si="623"/>
        <v>0</v>
      </c>
      <c r="O1191" s="455">
        <f t="shared" si="624"/>
        <v>0</v>
      </c>
      <c r="P1191" s="455">
        <f t="shared" si="625"/>
        <v>0</v>
      </c>
      <c r="Q1191" s="479" t="s">
        <v>43</v>
      </c>
      <c r="R1191" s="456">
        <v>1</v>
      </c>
      <c r="S1191" s="457">
        <f t="shared" si="626"/>
        <v>0</v>
      </c>
      <c r="T1191" s="457">
        <f t="shared" si="627"/>
        <v>0</v>
      </c>
      <c r="U1191" s="457">
        <f t="shared" si="628"/>
        <v>0</v>
      </c>
      <c r="V1191" s="458">
        <f t="shared" si="629"/>
        <v>0</v>
      </c>
      <c r="W1191" s="582"/>
      <c r="X1191" s="444"/>
    </row>
    <row r="1192" spans="1:24" ht="87" customHeight="1">
      <c r="A1192" s="446" t="s">
        <v>570</v>
      </c>
      <c r="B1192" s="447" t="s">
        <v>600</v>
      </c>
      <c r="C1192" s="449" t="s">
        <v>1817</v>
      </c>
      <c r="D1192" s="449"/>
      <c r="E1192" s="449"/>
      <c r="F1192" s="449"/>
      <c r="G1192" s="449"/>
      <c r="H1192" s="479" t="s">
        <v>43</v>
      </c>
      <c r="I1192" s="580">
        <v>1</v>
      </c>
      <c r="J1192" s="451">
        <f t="shared" si="621"/>
        <v>2</v>
      </c>
      <c r="K1192" s="452">
        <v>0</v>
      </c>
      <c r="L1192" s="453">
        <v>0.08</v>
      </c>
      <c r="M1192" s="454">
        <f t="shared" si="622"/>
        <v>0</v>
      </c>
      <c r="N1192" s="454">
        <f t="shared" si="623"/>
        <v>0</v>
      </c>
      <c r="O1192" s="455">
        <f t="shared" si="624"/>
        <v>0</v>
      </c>
      <c r="P1192" s="455">
        <f t="shared" si="625"/>
        <v>0</v>
      </c>
      <c r="Q1192" s="479" t="s">
        <v>43</v>
      </c>
      <c r="R1192" s="456">
        <v>1</v>
      </c>
      <c r="S1192" s="457">
        <f t="shared" si="626"/>
        <v>0</v>
      </c>
      <c r="T1192" s="457">
        <f t="shared" si="627"/>
        <v>0</v>
      </c>
      <c r="U1192" s="457">
        <f t="shared" si="628"/>
        <v>0</v>
      </c>
      <c r="V1192" s="458">
        <f t="shared" si="629"/>
        <v>0</v>
      </c>
      <c r="W1192" s="582"/>
      <c r="X1192" s="444"/>
    </row>
    <row r="1193" spans="1:24" ht="101.25" customHeight="1">
      <c r="A1193" s="446" t="s">
        <v>570</v>
      </c>
      <c r="B1193" s="447" t="s">
        <v>602</v>
      </c>
      <c r="C1193" s="449" t="s">
        <v>1818</v>
      </c>
      <c r="D1193" s="449"/>
      <c r="E1193" s="449"/>
      <c r="F1193" s="449"/>
      <c r="G1193" s="449"/>
      <c r="H1193" s="479" t="s">
        <v>43</v>
      </c>
      <c r="I1193" s="580">
        <v>1</v>
      </c>
      <c r="J1193" s="451">
        <f t="shared" si="621"/>
        <v>2</v>
      </c>
      <c r="K1193" s="452">
        <v>0</v>
      </c>
      <c r="L1193" s="453">
        <v>0.08</v>
      </c>
      <c r="M1193" s="454">
        <f t="shared" si="622"/>
        <v>0</v>
      </c>
      <c r="N1193" s="454">
        <f t="shared" si="623"/>
        <v>0</v>
      </c>
      <c r="O1193" s="455">
        <f t="shared" si="624"/>
        <v>0</v>
      </c>
      <c r="P1193" s="455">
        <f t="shared" si="625"/>
        <v>0</v>
      </c>
      <c r="Q1193" s="479" t="s">
        <v>43</v>
      </c>
      <c r="R1193" s="456">
        <v>1</v>
      </c>
      <c r="S1193" s="457">
        <f t="shared" si="626"/>
        <v>0</v>
      </c>
      <c r="T1193" s="457">
        <f t="shared" si="627"/>
        <v>0</v>
      </c>
      <c r="U1193" s="457">
        <f t="shared" si="628"/>
        <v>0</v>
      </c>
      <c r="V1193" s="458">
        <f t="shared" si="629"/>
        <v>0</v>
      </c>
      <c r="W1193" s="582"/>
      <c r="X1193" s="444"/>
    </row>
    <row r="1194" spans="1:24" ht="90" customHeight="1">
      <c r="A1194" s="446" t="s">
        <v>570</v>
      </c>
      <c r="B1194" s="447" t="s">
        <v>604</v>
      </c>
      <c r="C1194" s="449" t="s">
        <v>1819</v>
      </c>
      <c r="D1194" s="449"/>
      <c r="E1194" s="449"/>
      <c r="F1194" s="449"/>
      <c r="G1194" s="449"/>
      <c r="H1194" s="479" t="s">
        <v>43</v>
      </c>
      <c r="I1194" s="580">
        <v>1</v>
      </c>
      <c r="J1194" s="451">
        <f t="shared" si="621"/>
        <v>2</v>
      </c>
      <c r="K1194" s="452">
        <v>0</v>
      </c>
      <c r="L1194" s="453">
        <v>0.08</v>
      </c>
      <c r="M1194" s="454">
        <f t="shared" si="622"/>
        <v>0</v>
      </c>
      <c r="N1194" s="454">
        <f t="shared" si="623"/>
        <v>0</v>
      </c>
      <c r="O1194" s="455">
        <f t="shared" si="624"/>
        <v>0</v>
      </c>
      <c r="P1194" s="455">
        <f t="shared" si="625"/>
        <v>0</v>
      </c>
      <c r="Q1194" s="479" t="s">
        <v>43</v>
      </c>
      <c r="R1194" s="456">
        <v>1</v>
      </c>
      <c r="S1194" s="457">
        <f t="shared" si="626"/>
        <v>0</v>
      </c>
      <c r="T1194" s="457">
        <f t="shared" si="627"/>
        <v>0</v>
      </c>
      <c r="U1194" s="457">
        <f t="shared" si="628"/>
        <v>0</v>
      </c>
      <c r="V1194" s="458">
        <f t="shared" si="629"/>
        <v>0</v>
      </c>
      <c r="W1194" s="582"/>
      <c r="X1194" s="444"/>
    </row>
    <row r="1195" spans="1:24">
      <c r="A1195" s="446" t="s">
        <v>570</v>
      </c>
      <c r="B1195" s="447" t="s">
        <v>605</v>
      </c>
      <c r="C1195" s="449" t="s">
        <v>1820</v>
      </c>
      <c r="D1195" s="449"/>
      <c r="E1195" s="449"/>
      <c r="F1195" s="449"/>
      <c r="G1195" s="449"/>
      <c r="H1195" s="479" t="s">
        <v>43</v>
      </c>
      <c r="I1195" s="450">
        <v>125</v>
      </c>
      <c r="J1195" s="451">
        <f t="shared" si="621"/>
        <v>250</v>
      </c>
      <c r="K1195" s="452">
        <v>0</v>
      </c>
      <c r="L1195" s="453">
        <v>0.08</v>
      </c>
      <c r="M1195" s="454">
        <f t="shared" si="622"/>
        <v>0</v>
      </c>
      <c r="N1195" s="454">
        <f t="shared" si="623"/>
        <v>0</v>
      </c>
      <c r="O1195" s="455">
        <f t="shared" si="624"/>
        <v>0</v>
      </c>
      <c r="P1195" s="455">
        <f t="shared" si="625"/>
        <v>0</v>
      </c>
      <c r="Q1195" s="479" t="s">
        <v>43</v>
      </c>
      <c r="R1195" s="456">
        <f t="shared" si="630"/>
        <v>150</v>
      </c>
      <c r="S1195" s="457">
        <f t="shared" si="626"/>
        <v>0</v>
      </c>
      <c r="T1195" s="457">
        <f t="shared" si="627"/>
        <v>0</v>
      </c>
      <c r="U1195" s="457">
        <f t="shared" si="628"/>
        <v>0</v>
      </c>
      <c r="V1195" s="458">
        <f t="shared" si="629"/>
        <v>0</v>
      </c>
      <c r="W1195" s="582"/>
      <c r="X1195" s="444"/>
    </row>
    <row r="1196" spans="1:24" ht="47.25" customHeight="1">
      <c r="A1196" s="446" t="s">
        <v>570</v>
      </c>
      <c r="B1196" s="447" t="s">
        <v>607</v>
      </c>
      <c r="C1196" s="460" t="s">
        <v>625</v>
      </c>
      <c r="D1196" s="448"/>
      <c r="E1196" s="448"/>
      <c r="F1196" s="448"/>
      <c r="G1196" s="448"/>
      <c r="H1196" s="447" t="s">
        <v>914</v>
      </c>
      <c r="I1196" s="450">
        <v>12</v>
      </c>
      <c r="J1196" s="451">
        <f t="shared" si="621"/>
        <v>24</v>
      </c>
      <c r="K1196" s="452">
        <v>0</v>
      </c>
      <c r="L1196" s="453">
        <v>0.23</v>
      </c>
      <c r="M1196" s="454">
        <f t="shared" si="622"/>
        <v>0</v>
      </c>
      <c r="N1196" s="454">
        <f t="shared" si="623"/>
        <v>0</v>
      </c>
      <c r="O1196" s="455">
        <f t="shared" si="624"/>
        <v>0</v>
      </c>
      <c r="P1196" s="455">
        <f t="shared" si="625"/>
        <v>0</v>
      </c>
      <c r="Q1196" s="447" t="s">
        <v>914</v>
      </c>
      <c r="R1196" s="456">
        <v>12</v>
      </c>
      <c r="S1196" s="457">
        <f t="shared" si="626"/>
        <v>0</v>
      </c>
      <c r="T1196" s="457">
        <f t="shared" si="627"/>
        <v>0</v>
      </c>
      <c r="U1196" s="457">
        <f t="shared" si="628"/>
        <v>0</v>
      </c>
      <c r="V1196" s="458">
        <f t="shared" si="629"/>
        <v>0</v>
      </c>
      <c r="W1196" s="582"/>
      <c r="X1196" s="444"/>
    </row>
    <row r="1197" spans="1:24" ht="39" customHeight="1">
      <c r="M1197" s="648" t="s">
        <v>535</v>
      </c>
      <c r="N1197" s="648"/>
      <c r="O1197" s="585">
        <f>O4+O28+O35+O143+O171+O199+O231+O242+O245+O249+O261+O285+O308+O324+O348+O357+O366+O382+O396+O416+O424+O437+O451+O461+O476+O485+O496+O528+O553+O561+O571+O585+O599+O607+O631+O656+O661+O667+O672+O675+O690+O694+O697+O704+O721+O751+O757+O774+O784+O866+O902+O961+O967+O971+O973+O979+O1054+O1081+O1087+O1110+O1112+O1116+O1143+O1149+O1156+O1177</f>
        <v>0</v>
      </c>
      <c r="P1197" s="585">
        <f>P4+P28+P35+P143+P171+P199+P231+P242+P245+P249+P261+P285+P308+P324+P348+P357+P366+P382+P396+P416+P424+P437+P451+P461+P476+P485+P496+P528+P553+P561+P571+P585+P599+P607+P631+P656+P661+P667+P672+P675+P690+P694+P697+P704+P721+P751+P757+P774+P784+P866+P902+P961+P967+P971+P973+P979+P1054+P1081+P1087+P1110+P1112+P1116+P1143+P1149+P1156+P1177</f>
        <v>0</v>
      </c>
      <c r="Q1197" s="585"/>
      <c r="R1197" s="442"/>
      <c r="S1197" s="585">
        <f>S4+S28+S35+S143+S171+S199+S231+S242+S245+S249+S261+S285+S308+S324+S348+S357+S366+S382+S396+S416+S424+S437+S451+S461+S476+S485+S496+S528+S553+S561+S571+S585+S599+S607+S631+S656+S661+S667+S672+S675+S690+S694+S697+S704+S721+S751+S757+S774+S784+S866+S902+S961+S967+S971+S973+S979+S1054+S1081+S1087+S1110+S1112+S1116+S1143+S1149+S1156+S1177</f>
        <v>0</v>
      </c>
      <c r="T1197" s="585">
        <f t="shared" ref="T1197:U1197" si="631">T4+T28+T35+T143+T171+T199+T231+T242+T245+T249+T261+T285+T308+T324+T348+T357+T366+T382+T396+T416+T424+T437+T451+T461+T476+T485+T496+T528+T553+T561+T571+T585+T599+T607+T631+T656+T661+T667+T672+T675+T690+T694+T697+T704+T721+T751+T757+T774+T784+T866+T902+T961+T967+T971+T973+T979+T1054+T1081+T1087+T1110+T1112+T1116+T1143+T1149+T1156+T1177</f>
        <v>0</v>
      </c>
      <c r="U1197" s="585">
        <f t="shared" si="631"/>
        <v>0</v>
      </c>
      <c r="V1197" s="585">
        <f>V4+V28+V35+V143+V171+V199+V231+V242+V245+V249+V261+V285+V308+V324+V348+V357+V366+V382+V396+V416+V424+V437+V451+V461+V476+V485+V496+V528+V553+V561+V571+V585+V599+V607+V631+V656+V661+V667+V672+V675+V690+V694+V697+V704+V721+V751+V757+V774+V784+V866+V902+V961+V967+V971+V973+V979+V1054+V1081+V1087+V1110+V1112+V1116+V1143+V1149+V1156+V1177</f>
        <v>0</v>
      </c>
    </row>
    <row r="1198" spans="1:24" ht="24.4" customHeight="1">
      <c r="C1198" s="586" t="s">
        <v>1821</v>
      </c>
      <c r="M1198" s="591"/>
      <c r="N1198" s="591"/>
      <c r="O1198" s="592"/>
      <c r="P1198" s="592"/>
      <c r="Q1198" s="592"/>
      <c r="R1198" s="593"/>
      <c r="S1198" s="592"/>
      <c r="T1198" s="592"/>
      <c r="U1198" s="592"/>
      <c r="V1198" s="592"/>
    </row>
    <row r="1199" spans="1:24" ht="25.5" customHeight="1">
      <c r="C1199" s="646" t="s">
        <v>1822</v>
      </c>
      <c r="D1199" s="646"/>
      <c r="E1199" s="646"/>
      <c r="F1199" s="599"/>
      <c r="G1199" s="599"/>
      <c r="M1199" s="647"/>
      <c r="N1199" s="647"/>
      <c r="O1199" s="600"/>
      <c r="P1199" s="600"/>
      <c r="Q1199" s="600"/>
      <c r="R1199" s="600"/>
      <c r="S1199" s="600"/>
      <c r="T1199" s="600"/>
      <c r="U1199" s="600"/>
      <c r="V1199" s="601"/>
    </row>
    <row r="1200" spans="1:24" ht="33.75" customHeight="1">
      <c r="C1200" s="646"/>
      <c r="D1200" s="646"/>
      <c r="E1200" s="646"/>
      <c r="F1200" s="599"/>
      <c r="G1200" s="599"/>
      <c r="I1200" s="401" t="s">
        <v>1823</v>
      </c>
      <c r="S1200" s="602"/>
      <c r="T1200" s="602"/>
    </row>
    <row r="1201" spans="3:20" ht="37.5" customHeight="1">
      <c r="C1201" s="646"/>
      <c r="D1201" s="646"/>
      <c r="E1201" s="646"/>
      <c r="F1201" s="599"/>
      <c r="G1201" s="599"/>
      <c r="S1201" s="602"/>
      <c r="T1201" s="602"/>
    </row>
    <row r="1202" spans="3:20" ht="36" customHeight="1">
      <c r="C1202" s="646"/>
      <c r="D1202" s="646"/>
      <c r="E1202" s="646"/>
      <c r="F1202" s="599"/>
      <c r="G1202" s="599"/>
      <c r="S1202" s="602"/>
      <c r="T1202" s="602"/>
    </row>
    <row r="1203" spans="3:20">
      <c r="C1203" s="646"/>
      <c r="D1203" s="646"/>
      <c r="E1203" s="646"/>
      <c r="F1203" s="599"/>
      <c r="G1203" s="599"/>
      <c r="S1203" s="602"/>
      <c r="T1203" s="602"/>
    </row>
    <row r="1204" spans="3:20">
      <c r="C1204" s="587"/>
      <c r="S1204" s="602"/>
      <c r="T1204" s="602"/>
    </row>
    <row r="1205" spans="3:20" ht="124.5" customHeight="1">
      <c r="C1205" s="645" t="s">
        <v>1850</v>
      </c>
      <c r="D1205" s="645"/>
      <c r="E1205" s="645"/>
      <c r="F1205" s="598"/>
      <c r="G1205" s="598"/>
    </row>
    <row r="1207" spans="3:20" ht="37.5" customHeight="1">
      <c r="C1207" s="586"/>
    </row>
  </sheetData>
  <sheetProtection selectLockedCells="1"/>
  <protectedRanges>
    <protectedRange sqref="D1:G1048576" name="Rozstęp1"/>
  </protectedRanges>
  <mergeCells count="43">
    <mergeCell ref="B2:C2"/>
    <mergeCell ref="X3:Y3"/>
    <mergeCell ref="B261:D261"/>
    <mergeCell ref="B285:D285"/>
    <mergeCell ref="B308:D308"/>
    <mergeCell ref="B324:D324"/>
    <mergeCell ref="B348:D348"/>
    <mergeCell ref="B357:D357"/>
    <mergeCell ref="B366:E366"/>
    <mergeCell ref="B382:E382"/>
    <mergeCell ref="B396:E396"/>
    <mergeCell ref="B416:E416"/>
    <mergeCell ref="B424:E424"/>
    <mergeCell ref="B437:E437"/>
    <mergeCell ref="B451:E451"/>
    <mergeCell ref="B461:E461"/>
    <mergeCell ref="B476:E476"/>
    <mergeCell ref="B485:E485"/>
    <mergeCell ref="B496:E496"/>
    <mergeCell ref="B528:E528"/>
    <mergeCell ref="B553:E553"/>
    <mergeCell ref="B561:E561"/>
    <mergeCell ref="B697:E697"/>
    <mergeCell ref="B704:D704"/>
    <mergeCell ref="B721:D721"/>
    <mergeCell ref="B757:E757"/>
    <mergeCell ref="B774:E774"/>
    <mergeCell ref="B784:E784"/>
    <mergeCell ref="B751:E751"/>
    <mergeCell ref="B973:E973"/>
    <mergeCell ref="B1087:E1087"/>
    <mergeCell ref="B1177:E1177"/>
    <mergeCell ref="B866:E866"/>
    <mergeCell ref="B902:E902"/>
    <mergeCell ref="B971:E971"/>
    <mergeCell ref="B961:E961"/>
    <mergeCell ref="B967:E967"/>
    <mergeCell ref="C1205:E1205"/>
    <mergeCell ref="C1199:E1203"/>
    <mergeCell ref="M1199:N1199"/>
    <mergeCell ref="M1197:N1197"/>
    <mergeCell ref="B1088:E1088"/>
    <mergeCell ref="B1099:E1099"/>
  </mergeCells>
  <pageMargins left="0.70833333333333304" right="0.70833333333333304" top="0.74791666666666701" bottom="0.74791666666666701" header="0.511811023622047" footer="0.511811023622047"/>
  <pageSetup paperSize="8" scale="65" fitToHeight="0" orientation="landscape" r:id="rId1"/>
  <rowBreaks count="46" manualBreakCount="46">
    <brk id="23" max="23" man="1"/>
    <brk id="51" max="23" man="1"/>
    <brk id="74" max="23" man="1"/>
    <brk id="101" max="23" man="1"/>
    <brk id="127" max="23" man="1"/>
    <brk id="157" max="23" man="1"/>
    <brk id="179" max="23" man="1"/>
    <brk id="210" max="23" man="1"/>
    <brk id="238" max="23" man="1"/>
    <brk id="269" max="23" man="1"/>
    <brk id="307" max="23" man="1"/>
    <brk id="340" max="23" man="1"/>
    <brk id="375" max="23" man="1"/>
    <brk id="415" max="23" man="1"/>
    <brk id="450" max="23" man="1"/>
    <brk id="484" max="23" man="1"/>
    <brk id="517" max="23" man="1"/>
    <brk id="547" max="23" man="1"/>
    <brk id="570" max="23" man="1"/>
    <brk id="584" max="23" man="1"/>
    <brk id="606" max="23" man="1"/>
    <brk id="612" max="23" man="1"/>
    <brk id="638" max="23" man="1"/>
    <brk id="653" max="23" man="1"/>
    <brk id="668" max="23" man="1"/>
    <brk id="683" max="23" man="1"/>
    <brk id="703" max="23" man="1"/>
    <brk id="754" max="23" man="1"/>
    <brk id="815" max="23" man="1"/>
    <brk id="824" max="23" man="1"/>
    <brk id="835" max="23" man="1"/>
    <brk id="840" max="23" man="1"/>
    <brk id="865" max="23" man="1"/>
    <brk id="878" max="23" man="1"/>
    <brk id="891" max="23" man="1"/>
    <brk id="942" max="23" man="1"/>
    <brk id="972" max="23" man="1"/>
    <brk id="994" max="23" man="1"/>
    <brk id="1022" max="23" man="1"/>
    <brk id="1053" max="23" man="1"/>
    <brk id="1072" max="23" man="1"/>
    <brk id="1098" max="23" man="1"/>
    <brk id="1125" max="23" man="1"/>
    <brk id="1142" max="23" man="1"/>
    <brk id="1163" max="23" man="1"/>
    <brk id="1183" max="23" man="1"/>
  </rowBreaks>
</worksheet>
</file>

<file path=docProps/app.xml><?xml version="1.0" encoding="utf-8"?>
<Properties xmlns="http://schemas.openxmlformats.org/officeDocument/2006/extended-properties" xmlns:vt="http://schemas.openxmlformats.org/officeDocument/2006/docPropsVTypes">
  <Template/>
  <TotalTime>2843</TotalTime>
  <Application>Microsoft Excel</Application>
  <DocSecurity>0</DocSecurity>
  <ScaleCrop>false</ScaleCrop>
  <HeadingPairs>
    <vt:vector size="4" baseType="variant">
      <vt:variant>
        <vt:lpstr>Arkusze</vt:lpstr>
      </vt:variant>
      <vt:variant>
        <vt:i4>8</vt:i4>
      </vt:variant>
      <vt:variant>
        <vt:lpstr>Nazwane zakresy</vt:lpstr>
      </vt:variant>
      <vt:variant>
        <vt:i4>9</vt:i4>
      </vt:variant>
    </vt:vector>
  </HeadingPairs>
  <TitlesOfParts>
    <vt:vector size="17" baseType="lpstr">
      <vt:lpstr>Analiza ilości przetarg od Neu.</vt:lpstr>
      <vt:lpstr>RW</vt:lpstr>
      <vt:lpstr>Bloki razem</vt:lpstr>
      <vt:lpstr>2020 I-X (2)</vt:lpstr>
      <vt:lpstr>Arkusz8</vt:lpstr>
      <vt:lpstr>KOREKTA PLANU-ELEKTRODY do neur</vt:lpstr>
      <vt:lpstr>KOREKTA PLANU-ELEKTRODY do ne-1</vt:lpstr>
      <vt:lpstr>PRZETARG</vt:lpstr>
      <vt:lpstr>'Analiza ilości przetarg od Neu.'!Obszar_wydruku</vt:lpstr>
      <vt:lpstr>'Bloki razem'!Obszar_wydruku</vt:lpstr>
      <vt:lpstr>'KOREKTA PLANU-ELEKTRODY do ne-1'!Obszar_wydruku</vt:lpstr>
      <vt:lpstr>'KOREKTA PLANU-ELEKTRODY do neur'!Obszar_wydruku</vt:lpstr>
      <vt:lpstr>PRZETARG!Obszar_wydruku</vt:lpstr>
      <vt:lpstr>PRZETARG!Print_Area_0</vt:lpstr>
      <vt:lpstr>PRZETARG!Print_Area_0_0</vt:lpstr>
      <vt:lpstr>PRZETARG!Print_Area_0_0_0</vt:lpstr>
      <vt:lpstr>PRZETARG!przetarg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kszeremeta</dc:creator>
  <cp:lastModifiedBy>Krzysztof Petrykiewicz</cp:lastModifiedBy>
  <cp:revision>1296</cp:revision>
  <cp:lastPrinted>2024-02-22T17:00:17Z</cp:lastPrinted>
  <dcterms:created xsi:type="dcterms:W3CDTF">2020-11-11T13:59:05Z</dcterms:created>
  <dcterms:modified xsi:type="dcterms:W3CDTF">2024-03-28T13:33:31Z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