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ZAMÓWIENIA PUBLICZNE\01. POSTĘPOWANIA ZP\2023\WIPP.BZPiFZ............. - ul. Wiejska - POLSKI LAD\"/>
    </mc:Choice>
  </mc:AlternateContent>
  <bookViews>
    <workbookView xWindow="0" yWindow="0" windowWidth="28800" windowHeight="12315"/>
  </bookViews>
  <sheets>
    <sheet name="Podsumowanie" sheetId="5" r:id="rId1"/>
    <sheet name="Wiejska" sheetId="4" r:id="rId2"/>
  </sheets>
  <definedNames>
    <definedName name="_xlnm.Print_Titles" localSheetId="1">Wiejska!$5:$5</definedName>
  </definedNames>
  <calcPr calcId="152511" fullPrecision="0"/>
</workbook>
</file>

<file path=xl/calcChain.xml><?xml version="1.0" encoding="utf-8"?>
<calcChain xmlns="http://schemas.openxmlformats.org/spreadsheetml/2006/main">
  <c r="G202" i="4" l="1"/>
  <c r="G203" i="4"/>
  <c r="G204" i="4"/>
  <c r="G206" i="4"/>
  <c r="G207" i="4"/>
  <c r="G209" i="4"/>
  <c r="G208" i="4" s="1"/>
  <c r="G201" i="4"/>
  <c r="G197" i="4"/>
  <c r="G196" i="4"/>
  <c r="G163" i="4"/>
  <c r="G164" i="4"/>
  <c r="G165" i="4"/>
  <c r="G166" i="4"/>
  <c r="G167" i="4"/>
  <c r="G168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62" i="4"/>
  <c r="G149" i="4"/>
  <c r="G150" i="4"/>
  <c r="G151" i="4"/>
  <c r="G152" i="4"/>
  <c r="G153" i="4"/>
  <c r="G154" i="4"/>
  <c r="G155" i="4"/>
  <c r="G156" i="4"/>
  <c r="G158" i="4"/>
  <c r="G157" i="4" s="1"/>
  <c r="G148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2" i="4"/>
  <c r="G143" i="4"/>
  <c r="G144" i="4"/>
  <c r="G124" i="4"/>
  <c r="G100" i="4"/>
  <c r="G101" i="4"/>
  <c r="G102" i="4"/>
  <c r="G103" i="4"/>
  <c r="G104" i="4"/>
  <c r="G105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99" i="4"/>
  <c r="G10" i="4"/>
  <c r="G11" i="4"/>
  <c r="G12" i="4"/>
  <c r="G13" i="4"/>
  <c r="G14" i="4"/>
  <c r="G15" i="4"/>
  <c r="G16" i="4"/>
  <c r="G17" i="4"/>
  <c r="G18" i="4"/>
  <c r="G19" i="4"/>
  <c r="G21" i="4"/>
  <c r="G22" i="4"/>
  <c r="G23" i="4"/>
  <c r="G24" i="4"/>
  <c r="G25" i="4"/>
  <c r="G26" i="4"/>
  <c r="G27" i="4"/>
  <c r="G28" i="4"/>
  <c r="G29" i="4"/>
  <c r="G30" i="4"/>
  <c r="G32" i="4"/>
  <c r="G33" i="4"/>
  <c r="G34" i="4"/>
  <c r="G35" i="4"/>
  <c r="G36" i="4"/>
  <c r="G37" i="4"/>
  <c r="G38" i="4"/>
  <c r="G39" i="4"/>
  <c r="G40" i="4"/>
  <c r="G41" i="4"/>
  <c r="G43" i="4"/>
  <c r="G44" i="4"/>
  <c r="G45" i="4"/>
  <c r="G46" i="4"/>
  <c r="G47" i="4"/>
  <c r="G49" i="4"/>
  <c r="G50" i="4"/>
  <c r="G51" i="4"/>
  <c r="G52" i="4"/>
  <c r="G54" i="4"/>
  <c r="G55" i="4"/>
  <c r="G56" i="4"/>
  <c r="G57" i="4"/>
  <c r="G59" i="4"/>
  <c r="G60" i="4"/>
  <c r="G61" i="4"/>
  <c r="G63" i="4"/>
  <c r="G64" i="4"/>
  <c r="G65" i="4"/>
  <c r="G66" i="4"/>
  <c r="G67" i="4"/>
  <c r="G68" i="4"/>
  <c r="G69" i="4"/>
  <c r="G70" i="4"/>
  <c r="G71" i="4"/>
  <c r="G72" i="4"/>
  <c r="G74" i="4"/>
  <c r="G75" i="4"/>
  <c r="G76" i="4"/>
  <c r="G77" i="4"/>
  <c r="G78" i="4"/>
  <c r="G79" i="4"/>
  <c r="G81" i="4"/>
  <c r="G82" i="4"/>
  <c r="G83" i="4"/>
  <c r="G84" i="4"/>
  <c r="G86" i="4"/>
  <c r="G87" i="4"/>
  <c r="G88" i="4"/>
  <c r="G89" i="4"/>
  <c r="G90" i="4"/>
  <c r="G91" i="4"/>
  <c r="G92" i="4"/>
  <c r="G93" i="4"/>
  <c r="G94" i="4"/>
  <c r="G95" i="4"/>
  <c r="G8" i="4"/>
  <c r="G7" i="4" s="1"/>
  <c r="G205" i="4" l="1"/>
  <c r="G200" i="4"/>
  <c r="G31" i="4"/>
  <c r="G58" i="4"/>
  <c r="G48" i="4"/>
  <c r="G98" i="4"/>
  <c r="G85" i="4"/>
  <c r="G20" i="4"/>
  <c r="G106" i="4"/>
  <c r="G73" i="4"/>
  <c r="G9" i="4"/>
  <c r="G53" i="4"/>
  <c r="G123" i="4"/>
  <c r="G145" i="4" s="1"/>
  <c r="G80" i="4"/>
  <c r="G62" i="4"/>
  <c r="G42" i="4"/>
  <c r="G195" i="4"/>
  <c r="G198" i="4" s="1"/>
  <c r="C17" i="5" s="1"/>
  <c r="G169" i="4"/>
  <c r="G141" i="4"/>
  <c r="G161" i="4"/>
  <c r="G147" i="4"/>
  <c r="G159" i="4" s="1"/>
  <c r="C15" i="5" s="1"/>
  <c r="G193" i="4" l="1"/>
  <c r="C16" i="5" s="1"/>
  <c r="G210" i="4"/>
  <c r="C18" i="5" s="1"/>
  <c r="C14" i="5"/>
  <c r="G121" i="4"/>
  <c r="C13" i="5" s="1"/>
  <c r="G96" i="4"/>
  <c r="C12" i="5" l="1"/>
  <c r="C19" i="5" s="1"/>
  <c r="C20" i="5" s="1"/>
  <c r="C21" i="5" s="1"/>
  <c r="G211" i="4"/>
  <c r="G212" i="4" s="1"/>
  <c r="G213" i="4" s="1"/>
</calcChain>
</file>

<file path=xl/sharedStrings.xml><?xml version="1.0" encoding="utf-8"?>
<sst xmlns="http://schemas.openxmlformats.org/spreadsheetml/2006/main" count="768" uniqueCount="535">
  <si>
    <t>Lp.</t>
  </si>
  <si>
    <t>Podstawa</t>
  </si>
  <si>
    <t>Opis</t>
  </si>
  <si>
    <t>j.m.</t>
  </si>
  <si>
    <t>Ilość</t>
  </si>
  <si>
    <t>Cena</t>
  </si>
  <si>
    <t>Wartość</t>
  </si>
  <si>
    <t>1</t>
  </si>
  <si>
    <t>Roboty pomiarowe</t>
  </si>
  <si>
    <t>KNR 2-01 0119-03</t>
  </si>
  <si>
    <t>Odtworzenie trasy i punktów wysokościowych</t>
  </si>
  <si>
    <t>km</t>
  </si>
  <si>
    <t>2</t>
  </si>
  <si>
    <t>Roboty rozbiórkowe</t>
  </si>
  <si>
    <t>KNR 2-31 0814-01</t>
  </si>
  <si>
    <t>Rozebranie obrzeży betonowych</t>
  </si>
  <si>
    <t>m</t>
  </si>
  <si>
    <t>KNR 2-31 0812-03</t>
  </si>
  <si>
    <t>Rozebranie ławy betonowej pod obrzeża (0,033m2)</t>
  </si>
  <si>
    <t>m3</t>
  </si>
  <si>
    <t>KNR 2-31 0813-03</t>
  </si>
  <si>
    <t>Rozebranie krawężników betonowych</t>
  </si>
  <si>
    <t>Rozebranie ławy betonowej pod krawężniki (0,060m2)</t>
  </si>
  <si>
    <t>KNR 2-31 0807-01</t>
  </si>
  <si>
    <t>m2</t>
  </si>
  <si>
    <t>KNR 2-31 0801-07 0801-08</t>
  </si>
  <si>
    <t>Rozebranie nawierzchni jezdni z kostki betonowej o średniej grubości 50cm</t>
  </si>
  <si>
    <t>KNR AT-06 0104-02</t>
  </si>
  <si>
    <t>Załadunek elementów pozyskanych z rozbiórki wraz z transportem na odległość do 10 km i kosztami utylizacji</t>
  </si>
  <si>
    <t>3</t>
  </si>
  <si>
    <t>Elementy ulicy</t>
  </si>
  <si>
    <t>KNR 2-31 0403-05</t>
  </si>
  <si>
    <t>Opornik betonowy o wymiarach 12x25cm na podsypce c-p 1:4 gr.3cm</t>
  </si>
  <si>
    <t>KNR 2-31 0402-04</t>
  </si>
  <si>
    <t>Ława z betonu C12/15 z oporem pod opornik betonowy (0,063m2)</t>
  </si>
  <si>
    <t>KNR 2-31 0403-03</t>
  </si>
  <si>
    <t>Krawężnik betonowy najazdowy o wymiarach 15x22cm na podsypce c-p 1:4 gr.3cm</t>
  </si>
  <si>
    <t>Ława z betonu C12/15 z oporem pod krawężnik najazdowy betonowy (0,066m2)</t>
  </si>
  <si>
    <t>Krawężnik betonowy wystający o wymiarach 15x30cm na podsypce c-p 1:4 gr.3cm</t>
  </si>
  <si>
    <t>Ława z betonu C12/15 z oporem pod krawężnik wystający betonowy (0,072m2)</t>
  </si>
  <si>
    <t>KNR 2-31 0407-05</t>
  </si>
  <si>
    <t>Obrzeże betonowe o wymiarach 8x30cm na podsypce c-p 1:4 gr.3cm</t>
  </si>
  <si>
    <t>Ława z betonu C8/10 z oporem pod obrzeże betonowe (0,036m2)</t>
  </si>
  <si>
    <t>4</t>
  </si>
  <si>
    <t>KNR 2-31 0103-04</t>
  </si>
  <si>
    <t>Profilowanie i zagęszczanie podłoża w gr. kat. I-IV</t>
  </si>
  <si>
    <t>KNR 2-31 0104-01 0104-02</t>
  </si>
  <si>
    <t>Warstwa ulepszonego podłoża -warstwa odsączająca z piasku średniego k10&gt;8m/dobę, gr. zmienna</t>
  </si>
  <si>
    <t>KNR 2-31 0114-05 0114-06</t>
  </si>
  <si>
    <t>Podbudowa zasadnicza z mieszanki niezwiązanej C90/3 o uziarn. 0/31,5mm gr. 20cm</t>
  </si>
  <si>
    <t>KNR 2-31 0511-03</t>
  </si>
  <si>
    <t>Nawierzchnia z kostki betonowej z fazą typu "kość" koloru szarego gr. 8cm na podsypce cementowo piaskowej 1:4 gr. 4cm</t>
  </si>
  <si>
    <t>5</t>
  </si>
  <si>
    <t>Zjazdy z kostki betonowej</t>
  </si>
  <si>
    <t>Warstwa ulepszonego podłoża -warstwa odsączająca z piasku średniego k10&gt;8m/dobę, gr. 15cm</t>
  </si>
  <si>
    <t>KNR 2-31 0114-05</t>
  </si>
  <si>
    <t>Podbudowa zasadnicza z mieszanki niezwiązanej C90/3 o uziarn. 0/31,5mm gr. 15cm</t>
  </si>
  <si>
    <t>Nawierzchnia z kostki betonowej z fazą typu "kość" koloru grafitowego gr. 8cm na podsypce cementowo piaskowej 1:4 gr. 3cm</t>
  </si>
  <si>
    <t>6</t>
  </si>
  <si>
    <t>Miejsca postojowe</t>
  </si>
  <si>
    <t>Podbudowa zasadnicza z mieszanki niezwiązanej C90/3 o uziarn. 0/31,5mm gr. 20cmm</t>
  </si>
  <si>
    <t>KNR 2-31 0509-03</t>
  </si>
  <si>
    <t>Nawierzchnia  z płyt betonowych ażurowych koloru grafitowego o wym. 40x60cm gr.10 cm na podsypce z kruszywa łamanego stab. mech 2/8 gr. 3cm z wypełnieniem otworów kruszywem łamanym 2/8</t>
  </si>
  <si>
    <t>7</t>
  </si>
  <si>
    <t>Chodniki i dojścia do posesji z kostki betonowej</t>
  </si>
  <si>
    <t>KNR 2-31 0114-07 0114-08</t>
  </si>
  <si>
    <t>Podbudowa z gruzu betonowego sortowanego  0-32 mm stab. mech. gr. 10 cm</t>
  </si>
  <si>
    <t>Nawierzchnia chodnika z kostki betonowej z fazą typu "cegła" koloru szarego gr.8 cm na podsypce cementowo-piaskowej 1:4 gr. 3cm z wypełnieniem spoin piaskiem</t>
  </si>
  <si>
    <t>8</t>
  </si>
  <si>
    <t>Roboty ziemne</t>
  </si>
  <si>
    <t>KNR 2-01 0126-01</t>
  </si>
  <si>
    <t>Usunięcie warstwy ziemi urodzajnej gr. ok. 10cm z wywiezieniem nadmiaru gruntu na odległość do 10 km</t>
  </si>
  <si>
    <t>KNR 2-01 0203-01 0214-03</t>
  </si>
  <si>
    <t>Wykonanie wykopów gruntach nieskalistych, kat. I-IV</t>
  </si>
  <si>
    <t>KNR 2-01 0235-01 z.sz. 2.5.2. 9907</t>
  </si>
  <si>
    <t>Wykonanie nasypów z materiału dowiezionego z dokopu</t>
  </si>
  <si>
    <t>Załadunek z wywiezieniem nadmiaru gruntu z wykopów na odległość do 10 km</t>
  </si>
  <si>
    <t>9</t>
  </si>
  <si>
    <t>Inne</t>
  </si>
  <si>
    <t>KNR 2-31 1406-03</t>
  </si>
  <si>
    <t>Regulacja wysokościowa studni kanalizacyjnych sanitarnych z uzupełnieniem płytami odciążającymi</t>
  </si>
  <si>
    <t>szt.</t>
  </si>
  <si>
    <t>KNR 2-31 1406-04</t>
  </si>
  <si>
    <t>Regulacja wysokościowa zaworów wodociągowych</t>
  </si>
  <si>
    <t>KNR 2-31 1406-05</t>
  </si>
  <si>
    <t>Regulacja wysokościowa studni teletechnicznych</t>
  </si>
  <si>
    <t>KNR 2-01 0510-01 + KNR 2-01 0505-01 0510-02</t>
  </si>
  <si>
    <t>Wykonanie trawników na warstwie gleby urodzajnej gr. 10cm</t>
  </si>
  <si>
    <t>Etapowanie - krawężnik betonowy na płask o wymiarach 15x30cm na podsypce c-p 1:4 gr.3cm</t>
  </si>
  <si>
    <t>Etapowanie- ława z betonu C12/15 z oporem pod krawężnik betonowy na płask (0,0825m2)</t>
  </si>
  <si>
    <t>Etapowanie- warstwa ulepszonego podłoża -warstwa odsączająca z piasku średniego k10&gt;8m/dobę, gr. 20cm</t>
  </si>
  <si>
    <t>KNR 2-31 0204-05</t>
  </si>
  <si>
    <t>Nawierzchnia z tłucznia kamiennego - warstwa górna z tłucznia - grubość po zagęszczeniu 7 cm</t>
  </si>
  <si>
    <t>Wykonanie projektu powykonawczego wraz z inwentaryzacją geodezyjną</t>
  </si>
  <si>
    <t>kpl.</t>
  </si>
  <si>
    <t>1.1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</si>
  <si>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</si>
  <si>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</si>
  <si>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</si>
  <si>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</si>
  <si>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</si>
  <si>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</si>
  <si>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</si>
  <si>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</si>
  <si>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</si>
  <si>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</si>
  <si>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</si>
  <si>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</si>
  <si>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</si>
  <si>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</si>
  <si>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</si>
  <si>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</si>
  <si>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</si>
  <si>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</si>
  <si>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</si>
  <si>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</si>
  <si>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</si>
  <si>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</si>
  <si>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</si>
  <si>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</si>
  <si>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</si>
  <si>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</si>
  <si>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</si>
  <si>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</si>
  <si>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</si>
  <si>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</si>
  <si>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</si>
  <si>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</si>
  <si>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</si>
  <si>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</si>
  <si>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</si>
  <si>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</si>
  <si>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</si>
  <si>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</si>
  <si>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</si>
  <si>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</si>
  <si>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</si>
  <si>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</si>
  <si>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</si>
  <si>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Roboty ziemne i towarzyszące</t>
  </si>
  <si>
    <t>KNR-W 2-01 0802-02</t>
  </si>
  <si>
    <t>Wykopy z zasypaniem, wykonywane w gruncie kat. III, o ścianach zabezpieczonych obudową OW WRONKI - typ boksowy, przy głębokości do 2,50 m; szerokość wykopu 1,0-2,0 m</t>
  </si>
  <si>
    <t>KNNR 1 0605-01</t>
  </si>
  <si>
    <t>Igłofiltry o średnicy do 50 mm wpłukiwane w grunt bezpośrednio bez opsypki do głębokości 4 m.</t>
  </si>
  <si>
    <t>Praca zestawu igłofiltrów</t>
  </si>
  <si>
    <t>m-g</t>
  </si>
  <si>
    <t>Wykonanie przepustow dwudzielnych typu "AROT" na kablach</t>
  </si>
  <si>
    <t>szt</t>
  </si>
  <si>
    <t>Roboty montażowe</t>
  </si>
  <si>
    <t>KNNR 4 1308-03 adapt.</t>
  </si>
  <si>
    <t>Kanały z rur PP SN8 o śr. 200 mm</t>
  </si>
  <si>
    <t>KNNR 4 1307-02 adapt.</t>
  </si>
  <si>
    <t>Kanały z rur polietylenowych o śr. nom. 300 mm łączonych na uszczelkę</t>
  </si>
  <si>
    <t>KNNR 11 0406-05 adapt.</t>
  </si>
  <si>
    <t>Studzienki kanalizacyjne z gotowych elementów z tworzyw sztucznych o śr. 1000 mm</t>
  </si>
  <si>
    <t>KNNR 4 1423-05</t>
  </si>
  <si>
    <t>Kominy włazowe z kręgów betonowych - pokrywa nastudzienna z pierścieniem odciążającym i włazem o śr.1150/600 mm</t>
  </si>
  <si>
    <t>KNNR 4 1430-01 adapt.</t>
  </si>
  <si>
    <t>Wykonanie różnych elementów drobnowymiarowych o objętości do 1.5 m3 - elementy betonowe - dociążenie studni B-10</t>
  </si>
  <si>
    <t>KNNR 4 1424-02</t>
  </si>
  <si>
    <t>Studzienki ściekowe uliczne betonowe o śr.500 mm z osadnikiem bez syfonu - wpusty proste D-400</t>
  </si>
  <si>
    <t>KNR 9-18 0203-01 adapt.</t>
  </si>
  <si>
    <t>Kształtki kanalizacyjne siodłowe na połączenia klejone o śr. 200 mm</t>
  </si>
  <si>
    <t>KNNR 6 1305-03 adapt.</t>
  </si>
  <si>
    <t>Regulacja pionowa studzienek dla urządzeń podziemnych przy objętości betonu w jednym miejscu od 0.2 do 0.3 m3</t>
  </si>
  <si>
    <t>Zaślepienie rur dn 300</t>
  </si>
  <si>
    <t>Razem branża drogowa</t>
  </si>
  <si>
    <t>Razem branża sanitarna</t>
  </si>
  <si>
    <t>kalkulacja ind</t>
  </si>
  <si>
    <t>Wycinka, oczyszczenie, zabezpieczenie istniejących drzew i krzewów, przesadzenia</t>
  </si>
  <si>
    <t>KNR 2-01 0103-01</t>
  </si>
  <si>
    <t>Ścinanie drzew piłą mechaniczną (śr. 10-15 cm)</t>
  </si>
  <si>
    <t>KNR 2-01 0103-02</t>
  </si>
  <si>
    <t>Ścinanie drzew piłą mechaniczną (śr. 16-25 cm)</t>
  </si>
  <si>
    <t>KNR 2-01 0101-01</t>
  </si>
  <si>
    <t>Mechaniczne karczowanie drzew z cięciem drewna piłą mechaniczną (śr. 10-15 cm)</t>
  </si>
  <si>
    <t>KNR 2-01 0105-02</t>
  </si>
  <si>
    <t>Mechaniczne karczowanie pni (śr. 16-25 cm)</t>
  </si>
  <si>
    <t>KNR 2-01 0110-01 0110-04</t>
  </si>
  <si>
    <t>Wywożenie dłużyc na odległość 15 km</t>
  </si>
  <si>
    <t>mp</t>
  </si>
  <si>
    <t>KNR 2-01 0110-02 0110-05</t>
  </si>
  <si>
    <t>Wywożenie karpiny na odległość 15 km</t>
  </si>
  <si>
    <t>KNR 2-01 0110-03 0110-05</t>
  </si>
  <si>
    <t>Wywożenie gałęzi na odległość 15 km</t>
  </si>
  <si>
    <t>KNR 2-01 0108-02</t>
  </si>
  <si>
    <t>Mechaniczne karczowanie zagajników i krzaków</t>
  </si>
  <si>
    <t>KNR 2-01 0111-02</t>
  </si>
  <si>
    <t>Oczyszczenie terenu z pozostałości po wykarczowaniu z wywiezieniem</t>
  </si>
  <si>
    <t>Nasadzenia</t>
  </si>
  <si>
    <t>KNR 2-21 0331-05</t>
  </si>
  <si>
    <t>10</t>
  </si>
  <si>
    <t>10.2</t>
  </si>
  <si>
    <t>10.1</t>
  </si>
  <si>
    <t>10.3</t>
  </si>
  <si>
    <t>10.4</t>
  </si>
  <si>
    <t>11</t>
  </si>
  <si>
    <t>11.1</t>
  </si>
  <si>
    <t>11.2</t>
  </si>
  <si>
    <t>11.3</t>
  </si>
  <si>
    <t>11.4</t>
  </si>
  <si>
    <t>12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</si>
  <si>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</si>
  <si>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</si>
  <si>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</si>
  <si>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</si>
  <si>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</si>
  <si>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</si>
  <si>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</si>
  <si>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</si>
  <si>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</si>
  <si>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13.1</t>
  </si>
  <si>
    <t>Razem branża dendrologiczna</t>
  </si>
  <si>
    <t xml:space="preserve">Zabezpieczenie linii kablowych nn. 0,4 kV   </t>
  </si>
  <si>
    <t>Identyfikacja kabla nn. 0,4 kV w miejscu przewidywanej przebudowy</t>
  </si>
  <si>
    <t>KNNR 5 0701-02
analogia</t>
  </si>
  <si>
    <t>Odkopanie trasy kablowej, wykop kablowy gł.0,8 m, śr.szer. 0,4m</t>
  </si>
  <si>
    <t>KNNR-W 9 0814-02</t>
  </si>
  <si>
    <t>Zabezpieczenie istniejących kabli energetycznych rurami ochronnymi dwudzielnymi z PCW o śr. 110-200 mm - rura osłonowa dwudzielna AROT-A 110 PS niebieska</t>
  </si>
  <si>
    <t>KNNR 5 0706-01</t>
  </si>
  <si>
    <t>Nasypanie warstwy piasku na dnie rowu kablowego o szerokości do 0,4 m</t>
  </si>
  <si>
    <t>KNR 2-25 0614-01</t>
  </si>
  <si>
    <t>Folia ostrzegawcza koloru niebieskiego szer. 30 cm i grub. 0,5 mm</t>
  </si>
  <si>
    <t>KNNR-W 9 0813-03
analogia</t>
  </si>
  <si>
    <t>Oznacznik kablowy</t>
  </si>
  <si>
    <t>KNNR-W 9 0813-04
analogia</t>
  </si>
  <si>
    <t>Uszczelnienie końca osłony</t>
  </si>
  <si>
    <t>KNNR 5 0702-02</t>
  </si>
  <si>
    <t>Zasypywanie rowów dla kabli wykonanych ręcznie w gruncie kat. III</t>
  </si>
  <si>
    <t>KNR 2-31 0103-02</t>
  </si>
  <si>
    <t>Ręczne profilowanie i zagęszczenie podłoża pod warstwy konstrukcyjne nawierzchni w gruncie kat. III-IV</t>
  </si>
  <si>
    <t>Koszty inne</t>
  </si>
  <si>
    <t>Obsługa geodezyjna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</si>
  <si>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</si>
  <si>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</si>
  <si>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</si>
  <si>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</si>
  <si>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</si>
  <si>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</si>
  <si>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</si>
  <si>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</si>
  <si>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</si>
  <si>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15.1</t>
  </si>
  <si>
    <t>kalk. Ind</t>
  </si>
  <si>
    <t>Razem branża elektroenergetyczna</t>
  </si>
  <si>
    <t>Przebudowa sieci Orange Polska S.A.</t>
  </si>
  <si>
    <t>TPSA 40/102/1</t>
  </si>
  <si>
    <t>Budowa kanalizacji kablowej pierwotnej z rur z tworzyw sztucznych w wykopie wykonanym mechanicznie w gruncie kat. III, 1 warstwa i 1 otwór w ciągu kanalizacji, 1 rura w warstwie (Analogia: Zabezpieczenie istniejącej sieci)</t>
  </si>
  <si>
    <t>16.1</t>
  </si>
  <si>
    <t>Razem branża teletechniczna</t>
  </si>
  <si>
    <t>TPSA 40/301/2</t>
  </si>
  <si>
    <t>Budowa studni kablowych prefabrykowanych rozdzielczych SKR, typ SKR-1, grunt kategorii III</t>
  </si>
  <si>
    <t>Budowa kanalizacji kablowej pierwotnej z rur z tworzyw sztucznych w wykopie wykonanym mechanicznie w gruncie kategorii III, 1 warstwa i 1 otwór w ciągu kanalizacji, 1 rura w warstwie</t>
  </si>
  <si>
    <t>17.1</t>
  </si>
  <si>
    <t>17.2</t>
  </si>
  <si>
    <t>Budowa kanału technologicznego</t>
  </si>
  <si>
    <t>Razem budowa kanału technologicznego</t>
  </si>
  <si>
    <t>Znaki pionowe</t>
  </si>
  <si>
    <t>KNNR 6 0702-04</t>
  </si>
  <si>
    <t>Wykonanie oznakowania pionowego - tablice B43, B44</t>
  </si>
  <si>
    <t>Znaki poziome</t>
  </si>
  <si>
    <t>KNNR 6 0705-02</t>
  </si>
  <si>
    <t>Razem stała organizacja ruchu</t>
  </si>
  <si>
    <t>18.1</t>
  </si>
  <si>
    <t>19.1</t>
  </si>
  <si>
    <t>podatek VAT 23%</t>
  </si>
  <si>
    <t>Rozebranie nawierzchni zjazdów i chodników z  kostki betonowej o średniej grubości 20cm</t>
  </si>
  <si>
    <t>Krawężnik betonowy wystający o wymiarach 15x30cm na podsypce c-p 1:4 gr.3cm- wyniesione skrzyżowania</t>
  </si>
  <si>
    <t>Jezdnia bitumiczna KR2</t>
  </si>
  <si>
    <t>KNR 2-31 1004-04</t>
  </si>
  <si>
    <t>Oczyszczenie mechaniczne nawierzchni drogowych nieulepszonych</t>
  </si>
  <si>
    <t>KNR 2-31 1004-07</t>
  </si>
  <si>
    <t>Skropienie emulsją asfaltową nawierzchni drogowych nieulepszonych C60B5ZM w ilości 0,7-0,9kg/m2</t>
  </si>
  <si>
    <t>KNR 2-31 0310-01 0310-02</t>
  </si>
  <si>
    <t>Warstwa wiążąca z betonu asfaltowego AC16W KR2 gr. 8cm</t>
  </si>
  <si>
    <t>KNR 2-31 1004-06</t>
  </si>
  <si>
    <t>Oczyszczenie mechaniczne nawierzchni drogowych ulepszonych</t>
  </si>
  <si>
    <t>Skropienie emulsją asfaltową nawierzchni drogowych ulepszonych C60B3ZM w ilości 0,3-0,5kg/m2</t>
  </si>
  <si>
    <t>KNR 2-31 0310-05 0310-06</t>
  </si>
  <si>
    <t>Warstwa ścieralna z betonu asfaltowego AC11S KR2 gr. 4cm</t>
  </si>
  <si>
    <t>Jezdnia z kostki</t>
  </si>
  <si>
    <t>Ścieżki rowerowe i ciągi pieszo-rowerowe bitumiczne</t>
  </si>
  <si>
    <t>KNNR 6 0109-01</t>
  </si>
  <si>
    <t>Podbudowa pomocnicza z mieszanki związanej spoiwem hydraulicznym C1,5/2&lt;4MPa gr. 10cm</t>
  </si>
  <si>
    <t>Podbudowa zasadnicza z mieszanki niezwiązanej C90/3 o uziarn. 0/31,5mm gr. 11cm (w śladzie zjazdów)</t>
  </si>
  <si>
    <t>KNR 2-31 0310-01</t>
  </si>
  <si>
    <t>Warstwa wiążąca z betonu asfaltowego AC 16W gr. 4cm (w śladzie zjazdów)</t>
  </si>
  <si>
    <t>Warstwa ścieralna z betonu asfaltowego AC 8S gr. 4cm</t>
  </si>
  <si>
    <t>Regulacja wysokościowa zaworów gazowych</t>
  </si>
  <si>
    <t>3.9</t>
  </si>
  <si>
    <t>3.10</t>
  </si>
  <si>
    <t>4.5</t>
  </si>
  <si>
    <t>4.6</t>
  </si>
  <si>
    <t>4.7</t>
  </si>
  <si>
    <t>4.8</t>
  </si>
  <si>
    <t>4.9</t>
  </si>
  <si>
    <t>7.4</t>
  </si>
  <si>
    <t>KNR-W 2-01 0207-05</t>
  </si>
  <si>
    <t>Roboty ziemne wykonywane koparkami przedsiębiernymi 0.40 m3 w ziemi kat. I-III uprzednio zmagazynowanej w hałdach z transportem urobku samochodami samowyładowczymi na odległość do 1 km - wywóz torfu</t>
  </si>
  <si>
    <t>KNNR 4 1307-03 adapt.</t>
  </si>
  <si>
    <t>Kanały z rur polietylenowych o śr. nom. 400 mm łączonych na uszczelkę</t>
  </si>
  <si>
    <t>Wykonanie pionowej rury spadowej śr. 300,200,160  przy studniach kaskadowych z obetonowaniem kaskad</t>
  </si>
  <si>
    <t>13.2</t>
  </si>
  <si>
    <t>13.3</t>
  </si>
  <si>
    <t>13.4</t>
  </si>
  <si>
    <t>13.5</t>
  </si>
  <si>
    <t>13.6</t>
  </si>
  <si>
    <t>13.7</t>
  </si>
  <si>
    <t>15.2</t>
  </si>
  <si>
    <t>15.3</t>
  </si>
  <si>
    <t>15.4</t>
  </si>
  <si>
    <t>15.5</t>
  </si>
  <si>
    <t>15.6</t>
  </si>
  <si>
    <t>15.7</t>
  </si>
  <si>
    <t>15.8</t>
  </si>
  <si>
    <t>15.9</t>
  </si>
  <si>
    <t>Wykonanie oznakowania pionowego wielkości małe</t>
  </si>
  <si>
    <t>Wykonanie oznakowania pionowego - tabliczki T0, T1, T3a, T6a, T29</t>
  </si>
  <si>
    <t>KNR AT-04 0203-03</t>
  </si>
  <si>
    <t>19.2</t>
  </si>
  <si>
    <t>20.1</t>
  </si>
  <si>
    <t>20.2</t>
  </si>
  <si>
    <t>KNR-W 2-01 0808-02</t>
  </si>
  <si>
    <t>Wykopy z zasypaniem, wykonywane w gruncie kat. III, o ścianach zabezpieczonych obudową OW WRONKI - typ słupowy, przy głębokości do 4,80 m; szerokość wykopu 1,0-2,0 m</t>
  </si>
  <si>
    <t>KNNR 4 1307-04 adapt.</t>
  </si>
  <si>
    <t>Kanały z rur polietylenowych o śr. nom. 500 mm łączonych na uszczelkę</t>
  </si>
  <si>
    <t>Studzienki kanalizacyjne z gotowych elementów z tworzyw sztucznych o śr. 1200 mm</t>
  </si>
  <si>
    <t>KNNR 4 1423-06</t>
  </si>
  <si>
    <t>Kominy włazowe z kręgów betonowych - pokrywa nastudzienna z pierścieniem odciążającym i włazem o śr.1400/600 mm</t>
  </si>
  <si>
    <t>10.5</t>
  </si>
  <si>
    <t>10.6</t>
  </si>
  <si>
    <t>kalk. ind</t>
  </si>
  <si>
    <t>Wykonanie oznakowania pionowego - tablica F-6</t>
  </si>
  <si>
    <t>Urządzenia BRD</t>
  </si>
  <si>
    <t>KNR 2-31 0701-03</t>
  </si>
  <si>
    <t>Próg zwalniający wyspowy  180 cm x 200cm</t>
  </si>
  <si>
    <t>16.2</t>
  </si>
  <si>
    <t>16.3</t>
  </si>
  <si>
    <t>Rozebranie nawierzchni zjazdów i chodników z płytek betonowych o średniej grubości 20cm</t>
  </si>
  <si>
    <t>Rozebranie nawierzchni jezdni z betonu asfaltowego o średniej grubości 50cm</t>
  </si>
  <si>
    <t>Rozebranie nawierzchni ścieżki rowerowej z betonu asfaltowego o średniej grubości 40cm</t>
  </si>
  <si>
    <t>Ciek szer. 40cm z kostki betonowej z fazą typu "kość" koloru szarego gr. 6cm na podsypce cementowo piaskowej 1:4 gr. 4cm</t>
  </si>
  <si>
    <t>Wyniesione skrzyżowania z kostki</t>
  </si>
  <si>
    <t>Warstwa mrozoochronna z mieszanki związanej spoiwem hydraulicznym C1,5/2&gt;4MPa gr. 15cm</t>
  </si>
  <si>
    <t>KNR AT-04 0102-01</t>
  </si>
  <si>
    <t>Georuszt trójosiowy o dł. 2m układany na całej szerokości najazdu</t>
  </si>
  <si>
    <t>Nawierzchnia z kostki betonowej z fazą typu "kość" koloru czarnego gr. 8cm na podsypce cementowo piaskowej 1:4 gr. 3cm</t>
  </si>
  <si>
    <t>2.8</t>
  </si>
  <si>
    <t>2.9</t>
  </si>
  <si>
    <t>2.10</t>
  </si>
  <si>
    <t>4.10</t>
  </si>
  <si>
    <t>5.5</t>
  </si>
  <si>
    <t>12.10</t>
  </si>
  <si>
    <t>KNNR 1 0605-02</t>
  </si>
  <si>
    <t>Igłofiltry o średnicy do 50 mm wpłukiwane w grunt bezpośrednio bez obsypki do głębokości 6 m.</t>
  </si>
  <si>
    <t>14.10</t>
  </si>
  <si>
    <t>14.11</t>
  </si>
  <si>
    <t>14.12</t>
  </si>
  <si>
    <t>14.13</t>
  </si>
  <si>
    <t>14.14</t>
  </si>
  <si>
    <t>KNR 2-01 0103-03</t>
  </si>
  <si>
    <t>Ścinanie drzew piłą mechaniczną (śr. 26-35 cm)</t>
  </si>
  <si>
    <t>KNR 2-01 0103-04</t>
  </si>
  <si>
    <t>Ścinanie drzew piłą mechaniczną (śr. 36-45 cm)</t>
  </si>
  <si>
    <t>KNR 2-01 0103-05</t>
  </si>
  <si>
    <t>Ścinanie drzew piłą mechaniczną (śr. 46-55 cm)</t>
  </si>
  <si>
    <t>KNR 2-01 0103-06</t>
  </si>
  <si>
    <t>Ścinanie drzew piłą mechaniczną (śr. 56-65 cm)</t>
  </si>
  <si>
    <t>KNR 2-01 0105-03</t>
  </si>
  <si>
    <t>Mechaniczne karczowanie pni (śr. 26-35 cm)</t>
  </si>
  <si>
    <t>KNR 2-01 0105-04</t>
  </si>
  <si>
    <t>Mechaniczne karczowanie pni (śr. 36-45 cm)</t>
  </si>
  <si>
    <t>KNR 2-01 0105-05</t>
  </si>
  <si>
    <t>Mechaniczne karczowanie pni (śr. 46-55 cm)</t>
  </si>
  <si>
    <t>KNR 2-01 0105-06</t>
  </si>
  <si>
    <t>Mechaniczne karczowanie pni (śr. 56-65 cm)</t>
  </si>
  <si>
    <t>KNR 2-21 0311-05</t>
  </si>
  <si>
    <t>Sadzenie drzew - Lipa Drobnolistna - obwód pnia 14-16cm</t>
  </si>
  <si>
    <t>Sadzenie drzew - Grab Pospolity - obwód pnia 14-16cm</t>
  </si>
  <si>
    <t>Nasadzenia krzewów - forsycja pośrednia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</si>
  <si>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</si>
  <si>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</si>
  <si>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</si>
  <si>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</si>
  <si>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</si>
  <si>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</si>
  <si>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</si>
  <si>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</si>
  <si>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17.3</t>
  </si>
  <si>
    <t>17.4</t>
  </si>
  <si>
    <t>17.5</t>
  </si>
  <si>
    <t>17.6</t>
  </si>
  <si>
    <t>17.7</t>
  </si>
  <si>
    <t>17.8</t>
  </si>
  <si>
    <t>17.9</t>
  </si>
  <si>
    <t>Przebudowa sieci Netia S.A.</t>
  </si>
  <si>
    <t>KNR 5-01 0608-01</t>
  </si>
  <si>
    <t>Wyciąganie kabla o śr. do 30 mm w powłoce termoplastycznej z kanalizacji kablowej - otwór wypełniony 1 kablem</t>
  </si>
  <si>
    <t>TPSA 39/301/11</t>
  </si>
  <si>
    <t>Budowa rurociągu kablowego na głębokości 1m w wykopie wykonanym ręcznie, grunt kategorii III, HDPE Fi 40mm w zwojach, 1 rura rurociągu</t>
  </si>
  <si>
    <t>TPSA 40/503/1</t>
  </si>
  <si>
    <t>Wciąganie kabla wypełnionego w powłoce termoplastycznej do kanalizacji kablowej, mechaniczne, średnica kabla do 30 mm, otwór kanalizacji wolny</t>
  </si>
  <si>
    <t>TPSA 39/601/1</t>
  </si>
  <si>
    <t>Montaż złączy przelotowych na kablach światłowodowych ułożonych w kanalizacji kablowej, kabel tubowy, mufa termokurczliwa, jeden spajany światłowód</t>
  </si>
  <si>
    <t>złacze</t>
  </si>
  <si>
    <t>TPSA 39/601/2</t>
  </si>
  <si>
    <t>Montaż złączy przelotowych na kablach światłowodowych ułożonych w kanalizacji kablowej, kabel tubowy, mufa termokurczliwa, dodatek za każdy następny spajany</t>
  </si>
  <si>
    <t>TPSA 39/901/3</t>
  </si>
  <si>
    <t>Pomiary reflektometryczne linii światłowodowych, pomiary montażowe z przełącznicy, mierzony 1 światłowód</t>
  </si>
  <si>
    <t>odcinek</t>
  </si>
  <si>
    <t>TPSA 39/901/4</t>
  </si>
  <si>
    <t>Pomiary reflektometryczne linii światłowodowych, pomiary montażowe z przełącznicy, dodatek za każdy następny zmierzony światłowód</t>
  </si>
  <si>
    <t>TPSA 40/501/7</t>
  </si>
  <si>
    <t>Układanie kabla wypełnionego w rowie kablowym wykonanym ręcznie, grunt kat. III, kabel o średnicy do 30mm, 1 kabel</t>
  </si>
  <si>
    <t>KNR 5-01 0701-06</t>
  </si>
  <si>
    <t>Montaż i ustawienie słupów drewnianych pojedynczych o dł. 7 m ze szczudłem żelbetowym, belkami ustojowymi i podporą odporową w szczudle żelbetowym i belką ustojową - grunt kat. III</t>
  </si>
  <si>
    <t>KNR 5-01 0616-02</t>
  </si>
  <si>
    <t>Wprowadzenie na słup drewniany kabla o śr. 30 mm w osłonie</t>
  </si>
  <si>
    <t>KNR 5-01 0614-07</t>
  </si>
  <si>
    <t>Przekładanie kabla doziemnego o śr. do 30 mm w rowie kablowym w gruncie kat. III - pierwszy</t>
  </si>
  <si>
    <t>Budowa studni kablowych prefabrykowanych rozdzielczych SKR, typ SKR-1, grunt kat. III</t>
  </si>
  <si>
    <t>Budowa kanalizacji kablowej pierwotnej z rur z tworzyw sztucznych w wykopie wykonanym mechanicznie w gruncie kat. III, 1 warstwa i 1 otwór w ciągu kanalizacji</t>
  </si>
  <si>
    <t>TPSA 40/505/2</t>
  </si>
  <si>
    <t>Montaż osprzętu do powieszenia kabli nadziemnych na podbudowie słupowej, podbudowa drewniana, wspornik przelotowy</t>
  </si>
  <si>
    <t>TPSA 40/505/3</t>
  </si>
  <si>
    <t>Montaż osprzętu do powieszenia kabli nadziemnych na podbudowie słupowej, podbudowa drewniana, wspornik końcowy</t>
  </si>
  <si>
    <t>TPSA 40/506/1</t>
  </si>
  <si>
    <t>Zawieszanie kabli naziemnych na podbudowie słupowej, podnoszenie z ziemi, kabel ósemkowy o średnicy zewnętrznej do 15 mm</t>
  </si>
  <si>
    <t>TPSA 40/703/2</t>
  </si>
  <si>
    <t>Montaż złączy odgałęźnych kabli wypełnionych ułożonych w kanalizacji kablowej z zastosowaniem pojedynczych łączników żył i termokurczliwych osłon wzmocnionych, złącze z jednym kablem odgałęźnym na kablu o 20 parach</t>
  </si>
  <si>
    <t>TPSA 40/703/3</t>
  </si>
  <si>
    <t>Montaż złączy odgałęźnych kabli wypełnionych ułożonych w kanalizacji kablowej z zastosowaniem pojedynczych łączników żył i termokurczliwych osłon wzmocnionych, złącze z jednym kablem odgałęźnym na kablu o 30 parach</t>
  </si>
  <si>
    <t>TPSA 40/703/4</t>
  </si>
  <si>
    <t>Montaż złączy odgałęźnych kabli wypełnionych ułożonych w kanalizacji kablowej z zastosowaniem pojedynczych łączników żył i termokurczliwych osłon wzmocnionych, złącze z jednym kablem odgałęźnym na kablu o 50 parach</t>
  </si>
  <si>
    <t>TPSA 40/717/1</t>
  </si>
  <si>
    <t>Montaż złączy równoległych kabli wypełnionych ułożonych w kanalizacji kablowej z zastosowaniem pojedynczych łączników żył i termokurczliwych osłon wzmocnionych, kabel o 10 parach</t>
  </si>
  <si>
    <t>TPSA 40/717/2</t>
  </si>
  <si>
    <t>Montaż złączy równoległych kabli wypełnionych ułożonych w kanalizacji kablowej z zastosowaniem pojedynczych łączników żył i termokurczliwych osłon wzmocnionych, kabel o 20 parach</t>
  </si>
  <si>
    <t>TPSA 40/717/3</t>
  </si>
  <si>
    <t>Montaż złączy równoległych kabli wypełnionych ułożonych w kanalizacji kablowej z zastosowaniem pojedynczych łączników żył i termokurczliwych osłon wzmocnionych, kabel o 30 parach</t>
  </si>
  <si>
    <t>TPSA 40/717/4</t>
  </si>
  <si>
    <t>Montaż złączy równoległych kabli wypełnionych ułożonych w kanalizacji kablowej z zastosowaniem pojedynczych łączników żył i termokurczliwych osłon wzmocnionych, kabel o 50 parach</t>
  </si>
  <si>
    <t>TPSA 40/723/1</t>
  </si>
  <si>
    <t>Wyłączenie kabla równoległego ze złącza kabla wypełnionego ułożonego w kanalizacji kablowej z zastosowaniem termokurczliwych osłon wzmocnionych, kabel o 10 parach</t>
  </si>
  <si>
    <t>TPSA 40/723/2</t>
  </si>
  <si>
    <t>Wyłączenie kabla równoległego ze złącza kabla wypełnionego ułożonego w kanalizacji kablowej z zastosowaniem termokurczliwych osłon wzmocnionych, kabel o 20 parach</t>
  </si>
  <si>
    <t>TPSA 40/723/3</t>
  </si>
  <si>
    <t>Wyłączenie kabla równoległego ze złącza kabla wypełnionego ułożonego w kanalizacji kablowej z zastosowaniem termokurczliwych osłon wzmocnionych, kabel o 30 parach</t>
  </si>
  <si>
    <t>TPSA 40/723/4</t>
  </si>
  <si>
    <t>Wyłączenie kabla równoległego ze złącza kabla wypełnionego ułożonego w kanalizacji kablowej z zastosowaniem termokurczliwych osłon wzmocnionych, kabel o 50 parach</t>
  </si>
  <si>
    <t>KNR 5-01 1310-01</t>
  </si>
  <si>
    <t>Pomiary końcowe prądem stałym kabla o 10 parach</t>
  </si>
  <si>
    <t>odc.</t>
  </si>
  <si>
    <t>19.3</t>
  </si>
  <si>
    <t>19.4</t>
  </si>
  <si>
    <t>19.5</t>
  </si>
  <si>
    <t>19.6</t>
  </si>
  <si>
    <t>19.7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</si>
  <si>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</si>
  <si>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</si>
  <si>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</si>
  <si>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</si>
  <si>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</si>
  <si>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</si>
  <si>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</si>
  <si>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</si>
  <si>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</si>
  <si>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</si>
  <si>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</si>
  <si>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</si>
  <si>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</si>
  <si>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</si>
  <si>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</si>
  <si>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</si>
  <si>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</si>
  <si>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</si>
  <si>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</si>
  <si>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</si>
  <si>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</si>
  <si>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21.1</t>
  </si>
  <si>
    <t>21.2</t>
  </si>
  <si>
    <t>Wykonanie oznakowania poziomego cienkowarstwowego 1. linie:     - P-10 przejście dla pieszych szerokości 2,5m - 10,0m2     - P-10 przejście dla pieszych szerokości 4m - 32,0m2     - P-14 Linia warunkowego zatrzymania złożona z prostokątów - 2,25m2 2. znaki uzupełniające:     - P-25 Próg zwalniający - 12,53m2     - P-23 Rower - 17,87m2     - P-19 Linia wyznaczająca pas postojowy - 24,36m2</t>
  </si>
  <si>
    <t>Wykonanie oznakowania poziomego chemoutwardzalnego grubowarstwowego (gr. min. 3mm) - P-7a  Linia krawędziowa przerywana szeroka - 5,76m2 - P-10 przejście dla pieszych szerokości 4m - 50,0m2 - P-14 Linia warunkowego zatrzymania złożona z prostokątów - 6,75m2</t>
  </si>
  <si>
    <t>22.1</t>
  </si>
  <si>
    <t>22.2</t>
  </si>
  <si>
    <t>22.3</t>
  </si>
  <si>
    <t>22.4</t>
  </si>
  <si>
    <t>23.1</t>
  </si>
  <si>
    <t>23.2</t>
  </si>
  <si>
    <t>24.1</t>
  </si>
  <si>
    <t>Zadanie:</t>
  </si>
  <si>
    <t>ZESTAWIENIE KOSZTÓW ZADANIA:</t>
  </si>
  <si>
    <t>Nazwa Robót</t>
  </si>
  <si>
    <t>RAZEM WARTOŚĆ ZADANIA netto</t>
  </si>
  <si>
    <t>RAZEM WARTOŚĆ ZADANIA brutto</t>
  </si>
  <si>
    <t>………………………………………</t>
  </si>
  <si>
    <t>podpis upoważnionego przedstawiciela Wykonawcy</t>
  </si>
  <si>
    <t xml:space="preserve"> Zamawiający nie odpowiada za prawidłowość formuł w pliku EXCEL  Wykonawca jest zobowiązany do ich sprawdzenia.</t>
  </si>
  <si>
    <t xml:space="preserve">Kwoty ryczałtowe robót muszą obejmować: </t>
  </si>
  <si>
    <t>BRANŻA DROGOWA</t>
  </si>
  <si>
    <t>BRANŻA SANITARNA</t>
  </si>
  <si>
    <t>BRANŻA DENDROLOGICZNA</t>
  </si>
  <si>
    <t>BRANŻA ELEKTROENERGETYCZNA</t>
  </si>
  <si>
    <t>A</t>
  </si>
  <si>
    <t>B</t>
  </si>
  <si>
    <t>C</t>
  </si>
  <si>
    <t>D</t>
  </si>
  <si>
    <t>E</t>
  </si>
  <si>
    <t>BRANŻA TELETECHNICZNA</t>
  </si>
  <si>
    <t>F</t>
  </si>
  <si>
    <t>BUDOWA KANAŁU TECHNOLOGICZNEGO</t>
  </si>
  <si>
    <t>G</t>
  </si>
  <si>
    <t>STAŁA ORGANIZACJA RUCHU</t>
  </si>
  <si>
    <t>Razem budowa ul. Wiejskiej - brutto</t>
  </si>
  <si>
    <t xml:space="preserve">-  robociznę bezpośrednią wraz z kosztami towarzyszącymi, </t>
  </si>
  <si>
    <t xml:space="preserve">-  wartość użytych materiałów wraz z kosztami zakupu, magazynowania, ewentualnych ubytków i transportu na teren budowy, </t>
  </si>
  <si>
    <t xml:space="preserve">-  wartość pracy sprzętu wraz z kosztami towarzyszącymi, </t>
  </si>
  <si>
    <t xml:space="preserve">-  podatki obliczone zgodnie z obowiązującymi przepisami. </t>
  </si>
  <si>
    <r>
      <t xml:space="preserve">Do cen jednostkowych </t>
    </r>
    <r>
      <rPr>
        <u/>
        <sz val="11"/>
        <color theme="1"/>
        <rFont val="Calibri"/>
        <family val="2"/>
        <charset val="238"/>
        <scheme val="minor"/>
      </rPr>
      <t>nie należy wliczać podatku VAT</t>
    </r>
    <r>
      <rPr>
        <sz val="11"/>
        <color theme="1"/>
        <rFont val="Calibri"/>
        <family val="2"/>
        <charset val="238"/>
        <scheme val="minor"/>
      </rPr>
      <t>.</t>
    </r>
  </si>
  <si>
    <t>A. Branża drogowa</t>
  </si>
  <si>
    <t>B. Branża sanitarna</t>
  </si>
  <si>
    <t>C. Branża dendrologiczna</t>
  </si>
  <si>
    <t>D. Branża elektroenergetyczna</t>
  </si>
  <si>
    <t>E. Branża teletechniczna</t>
  </si>
  <si>
    <t>F. Budowa kanału technologicznego</t>
  </si>
  <si>
    <t>G. Stała organizacja ruchu</t>
  </si>
  <si>
    <t>Podatek VAT 23%</t>
  </si>
  <si>
    <t>Razem budowa ul. Wiejskiej - netto</t>
  </si>
  <si>
    <t>-  koszty pośrednie, zysk kalkulacyjny i ryzyko, związane z ryczałtowym sposobem rozliczenia</t>
  </si>
  <si>
    <r>
      <t xml:space="preserve">Zamwiający: </t>
    </r>
    <r>
      <rPr>
        <b/>
        <sz val="11"/>
        <color theme="1"/>
        <rFont val="Calibri"/>
        <family val="2"/>
        <charset val="238"/>
        <scheme val="minor"/>
      </rPr>
      <t>Gmina Solec Kujawski</t>
    </r>
  </si>
  <si>
    <r>
      <t xml:space="preserve">Wykonawca: </t>
    </r>
    <r>
      <rPr>
        <b/>
        <sz val="11"/>
        <color theme="1"/>
        <rFont val="Calibri"/>
        <family val="2"/>
        <charset val="238"/>
        <scheme val="minor"/>
      </rPr>
      <t>…………………………………………………………………..</t>
    </r>
  </si>
  <si>
    <t>ZBIORCZE ZESTAWIENIE KOSZTÓW</t>
  </si>
  <si>
    <t xml:space="preserve">Zbiorcze Zestawienie Kosztów (ZZK) sporządzić, wyceniając  pozycje kosztorysowe zawarte w arkuszu pn.: "Wiejska". 
Wykonawca ma prawo do zmiany podstaw wyceny poszczególnych pozycji w ZZK, podane podstawy mają charakter przykładowy.
Wycena poszczególnych pozycji kosztorysowych winna uwzględniać wszystkie czynności, wymagania i badania składające się na jej wykonanie, określone dla tej roboty w Specyfikacjach Technicznych Wykonania i Odbioru Robót i w Dokumentacji Projektowej. </t>
  </si>
  <si>
    <t xml:space="preserve">Budowa odcinka ul. Wiejskiej o długości 973 m w Solcu Kujawskim w
ramach inwestycji: Budowa odcinków dróg gminnych – ul. Barwna,
Słoneczna, Tęczowa, Wiejska w Solcu Kujawskim - etap I
</t>
  </si>
  <si>
    <t>Nr sprawy: WIPP.BZPiFZ.271.22.2023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</si>
</sst>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Microsoft Sans Serif"/>
      <family val="2"/>
      <charset val="238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3">
    <xf numFmtId="0" fontId="0" fillId="0" borderId="0" xfId="0"/>
    <xf numFmtId="164" fontId="6" fillId="0" borderId="0" xfId="1" applyFont="1" applyBorder="1" applyAlignment="1">
      <alignment vertical="center" wrapText="1" shrinkToFit="1" readingOrder="1"/>
    </xf>
    <xf numFmtId="164" fontId="11" fillId="0" borderId="0" xfId="1" applyFont="1" applyAlignment="1">
      <alignment vertical="center"/>
    </xf>
    <xf numFmtId="0" fontId="5" fillId="0" borderId="0" xfId="0" applyFont="1"/>
    <xf numFmtId="0" fontId="12" fillId="5" borderId="4" xfId="0" applyFont="1" applyFill="1" applyBorder="1"/>
    <xf numFmtId="164" fontId="12" fillId="5" borderId="4" xfId="0" applyNumberFormat="1" applyFont="1" applyFill="1" applyBorder="1"/>
    <xf numFmtId="0" fontId="12" fillId="0" borderId="0" xfId="0" applyFont="1"/>
    <xf numFmtId="0" fontId="12" fillId="5" borderId="4" xfId="0" applyFont="1" applyFill="1" applyBorder="1" applyAlignment="1">
      <alignment horizontal="center"/>
    </xf>
    <xf numFmtId="0" fontId="4" fillId="0" borderId="0" xfId="0" applyFont="1"/>
    <xf numFmtId="164" fontId="14" fillId="0" borderId="1" xfId="1" applyFont="1" applyBorder="1" applyAlignment="1">
      <alignment horizontal="center" vertical="center" wrapText="1" shrinkToFit="1" readingOrder="1"/>
    </xf>
    <xf numFmtId="164" fontId="15" fillId="2" borderId="1" xfId="1" applyFont="1" applyFill="1" applyBorder="1" applyAlignment="1">
      <alignment horizontal="center" vertical="center" wrapText="1" shrinkToFit="1" readingOrder="1"/>
    </xf>
    <xf numFmtId="0" fontId="16" fillId="0" borderId="1" xfId="1" applyNumberFormat="1" applyFont="1" applyBorder="1" applyAlignment="1">
      <alignment horizontal="center" vertical="center" wrapText="1" shrinkToFit="1" readingOrder="1"/>
    </xf>
    <xf numFmtId="164" fontId="16" fillId="0" borderId="1" xfId="1" applyFont="1" applyBorder="1" applyAlignment="1">
      <alignment horizontal="center" vertical="center" wrapText="1" shrinkToFit="1" readingOrder="1"/>
    </xf>
    <xf numFmtId="164" fontId="16" fillId="0" borderId="1" xfId="1" applyFont="1" applyBorder="1" applyAlignment="1">
      <alignment vertical="center" wrapText="1" shrinkToFit="1" readingOrder="1"/>
    </xf>
    <xf numFmtId="164" fontId="16" fillId="0" borderId="1" xfId="1" applyFont="1" applyBorder="1" applyAlignment="1">
      <alignment horizontal="right" vertical="center" wrapText="1" shrinkToFit="1" readingOrder="1"/>
    </xf>
    <xf numFmtId="0" fontId="14" fillId="0" borderId="1" xfId="1" quotePrefix="1" applyNumberFormat="1" applyFont="1" applyBorder="1" applyAlignment="1">
      <alignment horizontal="center" vertical="center" wrapText="1" shrinkToFit="1" readingOrder="1"/>
    </xf>
    <xf numFmtId="164" fontId="14" fillId="0" borderId="1" xfId="1" applyFont="1" applyBorder="1" applyAlignment="1">
      <alignment horizontal="left" vertical="center" wrapText="1" shrinkToFit="1" readingOrder="1"/>
    </xf>
    <xf numFmtId="164" fontId="14" fillId="0" borderId="1" xfId="1" applyFont="1" applyBorder="1" applyAlignment="1">
      <alignment horizontal="right" vertical="center" wrapText="1" shrinkToFit="1" readingOrder="1"/>
    </xf>
    <xf numFmtId="0" fontId="16" fillId="0" borderId="2" xfId="1" applyNumberFormat="1" applyFont="1" applyBorder="1" applyAlignment="1">
      <alignment horizontal="center" vertical="center" wrapText="1" shrinkToFit="1" readingOrder="1"/>
    </xf>
    <xf numFmtId="164" fontId="16" fillId="0" borderId="2" xfId="1" applyFont="1" applyBorder="1" applyAlignment="1">
      <alignment horizontal="center" vertical="center" wrapText="1" shrinkToFit="1" readingOrder="1"/>
    </xf>
    <xf numFmtId="164" fontId="16" fillId="0" borderId="2" xfId="1" applyFont="1" applyBorder="1" applyAlignment="1">
      <alignment vertical="center" wrapText="1" shrinkToFit="1" readingOrder="1"/>
    </xf>
    <xf numFmtId="164" fontId="14" fillId="0" borderId="2" xfId="1" applyFont="1" applyBorder="1" applyAlignment="1">
      <alignment horizontal="center" vertical="center" wrapText="1" shrinkToFit="1" readingOrder="1"/>
    </xf>
    <xf numFmtId="164" fontId="14" fillId="0" borderId="2" xfId="1" applyFont="1" applyBorder="1" applyAlignment="1">
      <alignment horizontal="left" vertical="center" wrapText="1" shrinkToFit="1" readingOrder="1"/>
    </xf>
    <xf numFmtId="164" fontId="14" fillId="0" borderId="2" xfId="1" applyFont="1" applyBorder="1" applyAlignment="1">
      <alignment horizontal="right" vertical="center" wrapText="1" shrinkToFit="1" readingOrder="1"/>
    </xf>
    <xf numFmtId="164" fontId="3" fillId="2" borderId="0" xfId="0" applyNumberFormat="1" applyFont="1" applyFill="1"/>
    <xf numFmtId="164" fontId="14" fillId="0" borderId="1" xfId="1" applyFont="1" applyBorder="1" applyAlignment="1">
      <alignment vertical="center" wrapText="1" shrinkToFit="1" readingOrder="1"/>
    </xf>
    <xf numFmtId="0" fontId="14" fillId="0" borderId="2" xfId="1" quotePrefix="1" applyNumberFormat="1" applyFont="1" applyBorder="1" applyAlignment="1">
      <alignment horizontal="center" vertical="center" wrapText="1" shrinkToFit="1" readingOrder="1"/>
    </xf>
    <xf numFmtId="164" fontId="16" fillId="0" borderId="2" xfId="1" applyFont="1" applyBorder="1" applyAlignment="1">
      <alignment horizontal="right" vertical="center" wrapText="1" shrinkToFit="1" readingOrder="1"/>
    </xf>
    <xf numFmtId="0" fontId="3" fillId="0" borderId="0" xfId="0" applyFont="1"/>
    <xf numFmtId="164" fontId="16" fillId="0" borderId="9" xfId="1" applyFont="1" applyBorder="1" applyAlignment="1">
      <alignment vertical="center" wrapText="1" shrinkToFit="1" readingOrder="1"/>
    </xf>
    <xf numFmtId="164" fontId="14" fillId="0" borderId="3" xfId="1" applyFont="1" applyBorder="1" applyAlignment="1">
      <alignment horizontal="right" vertical="center" wrapText="1" shrinkToFit="1" readingOrder="1"/>
    </xf>
    <xf numFmtId="164" fontId="14" fillId="0" borderId="11" xfId="1" applyFont="1" applyBorder="1" applyAlignment="1">
      <alignment horizontal="right" vertical="center" wrapText="1" shrinkToFit="1" readingOrder="1"/>
    </xf>
    <xf numFmtId="164" fontId="14" fillId="0" borderId="9" xfId="1" applyFont="1" applyBorder="1" applyAlignment="1">
      <alignment horizontal="right" vertical="center" wrapText="1" shrinkToFit="1" readingOrder="1"/>
    </xf>
    <xf numFmtId="164" fontId="14" fillId="0" borderId="4" xfId="1" applyFont="1" applyBorder="1" applyAlignment="1">
      <alignment horizontal="right" vertical="center" wrapText="1" shrinkToFit="1" readingOrder="1"/>
    </xf>
    <xf numFmtId="164" fontId="16" fillId="0" borderId="10" xfId="1" applyFont="1" applyBorder="1" applyAlignment="1">
      <alignment vertical="center" wrapText="1" shrinkToFit="1" readingOrder="1"/>
    </xf>
    <xf numFmtId="164" fontId="16" fillId="0" borderId="4" xfId="1" applyFont="1" applyBorder="1" applyAlignment="1">
      <alignment horizontal="right" vertical="center" wrapText="1" shrinkToFit="1" readingOrder="1"/>
    </xf>
    <xf numFmtId="164" fontId="15" fillId="2" borderId="2" xfId="1" applyFont="1" applyFill="1" applyBorder="1" applyAlignment="1">
      <alignment horizontal="center" vertical="center" wrapText="1" shrinkToFit="1" readingOrder="1"/>
    </xf>
    <xf numFmtId="164" fontId="14" fillId="0" borderId="1" xfId="1" quotePrefix="1" applyFont="1" applyBorder="1" applyAlignment="1">
      <alignment horizontal="center" vertical="center" wrapText="1" shrinkToFit="1" readingOrder="1"/>
    </xf>
    <xf numFmtId="164" fontId="14" fillId="0" borderId="2" xfId="1" quotePrefix="1" applyFont="1" applyBorder="1" applyAlignment="1">
      <alignment horizontal="center" vertical="center" wrapText="1" shrinkToFit="1" readingOrder="1"/>
    </xf>
    <xf numFmtId="0" fontId="14" fillId="0" borderId="1" xfId="1" applyNumberFormat="1" applyFont="1" applyBorder="1" applyAlignment="1">
      <alignment horizontal="left" vertical="center" wrapText="1" shrinkToFit="1" readingOrder="1"/>
    </xf>
    <xf numFmtId="0" fontId="17" fillId="3" borderId="4" xfId="0" applyFont="1" applyFill="1" applyBorder="1" applyAlignment="1">
      <alignment vertical="center"/>
    </xf>
    <xf numFmtId="164" fontId="17" fillId="3" borderId="4" xfId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1" applyFont="1" applyBorder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/>
    <xf numFmtId="0" fontId="3" fillId="0" borderId="4" xfId="0" applyFont="1" applyBorder="1" applyAlignment="1">
      <alignment vertical="center"/>
    </xf>
    <xf numFmtId="44" fontId="3" fillId="0" borderId="4" xfId="0" applyNumberFormat="1" applyFont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44" fontId="5" fillId="4" borderId="4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center" vertical="center"/>
    </xf>
    <xf numFmtId="164" fontId="21" fillId="0" borderId="1" xfId="1" applyFont="1" applyFill="1" applyBorder="1" applyAlignment="1">
      <alignment horizontal="center" vertical="center"/>
    </xf>
    <xf numFmtId="164" fontId="21" fillId="0" borderId="1" xfId="1" applyFont="1" applyFill="1" applyBorder="1" applyAlignment="1">
      <alignment vertical="center"/>
    </xf>
    <xf numFmtId="0" fontId="10" fillId="0" borderId="0" xfId="0" applyFont="1"/>
    <xf numFmtId="0" fontId="5" fillId="6" borderId="4" xfId="0" applyFont="1" applyFill="1" applyBorder="1" applyAlignment="1">
      <alignment horizontal="center" vertical="center"/>
    </xf>
    <xf numFmtId="0" fontId="2" fillId="0" borderId="0" xfId="0" applyFont="1"/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164" fontId="3" fillId="2" borderId="14" xfId="0" applyNumberFormat="1" applyFont="1" applyFill="1" applyBorder="1"/>
    <xf numFmtId="0" fontId="22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quotePrefix="1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5" borderId="4" xfId="0" applyFont="1" applyFill="1" applyBorder="1" applyAlignment="1">
      <alignment horizontal="right"/>
    </xf>
    <xf numFmtId="0" fontId="5" fillId="2" borderId="13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Layout" zoomScaleNormal="100" zoomScaleSheetLayoutView="100" workbookViewId="0">
      <selection activeCell="C5" sqref="C5"/>
    </sheetView>
  </sheetViews>
  <sheetFormatPr defaultColWidth="8.85546875" defaultRowHeight="15" x14ac:dyDescent="0.25"/>
  <cols>
    <col min="1" max="1" width="4.42578125" style="28" customWidth="1"/>
    <col min="2" max="2" width="39" style="28" customWidth="1"/>
    <col min="3" max="3" width="20.85546875" style="28" customWidth="1"/>
    <col min="4" max="4" width="18" style="28" customWidth="1"/>
    <col min="5" max="5" width="22.42578125" style="28" customWidth="1"/>
    <col min="6" max="16384" width="8.85546875" style="28"/>
  </cols>
  <sheetData>
    <row r="1" spans="1:5" ht="15.75" x14ac:dyDescent="0.25">
      <c r="A1" s="61"/>
      <c r="C1" s="42"/>
      <c r="D1" s="63" t="s">
        <v>534</v>
      </c>
      <c r="E1" s="42"/>
    </row>
    <row r="2" spans="1:5" ht="15.75" x14ac:dyDescent="0.25">
      <c r="A2" s="61" t="s">
        <v>490</v>
      </c>
      <c r="C2" s="42"/>
      <c r="D2" s="48"/>
      <c r="E2" s="42"/>
    </row>
    <row r="3" spans="1:5" ht="54" customHeight="1" x14ac:dyDescent="0.25">
      <c r="B3" s="67" t="s">
        <v>533</v>
      </c>
      <c r="C3" s="67"/>
      <c r="D3" s="67"/>
      <c r="E3" s="67"/>
    </row>
    <row r="4" spans="1:5" x14ac:dyDescent="0.25">
      <c r="B4" s="53"/>
      <c r="C4" s="53"/>
      <c r="D4" s="53"/>
      <c r="E4" s="53"/>
    </row>
    <row r="5" spans="1:5" ht="15.75" x14ac:dyDescent="0.25">
      <c r="A5" s="61" t="s">
        <v>529</v>
      </c>
      <c r="B5" s="3"/>
      <c r="C5" s="42"/>
      <c r="D5" s="42"/>
      <c r="E5" s="42"/>
    </row>
    <row r="6" spans="1:5" ht="33.75" customHeight="1" x14ac:dyDescent="0.25">
      <c r="A6" s="61" t="s">
        <v>530</v>
      </c>
      <c r="C6" s="42"/>
      <c r="D6" s="42"/>
      <c r="E6" s="42"/>
    </row>
    <row r="7" spans="1:5" ht="15.75" x14ac:dyDescent="0.25">
      <c r="B7" s="42"/>
      <c r="C7" s="42"/>
      <c r="D7" s="42"/>
      <c r="E7" s="42"/>
    </row>
    <row r="8" spans="1:5" ht="15.75" x14ac:dyDescent="0.25">
      <c r="B8" s="42"/>
      <c r="C8" s="42"/>
      <c r="D8" s="42"/>
      <c r="E8" s="42"/>
    </row>
    <row r="9" spans="1:5" ht="15.75" x14ac:dyDescent="0.25">
      <c r="B9" s="3" t="s">
        <v>491</v>
      </c>
      <c r="C9" s="42"/>
      <c r="D9" s="42"/>
      <c r="E9" s="42"/>
    </row>
    <row r="10" spans="1:5" ht="15.75" x14ac:dyDescent="0.25">
      <c r="B10" s="42"/>
      <c r="C10" s="42"/>
      <c r="D10" s="42"/>
      <c r="E10" s="42"/>
    </row>
    <row r="11" spans="1:5" x14ac:dyDescent="0.25">
      <c r="B11" s="60" t="s">
        <v>492</v>
      </c>
      <c r="C11" s="60" t="s">
        <v>6</v>
      </c>
    </row>
    <row r="12" spans="1:5" x14ac:dyDescent="0.25">
      <c r="B12" s="49" t="s">
        <v>519</v>
      </c>
      <c r="C12" s="50">
        <f>Wiejska!G96</f>
        <v>0</v>
      </c>
    </row>
    <row r="13" spans="1:5" x14ac:dyDescent="0.25">
      <c r="B13" s="49" t="s">
        <v>520</v>
      </c>
      <c r="C13" s="50">
        <f>Wiejska!G121</f>
        <v>0</v>
      </c>
    </row>
    <row r="14" spans="1:5" x14ac:dyDescent="0.25">
      <c r="B14" s="49" t="s">
        <v>521</v>
      </c>
      <c r="C14" s="50">
        <f>Wiejska!G145</f>
        <v>0</v>
      </c>
    </row>
    <row r="15" spans="1:5" x14ac:dyDescent="0.25">
      <c r="B15" s="49" t="s">
        <v>522</v>
      </c>
      <c r="C15" s="50">
        <f>Wiejska!G159</f>
        <v>0</v>
      </c>
    </row>
    <row r="16" spans="1:5" x14ac:dyDescent="0.25">
      <c r="B16" s="49" t="s">
        <v>523</v>
      </c>
      <c r="C16" s="50">
        <f>Wiejska!G193</f>
        <v>0</v>
      </c>
    </row>
    <row r="17" spans="2:5" x14ac:dyDescent="0.25">
      <c r="B17" s="49" t="s">
        <v>524</v>
      </c>
      <c r="C17" s="50">
        <f>Wiejska!G198</f>
        <v>0</v>
      </c>
    </row>
    <row r="18" spans="2:5" x14ac:dyDescent="0.25">
      <c r="B18" s="49" t="s">
        <v>525</v>
      </c>
      <c r="C18" s="50">
        <f>Wiejska!G210</f>
        <v>0</v>
      </c>
    </row>
    <row r="19" spans="2:5" x14ac:dyDescent="0.25">
      <c r="B19" s="51" t="s">
        <v>493</v>
      </c>
      <c r="C19" s="52">
        <f>SUM(C12:C18)</f>
        <v>0</v>
      </c>
    </row>
    <row r="20" spans="2:5" x14ac:dyDescent="0.25">
      <c r="B20" s="51" t="s">
        <v>526</v>
      </c>
      <c r="C20" s="52">
        <f>C19*0.23</f>
        <v>0</v>
      </c>
    </row>
    <row r="21" spans="2:5" x14ac:dyDescent="0.25">
      <c r="B21" s="51" t="s">
        <v>494</v>
      </c>
      <c r="C21" s="52">
        <f>C19+C20</f>
        <v>0</v>
      </c>
    </row>
    <row r="22" spans="2:5" ht="15.75" x14ac:dyDescent="0.25">
      <c r="B22" s="43"/>
      <c r="C22" s="43"/>
      <c r="D22" s="43"/>
      <c r="E22" s="43"/>
    </row>
    <row r="23" spans="2:5" ht="40.15" customHeight="1" x14ac:dyDescent="0.25">
      <c r="B23" s="42"/>
      <c r="C23" s="42"/>
      <c r="D23" s="68" t="s">
        <v>495</v>
      </c>
      <c r="E23" s="68"/>
    </row>
    <row r="24" spans="2:5" ht="15.75" x14ac:dyDescent="0.25">
      <c r="B24" s="42"/>
      <c r="C24" s="42"/>
      <c r="D24" s="69" t="s">
        <v>496</v>
      </c>
      <c r="E24" s="69"/>
    </row>
    <row r="25" spans="2:5" ht="15.75" x14ac:dyDescent="0.25">
      <c r="B25" s="42"/>
      <c r="C25" s="42"/>
      <c r="D25" s="42"/>
      <c r="E25" s="42"/>
    </row>
    <row r="26" spans="2:5" ht="88.5" customHeight="1" x14ac:dyDescent="0.25">
      <c r="B26" s="70" t="s">
        <v>532</v>
      </c>
      <c r="C26" s="70"/>
      <c r="D26" s="70"/>
      <c r="E26" s="70"/>
    </row>
    <row r="27" spans="2:5" x14ac:dyDescent="0.25">
      <c r="B27" s="72" t="s">
        <v>498</v>
      </c>
      <c r="C27" s="72"/>
      <c r="D27" s="72"/>
      <c r="E27" s="2"/>
    </row>
    <row r="28" spans="2:5" ht="14.45" customHeight="1" x14ac:dyDescent="0.25">
      <c r="B28" s="71" t="s">
        <v>514</v>
      </c>
      <c r="C28" s="71"/>
      <c r="D28" s="71"/>
    </row>
    <row r="29" spans="2:5" ht="30.6" customHeight="1" x14ac:dyDescent="0.25">
      <c r="B29" s="71" t="s">
        <v>515</v>
      </c>
      <c r="C29" s="71"/>
      <c r="D29" s="71"/>
    </row>
    <row r="30" spans="2:5" ht="15" customHeight="1" x14ac:dyDescent="0.25">
      <c r="B30" s="71" t="s">
        <v>516</v>
      </c>
      <c r="C30" s="71"/>
      <c r="D30" s="71"/>
    </row>
    <row r="31" spans="2:5" ht="15" customHeight="1" x14ac:dyDescent="0.25">
      <c r="B31" s="71" t="s">
        <v>528</v>
      </c>
      <c r="C31" s="71"/>
      <c r="D31" s="71"/>
    </row>
    <row r="32" spans="2:5" ht="15" customHeight="1" x14ac:dyDescent="0.25">
      <c r="B32" s="71" t="s">
        <v>517</v>
      </c>
      <c r="C32" s="71"/>
      <c r="D32" s="71"/>
    </row>
    <row r="33" spans="2:5" x14ac:dyDescent="0.25">
      <c r="B33" s="44"/>
      <c r="C33" s="44"/>
      <c r="D33" s="47"/>
      <c r="E33" s="45"/>
    </row>
    <row r="34" spans="2:5" ht="27" customHeight="1" x14ac:dyDescent="0.25">
      <c r="B34" s="44" t="s">
        <v>518</v>
      </c>
      <c r="C34" s="44"/>
      <c r="D34" s="44"/>
      <c r="E34" s="46"/>
    </row>
    <row r="35" spans="2:5" ht="42" customHeight="1" x14ac:dyDescent="0.25">
      <c r="B35" s="66" t="s">
        <v>497</v>
      </c>
      <c r="C35" s="66"/>
      <c r="D35" s="66"/>
      <c r="E35" s="66"/>
    </row>
  </sheetData>
  <mergeCells count="11">
    <mergeCell ref="B35:E35"/>
    <mergeCell ref="B3:E3"/>
    <mergeCell ref="D23:E23"/>
    <mergeCell ref="D24:E24"/>
    <mergeCell ref="B26:E26"/>
    <mergeCell ref="B28:D28"/>
    <mergeCell ref="B29:D29"/>
    <mergeCell ref="B30:D30"/>
    <mergeCell ref="B31:D31"/>
    <mergeCell ref="B32:D32"/>
    <mergeCell ref="B27:D27"/>
  </mergeCells>
  <pageMargins left="0.7" right="0.7" top="1.1399999999999999" bottom="0.95" header="0.3" footer="0.3"/>
  <pageSetup paperSize="9" scale="83" orientation="portrait" r:id="rId1"/>
  <headerFooter>
    <oddHeader>&amp;RZałącznik nr 7 do SWZ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view="pageLayout" zoomScaleNormal="100" zoomScaleSheetLayoutView="100" workbookViewId="0">
      <selection sqref="A1:G1"/>
    </sheetView>
  </sheetViews>
  <sheetFormatPr defaultRowHeight="15" x14ac:dyDescent="0.25"/>
  <cols>
    <col min="1" max="1" width="6" customWidth="1"/>
    <col min="3" max="3" width="31.7109375" customWidth="1"/>
    <col min="7" max="7" width="16.42578125" customWidth="1"/>
  </cols>
  <sheetData>
    <row r="1" spans="1:7" ht="48.6" customHeight="1" x14ac:dyDescent="0.25">
      <c r="A1" s="74" t="s">
        <v>533</v>
      </c>
      <c r="B1" s="75"/>
      <c r="C1" s="75"/>
      <c r="D1" s="75"/>
      <c r="E1" s="75"/>
      <c r="F1" s="75"/>
      <c r="G1" s="75"/>
    </row>
    <row r="2" spans="1:7" x14ac:dyDescent="0.25">
      <c r="A2" s="62"/>
      <c r="B2" s="64"/>
      <c r="C2" s="64"/>
      <c r="D2" s="64"/>
      <c r="E2" s="64"/>
      <c r="F2" s="64"/>
      <c r="G2" s="64"/>
    </row>
    <row r="3" spans="1:7" x14ac:dyDescent="0.25">
      <c r="A3" s="74" t="s">
        <v>531</v>
      </c>
      <c r="B3" s="74"/>
      <c r="C3" s="74"/>
      <c r="D3" s="74"/>
      <c r="E3" s="74"/>
      <c r="F3" s="74"/>
      <c r="G3" s="74"/>
    </row>
    <row r="4" spans="1:7" x14ac:dyDescent="0.25">
      <c r="A4" s="54"/>
      <c r="B4" s="55"/>
      <c r="C4" s="55"/>
      <c r="D4" s="55"/>
      <c r="E4" s="55"/>
      <c r="F4" s="55"/>
      <c r="G4" s="55"/>
    </row>
    <row r="5" spans="1:7" ht="21" customHeight="1" x14ac:dyDescent="0.25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</row>
    <row r="6" spans="1:7" s="3" customFormat="1" x14ac:dyDescent="0.25">
      <c r="A6" s="10" t="s">
        <v>503</v>
      </c>
      <c r="B6" s="73" t="s">
        <v>499</v>
      </c>
      <c r="C6" s="73"/>
      <c r="D6" s="73"/>
      <c r="E6" s="73"/>
      <c r="F6" s="73"/>
      <c r="G6" s="10"/>
    </row>
    <row r="7" spans="1:7" x14ac:dyDescent="0.25">
      <c r="A7" s="11" t="s">
        <v>7</v>
      </c>
      <c r="B7" s="12"/>
      <c r="C7" s="13" t="s">
        <v>8</v>
      </c>
      <c r="D7" s="13"/>
      <c r="E7" s="13"/>
      <c r="F7" s="13"/>
      <c r="G7" s="14">
        <f>G8</f>
        <v>0</v>
      </c>
    </row>
    <row r="8" spans="1:7" ht="24" x14ac:dyDescent="0.25">
      <c r="A8" s="15" t="s">
        <v>95</v>
      </c>
      <c r="B8" s="9" t="s">
        <v>9</v>
      </c>
      <c r="C8" s="16" t="s">
        <v>10</v>
      </c>
      <c r="D8" s="9" t="s">
        <v>11</v>
      </c>
      <c r="E8" s="17">
        <v>0.97</v>
      </c>
      <c r="F8" s="17"/>
      <c r="G8" s="17">
        <f>E8*F8</f>
        <v>0</v>
      </c>
    </row>
    <row r="9" spans="1:7" x14ac:dyDescent="0.25">
      <c r="A9" s="18" t="s">
        <v>12</v>
      </c>
      <c r="B9" s="19"/>
      <c r="C9" s="20" t="s">
        <v>13</v>
      </c>
      <c r="D9" s="20"/>
      <c r="E9" s="20"/>
      <c r="F9" s="20"/>
      <c r="G9" s="14">
        <f>SUM(G10:G19)</f>
        <v>0</v>
      </c>
    </row>
    <row r="10" spans="1:7" ht="24" x14ac:dyDescent="0.25">
      <c r="A10" s="15" t="s">
        <v>96</v>
      </c>
      <c r="B10" s="9" t="s">
        <v>14</v>
      </c>
      <c r="C10" s="16" t="s">
        <v>15</v>
      </c>
      <c r="D10" s="9" t="s">
        <v>16</v>
      </c>
      <c r="E10" s="17">
        <v>82.5</v>
      </c>
      <c r="F10" s="17"/>
      <c r="G10" s="17">
        <f t="shared" ref="G10:G70" si="0">E10*F10</f>
        <v>0</v>
      </c>
    </row>
    <row r="11" spans="1:7" ht="24" x14ac:dyDescent="0.25">
      <c r="A11" s="15" t="s">
        <v>97</v>
      </c>
      <c r="B11" s="9" t="s">
        <v>17</v>
      </c>
      <c r="C11" s="16" t="s">
        <v>18</v>
      </c>
      <c r="D11" s="9" t="s">
        <v>19</v>
      </c>
      <c r="E11" s="17">
        <v>2.72</v>
      </c>
      <c r="F11" s="17"/>
      <c r="G11" s="17">
        <f t="shared" si="0"/>
        <v>0</v>
      </c>
    </row>
    <row r="12" spans="1:7" ht="24" x14ac:dyDescent="0.25">
      <c r="A12" s="15" t="s">
        <v>98</v>
      </c>
      <c r="B12" s="9" t="s">
        <v>20</v>
      </c>
      <c r="C12" s="16" t="s">
        <v>21</v>
      </c>
      <c r="D12" s="9" t="s">
        <v>16</v>
      </c>
      <c r="E12" s="17">
        <v>44.5</v>
      </c>
      <c r="F12" s="17"/>
      <c r="G12" s="17">
        <f t="shared" si="0"/>
        <v>0</v>
      </c>
    </row>
    <row r="13" spans="1:7" ht="24" x14ac:dyDescent="0.25">
      <c r="A13" s="15" t="s">
        <v>99</v>
      </c>
      <c r="B13" s="9" t="s">
        <v>17</v>
      </c>
      <c r="C13" s="16" t="s">
        <v>22</v>
      </c>
      <c r="D13" s="9" t="s">
        <v>19</v>
      </c>
      <c r="E13" s="17">
        <v>2.67</v>
      </c>
      <c r="F13" s="17"/>
      <c r="G13" s="17">
        <f t="shared" si="0"/>
        <v>0</v>
      </c>
    </row>
    <row r="14" spans="1:7" ht="36" x14ac:dyDescent="0.25">
      <c r="A14" s="15" t="s">
        <v>100</v>
      </c>
      <c r="B14" s="9" t="s">
        <v>23</v>
      </c>
      <c r="C14" s="16" t="s">
        <v>338</v>
      </c>
      <c r="D14" s="9" t="s">
        <v>24</v>
      </c>
      <c r="E14" s="17">
        <v>63.3</v>
      </c>
      <c r="F14" s="17"/>
      <c r="G14" s="17">
        <f t="shared" si="0"/>
        <v>0</v>
      </c>
    </row>
    <row r="15" spans="1:7" ht="36" x14ac:dyDescent="0.25">
      <c r="A15" s="15" t="s">
        <v>101</v>
      </c>
      <c r="B15" s="9" t="s">
        <v>23</v>
      </c>
      <c r="C15" s="16" t="s">
        <v>266</v>
      </c>
      <c r="D15" s="9" t="s">
        <v>24</v>
      </c>
      <c r="E15" s="17">
        <v>95.5</v>
      </c>
      <c r="F15" s="17"/>
      <c r="G15" s="17">
        <f t="shared" si="0"/>
        <v>0</v>
      </c>
    </row>
    <row r="16" spans="1:7" ht="36" x14ac:dyDescent="0.25">
      <c r="A16" s="15" t="s">
        <v>102</v>
      </c>
      <c r="B16" s="9" t="s">
        <v>25</v>
      </c>
      <c r="C16" s="16" t="s">
        <v>339</v>
      </c>
      <c r="D16" s="9" t="s">
        <v>24</v>
      </c>
      <c r="E16" s="17">
        <v>94.9</v>
      </c>
      <c r="F16" s="17"/>
      <c r="G16" s="17">
        <f t="shared" si="0"/>
        <v>0</v>
      </c>
    </row>
    <row r="17" spans="1:7" ht="36" x14ac:dyDescent="0.25">
      <c r="A17" s="15" t="s">
        <v>347</v>
      </c>
      <c r="B17" s="9" t="s">
        <v>25</v>
      </c>
      <c r="C17" s="16" t="s">
        <v>26</v>
      </c>
      <c r="D17" s="9" t="s">
        <v>24</v>
      </c>
      <c r="E17" s="17">
        <v>50.75</v>
      </c>
      <c r="F17" s="17"/>
      <c r="G17" s="17">
        <f t="shared" si="0"/>
        <v>0</v>
      </c>
    </row>
    <row r="18" spans="1:7" ht="36" x14ac:dyDescent="0.25">
      <c r="A18" s="15" t="s">
        <v>348</v>
      </c>
      <c r="B18" s="9" t="s">
        <v>25</v>
      </c>
      <c r="C18" s="16" t="s">
        <v>340</v>
      </c>
      <c r="D18" s="9" t="s">
        <v>24</v>
      </c>
      <c r="E18" s="17">
        <v>11</v>
      </c>
      <c r="F18" s="17"/>
      <c r="G18" s="17">
        <f t="shared" si="0"/>
        <v>0</v>
      </c>
    </row>
    <row r="19" spans="1:7" ht="48" x14ac:dyDescent="0.25">
      <c r="A19" s="15" t="s">
        <v>349</v>
      </c>
      <c r="B19" s="9" t="s">
        <v>27</v>
      </c>
      <c r="C19" s="16" t="s">
        <v>28</v>
      </c>
      <c r="D19" s="9" t="s">
        <v>19</v>
      </c>
      <c r="E19" s="17">
        <v>118.36</v>
      </c>
      <c r="F19" s="17"/>
      <c r="G19" s="17">
        <f t="shared" si="0"/>
        <v>0</v>
      </c>
    </row>
    <row r="20" spans="1:7" x14ac:dyDescent="0.25">
      <c r="A20" s="18" t="s">
        <v>29</v>
      </c>
      <c r="B20" s="19"/>
      <c r="C20" s="20" t="s">
        <v>30</v>
      </c>
      <c r="D20" s="20"/>
      <c r="E20" s="20"/>
      <c r="F20" s="20"/>
      <c r="G20" s="14">
        <f>SUM(G21:G30)</f>
        <v>0</v>
      </c>
    </row>
    <row r="21" spans="1:7" ht="24" x14ac:dyDescent="0.25">
      <c r="A21" s="15" t="s">
        <v>103</v>
      </c>
      <c r="B21" s="9" t="s">
        <v>31</v>
      </c>
      <c r="C21" s="16" t="s">
        <v>32</v>
      </c>
      <c r="D21" s="9" t="s">
        <v>16</v>
      </c>
      <c r="E21" s="17">
        <v>1254</v>
      </c>
      <c r="F21" s="17"/>
      <c r="G21" s="17">
        <f t="shared" si="0"/>
        <v>0</v>
      </c>
    </row>
    <row r="22" spans="1:7" ht="24" x14ac:dyDescent="0.25">
      <c r="A22" s="15" t="s">
        <v>104</v>
      </c>
      <c r="B22" s="9" t="s">
        <v>33</v>
      </c>
      <c r="C22" s="16" t="s">
        <v>34</v>
      </c>
      <c r="D22" s="9" t="s">
        <v>19</v>
      </c>
      <c r="E22" s="17">
        <v>79</v>
      </c>
      <c r="F22" s="17"/>
      <c r="G22" s="17">
        <f t="shared" si="0"/>
        <v>0</v>
      </c>
    </row>
    <row r="23" spans="1:7" ht="36" x14ac:dyDescent="0.25">
      <c r="A23" s="15" t="s">
        <v>105</v>
      </c>
      <c r="B23" s="9" t="s">
        <v>35</v>
      </c>
      <c r="C23" s="16" t="s">
        <v>36</v>
      </c>
      <c r="D23" s="9" t="s">
        <v>16</v>
      </c>
      <c r="E23" s="17">
        <v>1004</v>
      </c>
      <c r="F23" s="17"/>
      <c r="G23" s="17">
        <f t="shared" si="0"/>
        <v>0</v>
      </c>
    </row>
    <row r="24" spans="1:7" ht="36" x14ac:dyDescent="0.25">
      <c r="A24" s="15" t="s">
        <v>106</v>
      </c>
      <c r="B24" s="9" t="s">
        <v>33</v>
      </c>
      <c r="C24" s="16" t="s">
        <v>37</v>
      </c>
      <c r="D24" s="9" t="s">
        <v>19</v>
      </c>
      <c r="E24" s="17">
        <v>66.260000000000005</v>
      </c>
      <c r="F24" s="17"/>
      <c r="G24" s="17">
        <f t="shared" si="0"/>
        <v>0</v>
      </c>
    </row>
    <row r="25" spans="1:7" ht="36" x14ac:dyDescent="0.25">
      <c r="A25" s="15" t="s">
        <v>107</v>
      </c>
      <c r="B25" s="9" t="s">
        <v>35</v>
      </c>
      <c r="C25" s="16" t="s">
        <v>38</v>
      </c>
      <c r="D25" s="9" t="s">
        <v>16</v>
      </c>
      <c r="E25" s="17">
        <v>1068.5</v>
      </c>
      <c r="F25" s="17"/>
      <c r="G25" s="17">
        <f t="shared" si="0"/>
        <v>0</v>
      </c>
    </row>
    <row r="26" spans="1:7" ht="36" x14ac:dyDescent="0.25">
      <c r="A26" s="15" t="s">
        <v>108</v>
      </c>
      <c r="B26" s="9" t="s">
        <v>33</v>
      </c>
      <c r="C26" s="16" t="s">
        <v>39</v>
      </c>
      <c r="D26" s="9" t="s">
        <v>19</v>
      </c>
      <c r="E26" s="17">
        <v>76.930000000000007</v>
      </c>
      <c r="F26" s="17"/>
      <c r="G26" s="17">
        <f t="shared" si="0"/>
        <v>0</v>
      </c>
    </row>
    <row r="27" spans="1:7" ht="36" x14ac:dyDescent="0.25">
      <c r="A27" s="15" t="s">
        <v>109</v>
      </c>
      <c r="B27" s="9" t="s">
        <v>35</v>
      </c>
      <c r="C27" s="16" t="s">
        <v>267</v>
      </c>
      <c r="D27" s="9" t="s">
        <v>16</v>
      </c>
      <c r="E27" s="17">
        <v>189.5</v>
      </c>
      <c r="F27" s="17"/>
      <c r="G27" s="17">
        <f t="shared" si="0"/>
        <v>0</v>
      </c>
    </row>
    <row r="28" spans="1:7" ht="36" x14ac:dyDescent="0.25">
      <c r="A28" s="15" t="s">
        <v>110</v>
      </c>
      <c r="B28" s="9" t="s">
        <v>33</v>
      </c>
      <c r="C28" s="16" t="s">
        <v>39</v>
      </c>
      <c r="D28" s="9" t="s">
        <v>19</v>
      </c>
      <c r="E28" s="17">
        <v>13.64</v>
      </c>
      <c r="F28" s="17"/>
      <c r="G28" s="17">
        <f t="shared" si="0"/>
        <v>0</v>
      </c>
    </row>
    <row r="29" spans="1:7" ht="24" x14ac:dyDescent="0.25">
      <c r="A29" s="15" t="s">
        <v>289</v>
      </c>
      <c r="B29" s="9" t="s">
        <v>40</v>
      </c>
      <c r="C29" s="16" t="s">
        <v>41</v>
      </c>
      <c r="D29" s="9" t="s">
        <v>16</v>
      </c>
      <c r="E29" s="17">
        <v>3919.5</v>
      </c>
      <c r="F29" s="17"/>
      <c r="G29" s="17">
        <f t="shared" si="0"/>
        <v>0</v>
      </c>
    </row>
    <row r="30" spans="1:7" ht="24" x14ac:dyDescent="0.25">
      <c r="A30" s="15" t="s">
        <v>290</v>
      </c>
      <c r="B30" s="9" t="s">
        <v>33</v>
      </c>
      <c r="C30" s="16" t="s">
        <v>42</v>
      </c>
      <c r="D30" s="9" t="s">
        <v>19</v>
      </c>
      <c r="E30" s="17">
        <v>141.1</v>
      </c>
      <c r="F30" s="17"/>
      <c r="G30" s="17">
        <f t="shared" si="0"/>
        <v>0</v>
      </c>
    </row>
    <row r="31" spans="1:7" x14ac:dyDescent="0.25">
      <c r="A31" s="18" t="s">
        <v>43</v>
      </c>
      <c r="B31" s="19"/>
      <c r="C31" s="20" t="s">
        <v>268</v>
      </c>
      <c r="D31" s="20"/>
      <c r="E31" s="20"/>
      <c r="F31" s="20"/>
      <c r="G31" s="14">
        <f>SUM(G32:G41)</f>
        <v>0</v>
      </c>
    </row>
    <row r="32" spans="1:7" ht="24" x14ac:dyDescent="0.25">
      <c r="A32" s="15" t="s">
        <v>111</v>
      </c>
      <c r="B32" s="9" t="s">
        <v>44</v>
      </c>
      <c r="C32" s="16" t="s">
        <v>45</v>
      </c>
      <c r="D32" s="9" t="s">
        <v>24</v>
      </c>
      <c r="E32" s="17">
        <v>6398.2</v>
      </c>
      <c r="F32" s="17"/>
      <c r="G32" s="17">
        <f t="shared" si="0"/>
        <v>0</v>
      </c>
    </row>
    <row r="33" spans="1:7" ht="36" x14ac:dyDescent="0.25">
      <c r="A33" s="15" t="s">
        <v>112</v>
      </c>
      <c r="B33" s="9" t="s">
        <v>46</v>
      </c>
      <c r="C33" s="16" t="s">
        <v>47</v>
      </c>
      <c r="D33" s="9" t="s">
        <v>19</v>
      </c>
      <c r="E33" s="17">
        <v>2739</v>
      </c>
      <c r="F33" s="17"/>
      <c r="G33" s="17">
        <f t="shared" si="0"/>
        <v>0</v>
      </c>
    </row>
    <row r="34" spans="1:7" ht="36" x14ac:dyDescent="0.25">
      <c r="A34" s="15" t="s">
        <v>113</v>
      </c>
      <c r="B34" s="9" t="s">
        <v>48</v>
      </c>
      <c r="C34" s="16" t="s">
        <v>49</v>
      </c>
      <c r="D34" s="9" t="s">
        <v>24</v>
      </c>
      <c r="E34" s="17">
        <v>5522.5</v>
      </c>
      <c r="F34" s="17"/>
      <c r="G34" s="17">
        <f t="shared" si="0"/>
        <v>0</v>
      </c>
    </row>
    <row r="35" spans="1:7" ht="36" x14ac:dyDescent="0.25">
      <c r="A35" s="15" t="s">
        <v>114</v>
      </c>
      <c r="B35" s="9" t="s">
        <v>269</v>
      </c>
      <c r="C35" s="16" t="s">
        <v>270</v>
      </c>
      <c r="D35" s="9" t="s">
        <v>24</v>
      </c>
      <c r="E35" s="17">
        <v>5513.5</v>
      </c>
      <c r="F35" s="17"/>
      <c r="G35" s="17">
        <f t="shared" si="0"/>
        <v>0</v>
      </c>
    </row>
    <row r="36" spans="1:7" ht="48" x14ac:dyDescent="0.25">
      <c r="A36" s="15" t="s">
        <v>291</v>
      </c>
      <c r="B36" s="9" t="s">
        <v>271</v>
      </c>
      <c r="C36" s="16" t="s">
        <v>272</v>
      </c>
      <c r="D36" s="9" t="s">
        <v>24</v>
      </c>
      <c r="E36" s="17">
        <v>5513.5</v>
      </c>
      <c r="F36" s="17"/>
      <c r="G36" s="17">
        <f t="shared" si="0"/>
        <v>0</v>
      </c>
    </row>
    <row r="37" spans="1:7" ht="36" x14ac:dyDescent="0.25">
      <c r="A37" s="15" t="s">
        <v>292</v>
      </c>
      <c r="B37" s="9" t="s">
        <v>273</v>
      </c>
      <c r="C37" s="16" t="s">
        <v>274</v>
      </c>
      <c r="D37" s="9" t="s">
        <v>24</v>
      </c>
      <c r="E37" s="17">
        <v>5513.5</v>
      </c>
      <c r="F37" s="17"/>
      <c r="G37" s="17">
        <f t="shared" si="0"/>
        <v>0</v>
      </c>
    </row>
    <row r="38" spans="1:7" ht="24" x14ac:dyDescent="0.25">
      <c r="A38" s="15" t="s">
        <v>293</v>
      </c>
      <c r="B38" s="9" t="s">
        <v>275</v>
      </c>
      <c r="C38" s="16" t="s">
        <v>276</v>
      </c>
      <c r="D38" s="9" t="s">
        <v>24</v>
      </c>
      <c r="E38" s="17">
        <v>5513.5</v>
      </c>
      <c r="F38" s="17"/>
      <c r="G38" s="17">
        <f t="shared" si="0"/>
        <v>0</v>
      </c>
    </row>
    <row r="39" spans="1:7" ht="36" x14ac:dyDescent="0.25">
      <c r="A39" s="15" t="s">
        <v>294</v>
      </c>
      <c r="B39" s="9" t="s">
        <v>271</v>
      </c>
      <c r="C39" s="16" t="s">
        <v>277</v>
      </c>
      <c r="D39" s="9" t="s">
        <v>24</v>
      </c>
      <c r="E39" s="17">
        <v>5513.5</v>
      </c>
      <c r="F39" s="17"/>
      <c r="G39" s="17">
        <f t="shared" si="0"/>
        <v>0</v>
      </c>
    </row>
    <row r="40" spans="1:7" ht="36" x14ac:dyDescent="0.25">
      <c r="A40" s="15" t="s">
        <v>295</v>
      </c>
      <c r="B40" s="9" t="s">
        <v>278</v>
      </c>
      <c r="C40" s="16" t="s">
        <v>279</v>
      </c>
      <c r="D40" s="9" t="s">
        <v>24</v>
      </c>
      <c r="E40" s="17">
        <v>5513.5</v>
      </c>
      <c r="F40" s="17"/>
      <c r="G40" s="17">
        <f t="shared" si="0"/>
        <v>0</v>
      </c>
    </row>
    <row r="41" spans="1:7" ht="48" x14ac:dyDescent="0.25">
      <c r="A41" s="15" t="s">
        <v>350</v>
      </c>
      <c r="B41" s="9" t="s">
        <v>50</v>
      </c>
      <c r="C41" s="16" t="s">
        <v>341</v>
      </c>
      <c r="D41" s="9" t="s">
        <v>24</v>
      </c>
      <c r="E41" s="17">
        <v>9</v>
      </c>
      <c r="F41" s="17"/>
      <c r="G41" s="17">
        <f t="shared" si="0"/>
        <v>0</v>
      </c>
    </row>
    <row r="42" spans="1:7" x14ac:dyDescent="0.25">
      <c r="A42" s="18" t="s">
        <v>52</v>
      </c>
      <c r="B42" s="19"/>
      <c r="C42" s="20" t="s">
        <v>280</v>
      </c>
      <c r="D42" s="20"/>
      <c r="E42" s="20"/>
      <c r="F42" s="20"/>
      <c r="G42" s="14">
        <f>SUM(G43:G47)</f>
        <v>0</v>
      </c>
    </row>
    <row r="43" spans="1:7" ht="24" x14ac:dyDescent="0.25">
      <c r="A43" s="15" t="s">
        <v>115</v>
      </c>
      <c r="B43" s="9" t="s">
        <v>44</v>
      </c>
      <c r="C43" s="16" t="s">
        <v>45</v>
      </c>
      <c r="D43" s="9" t="s">
        <v>24</v>
      </c>
      <c r="E43" s="17">
        <v>254.5</v>
      </c>
      <c r="F43" s="17"/>
      <c r="G43" s="17">
        <f t="shared" si="0"/>
        <v>0</v>
      </c>
    </row>
    <row r="44" spans="1:7" ht="36" x14ac:dyDescent="0.25">
      <c r="A44" s="15" t="s">
        <v>116</v>
      </c>
      <c r="B44" s="9" t="s">
        <v>46</v>
      </c>
      <c r="C44" s="16" t="s">
        <v>47</v>
      </c>
      <c r="D44" s="9" t="s">
        <v>19</v>
      </c>
      <c r="E44" s="17">
        <v>109</v>
      </c>
      <c r="F44" s="17"/>
      <c r="G44" s="17">
        <f t="shared" si="0"/>
        <v>0</v>
      </c>
    </row>
    <row r="45" spans="1:7" ht="36" x14ac:dyDescent="0.25">
      <c r="A45" s="15" t="s">
        <v>117</v>
      </c>
      <c r="B45" s="9" t="s">
        <v>48</v>
      </c>
      <c r="C45" s="16" t="s">
        <v>49</v>
      </c>
      <c r="D45" s="9" t="s">
        <v>24</v>
      </c>
      <c r="E45" s="17">
        <v>254.5</v>
      </c>
      <c r="F45" s="17"/>
      <c r="G45" s="17">
        <f t="shared" si="0"/>
        <v>0</v>
      </c>
    </row>
    <row r="46" spans="1:7" ht="48" x14ac:dyDescent="0.25">
      <c r="A46" s="15" t="s">
        <v>118</v>
      </c>
      <c r="B46" s="9" t="s">
        <v>50</v>
      </c>
      <c r="C46" s="16" t="s">
        <v>51</v>
      </c>
      <c r="D46" s="9" t="s">
        <v>24</v>
      </c>
      <c r="E46" s="17">
        <v>253.22</v>
      </c>
      <c r="F46" s="17"/>
      <c r="G46" s="17">
        <f t="shared" si="0"/>
        <v>0</v>
      </c>
    </row>
    <row r="47" spans="1:7" ht="48" x14ac:dyDescent="0.25">
      <c r="A47" s="15" t="s">
        <v>351</v>
      </c>
      <c r="B47" s="9" t="s">
        <v>50</v>
      </c>
      <c r="C47" s="16" t="s">
        <v>341</v>
      </c>
      <c r="D47" s="9" t="s">
        <v>24</v>
      </c>
      <c r="E47" s="17">
        <v>1.28</v>
      </c>
      <c r="F47" s="17"/>
      <c r="G47" s="17">
        <f t="shared" si="0"/>
        <v>0</v>
      </c>
    </row>
    <row r="48" spans="1:7" x14ac:dyDescent="0.25">
      <c r="A48" s="18" t="s">
        <v>58</v>
      </c>
      <c r="B48" s="19"/>
      <c r="C48" s="20" t="s">
        <v>53</v>
      </c>
      <c r="D48" s="20"/>
      <c r="E48" s="20"/>
      <c r="F48" s="20"/>
      <c r="G48" s="14">
        <f>SUM(G49:G52)</f>
        <v>0</v>
      </c>
    </row>
    <row r="49" spans="1:7" ht="24" x14ac:dyDescent="0.25">
      <c r="A49" s="15" t="s">
        <v>119</v>
      </c>
      <c r="B49" s="9" t="s">
        <v>44</v>
      </c>
      <c r="C49" s="16" t="s">
        <v>45</v>
      </c>
      <c r="D49" s="9" t="s">
        <v>24</v>
      </c>
      <c r="E49" s="17">
        <v>1851.5</v>
      </c>
      <c r="F49" s="17"/>
      <c r="G49" s="17">
        <f t="shared" si="0"/>
        <v>0</v>
      </c>
    </row>
    <row r="50" spans="1:7" ht="36" x14ac:dyDescent="0.25">
      <c r="A50" s="15" t="s">
        <v>120</v>
      </c>
      <c r="B50" s="9" t="s">
        <v>46</v>
      </c>
      <c r="C50" s="16" t="s">
        <v>54</v>
      </c>
      <c r="D50" s="9" t="s">
        <v>24</v>
      </c>
      <c r="E50" s="17">
        <v>1851.5</v>
      </c>
      <c r="F50" s="17"/>
      <c r="G50" s="17">
        <f t="shared" si="0"/>
        <v>0</v>
      </c>
    </row>
    <row r="51" spans="1:7" ht="36" x14ac:dyDescent="0.25">
      <c r="A51" s="15" t="s">
        <v>121</v>
      </c>
      <c r="B51" s="9" t="s">
        <v>55</v>
      </c>
      <c r="C51" s="16" t="s">
        <v>56</v>
      </c>
      <c r="D51" s="9" t="s">
        <v>24</v>
      </c>
      <c r="E51" s="17">
        <v>1851.5</v>
      </c>
      <c r="F51" s="17"/>
      <c r="G51" s="17">
        <f t="shared" si="0"/>
        <v>0</v>
      </c>
    </row>
    <row r="52" spans="1:7" ht="48" x14ac:dyDescent="0.25">
      <c r="A52" s="15" t="s">
        <v>122</v>
      </c>
      <c r="B52" s="9" t="s">
        <v>50</v>
      </c>
      <c r="C52" s="16" t="s">
        <v>57</v>
      </c>
      <c r="D52" s="9" t="s">
        <v>24</v>
      </c>
      <c r="E52" s="17">
        <v>1851.5</v>
      </c>
      <c r="F52" s="17"/>
      <c r="G52" s="17">
        <f t="shared" si="0"/>
        <v>0</v>
      </c>
    </row>
    <row r="53" spans="1:7" x14ac:dyDescent="0.25">
      <c r="A53" s="18" t="s">
        <v>63</v>
      </c>
      <c r="B53" s="19"/>
      <c r="C53" s="20" t="s">
        <v>59</v>
      </c>
      <c r="D53" s="20"/>
      <c r="E53" s="20"/>
      <c r="F53" s="20"/>
      <c r="G53" s="14">
        <f>SUM(G54:G57)</f>
        <v>0</v>
      </c>
    </row>
    <row r="54" spans="1:7" ht="24" x14ac:dyDescent="0.25">
      <c r="A54" s="15" t="s">
        <v>123</v>
      </c>
      <c r="B54" s="9" t="s">
        <v>44</v>
      </c>
      <c r="C54" s="16" t="s">
        <v>45</v>
      </c>
      <c r="D54" s="9" t="s">
        <v>24</v>
      </c>
      <c r="E54" s="17">
        <v>480.5</v>
      </c>
      <c r="F54" s="17"/>
      <c r="G54" s="17">
        <f t="shared" si="0"/>
        <v>0</v>
      </c>
    </row>
    <row r="55" spans="1:7" ht="36" x14ac:dyDescent="0.25">
      <c r="A55" s="15" t="s">
        <v>124</v>
      </c>
      <c r="B55" s="9" t="s">
        <v>46</v>
      </c>
      <c r="C55" s="16" t="s">
        <v>54</v>
      </c>
      <c r="D55" s="9" t="s">
        <v>24</v>
      </c>
      <c r="E55" s="17">
        <v>480.5</v>
      </c>
      <c r="F55" s="17"/>
      <c r="G55" s="17">
        <f t="shared" si="0"/>
        <v>0</v>
      </c>
    </row>
    <row r="56" spans="1:7" ht="36" x14ac:dyDescent="0.25">
      <c r="A56" s="15" t="s">
        <v>125</v>
      </c>
      <c r="B56" s="9" t="s">
        <v>48</v>
      </c>
      <c r="C56" s="16" t="s">
        <v>49</v>
      </c>
      <c r="D56" s="9" t="s">
        <v>24</v>
      </c>
      <c r="E56" s="17">
        <v>480.5</v>
      </c>
      <c r="F56" s="17"/>
      <c r="G56" s="17">
        <f t="shared" si="0"/>
        <v>0</v>
      </c>
    </row>
    <row r="57" spans="1:7" ht="72" x14ac:dyDescent="0.25">
      <c r="A57" s="15" t="s">
        <v>296</v>
      </c>
      <c r="B57" s="9" t="s">
        <v>61</v>
      </c>
      <c r="C57" s="16" t="s">
        <v>62</v>
      </c>
      <c r="D57" s="9" t="s">
        <v>24</v>
      </c>
      <c r="E57" s="17">
        <v>480.5</v>
      </c>
      <c r="F57" s="17"/>
      <c r="G57" s="17">
        <f t="shared" si="0"/>
        <v>0</v>
      </c>
    </row>
    <row r="58" spans="1:7" ht="24" x14ac:dyDescent="0.25">
      <c r="A58" s="11" t="s">
        <v>68</v>
      </c>
      <c r="B58" s="12"/>
      <c r="C58" s="13" t="s">
        <v>64</v>
      </c>
      <c r="D58" s="13"/>
      <c r="E58" s="13"/>
      <c r="F58" s="13"/>
      <c r="G58" s="14">
        <f>SUM(G59:G61)</f>
        <v>0</v>
      </c>
    </row>
    <row r="59" spans="1:7" ht="24" x14ac:dyDescent="0.25">
      <c r="A59" s="15" t="s">
        <v>126</v>
      </c>
      <c r="B59" s="9" t="s">
        <v>44</v>
      </c>
      <c r="C59" s="16" t="s">
        <v>45</v>
      </c>
      <c r="D59" s="9" t="s">
        <v>24</v>
      </c>
      <c r="E59" s="17">
        <v>3260</v>
      </c>
      <c r="F59" s="17"/>
      <c r="G59" s="17">
        <f t="shared" si="0"/>
        <v>0</v>
      </c>
    </row>
    <row r="60" spans="1:7" ht="36" x14ac:dyDescent="0.25">
      <c r="A60" s="15" t="s">
        <v>127</v>
      </c>
      <c r="B60" s="9" t="s">
        <v>65</v>
      </c>
      <c r="C60" s="16" t="s">
        <v>66</v>
      </c>
      <c r="D60" s="9" t="s">
        <v>24</v>
      </c>
      <c r="E60" s="17">
        <v>3260</v>
      </c>
      <c r="F60" s="17"/>
      <c r="G60" s="17">
        <f t="shared" si="0"/>
        <v>0</v>
      </c>
    </row>
    <row r="61" spans="1:7" ht="60" x14ac:dyDescent="0.25">
      <c r="A61" s="15" t="s">
        <v>128</v>
      </c>
      <c r="B61" s="9" t="s">
        <v>50</v>
      </c>
      <c r="C61" s="16" t="s">
        <v>67</v>
      </c>
      <c r="D61" s="9" t="s">
        <v>24</v>
      </c>
      <c r="E61" s="17">
        <v>3260</v>
      </c>
      <c r="F61" s="17"/>
      <c r="G61" s="17">
        <f t="shared" si="0"/>
        <v>0</v>
      </c>
    </row>
    <row r="62" spans="1:7" ht="24" x14ac:dyDescent="0.25">
      <c r="A62" s="18" t="s">
        <v>77</v>
      </c>
      <c r="B62" s="19"/>
      <c r="C62" s="20" t="s">
        <v>281</v>
      </c>
      <c r="D62" s="20"/>
      <c r="E62" s="20"/>
      <c r="F62" s="20"/>
      <c r="G62" s="14">
        <f>SUM(G63:G72)</f>
        <v>0</v>
      </c>
    </row>
    <row r="63" spans="1:7" ht="24" x14ac:dyDescent="0.25">
      <c r="A63" s="15" t="s">
        <v>129</v>
      </c>
      <c r="B63" s="9" t="s">
        <v>44</v>
      </c>
      <c r="C63" s="16" t="s">
        <v>45</v>
      </c>
      <c r="D63" s="9" t="s">
        <v>24</v>
      </c>
      <c r="E63" s="17">
        <v>2114</v>
      </c>
      <c r="F63" s="17"/>
      <c r="G63" s="17">
        <f t="shared" si="0"/>
        <v>0</v>
      </c>
    </row>
    <row r="64" spans="1:7" ht="36" x14ac:dyDescent="0.25">
      <c r="A64" s="15" t="s">
        <v>130</v>
      </c>
      <c r="B64" s="9" t="s">
        <v>282</v>
      </c>
      <c r="C64" s="16" t="s">
        <v>283</v>
      </c>
      <c r="D64" s="9" t="s">
        <v>24</v>
      </c>
      <c r="E64" s="17">
        <v>2114</v>
      </c>
      <c r="F64" s="17"/>
      <c r="G64" s="17">
        <f t="shared" si="0"/>
        <v>0</v>
      </c>
    </row>
    <row r="65" spans="1:7" ht="36" x14ac:dyDescent="0.25">
      <c r="A65" s="15" t="s">
        <v>131</v>
      </c>
      <c r="B65" s="9" t="s">
        <v>65</v>
      </c>
      <c r="C65" s="16" t="s">
        <v>284</v>
      </c>
      <c r="D65" s="9" t="s">
        <v>24</v>
      </c>
      <c r="E65" s="17">
        <v>296</v>
      </c>
      <c r="F65" s="17"/>
      <c r="G65" s="17">
        <f t="shared" si="0"/>
        <v>0</v>
      </c>
    </row>
    <row r="66" spans="1:7" ht="36" x14ac:dyDescent="0.25">
      <c r="A66" s="15" t="s">
        <v>132</v>
      </c>
      <c r="B66" s="9" t="s">
        <v>65</v>
      </c>
      <c r="C66" s="16" t="s">
        <v>56</v>
      </c>
      <c r="D66" s="9" t="s">
        <v>24</v>
      </c>
      <c r="E66" s="17">
        <v>1818</v>
      </c>
      <c r="F66" s="17"/>
      <c r="G66" s="17">
        <f t="shared" si="0"/>
        <v>0</v>
      </c>
    </row>
    <row r="67" spans="1:7" ht="36" x14ac:dyDescent="0.25">
      <c r="A67" s="15" t="s">
        <v>133</v>
      </c>
      <c r="B67" s="9" t="s">
        <v>269</v>
      </c>
      <c r="C67" s="16" t="s">
        <v>270</v>
      </c>
      <c r="D67" s="9" t="s">
        <v>24</v>
      </c>
      <c r="E67" s="17">
        <v>2114</v>
      </c>
      <c r="F67" s="17"/>
      <c r="G67" s="17">
        <f t="shared" si="0"/>
        <v>0</v>
      </c>
    </row>
    <row r="68" spans="1:7" ht="48" x14ac:dyDescent="0.25">
      <c r="A68" s="15" t="s">
        <v>134</v>
      </c>
      <c r="B68" s="9" t="s">
        <v>271</v>
      </c>
      <c r="C68" s="16" t="s">
        <v>272</v>
      </c>
      <c r="D68" s="9" t="s">
        <v>24</v>
      </c>
      <c r="E68" s="17">
        <v>2114</v>
      </c>
      <c r="F68" s="17"/>
      <c r="G68" s="17">
        <f t="shared" si="0"/>
        <v>0</v>
      </c>
    </row>
    <row r="69" spans="1:7" ht="36" x14ac:dyDescent="0.25">
      <c r="A69" s="15" t="s">
        <v>135</v>
      </c>
      <c r="B69" s="9" t="s">
        <v>285</v>
      </c>
      <c r="C69" s="16" t="s">
        <v>286</v>
      </c>
      <c r="D69" s="9" t="s">
        <v>24</v>
      </c>
      <c r="E69" s="17">
        <v>296</v>
      </c>
      <c r="F69" s="17"/>
      <c r="G69" s="17">
        <f t="shared" si="0"/>
        <v>0</v>
      </c>
    </row>
    <row r="70" spans="1:7" ht="24" x14ac:dyDescent="0.25">
      <c r="A70" s="15" t="s">
        <v>136</v>
      </c>
      <c r="B70" s="9" t="s">
        <v>275</v>
      </c>
      <c r="C70" s="16" t="s">
        <v>276</v>
      </c>
      <c r="D70" s="9" t="s">
        <v>24</v>
      </c>
      <c r="E70" s="17">
        <v>296</v>
      </c>
      <c r="F70" s="17"/>
      <c r="G70" s="17">
        <f t="shared" si="0"/>
        <v>0</v>
      </c>
    </row>
    <row r="71" spans="1:7" ht="36" x14ac:dyDescent="0.25">
      <c r="A71" s="15" t="s">
        <v>137</v>
      </c>
      <c r="B71" s="9" t="s">
        <v>271</v>
      </c>
      <c r="C71" s="16" t="s">
        <v>277</v>
      </c>
      <c r="D71" s="9" t="s">
        <v>24</v>
      </c>
      <c r="E71" s="17">
        <v>296</v>
      </c>
      <c r="F71" s="17"/>
      <c r="G71" s="17">
        <f t="shared" ref="G71:G95" si="1">E71*F71</f>
        <v>0</v>
      </c>
    </row>
    <row r="72" spans="1:7" ht="36" x14ac:dyDescent="0.25">
      <c r="A72" s="15" t="s">
        <v>138</v>
      </c>
      <c r="B72" s="9" t="s">
        <v>278</v>
      </c>
      <c r="C72" s="16" t="s">
        <v>287</v>
      </c>
      <c r="D72" s="9" t="s">
        <v>24</v>
      </c>
      <c r="E72" s="17">
        <v>2114</v>
      </c>
      <c r="F72" s="17"/>
      <c r="G72" s="17">
        <f t="shared" si="1"/>
        <v>0</v>
      </c>
    </row>
    <row r="73" spans="1:7" x14ac:dyDescent="0.25">
      <c r="A73" s="18" t="s">
        <v>191</v>
      </c>
      <c r="B73" s="19"/>
      <c r="C73" s="20" t="s">
        <v>342</v>
      </c>
      <c r="D73" s="20"/>
      <c r="E73" s="20"/>
      <c r="F73" s="20"/>
      <c r="G73" s="14">
        <f>SUM(G74:G79)</f>
        <v>0</v>
      </c>
    </row>
    <row r="74" spans="1:7" ht="24" x14ac:dyDescent="0.25">
      <c r="A74" s="15" t="s">
        <v>193</v>
      </c>
      <c r="B74" s="9" t="s">
        <v>44</v>
      </c>
      <c r="C74" s="16" t="s">
        <v>45</v>
      </c>
      <c r="D74" s="9" t="s">
        <v>24</v>
      </c>
      <c r="E74" s="17">
        <v>752</v>
      </c>
      <c r="F74" s="17"/>
      <c r="G74" s="17">
        <f t="shared" si="1"/>
        <v>0</v>
      </c>
    </row>
    <row r="75" spans="1:7" ht="36" x14ac:dyDescent="0.25">
      <c r="A75" s="15" t="s">
        <v>192</v>
      </c>
      <c r="B75" s="9" t="s">
        <v>46</v>
      </c>
      <c r="C75" s="16" t="s">
        <v>47</v>
      </c>
      <c r="D75" s="9" t="s">
        <v>19</v>
      </c>
      <c r="E75" s="17">
        <v>164</v>
      </c>
      <c r="F75" s="17"/>
      <c r="G75" s="17">
        <f t="shared" si="1"/>
        <v>0</v>
      </c>
    </row>
    <row r="76" spans="1:7" ht="36" x14ac:dyDescent="0.25">
      <c r="A76" s="15" t="s">
        <v>194</v>
      </c>
      <c r="B76" s="9" t="s">
        <v>282</v>
      </c>
      <c r="C76" s="16" t="s">
        <v>343</v>
      </c>
      <c r="D76" s="9" t="s">
        <v>24</v>
      </c>
      <c r="E76" s="17">
        <v>752</v>
      </c>
      <c r="F76" s="17"/>
      <c r="G76" s="17">
        <f t="shared" si="1"/>
        <v>0</v>
      </c>
    </row>
    <row r="77" spans="1:7" ht="36" x14ac:dyDescent="0.25">
      <c r="A77" s="15" t="s">
        <v>195</v>
      </c>
      <c r="B77" s="9" t="s">
        <v>48</v>
      </c>
      <c r="C77" s="16" t="s">
        <v>60</v>
      </c>
      <c r="D77" s="9" t="s">
        <v>24</v>
      </c>
      <c r="E77" s="17">
        <v>752</v>
      </c>
      <c r="F77" s="17"/>
      <c r="G77" s="17">
        <f t="shared" si="1"/>
        <v>0</v>
      </c>
    </row>
    <row r="78" spans="1:7" ht="24" x14ac:dyDescent="0.25">
      <c r="A78" s="15" t="s">
        <v>329</v>
      </c>
      <c r="B78" s="9" t="s">
        <v>344</v>
      </c>
      <c r="C78" s="16" t="s">
        <v>345</v>
      </c>
      <c r="D78" s="9" t="s">
        <v>24</v>
      </c>
      <c r="E78" s="17">
        <v>106</v>
      </c>
      <c r="F78" s="17"/>
      <c r="G78" s="17">
        <f t="shared" si="1"/>
        <v>0</v>
      </c>
    </row>
    <row r="79" spans="1:7" ht="48" x14ac:dyDescent="0.25">
      <c r="A79" s="15" t="s">
        <v>330</v>
      </c>
      <c r="B79" s="9" t="s">
        <v>50</v>
      </c>
      <c r="C79" s="16" t="s">
        <v>346</v>
      </c>
      <c r="D79" s="9" t="s">
        <v>24</v>
      </c>
      <c r="E79" s="17">
        <v>752</v>
      </c>
      <c r="F79" s="17"/>
      <c r="G79" s="17">
        <f t="shared" si="1"/>
        <v>0</v>
      </c>
    </row>
    <row r="80" spans="1:7" x14ac:dyDescent="0.25">
      <c r="A80" s="18" t="s">
        <v>196</v>
      </c>
      <c r="B80" s="19"/>
      <c r="C80" s="20" t="s">
        <v>69</v>
      </c>
      <c r="D80" s="20"/>
      <c r="E80" s="20"/>
      <c r="F80" s="20"/>
      <c r="G80" s="14">
        <f>SUM(G81:G84)</f>
        <v>0</v>
      </c>
    </row>
    <row r="81" spans="1:7" ht="36" x14ac:dyDescent="0.25">
      <c r="A81" s="15" t="s">
        <v>197</v>
      </c>
      <c r="B81" s="9" t="s">
        <v>70</v>
      </c>
      <c r="C81" s="16" t="s">
        <v>71</v>
      </c>
      <c r="D81" s="9" t="s">
        <v>24</v>
      </c>
      <c r="E81" s="17">
        <v>13826</v>
      </c>
      <c r="F81" s="17"/>
      <c r="G81" s="17">
        <f t="shared" si="1"/>
        <v>0</v>
      </c>
    </row>
    <row r="82" spans="1:7" ht="36" x14ac:dyDescent="0.25">
      <c r="A82" s="15" t="s">
        <v>198</v>
      </c>
      <c r="B82" s="9" t="s">
        <v>72</v>
      </c>
      <c r="C82" s="16" t="s">
        <v>73</v>
      </c>
      <c r="D82" s="9" t="s">
        <v>19</v>
      </c>
      <c r="E82" s="17">
        <v>9172</v>
      </c>
      <c r="F82" s="17"/>
      <c r="G82" s="17">
        <f t="shared" si="1"/>
        <v>0</v>
      </c>
    </row>
    <row r="83" spans="1:7" ht="48" x14ac:dyDescent="0.25">
      <c r="A83" s="15" t="s">
        <v>199</v>
      </c>
      <c r="B83" s="9" t="s">
        <v>74</v>
      </c>
      <c r="C83" s="16" t="s">
        <v>75</v>
      </c>
      <c r="D83" s="9" t="s">
        <v>19</v>
      </c>
      <c r="E83" s="17">
        <v>52</v>
      </c>
      <c r="F83" s="17"/>
      <c r="G83" s="17">
        <f t="shared" si="1"/>
        <v>0</v>
      </c>
    </row>
    <row r="84" spans="1:7" ht="36" x14ac:dyDescent="0.25">
      <c r="A84" s="15" t="s">
        <v>200</v>
      </c>
      <c r="B84" s="9" t="s">
        <v>27</v>
      </c>
      <c r="C84" s="16" t="s">
        <v>76</v>
      </c>
      <c r="D84" s="9" t="s">
        <v>19</v>
      </c>
      <c r="E84" s="17">
        <v>9172</v>
      </c>
      <c r="F84" s="17"/>
      <c r="G84" s="17">
        <f t="shared" si="1"/>
        <v>0</v>
      </c>
    </row>
    <row r="85" spans="1:7" x14ac:dyDescent="0.25">
      <c r="A85" s="18" t="s">
        <v>201</v>
      </c>
      <c r="B85" s="19"/>
      <c r="C85" s="20" t="s">
        <v>78</v>
      </c>
      <c r="D85" s="20"/>
      <c r="E85" s="20"/>
      <c r="F85" s="20"/>
      <c r="G85" s="14">
        <f>SUM(G86:G95)</f>
        <v>0</v>
      </c>
    </row>
    <row r="86" spans="1:7" ht="36" x14ac:dyDescent="0.25">
      <c r="A86" s="15" t="s">
        <v>202</v>
      </c>
      <c r="B86" s="9" t="s">
        <v>79</v>
      </c>
      <c r="C86" s="16" t="s">
        <v>80</v>
      </c>
      <c r="D86" s="9" t="s">
        <v>81</v>
      </c>
      <c r="E86" s="17">
        <v>25</v>
      </c>
      <c r="F86" s="17"/>
      <c r="G86" s="17">
        <f t="shared" si="1"/>
        <v>0</v>
      </c>
    </row>
    <row r="87" spans="1:7" ht="24" x14ac:dyDescent="0.25">
      <c r="A87" s="15" t="s">
        <v>203</v>
      </c>
      <c r="B87" s="9" t="s">
        <v>82</v>
      </c>
      <c r="C87" s="16" t="s">
        <v>288</v>
      </c>
      <c r="D87" s="9" t="s">
        <v>81</v>
      </c>
      <c r="E87" s="17">
        <v>9</v>
      </c>
      <c r="F87" s="17"/>
      <c r="G87" s="17">
        <f t="shared" si="1"/>
        <v>0</v>
      </c>
    </row>
    <row r="88" spans="1:7" ht="24" x14ac:dyDescent="0.25">
      <c r="A88" s="15" t="s">
        <v>204</v>
      </c>
      <c r="B88" s="9" t="s">
        <v>82</v>
      </c>
      <c r="C88" s="16" t="s">
        <v>83</v>
      </c>
      <c r="D88" s="9" t="s">
        <v>81</v>
      </c>
      <c r="E88" s="17">
        <v>8</v>
      </c>
      <c r="F88" s="17"/>
      <c r="G88" s="17">
        <f t="shared" si="1"/>
        <v>0</v>
      </c>
    </row>
    <row r="89" spans="1:7" ht="24" x14ac:dyDescent="0.25">
      <c r="A89" s="15" t="s">
        <v>205</v>
      </c>
      <c r="B89" s="9" t="s">
        <v>84</v>
      </c>
      <c r="C89" s="16" t="s">
        <v>85</v>
      </c>
      <c r="D89" s="9" t="s">
        <v>81</v>
      </c>
      <c r="E89" s="17">
        <v>5</v>
      </c>
      <c r="F89" s="17"/>
      <c r="G89" s="17">
        <f t="shared" si="1"/>
        <v>0</v>
      </c>
    </row>
    <row r="90" spans="1:7" ht="60" x14ac:dyDescent="0.25">
      <c r="A90" s="15" t="s">
        <v>206</v>
      </c>
      <c r="B90" s="9" t="s">
        <v>86</v>
      </c>
      <c r="C90" s="16" t="s">
        <v>87</v>
      </c>
      <c r="D90" s="9" t="s">
        <v>24</v>
      </c>
      <c r="E90" s="17">
        <v>6205</v>
      </c>
      <c r="F90" s="17"/>
      <c r="G90" s="17">
        <f t="shared" si="1"/>
        <v>0</v>
      </c>
    </row>
    <row r="91" spans="1:7" ht="36" x14ac:dyDescent="0.25">
      <c r="A91" s="15" t="s">
        <v>207</v>
      </c>
      <c r="B91" s="9" t="s">
        <v>35</v>
      </c>
      <c r="C91" s="16" t="s">
        <v>88</v>
      </c>
      <c r="D91" s="9" t="s">
        <v>16</v>
      </c>
      <c r="E91" s="17">
        <v>22</v>
      </c>
      <c r="F91" s="17"/>
      <c r="G91" s="17">
        <f t="shared" si="1"/>
        <v>0</v>
      </c>
    </row>
    <row r="92" spans="1:7" ht="36" x14ac:dyDescent="0.25">
      <c r="A92" s="15" t="s">
        <v>208</v>
      </c>
      <c r="B92" s="9" t="s">
        <v>33</v>
      </c>
      <c r="C92" s="16" t="s">
        <v>89</v>
      </c>
      <c r="D92" s="9" t="s">
        <v>19</v>
      </c>
      <c r="E92" s="17">
        <v>1.76</v>
      </c>
      <c r="F92" s="17"/>
      <c r="G92" s="17">
        <f t="shared" si="1"/>
        <v>0</v>
      </c>
    </row>
    <row r="93" spans="1:7" ht="48" x14ac:dyDescent="0.25">
      <c r="A93" s="15" t="s">
        <v>209</v>
      </c>
      <c r="B93" s="9" t="s">
        <v>46</v>
      </c>
      <c r="C93" s="16" t="s">
        <v>90</v>
      </c>
      <c r="D93" s="9" t="s">
        <v>24</v>
      </c>
      <c r="E93" s="17">
        <v>9.9</v>
      </c>
      <c r="F93" s="17"/>
      <c r="G93" s="17">
        <f t="shared" si="1"/>
        <v>0</v>
      </c>
    </row>
    <row r="94" spans="1:7" ht="36" x14ac:dyDescent="0.25">
      <c r="A94" s="15" t="s">
        <v>210</v>
      </c>
      <c r="B94" s="9" t="s">
        <v>91</v>
      </c>
      <c r="C94" s="16" t="s">
        <v>92</v>
      </c>
      <c r="D94" s="9" t="s">
        <v>24</v>
      </c>
      <c r="E94" s="17">
        <v>11</v>
      </c>
      <c r="F94" s="17"/>
      <c r="G94" s="17">
        <f t="shared" si="1"/>
        <v>0</v>
      </c>
    </row>
    <row r="95" spans="1:7" ht="36" x14ac:dyDescent="0.25">
      <c r="A95" s="15" t="s">
        <v>352</v>
      </c>
      <c r="B95" s="21" t="s">
        <v>65</v>
      </c>
      <c r="C95" s="22" t="s">
        <v>93</v>
      </c>
      <c r="D95" s="21" t="s">
        <v>94</v>
      </c>
      <c r="E95" s="23">
        <v>1</v>
      </c>
      <c r="F95" s="23"/>
      <c r="G95" s="23">
        <f t="shared" si="1"/>
        <v>0</v>
      </c>
    </row>
    <row r="96" spans="1:7" s="6" customFormat="1" ht="12.75" x14ac:dyDescent="0.2">
      <c r="A96" s="4"/>
      <c r="B96" s="76" t="s">
        <v>166</v>
      </c>
      <c r="C96" s="76"/>
      <c r="D96" s="76"/>
      <c r="E96" s="76"/>
      <c r="F96" s="76"/>
      <c r="G96" s="5">
        <f>SUM(G85,G80,G73,G62,G58,G53,G48,G42,G31,G20,G9,G7)</f>
        <v>0</v>
      </c>
    </row>
    <row r="97" spans="1:7" s="8" customFormat="1" x14ac:dyDescent="0.25">
      <c r="A97" s="10" t="s">
        <v>504</v>
      </c>
      <c r="B97" s="73" t="s">
        <v>500</v>
      </c>
      <c r="C97" s="73"/>
      <c r="D97" s="73"/>
      <c r="E97" s="73"/>
      <c r="F97" s="73"/>
      <c r="G97" s="65"/>
    </row>
    <row r="98" spans="1:7" x14ac:dyDescent="0.25">
      <c r="A98" s="11">
        <v>13</v>
      </c>
      <c r="B98" s="12"/>
      <c r="C98" s="13" t="s">
        <v>139</v>
      </c>
      <c r="D98" s="13"/>
      <c r="E98" s="13"/>
      <c r="F98" s="13"/>
      <c r="G98" s="14">
        <f>SUM(G99:G105)</f>
        <v>0</v>
      </c>
    </row>
    <row r="99" spans="1:7" ht="60" x14ac:dyDescent="0.25">
      <c r="A99" s="15" t="s">
        <v>211</v>
      </c>
      <c r="B99" s="25" t="s">
        <v>140</v>
      </c>
      <c r="C99" s="25" t="s">
        <v>141</v>
      </c>
      <c r="D99" s="9" t="s">
        <v>19</v>
      </c>
      <c r="E99" s="25">
        <v>782</v>
      </c>
      <c r="F99" s="25"/>
      <c r="G99" s="17">
        <f>E99*F99</f>
        <v>0</v>
      </c>
    </row>
    <row r="100" spans="1:7" ht="60" x14ac:dyDescent="0.25">
      <c r="A100" s="15" t="s">
        <v>302</v>
      </c>
      <c r="B100" s="25" t="s">
        <v>322</v>
      </c>
      <c r="C100" s="25" t="s">
        <v>323</v>
      </c>
      <c r="D100" s="9" t="s">
        <v>19</v>
      </c>
      <c r="E100" s="25">
        <v>3254.3</v>
      </c>
      <c r="F100" s="25"/>
      <c r="G100" s="17">
        <f t="shared" ref="G100:G120" si="2">E100*F100</f>
        <v>0</v>
      </c>
    </row>
    <row r="101" spans="1:7" ht="84" x14ac:dyDescent="0.25">
      <c r="A101" s="15" t="s">
        <v>303</v>
      </c>
      <c r="B101" s="9" t="s">
        <v>297</v>
      </c>
      <c r="C101" s="16" t="s">
        <v>298</v>
      </c>
      <c r="D101" s="9" t="s">
        <v>19</v>
      </c>
      <c r="E101" s="17">
        <v>143</v>
      </c>
      <c r="F101" s="17"/>
      <c r="G101" s="17">
        <f t="shared" si="2"/>
        <v>0</v>
      </c>
    </row>
    <row r="102" spans="1:7" ht="36" x14ac:dyDescent="0.25">
      <c r="A102" s="15" t="s">
        <v>304</v>
      </c>
      <c r="B102" s="9" t="s">
        <v>142</v>
      </c>
      <c r="C102" s="16" t="s">
        <v>143</v>
      </c>
      <c r="D102" s="9" t="s">
        <v>81</v>
      </c>
      <c r="E102" s="17">
        <v>1754</v>
      </c>
      <c r="F102" s="17"/>
      <c r="G102" s="17">
        <f t="shared" si="2"/>
        <v>0</v>
      </c>
    </row>
    <row r="103" spans="1:7" ht="36" x14ac:dyDescent="0.25">
      <c r="A103" s="15" t="s">
        <v>305</v>
      </c>
      <c r="B103" s="9" t="s">
        <v>353</v>
      </c>
      <c r="C103" s="16" t="s">
        <v>354</v>
      </c>
      <c r="D103" s="9" t="s">
        <v>81</v>
      </c>
      <c r="E103" s="17">
        <v>325</v>
      </c>
      <c r="F103" s="17"/>
      <c r="G103" s="17">
        <f t="shared" si="2"/>
        <v>0</v>
      </c>
    </row>
    <row r="104" spans="1:7" ht="36" x14ac:dyDescent="0.25">
      <c r="A104" s="15" t="s">
        <v>306</v>
      </c>
      <c r="B104" s="9" t="s">
        <v>168</v>
      </c>
      <c r="C104" s="16" t="s">
        <v>144</v>
      </c>
      <c r="D104" s="9" t="s">
        <v>145</v>
      </c>
      <c r="E104" s="17">
        <v>2160</v>
      </c>
      <c r="F104" s="17"/>
      <c r="G104" s="17">
        <f t="shared" si="2"/>
        <v>0</v>
      </c>
    </row>
    <row r="105" spans="1:7" ht="36" x14ac:dyDescent="0.25">
      <c r="A105" s="15" t="s">
        <v>307</v>
      </c>
      <c r="B105" s="9" t="s">
        <v>168</v>
      </c>
      <c r="C105" s="16" t="s">
        <v>146</v>
      </c>
      <c r="D105" s="9" t="s">
        <v>147</v>
      </c>
      <c r="E105" s="17">
        <v>8</v>
      </c>
      <c r="F105" s="17"/>
      <c r="G105" s="17">
        <f t="shared" si="2"/>
        <v>0</v>
      </c>
    </row>
    <row r="106" spans="1:7" x14ac:dyDescent="0.25">
      <c r="A106" s="18">
        <v>14</v>
      </c>
      <c r="B106" s="19"/>
      <c r="C106" s="20" t="s">
        <v>148</v>
      </c>
      <c r="D106" s="19"/>
      <c r="E106" s="20"/>
      <c r="F106" s="20"/>
      <c r="G106" s="14">
        <f>SUM(G107:G120)</f>
        <v>0</v>
      </c>
    </row>
    <row r="107" spans="1:7" ht="36" x14ac:dyDescent="0.25">
      <c r="A107" s="15" t="s">
        <v>233</v>
      </c>
      <c r="B107" s="9" t="s">
        <v>149</v>
      </c>
      <c r="C107" s="16" t="s">
        <v>150</v>
      </c>
      <c r="D107" s="9" t="s">
        <v>16</v>
      </c>
      <c r="E107" s="17">
        <v>84.9</v>
      </c>
      <c r="F107" s="17"/>
      <c r="G107" s="17">
        <f t="shared" si="2"/>
        <v>0</v>
      </c>
    </row>
    <row r="108" spans="1:7" ht="36" x14ac:dyDescent="0.25">
      <c r="A108" s="15" t="s">
        <v>234</v>
      </c>
      <c r="B108" s="9" t="s">
        <v>151</v>
      </c>
      <c r="C108" s="16" t="s">
        <v>152</v>
      </c>
      <c r="D108" s="9" t="s">
        <v>16</v>
      </c>
      <c r="E108" s="17">
        <v>744.3</v>
      </c>
      <c r="F108" s="17"/>
      <c r="G108" s="17">
        <f t="shared" si="2"/>
        <v>0</v>
      </c>
    </row>
    <row r="109" spans="1:7" ht="36" x14ac:dyDescent="0.25">
      <c r="A109" s="15" t="s">
        <v>235</v>
      </c>
      <c r="B109" s="9" t="s">
        <v>299</v>
      </c>
      <c r="C109" s="16" t="s">
        <v>300</v>
      </c>
      <c r="D109" s="9" t="s">
        <v>16</v>
      </c>
      <c r="E109" s="17">
        <v>221.6</v>
      </c>
      <c r="F109" s="17"/>
      <c r="G109" s="17">
        <f t="shared" si="2"/>
        <v>0</v>
      </c>
    </row>
    <row r="110" spans="1:7" ht="36" x14ac:dyDescent="0.25">
      <c r="A110" s="15" t="s">
        <v>236</v>
      </c>
      <c r="B110" s="9" t="s">
        <v>324</v>
      </c>
      <c r="C110" s="16" t="s">
        <v>325</v>
      </c>
      <c r="D110" s="9" t="s">
        <v>16</v>
      </c>
      <c r="E110" s="17">
        <v>10.4</v>
      </c>
      <c r="F110" s="17"/>
      <c r="G110" s="17">
        <f t="shared" si="2"/>
        <v>0</v>
      </c>
    </row>
    <row r="111" spans="1:7" ht="36" x14ac:dyDescent="0.25">
      <c r="A111" s="15" t="s">
        <v>237</v>
      </c>
      <c r="B111" s="9" t="s">
        <v>153</v>
      </c>
      <c r="C111" s="16" t="s">
        <v>154</v>
      </c>
      <c r="D111" s="9" t="s">
        <v>81</v>
      </c>
      <c r="E111" s="17">
        <v>26</v>
      </c>
      <c r="F111" s="17"/>
      <c r="G111" s="17">
        <f t="shared" si="2"/>
        <v>0</v>
      </c>
    </row>
    <row r="112" spans="1:7" ht="48" x14ac:dyDescent="0.25">
      <c r="A112" s="15" t="s">
        <v>238</v>
      </c>
      <c r="B112" s="9" t="s">
        <v>155</v>
      </c>
      <c r="C112" s="16" t="s">
        <v>156</v>
      </c>
      <c r="D112" s="9" t="s">
        <v>81</v>
      </c>
      <c r="E112" s="17">
        <v>26</v>
      </c>
      <c r="F112" s="17"/>
      <c r="G112" s="17">
        <f t="shared" si="2"/>
        <v>0</v>
      </c>
    </row>
    <row r="113" spans="1:7" ht="36" x14ac:dyDescent="0.25">
      <c r="A113" s="15" t="s">
        <v>239</v>
      </c>
      <c r="B113" s="9" t="s">
        <v>153</v>
      </c>
      <c r="C113" s="16" t="s">
        <v>326</v>
      </c>
      <c r="D113" s="9" t="s">
        <v>81</v>
      </c>
      <c r="E113" s="17">
        <v>2</v>
      </c>
      <c r="F113" s="17"/>
      <c r="G113" s="17">
        <f t="shared" si="2"/>
        <v>0</v>
      </c>
    </row>
    <row r="114" spans="1:7" ht="48" x14ac:dyDescent="0.25">
      <c r="A114" s="15" t="s">
        <v>240</v>
      </c>
      <c r="B114" s="9" t="s">
        <v>327</v>
      </c>
      <c r="C114" s="16" t="s">
        <v>328</v>
      </c>
      <c r="D114" s="9" t="s">
        <v>81</v>
      </c>
      <c r="E114" s="17">
        <v>2</v>
      </c>
      <c r="F114" s="17"/>
      <c r="G114" s="17">
        <f t="shared" si="2"/>
        <v>0</v>
      </c>
    </row>
    <row r="115" spans="1:7" ht="48" x14ac:dyDescent="0.25">
      <c r="A115" s="15" t="s">
        <v>241</v>
      </c>
      <c r="B115" s="9" t="s">
        <v>157</v>
      </c>
      <c r="C115" s="16" t="s">
        <v>158</v>
      </c>
      <c r="D115" s="9" t="s">
        <v>19</v>
      </c>
      <c r="E115" s="17">
        <v>0.48</v>
      </c>
      <c r="F115" s="17"/>
      <c r="G115" s="17">
        <f t="shared" si="2"/>
        <v>0</v>
      </c>
    </row>
    <row r="116" spans="1:7" ht="48" x14ac:dyDescent="0.25">
      <c r="A116" s="15" t="s">
        <v>355</v>
      </c>
      <c r="B116" s="9" t="s">
        <v>168</v>
      </c>
      <c r="C116" s="16" t="s">
        <v>301</v>
      </c>
      <c r="D116" s="9" t="s">
        <v>16</v>
      </c>
      <c r="E116" s="17">
        <v>19.5</v>
      </c>
      <c r="F116" s="17"/>
      <c r="G116" s="17">
        <f t="shared" si="2"/>
        <v>0</v>
      </c>
    </row>
    <row r="117" spans="1:7" ht="36" x14ac:dyDescent="0.25">
      <c r="A117" s="15" t="s">
        <v>356</v>
      </c>
      <c r="B117" s="9" t="s">
        <v>159</v>
      </c>
      <c r="C117" s="16" t="s">
        <v>160</v>
      </c>
      <c r="D117" s="9" t="s">
        <v>81</v>
      </c>
      <c r="E117" s="17">
        <v>21</v>
      </c>
      <c r="F117" s="17"/>
      <c r="G117" s="17">
        <f t="shared" si="2"/>
        <v>0</v>
      </c>
    </row>
    <row r="118" spans="1:7" ht="36" x14ac:dyDescent="0.25">
      <c r="A118" s="15" t="s">
        <v>357</v>
      </c>
      <c r="B118" s="9" t="s">
        <v>161</v>
      </c>
      <c r="C118" s="16" t="s">
        <v>162</v>
      </c>
      <c r="D118" s="9" t="s">
        <v>81</v>
      </c>
      <c r="E118" s="17">
        <v>1</v>
      </c>
      <c r="F118" s="17"/>
      <c r="G118" s="17">
        <f t="shared" si="2"/>
        <v>0</v>
      </c>
    </row>
    <row r="119" spans="1:7" ht="48" x14ac:dyDescent="0.25">
      <c r="A119" s="15" t="s">
        <v>358</v>
      </c>
      <c r="B119" s="9" t="s">
        <v>163</v>
      </c>
      <c r="C119" s="16" t="s">
        <v>164</v>
      </c>
      <c r="D119" s="9" t="s">
        <v>19</v>
      </c>
      <c r="E119" s="17">
        <v>7</v>
      </c>
      <c r="F119" s="17"/>
      <c r="G119" s="17">
        <f t="shared" si="2"/>
        <v>0</v>
      </c>
    </row>
    <row r="120" spans="1:7" ht="36" x14ac:dyDescent="0.25">
      <c r="A120" s="26" t="s">
        <v>359</v>
      </c>
      <c r="B120" s="21" t="s">
        <v>168</v>
      </c>
      <c r="C120" s="22" t="s">
        <v>165</v>
      </c>
      <c r="D120" s="21" t="s">
        <v>147</v>
      </c>
      <c r="E120" s="23">
        <v>2</v>
      </c>
      <c r="F120" s="23"/>
      <c r="G120" s="23">
        <f t="shared" si="2"/>
        <v>0</v>
      </c>
    </row>
    <row r="121" spans="1:7" s="6" customFormat="1" ht="12.75" x14ac:dyDescent="0.2">
      <c r="A121" s="7"/>
      <c r="B121" s="76" t="s">
        <v>167</v>
      </c>
      <c r="C121" s="76"/>
      <c r="D121" s="76"/>
      <c r="E121" s="76"/>
      <c r="F121" s="76"/>
      <c r="G121" s="5">
        <f>SUM(G106,G98)</f>
        <v>0</v>
      </c>
    </row>
    <row r="122" spans="1:7" s="8" customFormat="1" x14ac:dyDescent="0.25">
      <c r="A122" s="10" t="s">
        <v>505</v>
      </c>
      <c r="B122" s="73" t="s">
        <v>501</v>
      </c>
      <c r="C122" s="73"/>
      <c r="D122" s="73"/>
      <c r="E122" s="73"/>
      <c r="F122" s="73"/>
      <c r="G122" s="65"/>
    </row>
    <row r="123" spans="1:7" ht="36" x14ac:dyDescent="0.25">
      <c r="A123" s="11">
        <v>15</v>
      </c>
      <c r="B123" s="12"/>
      <c r="C123" s="13" t="s">
        <v>169</v>
      </c>
      <c r="D123" s="13"/>
      <c r="E123" s="13"/>
      <c r="F123" s="13"/>
      <c r="G123" s="14">
        <f>SUM(G124:G140)</f>
        <v>0</v>
      </c>
    </row>
    <row r="124" spans="1:7" ht="24" x14ac:dyDescent="0.25">
      <c r="A124" s="15" t="s">
        <v>242</v>
      </c>
      <c r="B124" s="9" t="s">
        <v>170</v>
      </c>
      <c r="C124" s="16" t="s">
        <v>171</v>
      </c>
      <c r="D124" s="9" t="s">
        <v>81</v>
      </c>
      <c r="E124" s="17">
        <v>20</v>
      </c>
      <c r="F124" s="17"/>
      <c r="G124" s="17">
        <f>E124*F124</f>
        <v>0</v>
      </c>
    </row>
    <row r="125" spans="1:7" ht="24" x14ac:dyDescent="0.25">
      <c r="A125" s="15" t="s">
        <v>308</v>
      </c>
      <c r="B125" s="9" t="s">
        <v>172</v>
      </c>
      <c r="C125" s="16" t="s">
        <v>173</v>
      </c>
      <c r="D125" s="9" t="s">
        <v>81</v>
      </c>
      <c r="E125" s="17">
        <v>4</v>
      </c>
      <c r="F125" s="17"/>
      <c r="G125" s="17">
        <f t="shared" ref="G125:G144" si="3">E125*F125</f>
        <v>0</v>
      </c>
    </row>
    <row r="126" spans="1:7" ht="24" x14ac:dyDescent="0.25">
      <c r="A126" s="15" t="s">
        <v>309</v>
      </c>
      <c r="B126" s="9" t="s">
        <v>360</v>
      </c>
      <c r="C126" s="16" t="s">
        <v>361</v>
      </c>
      <c r="D126" s="9" t="s">
        <v>81</v>
      </c>
      <c r="E126" s="17">
        <v>6</v>
      </c>
      <c r="F126" s="17"/>
      <c r="G126" s="17">
        <f t="shared" si="3"/>
        <v>0</v>
      </c>
    </row>
    <row r="127" spans="1:7" ht="24" x14ac:dyDescent="0.25">
      <c r="A127" s="15" t="s">
        <v>310</v>
      </c>
      <c r="B127" s="9" t="s">
        <v>362</v>
      </c>
      <c r="C127" s="16" t="s">
        <v>363</v>
      </c>
      <c r="D127" s="9" t="s">
        <v>81</v>
      </c>
      <c r="E127" s="17">
        <v>7</v>
      </c>
      <c r="F127" s="17"/>
      <c r="G127" s="17">
        <f t="shared" si="3"/>
        <v>0</v>
      </c>
    </row>
    <row r="128" spans="1:7" ht="24" x14ac:dyDescent="0.25">
      <c r="A128" s="15" t="s">
        <v>311</v>
      </c>
      <c r="B128" s="9" t="s">
        <v>364</v>
      </c>
      <c r="C128" s="16" t="s">
        <v>365</v>
      </c>
      <c r="D128" s="9" t="s">
        <v>81</v>
      </c>
      <c r="E128" s="17">
        <v>5</v>
      </c>
      <c r="F128" s="17"/>
      <c r="G128" s="17">
        <f t="shared" si="3"/>
        <v>0</v>
      </c>
    </row>
    <row r="129" spans="1:7" ht="24" x14ac:dyDescent="0.25">
      <c r="A129" s="15" t="s">
        <v>312</v>
      </c>
      <c r="B129" s="9" t="s">
        <v>366</v>
      </c>
      <c r="C129" s="16" t="s">
        <v>367</v>
      </c>
      <c r="D129" s="9" t="s">
        <v>81</v>
      </c>
      <c r="E129" s="17">
        <v>6</v>
      </c>
      <c r="F129" s="17"/>
      <c r="G129" s="17">
        <f t="shared" si="3"/>
        <v>0</v>
      </c>
    </row>
    <row r="130" spans="1:7" ht="36" x14ac:dyDescent="0.25">
      <c r="A130" s="15" t="s">
        <v>313</v>
      </c>
      <c r="B130" s="9" t="s">
        <v>174</v>
      </c>
      <c r="C130" s="16" t="s">
        <v>175</v>
      </c>
      <c r="D130" s="9" t="s">
        <v>81</v>
      </c>
      <c r="E130" s="17">
        <v>21</v>
      </c>
      <c r="F130" s="17"/>
      <c r="G130" s="17">
        <f t="shared" si="3"/>
        <v>0</v>
      </c>
    </row>
    <row r="131" spans="1:7" ht="24" x14ac:dyDescent="0.25">
      <c r="A131" s="15" t="s">
        <v>314</v>
      </c>
      <c r="B131" s="9" t="s">
        <v>176</v>
      </c>
      <c r="C131" s="16" t="s">
        <v>177</v>
      </c>
      <c r="D131" s="9" t="s">
        <v>81</v>
      </c>
      <c r="E131" s="17">
        <v>4</v>
      </c>
      <c r="F131" s="17"/>
      <c r="G131" s="17">
        <f t="shared" si="3"/>
        <v>0</v>
      </c>
    </row>
    <row r="132" spans="1:7" ht="24" x14ac:dyDescent="0.25">
      <c r="A132" s="15" t="s">
        <v>315</v>
      </c>
      <c r="B132" s="9" t="s">
        <v>368</v>
      </c>
      <c r="C132" s="16" t="s">
        <v>369</v>
      </c>
      <c r="D132" s="9" t="s">
        <v>81</v>
      </c>
      <c r="E132" s="17">
        <v>6</v>
      </c>
      <c r="F132" s="17"/>
      <c r="G132" s="17">
        <f t="shared" si="3"/>
        <v>0</v>
      </c>
    </row>
    <row r="133" spans="1:7" ht="24" x14ac:dyDescent="0.25">
      <c r="A133" s="15" t="s">
        <v>380</v>
      </c>
      <c r="B133" s="9" t="s">
        <v>370</v>
      </c>
      <c r="C133" s="16" t="s">
        <v>371</v>
      </c>
      <c r="D133" s="9" t="s">
        <v>81</v>
      </c>
      <c r="E133" s="17">
        <v>8</v>
      </c>
      <c r="F133" s="17"/>
      <c r="G133" s="17">
        <f t="shared" si="3"/>
        <v>0</v>
      </c>
    </row>
    <row r="134" spans="1:7" ht="24" x14ac:dyDescent="0.25">
      <c r="A134" s="15" t="s">
        <v>381</v>
      </c>
      <c r="B134" s="9" t="s">
        <v>372</v>
      </c>
      <c r="C134" s="16" t="s">
        <v>373</v>
      </c>
      <c r="D134" s="9" t="s">
        <v>81</v>
      </c>
      <c r="E134" s="17">
        <v>5</v>
      </c>
      <c r="F134" s="17"/>
      <c r="G134" s="17">
        <f t="shared" si="3"/>
        <v>0</v>
      </c>
    </row>
    <row r="135" spans="1:7" ht="24" x14ac:dyDescent="0.25">
      <c r="A135" s="15" t="s">
        <v>382</v>
      </c>
      <c r="B135" s="9" t="s">
        <v>374</v>
      </c>
      <c r="C135" s="16" t="s">
        <v>375</v>
      </c>
      <c r="D135" s="9" t="s">
        <v>81</v>
      </c>
      <c r="E135" s="17">
        <v>7</v>
      </c>
      <c r="F135" s="17"/>
      <c r="G135" s="17">
        <f t="shared" si="3"/>
        <v>0</v>
      </c>
    </row>
    <row r="136" spans="1:7" ht="36" x14ac:dyDescent="0.25">
      <c r="A136" s="15" t="s">
        <v>383</v>
      </c>
      <c r="B136" s="9" t="s">
        <v>178</v>
      </c>
      <c r="C136" s="16" t="s">
        <v>179</v>
      </c>
      <c r="D136" s="9" t="s">
        <v>180</v>
      </c>
      <c r="E136" s="17">
        <v>11.32</v>
      </c>
      <c r="F136" s="17"/>
      <c r="G136" s="17">
        <f t="shared" si="3"/>
        <v>0</v>
      </c>
    </row>
    <row r="137" spans="1:7" ht="36" x14ac:dyDescent="0.25">
      <c r="A137" s="15" t="s">
        <v>384</v>
      </c>
      <c r="B137" s="9" t="s">
        <v>181</v>
      </c>
      <c r="C137" s="16" t="s">
        <v>182</v>
      </c>
      <c r="D137" s="9" t="s">
        <v>180</v>
      </c>
      <c r="E137" s="17">
        <v>11.39</v>
      </c>
      <c r="F137" s="17"/>
      <c r="G137" s="17">
        <f t="shared" si="3"/>
        <v>0</v>
      </c>
    </row>
    <row r="138" spans="1:7" ht="36" x14ac:dyDescent="0.25">
      <c r="A138" s="15" t="s">
        <v>385</v>
      </c>
      <c r="B138" s="9" t="s">
        <v>183</v>
      </c>
      <c r="C138" s="16" t="s">
        <v>184</v>
      </c>
      <c r="D138" s="9" t="s">
        <v>180</v>
      </c>
      <c r="E138" s="17">
        <v>28.24</v>
      </c>
      <c r="F138" s="17"/>
      <c r="G138" s="17">
        <f t="shared" si="3"/>
        <v>0</v>
      </c>
    </row>
    <row r="139" spans="1:7" ht="24" x14ac:dyDescent="0.25">
      <c r="A139" s="15" t="s">
        <v>386</v>
      </c>
      <c r="B139" s="9" t="s">
        <v>185</v>
      </c>
      <c r="C139" s="16" t="s">
        <v>186</v>
      </c>
      <c r="D139" s="9" t="s">
        <v>24</v>
      </c>
      <c r="E139" s="17">
        <v>51.15</v>
      </c>
      <c r="F139" s="17"/>
      <c r="G139" s="17">
        <f t="shared" si="3"/>
        <v>0</v>
      </c>
    </row>
    <row r="140" spans="1:7" ht="24" x14ac:dyDescent="0.25">
      <c r="A140" s="15" t="s">
        <v>387</v>
      </c>
      <c r="B140" s="9" t="s">
        <v>187</v>
      </c>
      <c r="C140" s="16" t="s">
        <v>188</v>
      </c>
      <c r="D140" s="9" t="s">
        <v>24</v>
      </c>
      <c r="E140" s="17">
        <v>51.15</v>
      </c>
      <c r="F140" s="17"/>
      <c r="G140" s="17">
        <f t="shared" si="3"/>
        <v>0</v>
      </c>
    </row>
    <row r="141" spans="1:7" x14ac:dyDescent="0.25">
      <c r="A141" s="18">
        <v>16</v>
      </c>
      <c r="B141" s="19"/>
      <c r="C141" s="20" t="s">
        <v>189</v>
      </c>
      <c r="D141" s="20"/>
      <c r="E141" s="20"/>
      <c r="F141" s="20"/>
      <c r="G141" s="14">
        <f>SUM(G142:G144)</f>
        <v>0</v>
      </c>
    </row>
    <row r="142" spans="1:7" ht="24" x14ac:dyDescent="0.25">
      <c r="A142" s="15" t="s">
        <v>248</v>
      </c>
      <c r="B142" s="9" t="s">
        <v>376</v>
      </c>
      <c r="C142" s="16" t="s">
        <v>377</v>
      </c>
      <c r="D142" s="9" t="s">
        <v>81</v>
      </c>
      <c r="E142" s="17">
        <v>10</v>
      </c>
      <c r="F142" s="17"/>
      <c r="G142" s="17">
        <f t="shared" si="3"/>
        <v>0</v>
      </c>
    </row>
    <row r="143" spans="1:7" ht="24" x14ac:dyDescent="0.25">
      <c r="A143" s="15" t="s">
        <v>336</v>
      </c>
      <c r="B143" s="9" t="s">
        <v>376</v>
      </c>
      <c r="C143" s="16" t="s">
        <v>378</v>
      </c>
      <c r="D143" s="9" t="s">
        <v>81</v>
      </c>
      <c r="E143" s="17">
        <v>12</v>
      </c>
      <c r="F143" s="17"/>
      <c r="G143" s="17">
        <f t="shared" si="3"/>
        <v>0</v>
      </c>
    </row>
    <row r="144" spans="1:7" ht="24" x14ac:dyDescent="0.25">
      <c r="A144" s="15" t="s">
        <v>337</v>
      </c>
      <c r="B144" s="21" t="s">
        <v>190</v>
      </c>
      <c r="C144" s="22" t="s">
        <v>379</v>
      </c>
      <c r="D144" s="21" t="s">
        <v>81</v>
      </c>
      <c r="E144" s="23">
        <v>364</v>
      </c>
      <c r="F144" s="23"/>
      <c r="G144" s="23">
        <f t="shared" si="3"/>
        <v>0</v>
      </c>
    </row>
    <row r="145" spans="1:7" s="6" customFormat="1" ht="12.75" x14ac:dyDescent="0.2">
      <c r="A145" s="4"/>
      <c r="B145" s="76" t="s">
        <v>212</v>
      </c>
      <c r="C145" s="76"/>
      <c r="D145" s="76"/>
      <c r="E145" s="76"/>
      <c r="F145" s="76"/>
      <c r="G145" s="5">
        <f>SUM(G141,G123)</f>
        <v>0</v>
      </c>
    </row>
    <row r="146" spans="1:7" s="8" customFormat="1" x14ac:dyDescent="0.25">
      <c r="A146" s="10" t="s">
        <v>506</v>
      </c>
      <c r="B146" s="73" t="s">
        <v>502</v>
      </c>
      <c r="C146" s="73"/>
      <c r="D146" s="73"/>
      <c r="E146" s="73"/>
      <c r="F146" s="73"/>
      <c r="G146" s="65"/>
    </row>
    <row r="147" spans="1:7" x14ac:dyDescent="0.25">
      <c r="A147" s="11">
        <v>17</v>
      </c>
      <c r="B147" s="12"/>
      <c r="C147" s="13" t="s">
        <v>213</v>
      </c>
      <c r="D147" s="13"/>
      <c r="E147" s="13"/>
      <c r="F147" s="13"/>
      <c r="G147" s="27">
        <f>SUM(G148,G149:G156)</f>
        <v>0</v>
      </c>
    </row>
    <row r="148" spans="1:7" ht="24" x14ac:dyDescent="0.25">
      <c r="A148" s="15" t="s">
        <v>253</v>
      </c>
      <c r="B148" s="9" t="s">
        <v>331</v>
      </c>
      <c r="C148" s="16" t="s">
        <v>214</v>
      </c>
      <c r="D148" s="9" t="s">
        <v>94</v>
      </c>
      <c r="E148" s="17">
        <v>2</v>
      </c>
      <c r="F148" s="17"/>
      <c r="G148" s="17">
        <f>E148*F148</f>
        <v>0</v>
      </c>
    </row>
    <row r="149" spans="1:7" ht="36" x14ac:dyDescent="0.25">
      <c r="A149" s="15" t="s">
        <v>254</v>
      </c>
      <c r="B149" s="9" t="s">
        <v>215</v>
      </c>
      <c r="C149" s="16" t="s">
        <v>216</v>
      </c>
      <c r="D149" s="9" t="s">
        <v>19</v>
      </c>
      <c r="E149" s="17">
        <v>3.2</v>
      </c>
      <c r="F149" s="17"/>
      <c r="G149" s="17">
        <f t="shared" ref="G149:G158" si="4">E149*F149</f>
        <v>0</v>
      </c>
    </row>
    <row r="150" spans="1:7" ht="60" x14ac:dyDescent="0.25">
      <c r="A150" s="15" t="s">
        <v>388</v>
      </c>
      <c r="B150" s="9" t="s">
        <v>217</v>
      </c>
      <c r="C150" s="16" t="s">
        <v>218</v>
      </c>
      <c r="D150" s="9" t="s">
        <v>16</v>
      </c>
      <c r="E150" s="17">
        <v>10</v>
      </c>
      <c r="F150" s="17"/>
      <c r="G150" s="17">
        <f t="shared" si="4"/>
        <v>0</v>
      </c>
    </row>
    <row r="151" spans="1:7" ht="24" x14ac:dyDescent="0.25">
      <c r="A151" s="15" t="s">
        <v>389</v>
      </c>
      <c r="B151" s="9" t="s">
        <v>219</v>
      </c>
      <c r="C151" s="16" t="s">
        <v>220</v>
      </c>
      <c r="D151" s="9" t="s">
        <v>16</v>
      </c>
      <c r="E151" s="17">
        <v>20</v>
      </c>
      <c r="F151" s="17"/>
      <c r="G151" s="17">
        <f t="shared" si="4"/>
        <v>0</v>
      </c>
    </row>
    <row r="152" spans="1:7" ht="36" x14ac:dyDescent="0.25">
      <c r="A152" s="15" t="s">
        <v>390</v>
      </c>
      <c r="B152" s="9" t="s">
        <v>221</v>
      </c>
      <c r="C152" s="16" t="s">
        <v>222</v>
      </c>
      <c r="D152" s="9" t="s">
        <v>16</v>
      </c>
      <c r="E152" s="17">
        <v>10</v>
      </c>
      <c r="F152" s="17"/>
      <c r="G152" s="17">
        <f t="shared" si="4"/>
        <v>0</v>
      </c>
    </row>
    <row r="153" spans="1:7" ht="36" x14ac:dyDescent="0.25">
      <c r="A153" s="15" t="s">
        <v>391</v>
      </c>
      <c r="B153" s="9" t="s">
        <v>223</v>
      </c>
      <c r="C153" s="16" t="s">
        <v>224</v>
      </c>
      <c r="D153" s="9" t="s">
        <v>81</v>
      </c>
      <c r="E153" s="17">
        <v>2</v>
      </c>
      <c r="F153" s="17"/>
      <c r="G153" s="17">
        <f t="shared" si="4"/>
        <v>0</v>
      </c>
    </row>
    <row r="154" spans="1:7" ht="36" x14ac:dyDescent="0.25">
      <c r="A154" s="15" t="s">
        <v>392</v>
      </c>
      <c r="B154" s="9" t="s">
        <v>225</v>
      </c>
      <c r="C154" s="16" t="s">
        <v>226</v>
      </c>
      <c r="D154" s="9" t="s">
        <v>81</v>
      </c>
      <c r="E154" s="17">
        <v>4</v>
      </c>
      <c r="F154" s="17"/>
      <c r="G154" s="17">
        <f t="shared" si="4"/>
        <v>0</v>
      </c>
    </row>
    <row r="155" spans="1:7" ht="24" x14ac:dyDescent="0.25">
      <c r="A155" s="15" t="s">
        <v>393</v>
      </c>
      <c r="B155" s="9" t="s">
        <v>227</v>
      </c>
      <c r="C155" s="16" t="s">
        <v>228</v>
      </c>
      <c r="D155" s="9" t="s">
        <v>19</v>
      </c>
      <c r="E155" s="17">
        <v>3.2</v>
      </c>
      <c r="F155" s="17"/>
      <c r="G155" s="17">
        <f t="shared" si="4"/>
        <v>0</v>
      </c>
    </row>
    <row r="156" spans="1:7" ht="36" x14ac:dyDescent="0.25">
      <c r="A156" s="15" t="s">
        <v>394</v>
      </c>
      <c r="B156" s="9" t="s">
        <v>229</v>
      </c>
      <c r="C156" s="16" t="s">
        <v>230</v>
      </c>
      <c r="D156" s="9" t="s">
        <v>24</v>
      </c>
      <c r="E156" s="17">
        <v>4</v>
      </c>
      <c r="F156" s="17"/>
      <c r="G156" s="17">
        <f t="shared" si="4"/>
        <v>0</v>
      </c>
    </row>
    <row r="157" spans="1:7" x14ac:dyDescent="0.25">
      <c r="A157" s="18">
        <v>18</v>
      </c>
      <c r="B157" s="19"/>
      <c r="C157" s="20" t="s">
        <v>231</v>
      </c>
      <c r="D157" s="20"/>
      <c r="E157" s="20"/>
      <c r="F157" s="20"/>
      <c r="G157" s="14">
        <f>G158</f>
        <v>0</v>
      </c>
    </row>
    <row r="158" spans="1:7" x14ac:dyDescent="0.25">
      <c r="A158" s="26" t="s">
        <v>263</v>
      </c>
      <c r="B158" s="21" t="s">
        <v>243</v>
      </c>
      <c r="C158" s="22" t="s">
        <v>232</v>
      </c>
      <c r="D158" s="21" t="s">
        <v>94</v>
      </c>
      <c r="E158" s="23">
        <v>1</v>
      </c>
      <c r="F158" s="23"/>
      <c r="G158" s="23">
        <f t="shared" si="4"/>
        <v>0</v>
      </c>
    </row>
    <row r="159" spans="1:7" s="6" customFormat="1" ht="12.75" x14ac:dyDescent="0.2">
      <c r="A159" s="4"/>
      <c r="B159" s="76" t="s">
        <v>244</v>
      </c>
      <c r="C159" s="76"/>
      <c r="D159" s="76"/>
      <c r="E159" s="76"/>
      <c r="F159" s="76"/>
      <c r="G159" s="5">
        <f>SUM(G157,G147)</f>
        <v>0</v>
      </c>
    </row>
    <row r="160" spans="1:7" s="8" customFormat="1" x14ac:dyDescent="0.25">
      <c r="A160" s="10" t="s">
        <v>507</v>
      </c>
      <c r="B160" s="73" t="s">
        <v>508</v>
      </c>
      <c r="C160" s="73"/>
      <c r="D160" s="73"/>
      <c r="E160" s="73"/>
      <c r="F160" s="73"/>
      <c r="G160" s="65"/>
    </row>
    <row r="161" spans="1:8" ht="15" customHeight="1" x14ac:dyDescent="0.25">
      <c r="A161" s="11">
        <v>19</v>
      </c>
      <c r="B161" s="13"/>
      <c r="C161" s="13" t="s">
        <v>395</v>
      </c>
      <c r="D161" s="28"/>
      <c r="E161" s="13"/>
      <c r="F161" s="29"/>
      <c r="G161" s="14">
        <f>SUM(G162:G168)</f>
        <v>0</v>
      </c>
      <c r="H161" s="1"/>
    </row>
    <row r="162" spans="1:8" ht="36" x14ac:dyDescent="0.25">
      <c r="A162" s="15" t="s">
        <v>264</v>
      </c>
      <c r="B162" s="9" t="s">
        <v>396</v>
      </c>
      <c r="C162" s="16" t="s">
        <v>397</v>
      </c>
      <c r="D162" s="9" t="s">
        <v>16</v>
      </c>
      <c r="E162" s="17">
        <v>454</v>
      </c>
      <c r="F162" s="17"/>
      <c r="G162" s="30">
        <f>E162*F162</f>
        <v>0</v>
      </c>
    </row>
    <row r="163" spans="1:8" ht="48" x14ac:dyDescent="0.25">
      <c r="A163" s="15" t="s">
        <v>319</v>
      </c>
      <c r="B163" s="9" t="s">
        <v>398</v>
      </c>
      <c r="C163" s="16" t="s">
        <v>399</v>
      </c>
      <c r="D163" s="9" t="s">
        <v>11</v>
      </c>
      <c r="E163" s="17">
        <v>0.04</v>
      </c>
      <c r="F163" s="17"/>
      <c r="G163" s="30">
        <f t="shared" ref="G163:G192" si="5">E163*F163</f>
        <v>0</v>
      </c>
    </row>
    <row r="164" spans="1:8" ht="60" x14ac:dyDescent="0.25">
      <c r="A164" s="15" t="s">
        <v>453</v>
      </c>
      <c r="B164" s="9" t="s">
        <v>400</v>
      </c>
      <c r="C164" s="16" t="s">
        <v>401</v>
      </c>
      <c r="D164" s="9" t="s">
        <v>16</v>
      </c>
      <c r="E164" s="17">
        <v>454</v>
      </c>
      <c r="F164" s="17"/>
      <c r="G164" s="30">
        <f t="shared" si="5"/>
        <v>0</v>
      </c>
    </row>
    <row r="165" spans="1:8" ht="60" x14ac:dyDescent="0.25">
      <c r="A165" s="15" t="s">
        <v>454</v>
      </c>
      <c r="B165" s="9" t="s">
        <v>402</v>
      </c>
      <c r="C165" s="16" t="s">
        <v>403</v>
      </c>
      <c r="D165" s="9" t="s">
        <v>404</v>
      </c>
      <c r="E165" s="17">
        <v>1</v>
      </c>
      <c r="F165" s="17"/>
      <c r="G165" s="30">
        <f t="shared" si="5"/>
        <v>0</v>
      </c>
    </row>
    <row r="166" spans="1:8" ht="60" x14ac:dyDescent="0.25">
      <c r="A166" s="15" t="s">
        <v>455</v>
      </c>
      <c r="B166" s="9" t="s">
        <v>405</v>
      </c>
      <c r="C166" s="16" t="s">
        <v>406</v>
      </c>
      <c r="D166" s="9" t="s">
        <v>404</v>
      </c>
      <c r="E166" s="17">
        <v>23</v>
      </c>
      <c r="F166" s="17"/>
      <c r="G166" s="30">
        <f t="shared" si="5"/>
        <v>0</v>
      </c>
    </row>
    <row r="167" spans="1:8" ht="48" x14ac:dyDescent="0.25">
      <c r="A167" s="15" t="s">
        <v>456</v>
      </c>
      <c r="B167" s="9" t="s">
        <v>407</v>
      </c>
      <c r="C167" s="16" t="s">
        <v>408</v>
      </c>
      <c r="D167" s="9" t="s">
        <v>409</v>
      </c>
      <c r="E167" s="17">
        <v>1</v>
      </c>
      <c r="F167" s="17"/>
      <c r="G167" s="31">
        <f t="shared" si="5"/>
        <v>0</v>
      </c>
    </row>
    <row r="168" spans="1:8" ht="48" x14ac:dyDescent="0.25">
      <c r="A168" s="15" t="s">
        <v>457</v>
      </c>
      <c r="B168" s="9" t="s">
        <v>410</v>
      </c>
      <c r="C168" s="16" t="s">
        <v>411</v>
      </c>
      <c r="D168" s="9" t="s">
        <v>409</v>
      </c>
      <c r="E168" s="17">
        <v>23</v>
      </c>
      <c r="F168" s="32"/>
      <c r="G168" s="33">
        <f t="shared" si="5"/>
        <v>0</v>
      </c>
    </row>
    <row r="169" spans="1:8" x14ac:dyDescent="0.25">
      <c r="A169" s="18">
        <v>20</v>
      </c>
      <c r="B169" s="20"/>
      <c r="C169" s="20" t="s">
        <v>245</v>
      </c>
      <c r="D169" s="28"/>
      <c r="E169" s="20"/>
      <c r="F169" s="34"/>
      <c r="G169" s="35">
        <f>SUM(G170:G192)</f>
        <v>0</v>
      </c>
      <c r="H169" s="1"/>
    </row>
    <row r="170" spans="1:8" ht="48" x14ac:dyDescent="0.25">
      <c r="A170" s="15" t="s">
        <v>320</v>
      </c>
      <c r="B170" s="9" t="s">
        <v>412</v>
      </c>
      <c r="C170" s="16" t="s">
        <v>413</v>
      </c>
      <c r="D170" s="9" t="s">
        <v>16</v>
      </c>
      <c r="E170" s="17">
        <v>245</v>
      </c>
      <c r="F170" s="32"/>
      <c r="G170" s="33">
        <f t="shared" si="5"/>
        <v>0</v>
      </c>
    </row>
    <row r="171" spans="1:8" ht="72" x14ac:dyDescent="0.25">
      <c r="A171" s="15" t="s">
        <v>321</v>
      </c>
      <c r="B171" s="9" t="s">
        <v>414</v>
      </c>
      <c r="C171" s="16" t="s">
        <v>415</v>
      </c>
      <c r="D171" s="9" t="s">
        <v>81</v>
      </c>
      <c r="E171" s="17">
        <v>6</v>
      </c>
      <c r="F171" s="32"/>
      <c r="G171" s="33">
        <f t="shared" si="5"/>
        <v>0</v>
      </c>
    </row>
    <row r="172" spans="1:8" ht="24" x14ac:dyDescent="0.25">
      <c r="A172" s="15" t="s">
        <v>458</v>
      </c>
      <c r="B172" s="9" t="s">
        <v>416</v>
      </c>
      <c r="C172" s="16" t="s">
        <v>417</v>
      </c>
      <c r="D172" s="9" t="s">
        <v>16</v>
      </c>
      <c r="E172" s="17">
        <v>6</v>
      </c>
      <c r="F172" s="32"/>
      <c r="G172" s="33">
        <f t="shared" si="5"/>
        <v>0</v>
      </c>
    </row>
    <row r="173" spans="1:8" ht="36" x14ac:dyDescent="0.25">
      <c r="A173" s="15" t="s">
        <v>459</v>
      </c>
      <c r="B173" s="9" t="s">
        <v>418</v>
      </c>
      <c r="C173" s="16" t="s">
        <v>419</v>
      </c>
      <c r="D173" s="9" t="s">
        <v>16</v>
      </c>
      <c r="E173" s="17">
        <v>43</v>
      </c>
      <c r="F173" s="32"/>
      <c r="G173" s="33">
        <f t="shared" si="5"/>
        <v>0</v>
      </c>
    </row>
    <row r="174" spans="1:8" ht="36" x14ac:dyDescent="0.25">
      <c r="A174" s="15" t="s">
        <v>460</v>
      </c>
      <c r="B174" s="9" t="s">
        <v>250</v>
      </c>
      <c r="C174" s="16" t="s">
        <v>420</v>
      </c>
      <c r="D174" s="9" t="s">
        <v>147</v>
      </c>
      <c r="E174" s="17">
        <v>2</v>
      </c>
      <c r="F174" s="32"/>
      <c r="G174" s="33">
        <f t="shared" si="5"/>
        <v>0</v>
      </c>
    </row>
    <row r="175" spans="1:8" ht="60" x14ac:dyDescent="0.25">
      <c r="A175" s="15" t="s">
        <v>461</v>
      </c>
      <c r="B175" s="9" t="s">
        <v>246</v>
      </c>
      <c r="C175" s="16" t="s">
        <v>421</v>
      </c>
      <c r="D175" s="9" t="s">
        <v>16</v>
      </c>
      <c r="E175" s="17">
        <v>45</v>
      </c>
      <c r="F175" s="17"/>
      <c r="G175" s="30">
        <f t="shared" si="5"/>
        <v>0</v>
      </c>
    </row>
    <row r="176" spans="1:8" ht="84" x14ac:dyDescent="0.25">
      <c r="A176" s="15" t="s">
        <v>462</v>
      </c>
      <c r="B176" s="9" t="s">
        <v>246</v>
      </c>
      <c r="C176" s="16" t="s">
        <v>247</v>
      </c>
      <c r="D176" s="9" t="s">
        <v>16</v>
      </c>
      <c r="E176" s="17">
        <v>247</v>
      </c>
      <c r="F176" s="17"/>
      <c r="G176" s="30">
        <f t="shared" si="5"/>
        <v>0</v>
      </c>
    </row>
    <row r="177" spans="1:7" ht="48" x14ac:dyDescent="0.25">
      <c r="A177" s="15" t="s">
        <v>463</v>
      </c>
      <c r="B177" s="9" t="s">
        <v>422</v>
      </c>
      <c r="C177" s="16" t="s">
        <v>423</v>
      </c>
      <c r="D177" s="9" t="s">
        <v>147</v>
      </c>
      <c r="E177" s="17">
        <v>3</v>
      </c>
      <c r="F177" s="17"/>
      <c r="G177" s="30">
        <f t="shared" si="5"/>
        <v>0</v>
      </c>
    </row>
    <row r="178" spans="1:7" ht="48" x14ac:dyDescent="0.25">
      <c r="A178" s="15" t="s">
        <v>464</v>
      </c>
      <c r="B178" s="9" t="s">
        <v>424</v>
      </c>
      <c r="C178" s="16" t="s">
        <v>425</v>
      </c>
      <c r="D178" s="9" t="s">
        <v>147</v>
      </c>
      <c r="E178" s="17">
        <v>5</v>
      </c>
      <c r="F178" s="17"/>
      <c r="G178" s="30">
        <f t="shared" si="5"/>
        <v>0</v>
      </c>
    </row>
    <row r="179" spans="1:7" ht="48" x14ac:dyDescent="0.25">
      <c r="A179" s="15" t="s">
        <v>465</v>
      </c>
      <c r="B179" s="9" t="s">
        <v>426</v>
      </c>
      <c r="C179" s="16" t="s">
        <v>427</v>
      </c>
      <c r="D179" s="9" t="s">
        <v>16</v>
      </c>
      <c r="E179" s="17">
        <v>372</v>
      </c>
      <c r="F179" s="17"/>
      <c r="G179" s="30">
        <f t="shared" si="5"/>
        <v>0</v>
      </c>
    </row>
    <row r="180" spans="1:7" ht="60" x14ac:dyDescent="0.25">
      <c r="A180" s="15" t="s">
        <v>466</v>
      </c>
      <c r="B180" s="9" t="s">
        <v>400</v>
      </c>
      <c r="C180" s="16" t="s">
        <v>401</v>
      </c>
      <c r="D180" s="9" t="s">
        <v>16</v>
      </c>
      <c r="E180" s="17">
        <v>202</v>
      </c>
      <c r="F180" s="17"/>
      <c r="G180" s="30">
        <f t="shared" si="5"/>
        <v>0</v>
      </c>
    </row>
    <row r="181" spans="1:7" ht="84" x14ac:dyDescent="0.25">
      <c r="A181" s="15" t="s">
        <v>467</v>
      </c>
      <c r="B181" s="9" t="s">
        <v>428</v>
      </c>
      <c r="C181" s="16" t="s">
        <v>429</v>
      </c>
      <c r="D181" s="9" t="s">
        <v>404</v>
      </c>
      <c r="E181" s="17">
        <v>1</v>
      </c>
      <c r="F181" s="17"/>
      <c r="G181" s="30">
        <f t="shared" si="5"/>
        <v>0</v>
      </c>
    </row>
    <row r="182" spans="1:7" ht="84" x14ac:dyDescent="0.25">
      <c r="A182" s="15" t="s">
        <v>468</v>
      </c>
      <c r="B182" s="9" t="s">
        <v>430</v>
      </c>
      <c r="C182" s="16" t="s">
        <v>431</v>
      </c>
      <c r="D182" s="9" t="s">
        <v>404</v>
      </c>
      <c r="E182" s="17">
        <v>1</v>
      </c>
      <c r="F182" s="17"/>
      <c r="G182" s="30">
        <f t="shared" si="5"/>
        <v>0</v>
      </c>
    </row>
    <row r="183" spans="1:7" ht="84" x14ac:dyDescent="0.25">
      <c r="A183" s="15" t="s">
        <v>469</v>
      </c>
      <c r="B183" s="9" t="s">
        <v>432</v>
      </c>
      <c r="C183" s="16" t="s">
        <v>433</v>
      </c>
      <c r="D183" s="9" t="s">
        <v>404</v>
      </c>
      <c r="E183" s="17">
        <v>1</v>
      </c>
      <c r="F183" s="17"/>
      <c r="G183" s="30">
        <f t="shared" si="5"/>
        <v>0</v>
      </c>
    </row>
    <row r="184" spans="1:7" ht="72" x14ac:dyDescent="0.25">
      <c r="A184" s="15" t="s">
        <v>470</v>
      </c>
      <c r="B184" s="9" t="s">
        <v>434</v>
      </c>
      <c r="C184" s="16" t="s">
        <v>435</v>
      </c>
      <c r="D184" s="9" t="s">
        <v>404</v>
      </c>
      <c r="E184" s="17">
        <v>10</v>
      </c>
      <c r="F184" s="17"/>
      <c r="G184" s="30">
        <f t="shared" si="5"/>
        <v>0</v>
      </c>
    </row>
    <row r="185" spans="1:7" ht="72" x14ac:dyDescent="0.25">
      <c r="A185" s="15" t="s">
        <v>471</v>
      </c>
      <c r="B185" s="9" t="s">
        <v>436</v>
      </c>
      <c r="C185" s="16" t="s">
        <v>437</v>
      </c>
      <c r="D185" s="9" t="s">
        <v>404</v>
      </c>
      <c r="E185" s="17">
        <v>1</v>
      </c>
      <c r="F185" s="17"/>
      <c r="G185" s="30">
        <f t="shared" si="5"/>
        <v>0</v>
      </c>
    </row>
    <row r="186" spans="1:7" ht="72" x14ac:dyDescent="0.25">
      <c r="A186" s="15" t="s">
        <v>472</v>
      </c>
      <c r="B186" s="9" t="s">
        <v>438</v>
      </c>
      <c r="C186" s="16" t="s">
        <v>439</v>
      </c>
      <c r="D186" s="9" t="s">
        <v>404</v>
      </c>
      <c r="E186" s="17">
        <v>1</v>
      </c>
      <c r="F186" s="17"/>
      <c r="G186" s="30">
        <f t="shared" si="5"/>
        <v>0</v>
      </c>
    </row>
    <row r="187" spans="1:7" ht="72" x14ac:dyDescent="0.25">
      <c r="A187" s="15" t="s">
        <v>473</v>
      </c>
      <c r="B187" s="9" t="s">
        <v>440</v>
      </c>
      <c r="C187" s="16" t="s">
        <v>441</v>
      </c>
      <c r="D187" s="9" t="s">
        <v>404</v>
      </c>
      <c r="E187" s="17">
        <v>1</v>
      </c>
      <c r="F187" s="17"/>
      <c r="G187" s="30">
        <f t="shared" si="5"/>
        <v>0</v>
      </c>
    </row>
    <row r="188" spans="1:7" ht="72" x14ac:dyDescent="0.25">
      <c r="A188" s="15" t="s">
        <v>474</v>
      </c>
      <c r="B188" s="9" t="s">
        <v>442</v>
      </c>
      <c r="C188" s="16" t="s">
        <v>443</v>
      </c>
      <c r="D188" s="9" t="s">
        <v>404</v>
      </c>
      <c r="E188" s="17">
        <v>10</v>
      </c>
      <c r="F188" s="17"/>
      <c r="G188" s="30">
        <f t="shared" si="5"/>
        <v>0</v>
      </c>
    </row>
    <row r="189" spans="1:7" ht="72" x14ac:dyDescent="0.25">
      <c r="A189" s="15" t="s">
        <v>475</v>
      </c>
      <c r="B189" s="9" t="s">
        <v>444</v>
      </c>
      <c r="C189" s="16" t="s">
        <v>445</v>
      </c>
      <c r="D189" s="9" t="s">
        <v>404</v>
      </c>
      <c r="E189" s="17">
        <v>1</v>
      </c>
      <c r="F189" s="17"/>
      <c r="G189" s="30">
        <f t="shared" si="5"/>
        <v>0</v>
      </c>
    </row>
    <row r="190" spans="1:7" ht="72" x14ac:dyDescent="0.25">
      <c r="A190" s="15" t="s">
        <v>476</v>
      </c>
      <c r="B190" s="9" t="s">
        <v>446</v>
      </c>
      <c r="C190" s="16" t="s">
        <v>447</v>
      </c>
      <c r="D190" s="9" t="s">
        <v>404</v>
      </c>
      <c r="E190" s="17">
        <v>1</v>
      </c>
      <c r="F190" s="17"/>
      <c r="G190" s="30">
        <f t="shared" si="5"/>
        <v>0</v>
      </c>
    </row>
    <row r="191" spans="1:7" ht="72" x14ac:dyDescent="0.25">
      <c r="A191" s="15" t="s">
        <v>477</v>
      </c>
      <c r="B191" s="9" t="s">
        <v>448</v>
      </c>
      <c r="C191" s="16" t="s">
        <v>449</v>
      </c>
      <c r="D191" s="9" t="s">
        <v>404</v>
      </c>
      <c r="E191" s="17">
        <v>1</v>
      </c>
      <c r="F191" s="17"/>
      <c r="G191" s="30">
        <f t="shared" si="5"/>
        <v>0</v>
      </c>
    </row>
    <row r="192" spans="1:7" ht="24" x14ac:dyDescent="0.25">
      <c r="A192" s="26" t="s">
        <v>478</v>
      </c>
      <c r="B192" s="21" t="s">
        <v>450</v>
      </c>
      <c r="C192" s="22" t="s">
        <v>451</v>
      </c>
      <c r="D192" s="21" t="s">
        <v>452</v>
      </c>
      <c r="E192" s="23">
        <v>10</v>
      </c>
      <c r="F192" s="23"/>
      <c r="G192" s="31">
        <f t="shared" si="5"/>
        <v>0</v>
      </c>
    </row>
    <row r="193" spans="1:7" s="6" customFormat="1" ht="12.75" x14ac:dyDescent="0.2">
      <c r="A193" s="4"/>
      <c r="B193" s="76" t="s">
        <v>249</v>
      </c>
      <c r="C193" s="76"/>
      <c r="D193" s="76"/>
      <c r="E193" s="76"/>
      <c r="F193" s="76"/>
      <c r="G193" s="5">
        <f>SUM(G169,G161)</f>
        <v>0</v>
      </c>
    </row>
    <row r="194" spans="1:7" s="8" customFormat="1" x14ac:dyDescent="0.25">
      <c r="A194" s="36" t="s">
        <v>509</v>
      </c>
      <c r="B194" s="77" t="s">
        <v>510</v>
      </c>
      <c r="C194" s="77"/>
      <c r="D194" s="77"/>
      <c r="E194" s="77"/>
      <c r="F194" s="77"/>
      <c r="G194" s="24"/>
    </row>
    <row r="195" spans="1:7" s="59" customFormat="1" ht="12" x14ac:dyDescent="0.2">
      <c r="A195" s="56">
        <v>21</v>
      </c>
      <c r="B195" s="57"/>
      <c r="C195" s="57" t="s">
        <v>255</v>
      </c>
      <c r="D195" s="57"/>
      <c r="E195" s="57"/>
      <c r="F195" s="57"/>
      <c r="G195" s="58">
        <f>SUM(G196:G197)</f>
        <v>0</v>
      </c>
    </row>
    <row r="196" spans="1:7" ht="36" x14ac:dyDescent="0.25">
      <c r="A196" s="37" t="s">
        <v>479</v>
      </c>
      <c r="B196" s="9" t="s">
        <v>250</v>
      </c>
      <c r="C196" s="16" t="s">
        <v>251</v>
      </c>
      <c r="D196" s="9" t="s">
        <v>147</v>
      </c>
      <c r="E196" s="17">
        <v>17</v>
      </c>
      <c r="F196" s="17"/>
      <c r="G196" s="17">
        <f>E196*F196</f>
        <v>0</v>
      </c>
    </row>
    <row r="197" spans="1:7" ht="72" x14ac:dyDescent="0.25">
      <c r="A197" s="38" t="s">
        <v>480</v>
      </c>
      <c r="B197" s="21" t="s">
        <v>246</v>
      </c>
      <c r="C197" s="22" t="s">
        <v>252</v>
      </c>
      <c r="D197" s="21" t="s">
        <v>16</v>
      </c>
      <c r="E197" s="23">
        <v>1211</v>
      </c>
      <c r="F197" s="23"/>
      <c r="G197" s="23">
        <f>E197*F197</f>
        <v>0</v>
      </c>
    </row>
    <row r="198" spans="1:7" s="6" customFormat="1" ht="12.75" x14ac:dyDescent="0.2">
      <c r="A198" s="4"/>
      <c r="B198" s="76" t="s">
        <v>256</v>
      </c>
      <c r="C198" s="76"/>
      <c r="D198" s="76"/>
      <c r="E198" s="76"/>
      <c r="F198" s="76"/>
      <c r="G198" s="5">
        <f>G195</f>
        <v>0</v>
      </c>
    </row>
    <row r="199" spans="1:7" s="8" customFormat="1" x14ac:dyDescent="0.25">
      <c r="A199" s="10" t="s">
        <v>511</v>
      </c>
      <c r="B199" s="73" t="s">
        <v>512</v>
      </c>
      <c r="C199" s="73"/>
      <c r="D199" s="73"/>
      <c r="E199" s="73"/>
      <c r="F199" s="73"/>
      <c r="G199" s="65"/>
    </row>
    <row r="200" spans="1:7" x14ac:dyDescent="0.25">
      <c r="A200" s="11">
        <v>22</v>
      </c>
      <c r="B200" s="12"/>
      <c r="C200" s="13" t="s">
        <v>257</v>
      </c>
      <c r="D200" s="13"/>
      <c r="E200" s="13"/>
      <c r="F200" s="13"/>
      <c r="G200" s="27">
        <f>SUM(G201:G204)</f>
        <v>0</v>
      </c>
    </row>
    <row r="201" spans="1:7" ht="24" x14ac:dyDescent="0.25">
      <c r="A201" s="15" t="s">
        <v>483</v>
      </c>
      <c r="B201" s="9" t="s">
        <v>258</v>
      </c>
      <c r="C201" s="16" t="s">
        <v>316</v>
      </c>
      <c r="D201" s="9" t="s">
        <v>81</v>
      </c>
      <c r="E201" s="17">
        <v>41</v>
      </c>
      <c r="F201" s="17"/>
      <c r="G201" s="17">
        <f>E201*F201</f>
        <v>0</v>
      </c>
    </row>
    <row r="202" spans="1:7" ht="24" x14ac:dyDescent="0.25">
      <c r="A202" s="15" t="s">
        <v>484</v>
      </c>
      <c r="B202" s="9" t="s">
        <v>258</v>
      </c>
      <c r="C202" s="16" t="s">
        <v>259</v>
      </c>
      <c r="D202" s="9" t="s">
        <v>81</v>
      </c>
      <c r="E202" s="17">
        <v>4</v>
      </c>
      <c r="F202" s="17"/>
      <c r="G202" s="17">
        <f t="shared" ref="G202:G209" si="6">E202*F202</f>
        <v>0</v>
      </c>
    </row>
    <row r="203" spans="1:7" ht="24" x14ac:dyDescent="0.25">
      <c r="A203" s="15" t="s">
        <v>485</v>
      </c>
      <c r="B203" s="9" t="s">
        <v>258</v>
      </c>
      <c r="C203" s="16" t="s">
        <v>332</v>
      </c>
      <c r="D203" s="9" t="s">
        <v>81</v>
      </c>
      <c r="E203" s="17">
        <v>1</v>
      </c>
      <c r="F203" s="17"/>
      <c r="G203" s="17">
        <f t="shared" si="6"/>
        <v>0</v>
      </c>
    </row>
    <row r="204" spans="1:7" ht="24" x14ac:dyDescent="0.25">
      <c r="A204" s="15" t="s">
        <v>486</v>
      </c>
      <c r="B204" s="9" t="s">
        <v>258</v>
      </c>
      <c r="C204" s="16" t="s">
        <v>317</v>
      </c>
      <c r="D204" s="9" t="s">
        <v>81</v>
      </c>
      <c r="E204" s="17">
        <v>11</v>
      </c>
      <c r="F204" s="17"/>
      <c r="G204" s="17">
        <f t="shared" si="6"/>
        <v>0</v>
      </c>
    </row>
    <row r="205" spans="1:7" x14ac:dyDescent="0.25">
      <c r="A205" s="18">
        <v>23</v>
      </c>
      <c r="B205" s="19"/>
      <c r="C205" s="20" t="s">
        <v>260</v>
      </c>
      <c r="D205" s="20"/>
      <c r="E205" s="20"/>
      <c r="F205" s="20"/>
      <c r="G205" s="14">
        <f>SUM(G206:G207)</f>
        <v>0</v>
      </c>
    </row>
    <row r="206" spans="1:7" ht="132" x14ac:dyDescent="0.25">
      <c r="A206" s="15" t="s">
        <v>487</v>
      </c>
      <c r="B206" s="9" t="s">
        <v>261</v>
      </c>
      <c r="C206" s="39" t="s">
        <v>481</v>
      </c>
      <c r="D206" s="9" t="s">
        <v>24</v>
      </c>
      <c r="E206" s="17">
        <v>99.01</v>
      </c>
      <c r="F206" s="17"/>
      <c r="G206" s="17">
        <f t="shared" si="6"/>
        <v>0</v>
      </c>
    </row>
    <row r="207" spans="1:7" ht="96" x14ac:dyDescent="0.25">
      <c r="A207" s="15" t="s">
        <v>488</v>
      </c>
      <c r="B207" s="9" t="s">
        <v>318</v>
      </c>
      <c r="C207" s="39" t="s">
        <v>482</v>
      </c>
      <c r="D207" s="9" t="s">
        <v>24</v>
      </c>
      <c r="E207" s="17">
        <v>62.51</v>
      </c>
      <c r="F207" s="17"/>
      <c r="G207" s="17">
        <f t="shared" si="6"/>
        <v>0</v>
      </c>
    </row>
    <row r="208" spans="1:7" x14ac:dyDescent="0.25">
      <c r="A208" s="18">
        <v>24</v>
      </c>
      <c r="B208" s="19"/>
      <c r="C208" s="20" t="s">
        <v>333</v>
      </c>
      <c r="D208" s="20"/>
      <c r="E208" s="20"/>
      <c r="F208" s="20"/>
      <c r="G208" s="14">
        <f>G209</f>
        <v>0</v>
      </c>
    </row>
    <row r="209" spans="1:7" ht="24" x14ac:dyDescent="0.25">
      <c r="A209" s="26" t="s">
        <v>489</v>
      </c>
      <c r="B209" s="21" t="s">
        <v>334</v>
      </c>
      <c r="C209" s="22" t="s">
        <v>335</v>
      </c>
      <c r="D209" s="21" t="s">
        <v>81</v>
      </c>
      <c r="E209" s="23">
        <v>2</v>
      </c>
      <c r="F209" s="23"/>
      <c r="G209" s="23">
        <f t="shared" si="6"/>
        <v>0</v>
      </c>
    </row>
    <row r="210" spans="1:7" s="6" customFormat="1" ht="12.75" x14ac:dyDescent="0.2">
      <c r="A210" s="4"/>
      <c r="B210" s="76" t="s">
        <v>262</v>
      </c>
      <c r="C210" s="76"/>
      <c r="D210" s="76"/>
      <c r="E210" s="76"/>
      <c r="F210" s="76"/>
      <c r="G210" s="5">
        <f>SUM(G208,G205,G200)</f>
        <v>0</v>
      </c>
    </row>
    <row r="211" spans="1:7" x14ac:dyDescent="0.25">
      <c r="A211" s="40"/>
      <c r="B211" s="80" t="s">
        <v>527</v>
      </c>
      <c r="C211" s="81"/>
      <c r="D211" s="81"/>
      <c r="E211" s="81"/>
      <c r="F211" s="82"/>
      <c r="G211" s="41">
        <f>SUM(G210,G198,G193,G159,G145,G121,G96)</f>
        <v>0</v>
      </c>
    </row>
    <row r="212" spans="1:7" x14ac:dyDescent="0.25">
      <c r="A212" s="40"/>
      <c r="B212" s="80" t="s">
        <v>265</v>
      </c>
      <c r="C212" s="81"/>
      <c r="D212" s="81"/>
      <c r="E212" s="81"/>
      <c r="F212" s="82"/>
      <c r="G212" s="41">
        <f>G211*23%</f>
        <v>0</v>
      </c>
    </row>
    <row r="213" spans="1:7" x14ac:dyDescent="0.25">
      <c r="A213" s="40"/>
      <c r="B213" s="80" t="s">
        <v>513</v>
      </c>
      <c r="C213" s="81"/>
      <c r="D213" s="81"/>
      <c r="E213" s="81"/>
      <c r="F213" s="82"/>
      <c r="G213" s="41">
        <f>G211+G212</f>
        <v>0</v>
      </c>
    </row>
    <row r="215" spans="1:7" ht="15.75" x14ac:dyDescent="0.25">
      <c r="D215" s="78" t="s">
        <v>495</v>
      </c>
      <c r="E215" s="78"/>
      <c r="F215" s="78"/>
      <c r="G215" s="78"/>
    </row>
    <row r="216" spans="1:7" ht="23.25" customHeight="1" x14ac:dyDescent="0.25">
      <c r="D216" s="79" t="s">
        <v>496</v>
      </c>
      <c r="E216" s="79"/>
      <c r="F216" s="79"/>
      <c r="G216" s="79"/>
    </row>
  </sheetData>
  <mergeCells count="21">
    <mergeCell ref="D215:G215"/>
    <mergeCell ref="D216:G216"/>
    <mergeCell ref="B210:F210"/>
    <mergeCell ref="B211:F211"/>
    <mergeCell ref="B212:F212"/>
    <mergeCell ref="B213:F213"/>
    <mergeCell ref="B199:F199"/>
    <mergeCell ref="A1:G1"/>
    <mergeCell ref="B96:F96"/>
    <mergeCell ref="B198:F198"/>
    <mergeCell ref="B193:F193"/>
    <mergeCell ref="B159:F159"/>
    <mergeCell ref="B145:F145"/>
    <mergeCell ref="B121:F121"/>
    <mergeCell ref="B6:F6"/>
    <mergeCell ref="B97:F97"/>
    <mergeCell ref="B122:F122"/>
    <mergeCell ref="B146:F146"/>
    <mergeCell ref="B160:F160"/>
    <mergeCell ref="B194:F194"/>
    <mergeCell ref="A3:G3"/>
  </mergeCells>
  <phoneticPr fontId="7" type="noConversion"/>
  <printOptions horizontalCentered="1"/>
  <pageMargins left="0.59" right="0.28000000000000003" top="0.65" bottom="0.89" header="0.31496062992125984" footer="0.31496062992125984"/>
  <pageSetup paperSize="9" orientation="portrait" r:id="rId1"/>
  <headerFooter>
    <oddHeader>&amp;R&amp;10WIPP.BZPiFZ.271.22.2023</oddHeader>
    <oddFooter>&amp;R&amp;10&amp;Pz&amp;N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Podsumowanie</vt:lpstr>
      <vt:lpstr>Wiejska</vt:lpstr>
      <vt:lpstr>Wiejska!Tytuły_wydruku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Grazyna Stanczak</dc:creator>
  <cp:lastModifiedBy>Dorota Gutowska</cp:lastModifiedBy>
  <cp:lastPrinted>2023-10-10T10:03:02Z</cp:lastPrinted>
  <dcterms:created xsi:type="dcterms:W3CDTF">2021-07-26T06:15:19Z</dcterms:created>
  <dcterms:modified xsi:type="dcterms:W3CDTF">2023-10-26T09:36:03Z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