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721" firstSheet="1" activeTab="3"/>
  </bookViews>
  <sheets>
    <sheet name="Deck" sheetId="1" r:id="rId1"/>
    <sheet name="Spis" sheetId="2" r:id="rId2"/>
    <sheet name="Zakres_prac" sheetId="3" r:id="rId3"/>
    <sheet name="Roz_01" sheetId="4" r:id="rId4"/>
    <sheet name="Roz_02" sheetId="5" r:id="rId5"/>
    <sheet name="Roz_03" sheetId="6" r:id="rId6"/>
    <sheet name="Roz_04" sheetId="7" r:id="rId7"/>
    <sheet name="Roz_05" sheetId="8" r:id="rId8"/>
    <sheet name="Roz_06" sheetId="9" r:id="rId9"/>
    <sheet name="Roz_07" sheetId="10" r:id="rId10"/>
    <sheet name="Roz_08" sheetId="11" r:id="rId11"/>
    <sheet name="Roz_09" sheetId="12" r:id="rId12"/>
    <sheet name="Roz_10" sheetId="13" r:id="rId13"/>
    <sheet name="Roz_11" sheetId="14" r:id="rId14"/>
  </sheets>
  <definedNames>
    <definedName name="_xlnm.Print_Area" localSheetId="3">'Roz_01'!$A$1:$I$309</definedName>
    <definedName name="_xlnm.Print_Area" localSheetId="4">'Roz_02'!$A$1:$G$24</definedName>
    <definedName name="_xlnm.Print_Area" localSheetId="5">'Roz_03'!$A:$G</definedName>
    <definedName name="_xlnm.Print_Area" localSheetId="6">'Roz_04'!$A:$G</definedName>
    <definedName name="_xlnm.Print_Area" localSheetId="7">'Roz_05'!$A$1:$G$129</definedName>
    <definedName name="_xlnm.Print_Area" localSheetId="8">'Roz_06'!$A:$G</definedName>
    <definedName name="_xlnm.Print_Area" localSheetId="9">'Roz_07'!$A:$G</definedName>
    <definedName name="_xlnm.Print_Area" localSheetId="10">'Roz_08'!$A$1:$J$317</definedName>
    <definedName name="_xlnm.Print_Area" localSheetId="11">'Roz_09'!$A$1:$G$53</definedName>
    <definedName name="_xlnm.Print_Area" localSheetId="12">'Roz_10'!$A$1:$G$57</definedName>
    <definedName name="_xlnm.Print_Area" localSheetId="13">'Roz_11'!$A$1:$G$17</definedName>
    <definedName name="_xlnm.Print_Area" localSheetId="2">'Zakres_prac'!$A$1:$G$314</definedName>
    <definedName name="_xlnm.Print_Titles" localSheetId="3">'Roz_01'!$1:$3</definedName>
    <definedName name="_xlnm.Print_Titles" localSheetId="4">'Roz_02'!$1:$3</definedName>
    <definedName name="_xlnm.Print_Titles" localSheetId="5">'Roz_03'!$1:$3</definedName>
    <definedName name="_xlnm.Print_Titles" localSheetId="6">'Roz_04'!$1:$3</definedName>
    <definedName name="_xlnm.Print_Titles" localSheetId="7">'Roz_05'!$1:$3</definedName>
    <definedName name="_xlnm.Print_Titles" localSheetId="8">'Roz_06'!$1:$3</definedName>
    <definedName name="_xlnm.Print_Titles" localSheetId="9">'Roz_07'!$1:$3</definedName>
    <definedName name="_xlnm.Print_Titles" localSheetId="10">'Roz_08'!$1:$3</definedName>
    <definedName name="_xlnm.Print_Titles" localSheetId="11">'Roz_09'!$1:$3</definedName>
    <definedName name="_xlnm.Print_Titles" localSheetId="12">'Roz_10'!$1:$3</definedName>
    <definedName name="_xlnm.Print_Titles" localSheetId="13">'Roz_11'!$1:$3</definedName>
  </definedNames>
  <calcPr fullCalcOnLoad="1"/>
</workbook>
</file>

<file path=xl/sharedStrings.xml><?xml version="1.0" encoding="utf-8"?>
<sst xmlns="http://schemas.openxmlformats.org/spreadsheetml/2006/main" count="4264" uniqueCount="2042">
  <si>
    <t>YKY-żo       4x      6    qmm</t>
  </si>
  <si>
    <t>YKY-zo       4x    16    qmm</t>
  </si>
  <si>
    <r>
      <t xml:space="preserve">1.6     Kabel energetyczny     NYY - J     </t>
    </r>
    <r>
      <rPr>
        <b/>
        <sz val="14"/>
        <rFont val="Arial CE"/>
        <family val="2"/>
      </rPr>
      <t>( YKY-żo )</t>
    </r>
    <r>
      <rPr>
        <sz val="14"/>
        <rFont val="Arial CE"/>
        <family val="2"/>
      </rPr>
      <t xml:space="preserve">   0,6/1kV      ;    opona czarna</t>
    </r>
  </si>
  <si>
    <r>
      <t xml:space="preserve">1.7     Kabel energetyczny  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0"/>
      </rPr>
      <t xml:space="preserve">YKY-żo </t>
    </r>
    <r>
      <rPr>
        <sz val="14"/>
        <rFont val="Arial CE"/>
        <family val="2"/>
      </rPr>
      <t xml:space="preserve">  0,6/1kV      ;    opona czarna</t>
    </r>
  </si>
  <si>
    <t>YKY-żo       5x     1,5  qmm</t>
  </si>
  <si>
    <t>YKY-żo       5x     2,5  qmm</t>
  </si>
  <si>
    <t>YKY-żo       5x     4     qmm</t>
  </si>
  <si>
    <t>YKY-żo       5x     6     qmm</t>
  </si>
  <si>
    <t>YKY-żo       5x   10     qmm</t>
  </si>
  <si>
    <t>YKY-żo       5x   16     qmm</t>
  </si>
  <si>
    <t>1.8     Kabel energetyczny  do zaworów el.                  ( LIYYzo )</t>
  </si>
  <si>
    <t>YStYżo       3x     1,0    qmm</t>
  </si>
  <si>
    <t>1.9     Kabel energetyczny  do zaworów el.                  YStYżo</t>
  </si>
  <si>
    <t>1.10     Kabel energetyczny z żyłą koncentryczną    NYCWY   0,6/1kV      ;    opona czarna</t>
  </si>
  <si>
    <t>1.10.9</t>
  </si>
  <si>
    <t>1.10.10</t>
  </si>
  <si>
    <t>1.11     Kabel energetyczny podwójnie ekranowany 2YSLCYK - JB   0,6/1kV; opona czarna z dzieloną żyłą ochronną</t>
  </si>
  <si>
    <t>1.11.10</t>
  </si>
  <si>
    <t>1.11.11</t>
  </si>
  <si>
    <t>1.11.12</t>
  </si>
  <si>
    <t>1.11.13</t>
  </si>
  <si>
    <r>
      <t xml:space="preserve">1.12   Kabel sygnalizacyjny     NYY   </t>
    </r>
    <r>
      <rPr>
        <b/>
        <sz val="14"/>
        <rFont val="Arial CE"/>
        <family val="2"/>
      </rPr>
      <t>( YKSYeky )</t>
    </r>
    <r>
      <rPr>
        <sz val="14"/>
        <rFont val="Arial CE"/>
        <family val="2"/>
      </rPr>
      <t xml:space="preserve">  0,6/1kV  ; opona czarna,  żyły numerowane, ekranowany    </t>
    </r>
  </si>
  <si>
    <r>
      <t xml:space="preserve">1.13   Kabel sygnalizacyjny  </t>
    </r>
    <r>
      <rPr>
        <sz val="14"/>
        <rFont val="Arial CE"/>
        <family val="0"/>
      </rPr>
      <t xml:space="preserve"> YKSYektmy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2"/>
      </rPr>
      <t xml:space="preserve">  0,6/1kV  ; opona czarna,  żyły numerowane, ekranowany    </t>
    </r>
  </si>
  <si>
    <t>1.13.5</t>
  </si>
  <si>
    <t>YKSYektmy      7 x    1,0 qmm</t>
  </si>
  <si>
    <t>YKSYektmy    10 x    1,0 qmm</t>
  </si>
  <si>
    <t>YKSYektmy    14 x    1,0 qmm</t>
  </si>
  <si>
    <t>YKSYektmy    19 x    1,0 qmm</t>
  </si>
  <si>
    <t>YKSYektmy    24 x    1,0 qmm</t>
  </si>
  <si>
    <r>
      <t xml:space="preserve">1.14   Przewód sterowniczy </t>
    </r>
    <r>
      <rPr>
        <sz val="14"/>
        <rFont val="Arial"/>
        <family val="2"/>
      </rPr>
      <t>ö</t>
    </r>
    <r>
      <rPr>
        <sz val="14"/>
        <rFont val="Arial CE"/>
        <family val="2"/>
      </rPr>
      <t xml:space="preserve">lflex 110 CY black  0,6/1kV  ; opona czarna,  żyły numerowane, ekranowany    </t>
    </r>
  </si>
  <si>
    <r>
      <t xml:space="preserve">1.15   Przewód sterowniczy giętki  NYSLY -J ( </t>
    </r>
    <r>
      <rPr>
        <b/>
        <sz val="14"/>
        <rFont val="Arial CE"/>
        <family val="2"/>
      </rPr>
      <t>YKSLY żo</t>
    </r>
    <r>
      <rPr>
        <sz val="14"/>
        <rFont val="Arial CE"/>
        <family val="2"/>
      </rPr>
      <t>) ,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2"/>
      </rPr>
      <t>YKSY żo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2"/>
      </rPr>
      <t xml:space="preserve">  0,6/1kV  ; opona czarna,  żyły numerowane    </t>
    </r>
  </si>
  <si>
    <r>
      <t xml:space="preserve">1.16   Przewód sterowniczy giętki  </t>
    </r>
    <r>
      <rPr>
        <sz val="14"/>
        <rFont val="Arial CE"/>
        <family val="0"/>
      </rPr>
      <t>YKSLY żo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2"/>
      </rPr>
      <t xml:space="preserve">  0,6/1kV  ; opona czarna,  żyły numerowane    </t>
    </r>
  </si>
  <si>
    <t>1.16.6</t>
  </si>
  <si>
    <t>1.16.7</t>
  </si>
  <si>
    <t>1.16.8</t>
  </si>
  <si>
    <t>YKSLY żo     3 x    1,5 qmm</t>
  </si>
  <si>
    <t>YKSLY żo     4 x    1,5 qmm</t>
  </si>
  <si>
    <t>YKSLY żo     5 x    1,5 qmm</t>
  </si>
  <si>
    <t>YKSLY żo     7 x    1,5 qmm</t>
  </si>
  <si>
    <t>YKSLY żo   10 x    1,5 qmm</t>
  </si>
  <si>
    <t>YKSLY żo   14 x    1,5 qmm</t>
  </si>
  <si>
    <t>YKSLY żo   19 x    1,5 qmm</t>
  </si>
  <si>
    <t>YKSLY żo   24 x    1,5 qmm</t>
  </si>
  <si>
    <r>
      <t xml:space="preserve">1.17   Przewód sterowniczy </t>
    </r>
    <r>
      <rPr>
        <sz val="14"/>
        <rFont val="Arial"/>
        <family val="2"/>
      </rPr>
      <t>ö</t>
    </r>
    <r>
      <rPr>
        <sz val="14"/>
        <rFont val="Arial CE"/>
        <family val="2"/>
      </rPr>
      <t xml:space="preserve">lflex classic 110 black  0,6/1kV  ; opona czarna,  żyły numerowane    </t>
    </r>
  </si>
  <si>
    <t>1.17.9</t>
  </si>
  <si>
    <t xml:space="preserve">1.18   Kabel sterowniczy    LIYCY                                 0,5kV  ; opona szara,  żyły numerowane    </t>
  </si>
  <si>
    <t>1.18.2</t>
  </si>
  <si>
    <t>1.18.3</t>
  </si>
  <si>
    <t>1.18.4</t>
  </si>
  <si>
    <t>1.18.5</t>
  </si>
  <si>
    <t>1.18.6</t>
  </si>
  <si>
    <t>1.18.7</t>
  </si>
  <si>
    <t>1.18.8</t>
  </si>
  <si>
    <t>1.18.9</t>
  </si>
  <si>
    <t xml:space="preserve">1.19   Kabel sterowniczy    LIYCY                                 0,5kV  ; opona szara,  żyły numerowane    </t>
  </si>
  <si>
    <t>1.19.9</t>
  </si>
  <si>
    <t xml:space="preserve">1.20   Kabel sygnalizacyjno-pomiarowy  YoKSLYekwf   0,5/1 kV  ; opona zielona (RAL 6018) ,  żyły kolorowe    </t>
  </si>
  <si>
    <t xml:space="preserve">1.21   Kabel sygnalizacyjno-pomiarowy  YoKSLYekwf   0,5/1 kV  ; opona zielona (RAL 6018) ,  żyły kolorowe    </t>
  </si>
  <si>
    <t xml:space="preserve">1.22  Kabel teletechniczny  JE-Y(St)Y     0,3kV  ; opona szara  </t>
  </si>
  <si>
    <t xml:space="preserve">1.23   Kabel elektroenergetyczny  typ: XnHKXS   10kV  ; opona czerwona      </t>
  </si>
  <si>
    <t>1.23.1</t>
  </si>
  <si>
    <t>1.23.2</t>
  </si>
  <si>
    <t>1.23.3</t>
  </si>
  <si>
    <t>1.23.4</t>
  </si>
  <si>
    <t>1.23.5</t>
  </si>
  <si>
    <t>1.23.6</t>
  </si>
  <si>
    <t>1.23.7</t>
  </si>
  <si>
    <t>1.23.8</t>
  </si>
  <si>
    <t xml:space="preserve">1.24   Kabel elektroenergetyczny  typ: XnHKXS   10kV   ; opona czerwona      </t>
  </si>
  <si>
    <t>1.24.1</t>
  </si>
  <si>
    <t>1.24.2</t>
  </si>
  <si>
    <t>1.24.3</t>
  </si>
  <si>
    <t>1.24.4</t>
  </si>
  <si>
    <t>1.24.5</t>
  </si>
  <si>
    <t xml:space="preserve">1.25   Kabel elektroenergetyczny  typ: XRUHKXS 10kV  ( CU )    </t>
  </si>
  <si>
    <t>1.25.1</t>
  </si>
  <si>
    <t>1.25.2</t>
  </si>
  <si>
    <t>1.25.3</t>
  </si>
  <si>
    <t>1.25.4</t>
  </si>
  <si>
    <t>1.25.5</t>
  </si>
  <si>
    <t>1.25.6</t>
  </si>
  <si>
    <t>1.25.7</t>
  </si>
  <si>
    <t>1.25.8</t>
  </si>
  <si>
    <t xml:space="preserve">1.26   Kabel elektroenergetyczny  typ: XUHAKXS 10kV  ( AL )    </t>
  </si>
  <si>
    <t>1.26.1</t>
  </si>
  <si>
    <t>1.26.2</t>
  </si>
  <si>
    <t>1.26.3</t>
  </si>
  <si>
    <t>1.26.4</t>
  </si>
  <si>
    <t>1.26.5</t>
  </si>
  <si>
    <t>1.26.6</t>
  </si>
  <si>
    <t>1.26.7</t>
  </si>
  <si>
    <t xml:space="preserve">1.27   Kabel elektroenergetyczny  typ: XRUHAKXS 20kV  ( AL )    </t>
  </si>
  <si>
    <t>1.27.1</t>
  </si>
  <si>
    <t>1.27.2</t>
  </si>
  <si>
    <t>1.27.3</t>
  </si>
  <si>
    <t>1.27.4</t>
  </si>
  <si>
    <t>1.27.5</t>
  </si>
  <si>
    <t>1.27.6</t>
  </si>
  <si>
    <t>1.27.7</t>
  </si>
  <si>
    <t>1.27.8</t>
  </si>
  <si>
    <r>
      <t xml:space="preserve">1.28   Przewód instalacyjny   typ: NYM - J   0,3 / 0,5 kV  </t>
    </r>
    <r>
      <rPr>
        <b/>
        <sz val="14"/>
        <rFont val="Arial CE"/>
        <family val="2"/>
      </rPr>
      <t>( YDY-zo 0,45/0,75kV )</t>
    </r>
    <r>
      <rPr>
        <sz val="14"/>
        <rFont val="Arial CE"/>
        <family val="2"/>
      </rPr>
      <t xml:space="preserve">     </t>
    </r>
  </si>
  <si>
    <t>1.28.1</t>
  </si>
  <si>
    <t>1.28.2</t>
  </si>
  <si>
    <t>1.28.3</t>
  </si>
  <si>
    <t>1.28.4</t>
  </si>
  <si>
    <t>1.28.5</t>
  </si>
  <si>
    <t>1.28.6</t>
  </si>
  <si>
    <t>1.28.7</t>
  </si>
  <si>
    <t>1.28.8</t>
  </si>
  <si>
    <t>1.28.9</t>
  </si>
  <si>
    <t>1.28.10</t>
  </si>
  <si>
    <t>1.28.11</t>
  </si>
  <si>
    <t>1.28.12</t>
  </si>
  <si>
    <t>1.28.13</t>
  </si>
  <si>
    <t>1.28.14</t>
  </si>
  <si>
    <t xml:space="preserve">1.29   Przewód o izolacji i oponie gumowej   H07RN-F  0,45 / 0,75 kV   </t>
  </si>
  <si>
    <t>1.29.1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</si>
  <si>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</si>
  <si>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</si>
  <si>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</si>
  <si>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</si>
  <si>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</si>
  <si>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</si>
  <si>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</si>
  <si>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</si>
  <si>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</si>
  <si>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</si>
  <si>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</si>
  <si>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</si>
  <si>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</si>
  <si>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 xml:space="preserve">1.30   Przewód o izolacji i oponie gumowej   H07RN-F  0,45 / 0,75 kV   </t>
  </si>
  <si>
    <t>1.30.1</t>
  </si>
  <si>
    <t>1.30.2</t>
  </si>
  <si>
    <t>1.30.3</t>
  </si>
  <si>
    <t>1.30.4</t>
  </si>
  <si>
    <t>1.30.5</t>
  </si>
  <si>
    <t>1.30.6</t>
  </si>
  <si>
    <t>1.30.7</t>
  </si>
  <si>
    <t>1.30.8</t>
  </si>
  <si>
    <t>Tabliczka oznaczeniowa, opisana                       typ: Logimark</t>
  </si>
  <si>
    <t>Dławica MS, mosiądz nikl.  z przeciwnakrętką    PG 29</t>
  </si>
  <si>
    <t>Dławica MS, mosiądz nikl.  z przeciwnakrętką    PG 36</t>
  </si>
  <si>
    <t>Dławica MS, mosiądz nikl.  z przeciwnakrętką    PG 42</t>
  </si>
  <si>
    <t>Dławica MS, mosiądz nikl.  z przeciwnakrętką    PG 48</t>
  </si>
  <si>
    <t>Dławica MS, mosiądz nikl.  z przeciwnakrętką    PG 11</t>
  </si>
  <si>
    <t>Dławik   ST 11        z przeciwnakrętką</t>
  </si>
  <si>
    <t>Dławik   ST 13,5     z przeciwnakrętką</t>
  </si>
  <si>
    <t>Dławik   ST 16        z przeciwnakrętką</t>
  </si>
  <si>
    <t>Dławik   ST 21        z przeciwnakrętką</t>
  </si>
  <si>
    <t>Dławik   ST 29        z przeciwnakrętką</t>
  </si>
  <si>
    <t>Dławik   ST 36        z przeciwnakrętką</t>
  </si>
  <si>
    <t xml:space="preserve">Mufy stalowe ocynkowane gwintowane PG13,5 </t>
  </si>
  <si>
    <t>8.7.17</t>
  </si>
  <si>
    <t>8.7.18</t>
  </si>
  <si>
    <t>8.7.19</t>
  </si>
  <si>
    <t>8.7.20</t>
  </si>
  <si>
    <t>8.7.21</t>
  </si>
  <si>
    <t>8.7.22</t>
  </si>
  <si>
    <t>8.7.23</t>
  </si>
  <si>
    <t>8.7.24</t>
  </si>
  <si>
    <t>8.7.25</t>
  </si>
  <si>
    <t>8.7.26</t>
  </si>
  <si>
    <t>8.7.27</t>
  </si>
  <si>
    <t>8.7.28</t>
  </si>
  <si>
    <t>8.7.29</t>
  </si>
  <si>
    <t>BERKER</t>
  </si>
  <si>
    <t>El Puk K 12 HB ; uchwyt kablowy dla średnicy 8-12 mm</t>
  </si>
  <si>
    <t>El Puk K 16 HB ; uchwyt kablowy dla średnicy 13-16 mm</t>
  </si>
  <si>
    <t>El Puk K 20 HB ; uchwyt kablowy dla średnicy 8-12 mm</t>
  </si>
  <si>
    <t>Oprawa sygnalizacyjna blyskowa  typ: OB4177-01;  230 V;  50Hz;  5VA</t>
  </si>
  <si>
    <t>5.3.7</t>
  </si>
  <si>
    <t>5.3.8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</si>
  <si>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</si>
  <si>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</si>
  <si>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</si>
  <si>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</si>
  <si>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</si>
  <si>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</si>
  <si>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</si>
  <si>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</si>
  <si>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</si>
  <si>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</si>
  <si>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6.2.1</t>
  </si>
  <si>
    <t>Essystem</t>
  </si>
  <si>
    <t>6.2.2</t>
  </si>
  <si>
    <t>6.2.3</t>
  </si>
  <si>
    <t>6.2.4</t>
  </si>
  <si>
    <t>6.2.5</t>
  </si>
  <si>
    <t>6.2.6</t>
  </si>
  <si>
    <t>6.2.7</t>
  </si>
  <si>
    <t xml:space="preserve">Oprawa do swietlówek SD 236/O  ; 2 x 36 W;        IP40 </t>
  </si>
  <si>
    <t>6.2.8</t>
  </si>
  <si>
    <t>6.2.9</t>
  </si>
  <si>
    <t>6.2.10</t>
  </si>
  <si>
    <t>6.2.11</t>
  </si>
  <si>
    <t>6.2.12</t>
  </si>
  <si>
    <t>6.2.13</t>
  </si>
  <si>
    <t>6.2.14</t>
  </si>
  <si>
    <t>Projektor metalohalog. IP55, MEGA     typ PM     1000 / H</t>
  </si>
  <si>
    <t>6.2.15</t>
  </si>
  <si>
    <t>6.2.16</t>
  </si>
  <si>
    <t>Oprawa kasetonawa K418 U-AD   ( 4 x 18W )</t>
  </si>
  <si>
    <t>6.2.17</t>
  </si>
  <si>
    <t>6.2.18</t>
  </si>
  <si>
    <t>6.2.19</t>
  </si>
  <si>
    <t>Marmat</t>
  </si>
  <si>
    <t>Elgazrem</t>
  </si>
  <si>
    <t>końcówka rury - PG 13,5</t>
  </si>
  <si>
    <t>końcówka rury - PG 16</t>
  </si>
  <si>
    <t>końcówka rury - PG 21</t>
  </si>
  <si>
    <t>końcówka rury - PG 29</t>
  </si>
  <si>
    <t>końcówka rury - PG 36</t>
  </si>
  <si>
    <t>końcówka rury - PG 42</t>
  </si>
  <si>
    <t>końcówka rury - PG 48</t>
  </si>
  <si>
    <t>OBO</t>
  </si>
  <si>
    <t>1x240</t>
  </si>
  <si>
    <t>3x1,5</t>
  </si>
  <si>
    <t>3x2,5</t>
  </si>
  <si>
    <t>3x4</t>
  </si>
  <si>
    <t>3x6</t>
  </si>
  <si>
    <t>3x10</t>
  </si>
  <si>
    <t>3x16</t>
  </si>
  <si>
    <t>4x1,5</t>
  </si>
  <si>
    <t>4x2,5</t>
  </si>
  <si>
    <t>4x4</t>
  </si>
  <si>
    <t>4x6</t>
  </si>
  <si>
    <t>4x10</t>
  </si>
  <si>
    <t>4x16</t>
  </si>
  <si>
    <t>4x25</t>
  </si>
  <si>
    <t>4x35</t>
  </si>
  <si>
    <t>4x50</t>
  </si>
  <si>
    <t>4x70</t>
  </si>
  <si>
    <t>4x95</t>
  </si>
  <si>
    <t>4x120</t>
  </si>
  <si>
    <t>4x150</t>
  </si>
  <si>
    <t>4x185</t>
  </si>
  <si>
    <t>4x240</t>
  </si>
  <si>
    <t>5x1</t>
  </si>
  <si>
    <t>5x1,5</t>
  </si>
  <si>
    <t>5x2,5</t>
  </si>
  <si>
    <t>5x4</t>
  </si>
  <si>
    <t>5x6</t>
  </si>
  <si>
    <t>5x10</t>
  </si>
  <si>
    <t>5x16</t>
  </si>
  <si>
    <t>5x25</t>
  </si>
  <si>
    <t>5x35</t>
  </si>
  <si>
    <t>5x50</t>
  </si>
  <si>
    <t>5x70</t>
  </si>
  <si>
    <t>5x95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</si>
  <si>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</si>
  <si>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</si>
  <si>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</si>
  <si>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</si>
  <si>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</si>
  <si>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</si>
  <si>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</si>
  <si>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</si>
  <si>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8.5.9</t>
  </si>
  <si>
    <t>8.5.10</t>
  </si>
  <si>
    <t>8.5.11</t>
  </si>
  <si>
    <t xml:space="preserve">Mufy stalowe ocynkowane gwintowane PG16 </t>
  </si>
  <si>
    <t xml:space="preserve">Mufy stalowe ocynkowane gwintowane PG21 </t>
  </si>
  <si>
    <t>Zestaw remontowy IP44, Typ: 516980, 63A/32A/2x16A</t>
  </si>
  <si>
    <t>Bals</t>
  </si>
  <si>
    <t>Zestaw remontowy IP44, Typ: 513406, 32A/2x16A</t>
  </si>
  <si>
    <t>Mufy stalowe ocynkowane gwintowane PG36</t>
  </si>
  <si>
    <t xml:space="preserve">Mufy stalowe ocynkowane gwintowane PG29 </t>
  </si>
  <si>
    <t>Kolanko plastykowe   PG 13</t>
  </si>
  <si>
    <t>Kolanko plastykowe   PG 16</t>
  </si>
  <si>
    <t>Kolanko plastykowe   PG 21</t>
  </si>
  <si>
    <t xml:space="preserve">Kolanko plastykowe   PG 29  </t>
  </si>
  <si>
    <t xml:space="preserve">Przykrywka przykręcana,                                 Art.Nr. 527330      </t>
  </si>
  <si>
    <t xml:space="preserve">Przykrywka sprężynkowa do puszki o sr. 60,    Art.Nr. 527310   </t>
  </si>
  <si>
    <t xml:space="preserve">Przykrywka sprężynkowa do puszki o sr. 70,    Art.Nr. 527320       </t>
  </si>
  <si>
    <t>Montaż według rysunku</t>
  </si>
  <si>
    <t>Prace pomiarowe</t>
  </si>
  <si>
    <t>Kolanko plastykowe   PG 36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</si>
  <si>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</si>
  <si>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</si>
  <si>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</si>
  <si>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</si>
  <si>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</si>
  <si>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</si>
  <si>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</si>
  <si>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</si>
  <si>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</si>
  <si>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</si>
  <si>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</si>
  <si>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</si>
  <si>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</si>
  <si>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</si>
  <si>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</si>
  <si>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Obowiązują dla:</t>
  </si>
  <si>
    <t>Mufy i końcówki kabli</t>
  </si>
  <si>
    <t>Mufa typ: SMOE 81511, przekrój żył         1,5  -   10</t>
  </si>
  <si>
    <t>Mufa typ: SMOE 81512, przekrój żył         6     -   25</t>
  </si>
  <si>
    <t>Gniazdo blokowane z wył.   IP67;  3P+N+PE;   16A; Nr.5603</t>
  </si>
  <si>
    <t>Gniazdo blokowane z wył.   IP67;  3P+N+PE;   32A; Nr.5608</t>
  </si>
  <si>
    <t>Gniazdo blokowane z wył.   IP67;  3P+N+PE;   63A; Nr.5113</t>
  </si>
  <si>
    <t xml:space="preserve">5.3    Urządzenia lokalne, sygnalizacja rozruchowa, wył. awaryjne  </t>
  </si>
  <si>
    <t>11.1.7</t>
  </si>
  <si>
    <t xml:space="preserve">5.4    Urządzenia lokalne, krańcówki  itp. </t>
  </si>
  <si>
    <t>8.1.16</t>
  </si>
  <si>
    <t>8.2.1</t>
  </si>
  <si>
    <t>8.2.2</t>
  </si>
  <si>
    <t>8.2.3</t>
  </si>
  <si>
    <t>8.2.4</t>
  </si>
  <si>
    <t>8.2.5</t>
  </si>
  <si>
    <t>8.2.6</t>
  </si>
  <si>
    <t>1.15.1</t>
  </si>
  <si>
    <t>1.15.2</t>
  </si>
  <si>
    <t>1.15.3</t>
  </si>
  <si>
    <t>1.15.4</t>
  </si>
  <si>
    <t>1.15.5</t>
  </si>
  <si>
    <t>1.15.6</t>
  </si>
  <si>
    <t>1.15.7</t>
  </si>
  <si>
    <t>Świetlówka TLD 18W 3p</t>
  </si>
  <si>
    <t>Świetlówka TLD 36W 3p</t>
  </si>
  <si>
    <t>1.16.1</t>
  </si>
  <si>
    <t>1.16.2</t>
  </si>
  <si>
    <t>1.16.3</t>
  </si>
  <si>
    <t>1.16.4</t>
  </si>
  <si>
    <t>1.16.5</t>
  </si>
  <si>
    <t>El Puk LIB 60 - 20S ;łuk poziomy ;60 ;200 ;cynk Sędzimira</t>
  </si>
  <si>
    <t>El Puk LIB 60 - 40S ;łuk poziomy ;60 ;400 ;cynk Sędzimira</t>
  </si>
  <si>
    <t>El Puk LIB 60 - 60S ;łuk poziomy ;60 ;600 ;cynk Sędzimira</t>
  </si>
  <si>
    <t>El Puk LAB 60 - 20S ;łuk poziomy ;60 ;200 ;cynk Sędzimira</t>
  </si>
  <si>
    <t>El Puk LAB 60 - 40S ;łuk poziomy ;60 ;400 ;cynk Sędzimira</t>
  </si>
  <si>
    <t>El Puk LAB 60 - 60S ;łuk poziomy ;60 ;600 ;cynk Sędzimira</t>
  </si>
  <si>
    <t>El Puk LA 60 - 20S ;odgałęzienie ;60 ;200 ;cynk Sędzimira</t>
  </si>
  <si>
    <t>El Puk LA 60 - 40S ;odgałęzienie ;60 ;400 ;cynk Sędzimira</t>
  </si>
  <si>
    <t>El Puk LA 60 - 60S ;odgałęzienie ;60 ;600 ;cynk Sędzimira</t>
  </si>
  <si>
    <t>El Puk LVB 60 - 20S ; łuk pionowy ;60;200; cynk Sędzimira</t>
  </si>
  <si>
    <t>El Puk LVB 60 - 40S ; łuk pionowy ;60;400; cynk Sędzimira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</si>
  <si>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</si>
  <si>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</si>
  <si>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</si>
  <si>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</si>
  <si>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</si>
  <si>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</si>
  <si>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</si>
  <si>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</si>
  <si>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1.9.1</t>
  </si>
  <si>
    <t>1.9.2</t>
  </si>
  <si>
    <t>1.9.3</t>
  </si>
  <si>
    <t>1.10.1</t>
  </si>
  <si>
    <t>1.10.2</t>
  </si>
  <si>
    <t>1.10.3</t>
  </si>
  <si>
    <t>1.10.4</t>
  </si>
  <si>
    <t>1.11.6</t>
  </si>
  <si>
    <t>1.14.5</t>
  </si>
  <si>
    <t>El Puk</t>
  </si>
  <si>
    <t>9.1.8</t>
  </si>
  <si>
    <t>9.1.9</t>
  </si>
  <si>
    <t>9.1.10</t>
  </si>
  <si>
    <t xml:space="preserve">11.1   Prace pomiarowe </t>
  </si>
  <si>
    <t xml:space="preserve">9.2   Metal, ocynkowany </t>
  </si>
  <si>
    <t>9.2.1</t>
  </si>
  <si>
    <t>Konstrukcje pomocnicze</t>
  </si>
  <si>
    <t>9.2.2</t>
  </si>
  <si>
    <t>9.2.3</t>
  </si>
  <si>
    <t xml:space="preserve"> ' KSV ' -szyna, do   10 cm</t>
  </si>
  <si>
    <t>9.2.4</t>
  </si>
  <si>
    <t xml:space="preserve"> ' KSV ' -szyna, do   35 cm</t>
  </si>
  <si>
    <t>9.2.5</t>
  </si>
  <si>
    <t xml:space="preserve"> ' KSV ' -szyna, do   50 cm</t>
  </si>
  <si>
    <t>9.3   Rury przepustowe, ochronne</t>
  </si>
  <si>
    <t>9.3.1</t>
  </si>
  <si>
    <t xml:space="preserve">Rura stalowa, ocynkowana,           80 mm (  3'' ) </t>
  </si>
  <si>
    <t>9.3.2</t>
  </si>
  <si>
    <t xml:space="preserve">Rura stalowa, ocynkowana,          100 mm (  4'' ) </t>
  </si>
  <si>
    <t>9.3.3</t>
  </si>
  <si>
    <t xml:space="preserve">Rura stalowa, ocynkowana,          125 mm (  5'' ) </t>
  </si>
  <si>
    <t>9.3.4</t>
  </si>
  <si>
    <t xml:space="preserve">Rura stalowa, ocynkowana,          150 mm (  6'' ) </t>
  </si>
  <si>
    <t>9.3.5</t>
  </si>
  <si>
    <t>Arot-Leszno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</si>
  <si>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</si>
  <si>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</si>
  <si>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</si>
  <si>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</si>
  <si>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</si>
  <si>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</si>
  <si>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</si>
  <si>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</si>
  <si>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</si>
  <si>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 xml:space="preserve">Bednarka FE/ZN 40 x 5 </t>
  </si>
  <si>
    <t xml:space="preserve">Bednarka FE/ZN 25 x 4 </t>
  </si>
  <si>
    <t xml:space="preserve">10.1   Prace ziemne </t>
  </si>
  <si>
    <t>10.1.1</t>
  </si>
  <si>
    <t>Wykop ok.. 1 x 1 x 1 m kategoria gruntu 1-2</t>
  </si>
  <si>
    <t>10.1.2</t>
  </si>
  <si>
    <t>Wykop ok.. 1 x 1 x 1 m kategoria gruntu 3-4</t>
  </si>
  <si>
    <t>10.1.3</t>
  </si>
  <si>
    <t>Wykop ok.. 1 x 1 x 1 m kategoria gruntu 5-6</t>
  </si>
  <si>
    <t>10.1.4</t>
  </si>
  <si>
    <t>10.1.5</t>
  </si>
  <si>
    <t>10.1.6</t>
  </si>
  <si>
    <t>10.1.7</t>
  </si>
  <si>
    <t>10.1.8</t>
  </si>
  <si>
    <t>10.1.9</t>
  </si>
  <si>
    <t>10.1.10</t>
  </si>
  <si>
    <t>10.2.1</t>
  </si>
  <si>
    <t>Przepust w betonie            sr.  100    gl.: 160 mm</t>
  </si>
  <si>
    <t>10.2.2</t>
  </si>
  <si>
    <t>Przepust w betonie            sr.  100    gl.: 220 mm</t>
  </si>
  <si>
    <t>10.2.3</t>
  </si>
  <si>
    <t>Przepust w betonie            sr.  200    gl.: 160 mm</t>
  </si>
  <si>
    <t>10.2.4</t>
  </si>
  <si>
    <t>Przepust w betonie            sr.  200    gl.: 220 mm</t>
  </si>
  <si>
    <t>10.2.5</t>
  </si>
  <si>
    <t>10.2.6</t>
  </si>
  <si>
    <t>10.2.7</t>
  </si>
  <si>
    <t>Bruzda w betonie z zaprawieniem</t>
  </si>
  <si>
    <t>11.1.1</t>
  </si>
  <si>
    <t>11.1.2</t>
  </si>
  <si>
    <t>11.1.3</t>
  </si>
  <si>
    <t>11.1.4</t>
  </si>
  <si>
    <t>11.1.5</t>
  </si>
  <si>
    <t>11.1.6</t>
  </si>
  <si>
    <t>Podział kosztów:</t>
  </si>
  <si>
    <t xml:space="preserve">Dostawa materiału i montaż </t>
  </si>
  <si>
    <t xml:space="preserve"> są niezależnymi pozycjami !!!!</t>
  </si>
  <si>
    <t xml:space="preserve">7.1     Rury ocynkowane,                     typ: STAHLPANC. </t>
  </si>
  <si>
    <t xml:space="preserve">Taster        klawiszowy,  IP65,  Typ: 2621 WDGL                 </t>
  </si>
  <si>
    <t>KO POS</t>
  </si>
  <si>
    <t>8.2.10</t>
  </si>
  <si>
    <t>8.2.11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</si>
  <si>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</si>
  <si>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</si>
  <si>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</si>
  <si>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</si>
  <si>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</si>
  <si>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</si>
  <si>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</si>
  <si>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</si>
  <si>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</si>
  <si>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</si>
  <si>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</si>
  <si>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</si>
  <si>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Projektor metalohalog. IP65,  DELTA 2 typ PD2       70 / H-A</t>
  </si>
  <si>
    <t>Projektor metalohalog. IP65,  DELTA 2 typ PD2     250 N / H</t>
  </si>
  <si>
    <t>Projektor metalohalog. IP65,  DELTA 2 typ PD2     400 N / H</t>
  </si>
  <si>
    <t>Oprawa raserowa    SR236, V-AD, IP20  ( 2 x 36W )</t>
  </si>
  <si>
    <t>Uchwyty mocujące do wył. lokalnych,     Typ: VOS_000_0_H4</t>
  </si>
  <si>
    <t>Przycisk  ( taster ) pojedynczy,              Typ: VOS_000_0_T1</t>
  </si>
  <si>
    <t>Zawiesie    PO-Z</t>
  </si>
  <si>
    <t>9.1  Blacha montazowa ocynkowana ( z otworami )</t>
  </si>
  <si>
    <t>9.1.1</t>
  </si>
  <si>
    <t>Blacha  (mm)  100x100x2</t>
  </si>
  <si>
    <t>9.1.2</t>
  </si>
  <si>
    <t>Blacha  (mm)  200x150x2</t>
  </si>
  <si>
    <t>9.1.3</t>
  </si>
  <si>
    <t>Blacha  (mm)  350x250x2</t>
  </si>
  <si>
    <t>9.1.4</t>
  </si>
  <si>
    <r>
      <t xml:space="preserve">                     </t>
    </r>
    <r>
      <rPr>
        <u val="single"/>
        <sz val="12"/>
        <rFont val="Arial CE"/>
        <family val="2"/>
      </rPr>
      <t>Opracowane przez zespół:</t>
    </r>
    <r>
      <rPr>
        <sz val="12"/>
        <rFont val="Arial CE"/>
        <family val="0"/>
      </rPr>
      <t xml:space="preserve"> Andrzej Kowalski</t>
    </r>
  </si>
  <si>
    <t xml:space="preserve">   Janusz Micek</t>
  </si>
  <si>
    <t>Blacha  (mm)  600x250x2</t>
  </si>
  <si>
    <t>9.1.5</t>
  </si>
  <si>
    <t>Blacha  (mm)  600x400x2</t>
  </si>
  <si>
    <t>9.1.6</t>
  </si>
  <si>
    <t>Blacha  (mm)  600x600x2</t>
  </si>
  <si>
    <t>9.1.7</t>
  </si>
  <si>
    <t xml:space="preserve">Gniazdo wtyczkowe 2 biegun. z bolcem, IP44,Typ: 5518-2600 B          </t>
  </si>
  <si>
    <t xml:space="preserve">5.2   Wyłączniki lokalne, Typ: VOS..  </t>
  </si>
  <si>
    <t>Wyłącznik remontowy    Typ: VOS_032_3_T2  ( Fabr. Moeller )</t>
  </si>
  <si>
    <t>Wyłącznik remontowy    Typ: VOS_063_3_T2  ( Fabr. Moeller )</t>
  </si>
  <si>
    <t>Wyłącznik remontowy    Typ: VOS_100_3_T2  ( Fabr. Moeller )</t>
  </si>
  <si>
    <t>Wyłącznik remontowy    Typ: VOS_200_3_T2  ( Fabr. Moeller )</t>
  </si>
  <si>
    <t>Wyłącznik remontowy    Typ: VOS_400_3_T2  ( Fabr. Moeller )</t>
  </si>
  <si>
    <t>Wyłącznik remontowy    Typ: VOS_630_3_T2  ( Fabr. Moeller )</t>
  </si>
  <si>
    <t xml:space="preserve">Wyłącznik remontowy    Typ: VOS_020_3_T2  ( Fabr. Moeller )  </t>
  </si>
  <si>
    <t>Wyłącznik remontowy    Typ: VOS_032_3_T3  ( Fabr. Moeller )</t>
  </si>
  <si>
    <t>Wyłącznik remontowy    Typ: VOS_063_3_T3  ( Fabr. Moeller )</t>
  </si>
  <si>
    <t>Wyłącznik remontowy    Typ: VOS_100_3_T3  ( Fabr. Moeller )</t>
  </si>
  <si>
    <t>Wyłącznik remontowy    Typ: VOS_200_3_T3  ( Fabr. Moeller )</t>
  </si>
  <si>
    <t>Wyłącznik remontowy    Typ: VOS_400_3_T3  ( Fabr. Moeller )</t>
  </si>
  <si>
    <t>Wyłącznik remontowy    Typ: VOS_630_3_T3  ( Fabr. Moeller )</t>
  </si>
  <si>
    <t xml:space="preserve">Wyłącznik remontowy    Typ: VOS_020_3_T3  ( Fabr. Moeller )  </t>
  </si>
  <si>
    <t>Wyłącznik remontowy    Typ: VOS_032_6_T2  ( Fabr. ABB )</t>
  </si>
  <si>
    <t>Wyłącznik remontowy    Typ: VOS_063_6_T2  ( Fabr. ABB )</t>
  </si>
  <si>
    <t>Wyłącznik remontowy    Typ: VOS_100_6_T2  ( Fabr. ABB )</t>
  </si>
  <si>
    <t>Wyłącznik remontowy    Typ: VOS_160_6_T2  ( Fabr. ABB )</t>
  </si>
  <si>
    <t xml:space="preserve">Wyłącznik remontowy    Typ: VOS_020_6_T2  ( Fabr. ABB )  </t>
  </si>
  <si>
    <t xml:space="preserve">Podsypka piaskowa pod kabel  ca. 1 x 0,8 x 0,1 m </t>
  </si>
  <si>
    <t>Oznakowanie kabla taśmą ostrzegawczą</t>
  </si>
  <si>
    <t>Wywóz ziemi poza zakład</t>
  </si>
  <si>
    <t>10.2   Prace w ścianie  /  w betonie</t>
  </si>
  <si>
    <t>Bruzda w cegle z zaprawieniem</t>
  </si>
  <si>
    <t>8.7.1</t>
  </si>
  <si>
    <t>8.7.2</t>
  </si>
  <si>
    <t>8.7.3</t>
  </si>
  <si>
    <t>8.7.4</t>
  </si>
  <si>
    <t>8.7.5</t>
  </si>
  <si>
    <t>8.7.6</t>
  </si>
  <si>
    <t>8.7.7</t>
  </si>
  <si>
    <t>8.7.8</t>
  </si>
  <si>
    <t>Wył. remont.Typ: N2-160/CI34-SI/LAM+k95 /1N/BR/NZM2-XTVDVR/NZM1/2-XV4/M22-K10</t>
  </si>
  <si>
    <t>Wył. remont.Typ: N2-200/CI34-SI/LAM+k150 /1N/BR/NZM2-XTVDVR/NZM1/2-XV4/M22-K10</t>
  </si>
  <si>
    <t>Wył. remont.Typ: N3-400/CI48-SI/LAM+k240 /1N/BR/NZM3-XTVDVR/NZM3/4-XV4/M22-K10</t>
  </si>
  <si>
    <t>Wył. remont.Typ: N2-250/CI48-SI/LAM+k150 /1N/BR/NZM2-XTVDVR/NZM1/2-XV4/M22-K10</t>
  </si>
  <si>
    <t>Wył. remont.Typ: N3-630/CI48-SI/LAM+k240 /1N/BR/NZM3-XTVDVR/NZM3/4-XV4/NZMI-XHIV</t>
  </si>
  <si>
    <t>6.2.20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</si>
  <si>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</si>
  <si>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</si>
  <si>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</si>
  <si>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</si>
  <si>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</si>
  <si>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</si>
  <si>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</si>
  <si>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</si>
  <si>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</si>
  <si>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</si>
  <si>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Eltaco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</si>
  <si>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</si>
  <si>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</si>
  <si>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</si>
  <si>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</si>
  <si>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</si>
  <si>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</si>
  <si>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</si>
  <si>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</si>
  <si>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</si>
  <si>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7.1.1</t>
  </si>
  <si>
    <t>7.1.2</t>
  </si>
  <si>
    <t>7.1.3</t>
  </si>
  <si>
    <t>7.1.4</t>
  </si>
  <si>
    <t>7.1.5</t>
  </si>
  <si>
    <t>7.1.6</t>
  </si>
  <si>
    <t>7.1.7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</si>
  <si>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</si>
  <si>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</si>
  <si>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</si>
  <si>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</si>
  <si>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</si>
  <si>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</si>
  <si>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</si>
  <si>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</si>
  <si>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</si>
  <si>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</si>
  <si>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</si>
  <si>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</si>
  <si>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</si>
  <si>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</si>
  <si>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XRUHKXS  1 x   35 / 16</t>
  </si>
  <si>
    <t>Raychem</t>
  </si>
  <si>
    <t>3.1.8</t>
  </si>
  <si>
    <t>3.1.9</t>
  </si>
  <si>
    <t>Mennekes</t>
  </si>
  <si>
    <r>
      <t>Zakres prac, rozdział 1</t>
    </r>
    <r>
      <rPr>
        <b/>
        <sz val="22"/>
        <rFont val="Arial CE"/>
        <family val="2"/>
      </rPr>
      <t xml:space="preserve">:    </t>
    </r>
  </si>
  <si>
    <t>Kable</t>
  </si>
  <si>
    <t xml:space="preserve">Zakres prac, rozdział 2: </t>
  </si>
  <si>
    <t>Mufy</t>
  </si>
  <si>
    <t>dostawa mufy</t>
  </si>
  <si>
    <t>montaż mufy</t>
  </si>
  <si>
    <t>Cena za 1 sztukę zawiera:</t>
  </si>
  <si>
    <t>ułożenie kabla i jego zamocowanie wg. typu A1-A4</t>
  </si>
  <si>
    <t>uwaga ! Rozliczenia wg. A1 ( A1 = A4 )</t>
  </si>
  <si>
    <t>Cena podłączenia kabla zawiera:</t>
  </si>
  <si>
    <t>Podłączenie kabla, jednego końca</t>
  </si>
  <si>
    <t>wszyskie żyły !</t>
  </si>
  <si>
    <t>.+ materiały pomocnicze ( zakończenie kabla )</t>
  </si>
  <si>
    <t>materiały pomocnicze, n.p.: taśma, izolacja itp.</t>
  </si>
  <si>
    <t>Dławiki:</t>
  </si>
  <si>
    <t>Górażdze CEMENT S.A.</t>
  </si>
  <si>
    <t>10.2.8</t>
  </si>
  <si>
    <t>somouszczelniające, zaciskowe</t>
  </si>
  <si>
    <t>n.p. Firmy Skintop</t>
  </si>
  <si>
    <t>8.7.41</t>
  </si>
  <si>
    <t>Ustawianie i podłączanie słupa oświetleniowego wraz z fundamentem</t>
  </si>
  <si>
    <t>6.2.28</t>
  </si>
  <si>
    <t>6.2.29</t>
  </si>
  <si>
    <t>Oprawa do swietlówek CASTOR 25-053/218/ET; 2 x 18 W;  IP65</t>
  </si>
  <si>
    <t>Oprawa do swietlówek CASTOR 25-053/236/ET; 2 x 36 W;  IP65</t>
  </si>
  <si>
    <t>Odbłyśnik szerokostrumieniowy dla opraw 2x18</t>
  </si>
  <si>
    <t>Odbłyśnik szerokostrumieniowy dla opraw 2x36</t>
  </si>
  <si>
    <t>8.3.19</t>
  </si>
  <si>
    <t>8.3.20</t>
  </si>
  <si>
    <t>8.3.21</t>
  </si>
  <si>
    <t>8.3.22</t>
  </si>
  <si>
    <t>8.3.23</t>
  </si>
  <si>
    <t>8.3.24</t>
  </si>
  <si>
    <t>8.3.25</t>
  </si>
  <si>
    <t>8.3.26</t>
  </si>
  <si>
    <t>8.3.27</t>
  </si>
  <si>
    <t>8.3.28</t>
  </si>
  <si>
    <t>8.3.29</t>
  </si>
  <si>
    <t>8.3.30</t>
  </si>
  <si>
    <t>8.3.31</t>
  </si>
  <si>
    <t>8.3.32</t>
  </si>
  <si>
    <t>8.3.33</t>
  </si>
  <si>
    <t>8.3.34</t>
  </si>
  <si>
    <t>8.3.35</t>
  </si>
  <si>
    <t>8.3.36</t>
  </si>
  <si>
    <t>8.3.37</t>
  </si>
  <si>
    <t>8.3.38</t>
  </si>
  <si>
    <t>8.3.39</t>
  </si>
  <si>
    <t>8.3.40</t>
  </si>
  <si>
    <t>8.3.41</t>
  </si>
  <si>
    <t>8.3.42</t>
  </si>
  <si>
    <t>8.3.43</t>
  </si>
  <si>
    <t>8.3.44</t>
  </si>
  <si>
    <t>8.3.45</t>
  </si>
  <si>
    <t xml:space="preserve">Uwaga !  1m profilu I=5,9 kg </t>
  </si>
  <si>
    <t>Oprawa do swietlówek  CO1 236 EVG; 2 x 36 W; IP65</t>
  </si>
  <si>
    <t>6.2.27</t>
  </si>
  <si>
    <t>Oprawa do swietlówek  CO4 236 EVG; 2 x 36 W; IP65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</si>
  <si>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</si>
  <si>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</si>
  <si>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</si>
  <si>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</si>
  <si>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</si>
  <si>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</si>
  <si>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</si>
  <si>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</si>
  <si>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</si>
  <si>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</si>
  <si>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8.5     Konstrukcje nośne   (profile i stelaże)</t>
  </si>
  <si>
    <t>8.5.12</t>
  </si>
  <si>
    <t>8.5.13</t>
  </si>
  <si>
    <t>8.5.14</t>
  </si>
  <si>
    <t>8.5.15</t>
  </si>
  <si>
    <t>8.5.16</t>
  </si>
  <si>
    <t>8.5.17</t>
  </si>
  <si>
    <t>8.5.18</t>
  </si>
  <si>
    <t>8.5.19</t>
  </si>
  <si>
    <t>8.5.20</t>
  </si>
  <si>
    <t>8.5.21</t>
  </si>
  <si>
    <t>8.5.22</t>
  </si>
  <si>
    <t>8.6     Konstrukcje pomocnicze</t>
  </si>
  <si>
    <t>8.6.23</t>
  </si>
  <si>
    <t>8.6.24</t>
  </si>
  <si>
    <t>8.6.25</t>
  </si>
  <si>
    <t>8.6.26</t>
  </si>
  <si>
    <t>8.6.27</t>
  </si>
  <si>
    <t>8.6.28</t>
  </si>
  <si>
    <t>8.6.29</t>
  </si>
  <si>
    <t>8.6.30</t>
  </si>
  <si>
    <t>8.6.31</t>
  </si>
  <si>
    <t>8.6.32</t>
  </si>
  <si>
    <t>8.6.33</t>
  </si>
  <si>
    <t>8.6.34</t>
  </si>
  <si>
    <t>8.6.35</t>
  </si>
  <si>
    <t>8.6.36</t>
  </si>
  <si>
    <t>8.6.37</t>
  </si>
  <si>
    <t>8.6.38</t>
  </si>
  <si>
    <t>8.6.39</t>
  </si>
  <si>
    <t>8.6.40</t>
  </si>
  <si>
    <t>8.6.41</t>
  </si>
  <si>
    <t>8.6.42</t>
  </si>
  <si>
    <t>8.6.43</t>
  </si>
  <si>
    <t>8.7         Klamry kablowe do drabin pionowych</t>
  </si>
  <si>
    <t>8.1.57</t>
  </si>
  <si>
    <t>8.2.12</t>
  </si>
  <si>
    <t>NYCWY      3x       10 /   10    qmm</t>
  </si>
  <si>
    <t>El Puk KLU ; zacisk mocujący</t>
  </si>
  <si>
    <t>El Puk BL 7 F ; łącznik kątowy</t>
  </si>
  <si>
    <t>El Puk BL 4 F ; łącznik kątowy</t>
  </si>
  <si>
    <t>El Puk A41 - 60 F ;szyna kotwowa C 41x41, 6000 ;cynk zanurzeniowo</t>
  </si>
  <si>
    <t>El Puk SI  ; nakładka ochronna</t>
  </si>
  <si>
    <t>El Puk LUM F; uchwyt montażowy ; cynk zanurzeniowo</t>
  </si>
  <si>
    <t>El Puk K 12 AC ; uchwyt kablowy dla średnicy 8-12 mm</t>
  </si>
  <si>
    <t>El Puk K 16 AC ; uchwyt kablowy dla średnicy 13-16 mm</t>
  </si>
  <si>
    <t>10.2.10</t>
  </si>
  <si>
    <t>Cięcie betonu (m2 = głębokość cięcia x długość cięcia)</t>
  </si>
  <si>
    <t xml:space="preserve">Zakres prac, rozdział 5: </t>
  </si>
  <si>
    <r>
      <t>ewt.</t>
    </r>
    <r>
      <rPr>
        <sz val="12"/>
        <rFont val="Arial CE"/>
        <family val="2"/>
      </rPr>
      <t xml:space="preserve"> dostawa urządzenia</t>
    </r>
  </si>
  <si>
    <t xml:space="preserve">Zakres prac, rozdział 6: </t>
  </si>
  <si>
    <t xml:space="preserve">montaż lampy, włącznika itd.  </t>
  </si>
  <si>
    <t xml:space="preserve">Zakres prac, rozdział 7: </t>
  </si>
  <si>
    <r>
      <t>ewt.</t>
    </r>
    <r>
      <rPr>
        <sz val="12"/>
        <rFont val="Arial CE"/>
        <family val="2"/>
      </rPr>
      <t xml:space="preserve"> dostawa rury, itd.</t>
    </r>
  </si>
  <si>
    <t xml:space="preserve">montaż rury itd.  </t>
  </si>
  <si>
    <t>6.2.30</t>
  </si>
  <si>
    <t xml:space="preserve">El Puk LG 60 - 332S ;drabina lekka ; 200 ; cynk Sędzimira  </t>
  </si>
  <si>
    <t xml:space="preserve">El Puk LG 60 - 334S ;drabina lekka ; 400 ; cynk Sędzimira  </t>
  </si>
  <si>
    <t xml:space="preserve">El Puk LG 60 - 336S ;drabina lekka ; 600 ; cynk Sędzimira  </t>
  </si>
  <si>
    <t xml:space="preserve">El Puk L G60 - 332F ;drabina lekka ; 200 ; cynk zanurzeniowo  </t>
  </si>
  <si>
    <t xml:space="preserve">El Puk LG 60 - 334F ;drabina lekka ; 400 ; cynk zanurzeniowo  </t>
  </si>
  <si>
    <t xml:space="preserve">El Puk LG 60 - 336F ;drabina lekka ; 600 ; cynk zanurzeniowo  </t>
  </si>
  <si>
    <t xml:space="preserve">El Puk LGS 60- 332F ;drabina średnio-ciężka ; 200 ; cynk zanurzeniowo </t>
  </si>
  <si>
    <t xml:space="preserve">El Puk LGS 60- 334F ;drabina średnio-ciężka ; 400 ; cynk zanurzeniowo </t>
  </si>
  <si>
    <t xml:space="preserve">El Puk LGS 60- 336F ;drabina średnio-ciężka ; 600 ; cynk zanurzeniowo </t>
  </si>
  <si>
    <t>El Puk LGVH 60S ; łącznik poziomy  ; 60 ;cynk Sędzimira</t>
  </si>
  <si>
    <t>El Puk LGVV 60S ; łącznik drabinki pionowy;60 ; ocynk Sędzimira</t>
  </si>
  <si>
    <t>El Puk MP - L S ;płyta montażowa puszek ; ocynk Sędzimira</t>
  </si>
  <si>
    <t>El Puk LD 20 S - M ;pokrywa drabinki ;3000 ;200 ;cynk.Sędzimira</t>
  </si>
  <si>
    <t>El Puk LD 40 S - M ;pokrywa drabinki ;3000 ;200 ;cynk.Sędzimira</t>
  </si>
  <si>
    <t>El Puk LD 60 S - M ;pokrywa drabinki ;3000 ;200 ;cynk.Sędzimira</t>
  </si>
  <si>
    <t xml:space="preserve">El Puk LD-SWE 60 E ;mocowanie pokrywy </t>
  </si>
  <si>
    <t>El Puk RG 60 - 10 S;koryto perfer. ;1,5;60;100;3000;cynk.Sędzimira</t>
  </si>
  <si>
    <t>El Puk RG 60 - 20 S;koryto perfer. ;1,5;60;200;3000;cynk.Sędzimira</t>
  </si>
  <si>
    <t>El Puk RA 60 - 10S; trójnik korytka; 60; 100; cynk Sędzimira</t>
  </si>
  <si>
    <t>El Puk RA 60 - 20S; trójnik korytka; 60; 200; cynk Sędzimira</t>
  </si>
  <si>
    <t>El Puk RA 60 - 60S; trójnik korytka; 60; 400; cynk Sędzimira</t>
  </si>
  <si>
    <r>
      <t>El Puk RB 60 - 10S;łuk korytka 90</t>
    </r>
    <r>
      <rPr>
        <sz val="10"/>
        <rFont val="Arial"/>
        <family val="0"/>
      </rPr>
      <t>°</t>
    </r>
    <r>
      <rPr>
        <sz val="10"/>
        <rFont val="Arial CE"/>
        <family val="0"/>
      </rPr>
      <t xml:space="preserve"> ;60; 100; cynk Sędzimira</t>
    </r>
  </si>
  <si>
    <r>
      <t>El Puk RB 60 - 20S;łuk korytka 90</t>
    </r>
    <r>
      <rPr>
        <sz val="10"/>
        <rFont val="Arial"/>
        <family val="0"/>
      </rPr>
      <t>°</t>
    </r>
    <r>
      <rPr>
        <sz val="10"/>
        <rFont val="Arial CE"/>
        <family val="0"/>
      </rPr>
      <t xml:space="preserve"> ;60; 200; cynk Sędzimira</t>
    </r>
  </si>
  <si>
    <r>
      <t>El Puk RB 60 - 60S;łuk korytka 90</t>
    </r>
    <r>
      <rPr>
        <sz val="10"/>
        <rFont val="Arial"/>
        <family val="0"/>
      </rPr>
      <t>°</t>
    </r>
    <r>
      <rPr>
        <sz val="10"/>
        <rFont val="Arial CE"/>
        <family val="0"/>
      </rPr>
      <t xml:space="preserve"> ;60; 600; cynk Sędzimira</t>
    </r>
  </si>
  <si>
    <t>El Puk LG 100 - 332 S;  100; 200; 3000; cynk Sędzimira</t>
  </si>
  <si>
    <t>El Puk L G100 - 334 S;  100; 400; 3000; cynk Sędzimira</t>
  </si>
  <si>
    <t>El Puk L G100 - 336 S;  100; 600; 3000; cynk Sędzimira</t>
  </si>
  <si>
    <t>El Puk LD 20 S ; pokrywa ;0,7; 200; 3000; cynk Sdzimira</t>
  </si>
  <si>
    <t>El Puk LD 40 S ; pokrywa ;0,7; 200; 3000; cynk Sdzimira</t>
  </si>
  <si>
    <t>El Puk LD 60 S ; pokrywa ;0,7; 200; 3000; cynk Sdzimira</t>
  </si>
  <si>
    <t>Zasypanie wykopu j.w. wraz z niwelacją terenu</t>
  </si>
  <si>
    <t xml:space="preserve">El Puk WLD-SWE 60  ;mocowanie pokrywy </t>
  </si>
  <si>
    <t>El Puk LIB 100 - 20S ;łuk wewnętrzny ;100 ;200 ;cynk Sędzimira</t>
  </si>
  <si>
    <t>El Puk LIB 100 - 40S ;łuk wewnętrzny ;100 ;400 ;cynk Sędzimira</t>
  </si>
  <si>
    <t>El Puk LIB 100 - 60S ;łuk wewnętrzny ;100 ;600 ;cynk Sędzimira</t>
  </si>
  <si>
    <t>El Puk LAB 100 - 20S ;łuk zewnętrzny ;100 ;200 ;cynk Sędzimira</t>
  </si>
  <si>
    <t>El Puk LAB 100 - 40S ;łuk zewnętrzny ;100 ;400 ;cynk Sędzimira</t>
  </si>
  <si>
    <t>El Puk LAB 100 - 60S ;łuk zewnetrzny ;100 ;600 ;cynk Sędzimira</t>
  </si>
  <si>
    <t>El Puk LVB 100 - 20S ; łuk pionowy ;100;200; cynk Sędzimira</t>
  </si>
  <si>
    <t>El Puk LVB 100 - 40S ; łuk pionowy ;100;400; cynk Sędzimira</t>
  </si>
  <si>
    <t>El Puk LVB 100 - 60S ; łuk pionowy ;100;600; cynk Sędzimira</t>
  </si>
  <si>
    <t>El Puk LA 100 - 20S ;odgałęzienie ;100 ;200 ;cynk Sędzimira</t>
  </si>
  <si>
    <t>El Puk LA 100 - 40S ;odgałęzienie ;100 ;400 ;cynk Sędzimira</t>
  </si>
  <si>
    <t>El Puk LA 100 - 60S ;odgałęzienie ;100 ;600 ;cynk Sędzimira</t>
  </si>
  <si>
    <t>El Puk LTR 100S ; przegroda drabinki ; 100 ; 3000, cynk Sędzimira</t>
  </si>
  <si>
    <t>El Puk LGV 100S ; łącznik drabiny  ;100 ;cynk Sędzimira</t>
  </si>
  <si>
    <t>El Puk LGVH 100S ; łącznik drabinki poziomy  ; 100 ;cynk Sędzedzimira</t>
  </si>
  <si>
    <t>El Puk LGVV 100S ; łącznik drabinki pionowy;100 ; ocynk Sędzimira</t>
  </si>
  <si>
    <t>El Puk MP - L ;płyta montażowa puszek ; ocynk Sędzimira</t>
  </si>
  <si>
    <t>El Puk KHI 02 F         ; wspornik pionowy ;  200 ;cynk zanurzeniowo</t>
  </si>
  <si>
    <t>El Puk KHI 03 F         ; wspornik pionowy ;  300 ;cynk zanurzeniowo</t>
  </si>
  <si>
    <t>El Puk KHI 04 F         ; wspornik pionowy ;  400 ;cynk zanurzeniowo</t>
  </si>
  <si>
    <t>El Puk KHI 05 F         ; wspornik pionowy ;  500 ;cynk zanurzeniowo</t>
  </si>
  <si>
    <t>El Puk KHI 06 F         ; wspornik pionowy ;  600 ;cynk zanurzeniowo</t>
  </si>
  <si>
    <t>El Puk KHI 08 F         ; wspornik pionowy ;  800 ;cynk zanurzeniowo</t>
  </si>
  <si>
    <t>El Puk KHI 10 F         ; wspornik pionowy ; 1000 ;cynk zanurzeniowo</t>
  </si>
  <si>
    <t>El Puk KHI 60 F        ; wspornik pionowy ; 6000 ;cynk zanurzeniowo</t>
  </si>
  <si>
    <t>El Puk KDI 02 F         ; wspornik pionowy ;  200 ;cynk zanurzeniowo</t>
  </si>
  <si>
    <t>El Puk KDI 03 F         ; wspornik pionowy ;  300 ;cynk zanurzeniowo</t>
  </si>
  <si>
    <t>El Puk KDI 04 F         ; wspornik pionowy ;  400 ;cynk zanurzeniowo</t>
  </si>
  <si>
    <t>El Puk KDI 05 F         ; wspornik pionowy ;  500 ;cynk zanurzeniowo</t>
  </si>
  <si>
    <t>El Puk KDI 06 F         ; wspornik pionowy ;  600 ;cynk zanurzeniowo</t>
  </si>
  <si>
    <t>El Puk KDI 10 F         ; wspornik pionowy ; 1000 ;cynk zanurzeniowo</t>
  </si>
  <si>
    <t>El Puk BGI F       ; płyta czołowa , cynk zanurzeniowo</t>
  </si>
  <si>
    <t>El Puk BGIQ F    ; płyta czołowa , cynk zanurzeniowo</t>
  </si>
  <si>
    <t>El Puk BGID F    ; płyta czołowa , cynk zanurzeniowo</t>
  </si>
  <si>
    <t>El Puk TKLA 22-10 F  ; łapy zaciskowe ; cynk zanurzxeniowo</t>
  </si>
  <si>
    <t>El Puk TKLA 22-20 F  ; łapy zaciskowe ; cynk zanurzxeniowo</t>
  </si>
  <si>
    <t>El Puk HKI F      ;łącznik wspornika, cynk zanurzeniowo</t>
  </si>
  <si>
    <t>El Puk BL 7 F    ;łącznik kątowy, cynk zanurzeniowo</t>
  </si>
  <si>
    <t>El Puk HKIW F  ;łącznik wspornika, cynk zanurzeniowo</t>
  </si>
  <si>
    <t>El Puk KLR 6 x 12     ;śruba mocujaca</t>
  </si>
  <si>
    <t>PLN /kpl</t>
  </si>
  <si>
    <t>El Puk RUS 50-L13F    ;podkładka</t>
  </si>
  <si>
    <t>El Puk SEMS M10    ;nakrętka z kołnierzem</t>
  </si>
  <si>
    <t>El Puk SD 10/120   ; dybel rozprężny</t>
  </si>
  <si>
    <t>El Puk SD 12/120   ; dybel rozprężny</t>
  </si>
  <si>
    <t>El Puk KHA 7-20S, 2000  ; wspornik pionowy;cynk Sędz.</t>
  </si>
  <si>
    <t>El Puk KHA 8-20F, 2000  ;wspornik pionowuy.;cynk zan.</t>
  </si>
  <si>
    <t>El Puk A7-30S, 3000 pełny;szyna kotwowa C ;cynk Sędzimira</t>
  </si>
  <si>
    <t>El Puk A8-30E, 3000 pełny ;szyna kotwowa C ;cynk zanurz.</t>
  </si>
  <si>
    <t>El Puk GW 12 ; podkładka</t>
  </si>
  <si>
    <t>El Puk GW 16 ; podkładka</t>
  </si>
  <si>
    <t>El Puk GW 20 ; podkładka</t>
  </si>
  <si>
    <t>El Puk GW 24 ; podkładka</t>
  </si>
  <si>
    <t>El Puk GW 28 ; podkładka</t>
  </si>
  <si>
    <t>El Puk GW 32 ; podkładka</t>
  </si>
  <si>
    <t>El Puk GW 36 ; podkładka</t>
  </si>
  <si>
    <t>El Puk GW 40 ; podkładka</t>
  </si>
  <si>
    <t>El Puk GW 48 ; podkładka</t>
  </si>
  <si>
    <t>El Puk GW 56 ; podkładka</t>
  </si>
  <si>
    <t xml:space="preserve">8.4     Wsporniki  ocynkowane  (konsole) </t>
  </si>
  <si>
    <t>8.4.1</t>
  </si>
  <si>
    <t>El Puk RG 60 - 60 S;koryto perfer. ;1,5;60;600;3000;cynk.Sędzimira</t>
  </si>
  <si>
    <t>NYCWY      3x       16 /   16    qmm</t>
  </si>
  <si>
    <t>NYCWY      3x       25 /   16    qmm</t>
  </si>
  <si>
    <t>NYCWY      3x       35 /   16    qmm</t>
  </si>
  <si>
    <t>NYCWY      3x       50 /   25    qmm</t>
  </si>
  <si>
    <t>NYCWY      3x       95 /   50    qmm</t>
  </si>
  <si>
    <t>NYCWY      3x     120 /   70    qmm</t>
  </si>
  <si>
    <t>NYCWY      3x     150 /   70    qmm</t>
  </si>
  <si>
    <t>NYCWY      3x     185 /   95    qmm</t>
  </si>
  <si>
    <t>NYCWY      3x     240 / 120    qmm</t>
  </si>
  <si>
    <t>Technokabel S.A.</t>
  </si>
  <si>
    <t>XUHAKXS  3 x  120 / 50</t>
  </si>
  <si>
    <t>XUHAKXS  3 x  185 / 50</t>
  </si>
  <si>
    <t>8.4.12</t>
  </si>
  <si>
    <t>z nakrętką kontrującą</t>
  </si>
  <si>
    <t>montaż  puszki, skrzynki</t>
  </si>
  <si>
    <r>
      <t>ewt.</t>
    </r>
    <r>
      <rPr>
        <sz val="12"/>
        <rFont val="Arial CE"/>
        <family val="2"/>
      </rPr>
      <t xml:space="preserve"> dostawa puszki, skrzynki</t>
    </r>
  </si>
  <si>
    <t>Pos. 8.22.22</t>
  </si>
  <si>
    <t xml:space="preserve">Montaż konstrukcji pomocniczych wg. </t>
  </si>
  <si>
    <t>Spawanie:</t>
  </si>
  <si>
    <t>przy konsrukcjach ocynkowanych tylko</t>
  </si>
  <si>
    <r>
      <t xml:space="preserve">spawy </t>
    </r>
    <r>
      <rPr>
        <b/>
        <sz val="12"/>
        <rFont val="Arial CE"/>
        <family val="2"/>
      </rPr>
      <t>zaraz</t>
    </r>
    <r>
      <rPr>
        <sz val="12"/>
        <rFont val="Arial CE"/>
        <family val="2"/>
      </rPr>
      <t xml:space="preserve"> zaprawić zimnym cynkiem !</t>
    </r>
  </si>
  <si>
    <t>4.4.11</t>
  </si>
  <si>
    <t>4.4.12</t>
  </si>
  <si>
    <t>4.4.13</t>
  </si>
  <si>
    <t>4.4.14</t>
  </si>
  <si>
    <t>4.4.15</t>
  </si>
  <si>
    <t>Gniazdo blokowane z wył.   IP67;  3P+N+PE;   16A; Nr.1604</t>
  </si>
  <si>
    <t>Gniazdo blokowane z wył.   IP67;  3P+N+PE;   32A; Nr.1645</t>
  </si>
  <si>
    <t>Gniazdo blokowane z wył.   IP67;  3P+N+PE;   63A; Nr.1649</t>
  </si>
  <si>
    <t>Wył. zbiegania tasmy,                    typ: LHPE - 10 / 1 - L</t>
  </si>
  <si>
    <t>w wyjątkowych sytuacjach  dopuszczalne !</t>
  </si>
  <si>
    <t>Załącznik :</t>
  </si>
  <si>
    <t xml:space="preserve">Zakres prac, rozdział 3: </t>
  </si>
  <si>
    <t>Dławiki, tabliczki</t>
  </si>
  <si>
    <t>UWAGA : PRZY DEMONTAŻU KABLI Z ODZYSKIEM MATERIAŁÓW NALEŻY UWZGLĘDNIĆ W POSZCZEGÓLNYCH POZYCJACH TABEL 80% WARTOŚCI KOSZTÓW</t>
  </si>
  <si>
    <t>UWAGA : PRZY DEMONTAŻU KABLI BEZ ODZYSKU MATERIAŁÓW NALEŻY UWZGLĘDNIĆ W POSZCZEGÓLNYCH POPZYCJACH TABEL 60% WARTOŚCI KOSZTÓW</t>
  </si>
  <si>
    <t>Cena za 1 pozycję zawiera:</t>
  </si>
  <si>
    <t>dostawa dławika, tabliczki itd.</t>
  </si>
  <si>
    <t xml:space="preserve">montaż  </t>
  </si>
  <si>
    <t xml:space="preserve">Zakres prac, rozdział 4: </t>
  </si>
  <si>
    <t>Puszki, skrzynki</t>
  </si>
  <si>
    <t>El Puk RAB 110 - 20S ;blacha zamykająca;60;200, cynk Sędzimira</t>
  </si>
  <si>
    <t>El Puk WLAD  60 S; pokrywa odgałęzienia drabiny; 600 ; c.Sędzimira</t>
  </si>
  <si>
    <t>El Puk WLAD  60 F; pokrywa odgałęzienia drabiny; 600 ; c.zanurzen.</t>
  </si>
  <si>
    <t>El Puk WLADR  60 S; pokrywa odgałęzienia drabiny z ryglem; 600 ; c.S.</t>
  </si>
  <si>
    <t>El Puk WLADR  60 F; pokrywa odgałęzienia drabiny z ryglem; 600 ; c.z.</t>
  </si>
  <si>
    <t>El Puk WLKD  60 S; pokrywa skrzyżowania drabiny; 600 ; c.Sędzimira</t>
  </si>
  <si>
    <t>El Puk WLKD  60 F; pokrywa skrzyżowania drabiny; 600 ; c.zanurzen.</t>
  </si>
  <si>
    <t>El Puk WLKDR  60 S; pokrywa skrzyżowania drabiny z ryglem; 600 ; c.S</t>
  </si>
  <si>
    <t>El Puk WLKDR  60 F; pokrywa skrzyżowania drabiny z ryglem; 600 ; c.z.</t>
  </si>
  <si>
    <t>8.1.31</t>
  </si>
  <si>
    <t>8.1.32</t>
  </si>
  <si>
    <t>8.1.33</t>
  </si>
  <si>
    <t>8.1.34</t>
  </si>
  <si>
    <t>8.1.35</t>
  </si>
  <si>
    <t>8.1.36</t>
  </si>
  <si>
    <t>8.1.37</t>
  </si>
  <si>
    <t>8.1.38</t>
  </si>
  <si>
    <t>8.1.39</t>
  </si>
  <si>
    <t>8.1.40</t>
  </si>
  <si>
    <t>8.1.41</t>
  </si>
  <si>
    <t>8.1.42</t>
  </si>
  <si>
    <t>8.1.43</t>
  </si>
  <si>
    <t>8.1.44</t>
  </si>
  <si>
    <t>8.1.45</t>
  </si>
  <si>
    <t>8.1.46</t>
  </si>
  <si>
    <t>8.1.47</t>
  </si>
  <si>
    <t>8.1.48</t>
  </si>
  <si>
    <t>8.1.49</t>
  </si>
  <si>
    <t>8.1.50</t>
  </si>
  <si>
    <t>8.1.51</t>
  </si>
  <si>
    <t>8.1.52</t>
  </si>
  <si>
    <t>Rura giętka Typ: SILVYN LCC - 2/16</t>
  </si>
  <si>
    <t>Rura giętka Typ: SILVYN LCC - 2/20</t>
  </si>
  <si>
    <t>Rura giętka Typ: SILVYN LCC - 2/25</t>
  </si>
  <si>
    <t>Rura giętka Typ: SILVYN LCC - 2/32</t>
  </si>
  <si>
    <t>Rura giętka Typ: SILVYN LCC - 2/40</t>
  </si>
  <si>
    <t>Rura giętka Typ: SILVYN LCC - 2/50</t>
  </si>
  <si>
    <t>Rura giętka Typ: SILVYN LCC - 2/63</t>
  </si>
  <si>
    <t xml:space="preserve">                                               Janusz Micek</t>
  </si>
  <si>
    <t>Zatwierdził:</t>
  </si>
  <si>
    <t>8.1.54</t>
  </si>
  <si>
    <t>8.1.55</t>
  </si>
  <si>
    <t>8.1.56</t>
  </si>
  <si>
    <t>albo Zleceniobiorca</t>
  </si>
  <si>
    <t>Decyzja przy kontrakcie</t>
  </si>
  <si>
    <t>Materiały oświetleniowe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</si>
  <si>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</si>
  <si>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</si>
  <si>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</si>
  <si>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</si>
  <si>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</si>
  <si>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</si>
  <si>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</si>
  <si>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</si>
  <si>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</si>
  <si>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</si>
  <si>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</si>
  <si>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</si>
  <si>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5.2.27</t>
  </si>
  <si>
    <t>5.2.28</t>
  </si>
  <si>
    <t>5.2.29</t>
  </si>
  <si>
    <t>.+ opaska ok. 1 szt. / 2 m; w ziemi - taśma ozn.</t>
  </si>
  <si>
    <t xml:space="preserve">YoKSLYekwf      2 x 1  </t>
  </si>
  <si>
    <t xml:space="preserve">YoKSLYekwf      3 x 1  </t>
  </si>
  <si>
    <t xml:space="preserve">YoKSLYekwf      4 x 1  </t>
  </si>
  <si>
    <t xml:space="preserve">YoKSLYekwf      7 x 1  </t>
  </si>
  <si>
    <t xml:space="preserve">Pomiar skuteczności ochrony przeciwporażeniowej </t>
  </si>
  <si>
    <t>Pomiar ciągłości żył</t>
  </si>
  <si>
    <t>Pomiar rezystancji uziemienia</t>
  </si>
  <si>
    <t>.+ wiązanie tą opaską</t>
  </si>
  <si>
    <t>Materiały pomocnicze:</t>
  </si>
  <si>
    <t>Końcówki kabli, zakońcyenia kabli</t>
  </si>
  <si>
    <t>Śruby, podkładki, nakrętki</t>
  </si>
  <si>
    <t>Plastykowe końcówki do rur ocynkowanych</t>
  </si>
  <si>
    <t>Plastykowe kapy do końców profili H, tras kablowych</t>
  </si>
  <si>
    <t>A4</t>
  </si>
  <si>
    <t>w rurze stalowej, plastykowej</t>
  </si>
  <si>
    <t>w kanale, na półce, w rynnie, w ziemi</t>
  </si>
  <si>
    <t xml:space="preserve">pojedynczo na drabince  </t>
  </si>
  <si>
    <t>.+ uchwyt (obejmka ) aluminiowa</t>
  </si>
  <si>
    <t>.+ montaż uchwytu ( obejmki )</t>
  </si>
  <si>
    <t>.+ uchwyt (obejmka ) stalowa</t>
  </si>
  <si>
    <t>Ogólnie</t>
  </si>
  <si>
    <t>Sonda ultradźwiękowa, Prosonic Sensor,             typ: FDU-83-RG1</t>
  </si>
  <si>
    <t>Sonda ultradźwiękowa, Prosonic Sensor,             typ: FDU-84-RG1</t>
  </si>
  <si>
    <t>Montaż elektryczny</t>
  </si>
  <si>
    <t>Spis treści</t>
  </si>
  <si>
    <t>pomiaru</t>
  </si>
  <si>
    <t>Uchwyt do tabliczki oznaczeniowej,                     typ: Logimark</t>
  </si>
  <si>
    <t>Tabliczka oznaczeniowa, pusta                           typ: Logimark</t>
  </si>
  <si>
    <t>Tabliczka oznaczeniowa, kompl. (3.11.4+3.11.5)  typ: Logimark</t>
  </si>
  <si>
    <t>Tabliczka oznaczeniowa, kompl. (3.11.4+3.11.6)  typ: Logimark</t>
  </si>
  <si>
    <t>El Puk LW 52 ; wkładka stabilizująca do uchwytów kablowych</t>
  </si>
  <si>
    <t>El Puk LW 56 ; wkładka stabilizująca do uchwytów kablowych</t>
  </si>
  <si>
    <t>E Puk WL 120 - 60 S;  120; 600; 6000; cynk Sędzimira</t>
  </si>
  <si>
    <t>El Puk WL 120 - 60 F;  120; 600; 6000; cynk zanurzeniowo</t>
  </si>
  <si>
    <r>
      <t xml:space="preserve">1.2     Kabel energetyczny     NYY - J     </t>
    </r>
    <r>
      <rPr>
        <b/>
        <sz val="14"/>
        <rFont val="Arial CE"/>
        <family val="2"/>
      </rPr>
      <t>( YKY-żo )</t>
    </r>
    <r>
      <rPr>
        <sz val="14"/>
        <rFont val="Arial CE"/>
        <family val="2"/>
      </rPr>
      <t xml:space="preserve">   0,6/1kV      ;    opona czarna</t>
    </r>
  </si>
  <si>
    <t>1.2.1</t>
  </si>
  <si>
    <t>NYY-J       3x     1,5 qmm</t>
  </si>
  <si>
    <t>1.2.2</t>
  </si>
  <si>
    <t>NYY-J       3x     2,5 qmm</t>
  </si>
  <si>
    <t>1.2.3</t>
  </si>
  <si>
    <t>NYY-J       3x     4    qmm</t>
  </si>
  <si>
    <t>1.2.4</t>
  </si>
  <si>
    <t>NYY-J       3x     6    qmm</t>
  </si>
  <si>
    <t>1.2.5</t>
  </si>
  <si>
    <t>NYY-J       3x   10    qmm</t>
  </si>
  <si>
    <t>8.1.53</t>
  </si>
  <si>
    <t>NYY-J       3x   16    qmm</t>
  </si>
  <si>
    <t>El Puk LEBLB  60F ;płyta blaszana łuk ; ;600 ; 3000 ;cynk zanurzen.</t>
  </si>
  <si>
    <t>El Puk WLD 60 S; pokrywa drabiny ; 600 ; 3000 ; cynk Sędzimira</t>
  </si>
  <si>
    <t>Buczek przedstartowy                  typ: DS5 / 230 V AC ( Dauerton )</t>
  </si>
  <si>
    <t>Pfannenberg / D</t>
  </si>
  <si>
    <t>5.3.9</t>
  </si>
  <si>
    <t>Lampa sygnalizacyjna                  typ: ABL / 220 V AC</t>
  </si>
  <si>
    <t>5.3.10</t>
  </si>
  <si>
    <t>5.4.1</t>
  </si>
  <si>
    <t>Schneider</t>
  </si>
  <si>
    <t>5.4.2</t>
  </si>
  <si>
    <t>5.4.3</t>
  </si>
  <si>
    <t>5.4.4</t>
  </si>
  <si>
    <t>IFM</t>
  </si>
  <si>
    <t>5.4.5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</si>
  <si>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</si>
  <si>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</si>
  <si>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</si>
  <si>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</si>
  <si>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</si>
  <si>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</si>
  <si>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</si>
  <si>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</si>
  <si>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</si>
  <si>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El Puk KW 020 F ;wspornik poziomy ;200 ; syst. naścienny ; cynk zan.</t>
  </si>
  <si>
    <t>El Puk KW 030 F ;wspornik poziomy ;300 ; syst. naścienny ; cynk zan.</t>
  </si>
  <si>
    <t>El Puk KW 040 F ;wspornik poziomy ;400 ; syst. naścienny ; cynk zan.</t>
  </si>
  <si>
    <t>El Puk KW 050 F ;wspornik poziomy ;500 ; syst. naścienny ; cynk zan.</t>
  </si>
  <si>
    <t>El Puk KW 060 F ;wspornik poziomy ;600 ; syst. naścienny ; cynk zan.</t>
  </si>
  <si>
    <t>El Puk A41-60B ;szyna kotwowa C 41x41; 6000 ;cynk Sedzimira</t>
  </si>
  <si>
    <t>EL Puk BL: 3F; łącznik kątowy</t>
  </si>
  <si>
    <t>EL Puk BL: 6; łącznik kątowy</t>
  </si>
  <si>
    <t>8.7.30</t>
  </si>
  <si>
    <t>8.7.31</t>
  </si>
  <si>
    <t>8.7.32</t>
  </si>
  <si>
    <t>8.7.33</t>
  </si>
  <si>
    <t>8.7.34</t>
  </si>
  <si>
    <t>8.7.35</t>
  </si>
  <si>
    <t>8.7.36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</si>
  <si>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</si>
  <si>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</si>
  <si>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</si>
  <si>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</si>
  <si>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</si>
  <si>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</si>
  <si>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</si>
  <si>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</si>
  <si>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</si>
  <si>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</si>
  <si>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</si>
  <si>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8.6.12</t>
  </si>
  <si>
    <t>8.6.13</t>
  </si>
  <si>
    <t>8.6.14</t>
  </si>
  <si>
    <t>8.6.15</t>
  </si>
  <si>
    <t>8.6.16</t>
  </si>
  <si>
    <t>8.6.17</t>
  </si>
  <si>
    <t>8.6.18</t>
  </si>
  <si>
    <t>8.6.19</t>
  </si>
  <si>
    <t>8.6.20</t>
  </si>
  <si>
    <t>8.6.21</t>
  </si>
  <si>
    <t>8.6.22</t>
  </si>
  <si>
    <t>1x16</t>
  </si>
  <si>
    <t>1x25</t>
  </si>
  <si>
    <t>1x35</t>
  </si>
  <si>
    <t>1x50</t>
  </si>
  <si>
    <t>1x70</t>
  </si>
  <si>
    <t>1x95</t>
  </si>
  <si>
    <t>1x120</t>
  </si>
  <si>
    <t>1x150</t>
  </si>
  <si>
    <t>1x185</t>
  </si>
  <si>
    <t>XnHKXS       1 x    95   qmm</t>
  </si>
  <si>
    <t>XnHKXS       1 x    70   qmm</t>
  </si>
  <si>
    <t>XnHKXS       1 x  120   qmm</t>
  </si>
  <si>
    <t>XnHKXS       1 x  150   qmm</t>
  </si>
  <si>
    <t>XnHKXS       1 x  185   qmm</t>
  </si>
  <si>
    <t>XnHKXS       1 x  240   qmm</t>
  </si>
  <si>
    <t>A1*1,16</t>
  </si>
  <si>
    <t>A5*1,16</t>
  </si>
  <si>
    <t>R*1,26</t>
  </si>
  <si>
    <t>R*1,16</t>
  </si>
  <si>
    <t>R*1,15</t>
  </si>
  <si>
    <t>7.9  Obejmy odsadzane HILTI</t>
  </si>
  <si>
    <t>7,9,1</t>
  </si>
  <si>
    <t>7,9,2</t>
  </si>
  <si>
    <t>7,9,3</t>
  </si>
  <si>
    <t>7,9,4</t>
  </si>
  <si>
    <t>7,9,5</t>
  </si>
  <si>
    <t>XnHKXS       3 x   35     qmm</t>
  </si>
  <si>
    <t>XnHKXs        3 x   50     qmm</t>
  </si>
  <si>
    <t>XnHKXS       3 x   70     qmm</t>
  </si>
  <si>
    <t>XnHKXS       3 x  120    qmm</t>
  </si>
  <si>
    <t>H07RN-F    4 x     1,5</t>
  </si>
  <si>
    <t>H07RN-F    4 x     2,5</t>
  </si>
  <si>
    <t>H07RN-F    4 x     4</t>
  </si>
  <si>
    <t>H07RN-F    4 x     6</t>
  </si>
  <si>
    <t>H07RN-F    4 x   10</t>
  </si>
  <si>
    <t>H07RN-F    4 x   16</t>
  </si>
  <si>
    <t>H07RN-F    4 x   25</t>
  </si>
  <si>
    <t>Telemechanique</t>
  </si>
  <si>
    <t>Czujnik poziomu typ: SOLIPHANT II FTM31, A2DA1A     + wkladka FEM 32</t>
  </si>
  <si>
    <t>Czujnik poziomu typ: SOLIPHANT II FTM30, A2DA1       + wkładka FEM 32</t>
  </si>
  <si>
    <t>Czujnik poziomu poj.typ: SOLICAP FTC51-AG2AB12E4  + wkładka EC24Z</t>
  </si>
  <si>
    <t>Czujnik poziomu typ: PROSONIC FMU40-ARB2A2</t>
  </si>
  <si>
    <t>Sygnalizator poziomu typu: SOLISWITCH FTE30-AA11</t>
  </si>
  <si>
    <t>Przetwornik, do pomiaru poziomu ultradzwiekowy typ: FMU 860-R1A1A1</t>
  </si>
  <si>
    <t>Sonda ultradźwiękowa, Prosonic Sensor,             typ: FDU-81-RG1A</t>
  </si>
  <si>
    <t>Dławik   ST 42        z przeciwnakrętką</t>
  </si>
  <si>
    <t>Dławik   ST 48        z przeciwnakrętką</t>
  </si>
  <si>
    <t>Dławik   ST   9        z przeciwnakrętką</t>
  </si>
  <si>
    <t>całkowity</t>
  </si>
  <si>
    <t>4.1      Puszki  odgałęźne IP65 ;   twardy plastyk</t>
  </si>
  <si>
    <t>Puszka odgałęźna typ: KF 9045  z zaciskami  5 x 4</t>
  </si>
  <si>
    <t>Puszka odgałęźna typ: KF 9065  z zaciskami  5 x 6</t>
  </si>
  <si>
    <t>Puszka odgałęźna typ: KF 9105  z zaciskami  5 x 10</t>
  </si>
  <si>
    <t>Puszka odgałęźna typ: KF 9255  z zaciskami  5 x 25</t>
  </si>
  <si>
    <t>Puszka odgałęźna typ: KF 9505  z zaciskami  5 x 50</t>
  </si>
  <si>
    <t>Puszka odgałęźna typ: KF 9025  z zaciskami  5 x 2,5</t>
  </si>
  <si>
    <t>Wyłącznik remontowy    Typ: P1-  25 / I2 / SVB / HI11</t>
  </si>
  <si>
    <t>El Puk K 32 HB ; uchwyt kablowy dla średnicy 21-24 mm</t>
  </si>
  <si>
    <t>El Puk K 36 HB ; uchwyt kablowy dla średnicy 33-36 mm</t>
  </si>
  <si>
    <t>El Puk K 40 HB ; uchwyt kablowy dla średnicy 37-40 mm</t>
  </si>
  <si>
    <t>El Puk K 44 HB ; uchwyt kablowy dla średnicy 41-44 mm</t>
  </si>
  <si>
    <t>El Puk K 48 HB ; uchwyt kablowy dla średnicy 33-36 mm</t>
  </si>
  <si>
    <t>El Puk K 52 HB ; uchwyt kablowy dla średnicy 49-52 mm</t>
  </si>
  <si>
    <t>El Puk K 56 HB ; uchwyt kablowy dla średnicy 53-56 mm</t>
  </si>
  <si>
    <t>El Puk SES 10X25 F   ;śruba mocujaca</t>
  </si>
  <si>
    <t>El Puk US 10X21 F    ;podkładka</t>
  </si>
  <si>
    <t>El Puk SEM M10    ;nakrętka</t>
  </si>
  <si>
    <t>El Puk AM 22 M6   ;nakrętka kotwowa</t>
  </si>
  <si>
    <t>El Puk AM 22 M8   ;nakrętka kotwowa</t>
  </si>
  <si>
    <t>El Puk AM 22 M10   ;nakrętka kotwowa</t>
  </si>
  <si>
    <t>El Puk AM 22 M12   ;nakrętka kotwowa</t>
  </si>
  <si>
    <t>NYM-J          5  x  6     qmm</t>
  </si>
  <si>
    <t>montazu</t>
  </si>
  <si>
    <t>calkowity</t>
  </si>
  <si>
    <t>R</t>
  </si>
  <si>
    <t>M + R</t>
  </si>
  <si>
    <t xml:space="preserve">2.1        Mufy przelotowe do kabli  z tworzyw sztucznych do 1 kV </t>
  </si>
  <si>
    <t>2.1.1</t>
  </si>
  <si>
    <t>2.1.2</t>
  </si>
  <si>
    <t>2.1.3</t>
  </si>
  <si>
    <t>2.1.4</t>
  </si>
  <si>
    <t>2.1.5</t>
  </si>
  <si>
    <t xml:space="preserve">R </t>
  </si>
  <si>
    <t>3.1.1</t>
  </si>
  <si>
    <t>Hensel</t>
  </si>
  <si>
    <t>3.1.2</t>
  </si>
  <si>
    <t>3.1.3</t>
  </si>
  <si>
    <t>3.1.4</t>
  </si>
  <si>
    <t>3.1.5</t>
  </si>
  <si>
    <t>3.1.6</t>
  </si>
  <si>
    <t>3.1.7</t>
  </si>
  <si>
    <t>Lapp Kabel</t>
  </si>
  <si>
    <t>3.3.1</t>
  </si>
  <si>
    <t>Spelsberg</t>
  </si>
  <si>
    <t>3.3.2</t>
  </si>
  <si>
    <t>3.3.3</t>
  </si>
  <si>
    <t>3.3.4</t>
  </si>
  <si>
    <t>3.3.5</t>
  </si>
  <si>
    <t>3.3.6</t>
  </si>
  <si>
    <t>3.3.7</t>
  </si>
  <si>
    <t>3.3.8</t>
  </si>
  <si>
    <t>Weidmüller</t>
  </si>
  <si>
    <t>Tabliczka ozn. ok. 4   x 8 cm,  typ: Resopal grawerowany</t>
  </si>
  <si>
    <t>XnHKXS       1 x    35   qmm</t>
  </si>
  <si>
    <t>XnHKXS       1 x    50   qmm</t>
  </si>
  <si>
    <t>Badanie natężenia oświetlenia</t>
  </si>
  <si>
    <t>11.1.8</t>
  </si>
  <si>
    <t>NYY-J       4x  150    qmm</t>
  </si>
  <si>
    <t>NYY-J       4x  185    qmm</t>
  </si>
  <si>
    <t>NYY-J       4x  240    qmm</t>
  </si>
  <si>
    <t>z upustem</t>
  </si>
  <si>
    <t>bup</t>
  </si>
  <si>
    <t>Sonda ultradźwiękowa, Prosonic Sensor,             typ: FDU-86-RG1</t>
  </si>
  <si>
    <t>Sonda pojemnościowa. Nivector                          typu: FTC968 DC</t>
  </si>
  <si>
    <t>H07RN-F    4 x   35</t>
  </si>
  <si>
    <t>H07RN-F    4 x   50</t>
  </si>
  <si>
    <t>H07RN-F    4 x   70</t>
  </si>
  <si>
    <t>H07RN-F    4 x   95</t>
  </si>
  <si>
    <t>Tabliczka ozn. ok. 1,5x 8 cm,  typ: Resopal grawerowany</t>
  </si>
  <si>
    <t>4.1.1</t>
  </si>
  <si>
    <t>4.1.2</t>
  </si>
  <si>
    <t>4.1.3</t>
  </si>
  <si>
    <t>4.1.4</t>
  </si>
  <si>
    <t>4.1.5</t>
  </si>
  <si>
    <t>4.1.6</t>
  </si>
  <si>
    <t>4.2.1</t>
  </si>
  <si>
    <t>Moeller</t>
  </si>
  <si>
    <t>4.2.2</t>
  </si>
  <si>
    <t>4.2.3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</si>
  <si>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</si>
  <si>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</si>
  <si>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</si>
  <si>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</si>
  <si>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</si>
  <si>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</si>
  <si>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</si>
  <si>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</si>
  <si>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</si>
  <si>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</si>
  <si>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</si>
  <si>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</si>
  <si>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</si>
  <si>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</si>
  <si>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</si>
  <si>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</si>
  <si>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</si>
  <si>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</si>
  <si>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</si>
  <si>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</si>
  <si>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</si>
  <si>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</si>
  <si>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</si>
  <si>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</si>
  <si>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</si>
  <si>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</si>
  <si>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 xml:space="preserve"> Wyłącznik zbiegania taśmy typ: HES 011</t>
  </si>
  <si>
    <t>1.17.1</t>
  </si>
  <si>
    <t>1.17.2</t>
  </si>
  <si>
    <t>1.17.3</t>
  </si>
  <si>
    <t>1.17.4</t>
  </si>
  <si>
    <t>1.17.5</t>
  </si>
  <si>
    <t>1.17.6</t>
  </si>
  <si>
    <t>1.17.7</t>
  </si>
  <si>
    <t>1.17.8</t>
  </si>
  <si>
    <t>1.18.1</t>
  </si>
  <si>
    <t>1.19.1</t>
  </si>
  <si>
    <t>1.19.2</t>
  </si>
  <si>
    <t>1.19.3</t>
  </si>
  <si>
    <t>1.19.4</t>
  </si>
  <si>
    <t>1.19.5</t>
  </si>
  <si>
    <t>1.19.6</t>
  </si>
  <si>
    <t>1.19.7</t>
  </si>
  <si>
    <t>1.19.8</t>
  </si>
  <si>
    <t xml:space="preserve">2.2      Mufy przelotowe do kabli  3-żyłowych z tworzyw sztucznych do 6 kV </t>
  </si>
  <si>
    <t>2.2.1</t>
  </si>
  <si>
    <t>2.2.2</t>
  </si>
  <si>
    <t>2.2.3</t>
  </si>
  <si>
    <t>2.3    Głowice wnętrzowe do kabli 3-żyłowych z tworzyw sztucznych do 6 kV</t>
  </si>
  <si>
    <t>2.3.1</t>
  </si>
  <si>
    <t>2.3.2</t>
  </si>
  <si>
    <t>2.3.3</t>
  </si>
  <si>
    <t>2.4</t>
  </si>
  <si>
    <t>2.4.1</t>
  </si>
  <si>
    <t>2.4.2</t>
  </si>
  <si>
    <t>2.5</t>
  </si>
  <si>
    <t>2.5.1</t>
  </si>
  <si>
    <t>2.5.2</t>
  </si>
  <si>
    <t>2.5.3</t>
  </si>
  <si>
    <t>3.2      Dławice kablowe MS, mosiądz ( n.p.: SMKV... 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</si>
  <si>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</si>
  <si>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</si>
  <si>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</si>
  <si>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</si>
  <si>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</si>
  <si>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</si>
  <si>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</si>
  <si>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</si>
  <si>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    Tabliczki oznaczeniowe i oznaczniki kablowe</t>
  </si>
  <si>
    <t>3.3.9</t>
  </si>
  <si>
    <t>3.3.10</t>
  </si>
  <si>
    <t>3.3.11</t>
  </si>
  <si>
    <t>5.5    Pomiary cyfrowe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</si>
  <si>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</si>
  <si>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</si>
  <si>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</si>
  <si>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</si>
  <si>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</si>
  <si>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</si>
  <si>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</si>
  <si>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</si>
  <si>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</si>
  <si>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</si>
  <si>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</si>
  <si>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</si>
  <si>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</si>
  <si>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</si>
  <si>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</si>
  <si>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</si>
  <si>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</si>
  <si>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5.5.18</t>
  </si>
  <si>
    <t>5.5.19</t>
  </si>
  <si>
    <t>5.6   Pomiary analogowe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</si>
  <si>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</si>
  <si>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</si>
  <si>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</si>
  <si>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</si>
  <si>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</si>
  <si>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</si>
  <si>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</si>
  <si>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</si>
  <si>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</si>
  <si>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</si>
  <si>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</si>
  <si>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</si>
  <si>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</si>
  <si>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</si>
  <si>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5.6.15</t>
  </si>
  <si>
    <t>5.6.16</t>
  </si>
  <si>
    <t>5.6.17</t>
  </si>
  <si>
    <t>5.6.18</t>
  </si>
  <si>
    <t>5.6.19</t>
  </si>
  <si>
    <t>5.6.20</t>
  </si>
  <si>
    <t>7.2     Mufy  ( złączki ) ocynkowane,   typ: STAHLPANC.</t>
  </si>
  <si>
    <t>7.2.1</t>
  </si>
  <si>
    <t>7.2.2</t>
  </si>
  <si>
    <t>7.2.3</t>
  </si>
  <si>
    <t>7.2.4</t>
  </si>
  <si>
    <t>7.2.5</t>
  </si>
  <si>
    <t>7.4     Giętkie rury metalowe z powłoką z tworzywa sztucznego  Typ: SILVYN LCC-2</t>
  </si>
  <si>
    <t xml:space="preserve">7.5   Rury plastykowe z twardego PVC Typ: RL </t>
  </si>
  <si>
    <t>7.5.1</t>
  </si>
  <si>
    <t>7.5.2</t>
  </si>
  <si>
    <t>7.5.3</t>
  </si>
  <si>
    <t>7.5.4</t>
  </si>
  <si>
    <t>7.5.5</t>
  </si>
  <si>
    <t>7.6   Kolanka  plastykowe z twardego PVC Typ: ZKL</t>
  </si>
  <si>
    <t>7.6.1</t>
  </si>
  <si>
    <t>7.6.2</t>
  </si>
  <si>
    <t>7.6.3</t>
  </si>
  <si>
    <t>7.6.4</t>
  </si>
  <si>
    <t>7.6.5</t>
  </si>
  <si>
    <t>7.7   Połączenia giętkie plastykowe PVCTyp: ZCL</t>
  </si>
  <si>
    <t>7.7.1</t>
  </si>
  <si>
    <t>7.7.2</t>
  </si>
  <si>
    <t>7.7.3</t>
  </si>
  <si>
    <t>7.7.4</t>
  </si>
  <si>
    <t>7.7.5</t>
  </si>
  <si>
    <t>7.8.1</t>
  </si>
  <si>
    <t>7.8.2</t>
  </si>
  <si>
    <t>7.8.3</t>
  </si>
  <si>
    <t>7.8.4</t>
  </si>
  <si>
    <t>7.8.5</t>
  </si>
  <si>
    <t>9.4   Szyna wyrównawcza / inst. odgromowa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</si>
  <si>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</si>
  <si>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</si>
  <si>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</si>
  <si>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</si>
  <si>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</si>
  <si>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</si>
  <si>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</si>
  <si>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</si>
  <si>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</si>
  <si>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</si>
  <si>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PLN/ m3</t>
  </si>
  <si>
    <t>Wyłącznik remontowy    Typ: P1-  32 / I2 / SVB / HI11</t>
  </si>
  <si>
    <t>Wyłącznik remontowy    Typ: P3-  63 / I4 / SVB / HI11</t>
  </si>
  <si>
    <t>Wyłącznik remontowy    Typ: P3-100 / I5 / SVB / HI11</t>
  </si>
  <si>
    <t>Pneumatyczny czujnik ciśnienia typu: XMLA010A2S11</t>
  </si>
  <si>
    <t>Indukcyjny czujnik                            typ: IM 5038,Nr.zam.: IME 2020-FRKG</t>
  </si>
  <si>
    <t>Wyłącznik   awaryjny    typ: 3SB3801-0DF-Z-2OO ( 2 styki rozwierane )</t>
  </si>
  <si>
    <t>Indukcyjny czujnik obrotów  18mm,  typ: IG5719, Nr.zam.: IGE-2008-FRKG</t>
  </si>
  <si>
    <t>Dittelbach &amp;</t>
  </si>
  <si>
    <t>Kerzler</t>
  </si>
  <si>
    <t>6.1    Osprzet oświetleniowy  ( podtynkowy )</t>
  </si>
  <si>
    <t>6.2    Oprawy oświetleniowe</t>
  </si>
  <si>
    <t>Wyl. awaryjny, linkowy;                  typ: LHPw - 16 / 2 - B        ( 2x 50m, 8A )</t>
  </si>
  <si>
    <t>6.3     Łączniki</t>
  </si>
  <si>
    <t>6.4    Konstrukcje / urządzenia  pomocnicze do montażu oświetlenia</t>
  </si>
  <si>
    <t>Wysięgnik do montażu opraw oświetleniowych</t>
  </si>
  <si>
    <t>Inteligentny włącznik   typ: R12-110 230 V 1s / 1oe</t>
  </si>
  <si>
    <t>Łańcuch    PO/L 1m</t>
  </si>
  <si>
    <t>8.2.7</t>
  </si>
  <si>
    <t>8.2.8</t>
  </si>
  <si>
    <t>8.2.9</t>
  </si>
  <si>
    <t>7.3     Końcówka rur stalowo - pancernych typu 129</t>
  </si>
  <si>
    <t xml:space="preserve">Rura plastykowa    RL 16 </t>
  </si>
  <si>
    <t>Rura plastykowa   RL 18</t>
  </si>
  <si>
    <t>Rura plastykowa    RL 28</t>
  </si>
  <si>
    <t xml:space="preserve">Rura plastykowa    RL 40 </t>
  </si>
  <si>
    <t>Rura plastykowa   RL 20</t>
  </si>
  <si>
    <t>Połączenie ZCL 16</t>
  </si>
  <si>
    <t xml:space="preserve">Połączenie ZCL 18   </t>
  </si>
  <si>
    <t>Połączenie ZCL 20</t>
  </si>
  <si>
    <t xml:space="preserve">Połączenie ZCL 28  </t>
  </si>
  <si>
    <t>Połączenie ZCL 40</t>
  </si>
  <si>
    <t>7.8   Uchwyt zamykany do rur PCV typ UZ</t>
  </si>
  <si>
    <t>Uchwyt UZ - 16</t>
  </si>
  <si>
    <t>Uchwyt UZ - 18</t>
  </si>
  <si>
    <t>Uchwyt UZ - 20</t>
  </si>
  <si>
    <t>Uchwyt UZ - 28</t>
  </si>
  <si>
    <t>Uchwyt UZ - 40</t>
  </si>
  <si>
    <t>8.1       Drabiny kablowe L 60/LS 60; ocynkowane  H=60 ; rozstaw szczebli 300 mm</t>
  </si>
  <si>
    <t>8.2       Koryta kablowe  ; ocynkowane H=60</t>
  </si>
  <si>
    <t>8.3      Drabinki kablowe L 100 ; ocynkowane  H=100 ; rozstaw szczebli 300 mm</t>
  </si>
  <si>
    <t>8.4.13</t>
  </si>
  <si>
    <t>8.6.44</t>
  </si>
  <si>
    <t>8.6.45</t>
  </si>
  <si>
    <t>8.6.46</t>
  </si>
  <si>
    <t>8.6.47</t>
  </si>
  <si>
    <t>8.6.48</t>
  </si>
  <si>
    <t>8.6.49</t>
  </si>
  <si>
    <t>8.6.50</t>
  </si>
  <si>
    <t>8.6.51</t>
  </si>
  <si>
    <t>8.6.52</t>
  </si>
  <si>
    <t>8.6.53</t>
  </si>
  <si>
    <t xml:space="preserve">          </t>
  </si>
  <si>
    <t>8.6.54</t>
  </si>
  <si>
    <t>8.6.55</t>
  </si>
  <si>
    <t>8.8      Drabinki kablowe samonośne ; ocynkowane  H=120, 150 i 200 ; rozstaw szczebli 300 mm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</si>
  <si>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</si>
  <si>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</si>
  <si>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</si>
  <si>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</si>
  <si>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</si>
  <si>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</si>
  <si>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</si>
  <si>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</si>
  <si>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</si>
  <si>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8.8.10</t>
  </si>
  <si>
    <t>8.8.11</t>
  </si>
  <si>
    <t>8.8.12</t>
  </si>
  <si>
    <t>8.8.13</t>
  </si>
  <si>
    <t>8.8.14</t>
  </si>
  <si>
    <t>8.8.15</t>
  </si>
  <si>
    <t>8.8.16</t>
  </si>
  <si>
    <t>8.8.17</t>
  </si>
  <si>
    <t>8.8.18</t>
  </si>
  <si>
    <t>8.8.19</t>
  </si>
  <si>
    <t>8.8.20</t>
  </si>
  <si>
    <t>8.8.21</t>
  </si>
  <si>
    <t>8.8.22</t>
  </si>
  <si>
    <t>8.8.23</t>
  </si>
  <si>
    <t>8.8.24</t>
  </si>
  <si>
    <t>8.8.25</t>
  </si>
  <si>
    <t>8.8.26</t>
  </si>
  <si>
    <t>8.8.27</t>
  </si>
  <si>
    <t>8.8.28</t>
  </si>
  <si>
    <t>8.8.29</t>
  </si>
  <si>
    <t>8.8.30</t>
  </si>
  <si>
    <t>8.8.31</t>
  </si>
  <si>
    <t>8.8.32</t>
  </si>
  <si>
    <t>8.8.33</t>
  </si>
  <si>
    <t>8.8.34</t>
  </si>
  <si>
    <t>8.8.35</t>
  </si>
  <si>
    <t>8.8.36</t>
  </si>
  <si>
    <t>8.8.37</t>
  </si>
  <si>
    <t>8.8.38</t>
  </si>
  <si>
    <t>8.8.39</t>
  </si>
  <si>
    <t>8.8.40</t>
  </si>
  <si>
    <t>8.8.41</t>
  </si>
  <si>
    <t>8.8.42</t>
  </si>
  <si>
    <t>8.8.43</t>
  </si>
  <si>
    <t>8.8.44</t>
  </si>
  <si>
    <t>8.8.45</t>
  </si>
  <si>
    <t>8.8.46</t>
  </si>
  <si>
    <t>8.8.47</t>
  </si>
  <si>
    <t>8.8.48</t>
  </si>
  <si>
    <t>Drut FE/ZN 8 zw.poziomy inkl. uchwyty</t>
  </si>
  <si>
    <t>Drut FE/ZN 8 zw.pionowy inkl. uchwyty</t>
  </si>
  <si>
    <t>5.4.21</t>
  </si>
  <si>
    <t>5.4.22</t>
  </si>
  <si>
    <t>Kiepe</t>
  </si>
  <si>
    <t>Wyłącznik awaryjny, linkowy typ: HEN 001</t>
  </si>
  <si>
    <t>5.3.1</t>
  </si>
  <si>
    <t>Siemens</t>
  </si>
  <si>
    <t>5.3.2</t>
  </si>
  <si>
    <t>5.3.3</t>
  </si>
  <si>
    <t>5.3.4</t>
  </si>
  <si>
    <t>5.3.5</t>
  </si>
  <si>
    <t>Buczek przedstartowy                  typ: HB3551-01;  230 V;  50Hz;  0,17A</t>
  </si>
  <si>
    <t>FAMOR</t>
  </si>
  <si>
    <t>5.3.6</t>
  </si>
  <si>
    <t>5.2.30</t>
  </si>
  <si>
    <t>Montaż i demontaż rusztowania</t>
  </si>
  <si>
    <t>10.4   Prace pomocnicze</t>
  </si>
  <si>
    <t>10.4.1</t>
  </si>
  <si>
    <t>10.4.2</t>
  </si>
  <si>
    <t>10.4.3</t>
  </si>
  <si>
    <t>10.4.4</t>
  </si>
  <si>
    <t>10.4.5</t>
  </si>
  <si>
    <t>10.4.6</t>
  </si>
  <si>
    <t>10.4.7</t>
  </si>
  <si>
    <t>Wykonaie opisów informacyjnych</t>
  </si>
  <si>
    <t>PLN/rbg</t>
  </si>
  <si>
    <t>10.4.8</t>
  </si>
  <si>
    <t>10.4.9</t>
  </si>
  <si>
    <t>10.4.10</t>
  </si>
  <si>
    <t>PLN/mb</t>
  </si>
  <si>
    <t>Indukcyjny czujnik obrotów  30mm,  typ: II 5436,  Nr.zam.: IGE-2015-FRKG</t>
  </si>
  <si>
    <t>5.4.6</t>
  </si>
  <si>
    <t>XRUHKXS  1 x   95 / 35</t>
  </si>
  <si>
    <t>XRUHAKXS  1 x   95 / 35</t>
  </si>
  <si>
    <t>5.4.7</t>
  </si>
  <si>
    <t>5.4.8</t>
  </si>
  <si>
    <t>5.4.9</t>
  </si>
  <si>
    <t>5.4.11</t>
  </si>
  <si>
    <t>5.4.12</t>
  </si>
  <si>
    <t>5.4.13</t>
  </si>
  <si>
    <t>5.4.14</t>
  </si>
  <si>
    <t>5.4.15</t>
  </si>
  <si>
    <t>5.4.16</t>
  </si>
  <si>
    <t>E &amp; H</t>
  </si>
  <si>
    <t xml:space="preserve">PLN /szt </t>
  </si>
  <si>
    <t xml:space="preserve">PLN /kg </t>
  </si>
  <si>
    <t>PLN /m</t>
  </si>
  <si>
    <t>PLN /szt</t>
  </si>
  <si>
    <t>PLN / m</t>
  </si>
  <si>
    <t xml:space="preserve">PLN / szt </t>
  </si>
  <si>
    <t xml:space="preserve">PLN / dm 3  </t>
  </si>
  <si>
    <t xml:space="preserve">PLN / kg </t>
  </si>
  <si>
    <t xml:space="preserve">PLN /kmpl </t>
  </si>
  <si>
    <t xml:space="preserve">PLN /komplet </t>
  </si>
  <si>
    <t>PLN /zestaw</t>
  </si>
  <si>
    <t>PLN /m ; PLN /szt</t>
  </si>
  <si>
    <t>6.1.1</t>
  </si>
  <si>
    <t>ELSO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</si>
  <si>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</si>
  <si>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</si>
  <si>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</si>
  <si>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</si>
  <si>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</si>
  <si>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</si>
  <si>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</si>
  <si>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</si>
  <si>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</si>
  <si>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Złącza kontr. taśma-taśma</t>
  </si>
  <si>
    <t>Złącza kontr. taśma-drut</t>
  </si>
  <si>
    <t>Uchwyt do montażu bednarki 2,5 szt./1mb</t>
  </si>
  <si>
    <t>Uchwyt do rur z wkrętami VF   50</t>
  </si>
  <si>
    <t>Uchwyt do rur z wkrętami VF   75</t>
  </si>
  <si>
    <t>Uchwyt do rur z wkrętami VF 110</t>
  </si>
  <si>
    <t>Osłona rurowa BE      50</t>
  </si>
  <si>
    <t>Osłona rurowa BE      75</t>
  </si>
  <si>
    <t>Osłona rurowa BE    110</t>
  </si>
  <si>
    <t>Osłona rurowa SRS    75</t>
  </si>
  <si>
    <t>Osłona rurowa SRS  110</t>
  </si>
  <si>
    <t>Osłona rurowa SRS  160</t>
  </si>
  <si>
    <t>Ceny jednostkowe</t>
  </si>
  <si>
    <t xml:space="preserve"> </t>
  </si>
  <si>
    <t>Data:</t>
  </si>
  <si>
    <t>Puszki,  skrzynki, gniazda</t>
  </si>
  <si>
    <t>Trasy kablowe</t>
  </si>
  <si>
    <t>Metalowe konstrukcje pomocnicze</t>
  </si>
  <si>
    <t>Prace ziemne , w betonie,  transportowe</t>
  </si>
  <si>
    <t>Cena za 1 m kabla zawiera:</t>
  </si>
  <si>
    <t>1.</t>
  </si>
  <si>
    <t>-</t>
  </si>
  <si>
    <t>dostawa kabla</t>
  </si>
  <si>
    <t>2.</t>
  </si>
  <si>
    <t>3.</t>
  </si>
  <si>
    <t>Rodzaje ukladania kabla:</t>
  </si>
  <si>
    <t>A1</t>
  </si>
  <si>
    <t>A2</t>
  </si>
  <si>
    <t>A3</t>
  </si>
  <si>
    <t>A5</t>
  </si>
  <si>
    <t>Pos.</t>
  </si>
  <si>
    <t>Opis robót</t>
  </si>
  <si>
    <t>Producent</t>
  </si>
  <si>
    <t>Jednostka</t>
  </si>
  <si>
    <t>Koszt</t>
  </si>
  <si>
    <t xml:space="preserve"> Koszt</t>
  </si>
  <si>
    <t>miary</t>
  </si>
  <si>
    <t>materialu</t>
  </si>
  <si>
    <t>drabince 1 x</t>
  </si>
  <si>
    <t>drabince X x</t>
  </si>
  <si>
    <t>M</t>
  </si>
  <si>
    <t>=</t>
  </si>
  <si>
    <r>
      <t xml:space="preserve">1.1     Kabel energetyczny     NYY - O     </t>
    </r>
    <r>
      <rPr>
        <b/>
        <sz val="14"/>
        <rFont val="Arial CE"/>
        <family val="2"/>
      </rPr>
      <t>( YKY )</t>
    </r>
    <r>
      <rPr>
        <sz val="14"/>
        <rFont val="Arial CE"/>
        <family val="2"/>
      </rPr>
      <t xml:space="preserve">   0,6/1kV      ;    opona czarna</t>
    </r>
  </si>
  <si>
    <t>1.1.1</t>
  </si>
  <si>
    <t>NYY-O       1x  16 qmm</t>
  </si>
  <si>
    <t>1.1.2</t>
  </si>
  <si>
    <t>NYY-O       1x  25 qmm</t>
  </si>
  <si>
    <t>1.1.3</t>
  </si>
  <si>
    <t>NYY-O       1x  35 qmm</t>
  </si>
  <si>
    <t>1.1.4</t>
  </si>
  <si>
    <t>NYY-O       1x  50 qmm</t>
  </si>
  <si>
    <t>1.1.5</t>
  </si>
  <si>
    <t>NYY-O       1x  70 qmm</t>
  </si>
  <si>
    <t>1.1.6</t>
  </si>
  <si>
    <t>NYY-O       1x  95 qmm</t>
  </si>
  <si>
    <t>1.1.7</t>
  </si>
  <si>
    <t>NYY-O       1x 120qmm</t>
  </si>
  <si>
    <t>1.1.8</t>
  </si>
  <si>
    <t>NYY-O       1x 150qmm</t>
  </si>
  <si>
    <t>1.1.9</t>
  </si>
  <si>
    <t>1.7.6</t>
  </si>
  <si>
    <t>1.7.7</t>
  </si>
  <si>
    <t>2YSLCYK - JB 3x 4,0 + 3G 0,75qmm</t>
  </si>
  <si>
    <t>2YSLCYK - JB 3x 2,5 + 3G 0,5  qmm</t>
  </si>
  <si>
    <t>2YSLCYK - JB 3x 6,0 + 3G 1,0  qmm</t>
  </si>
  <si>
    <t>2YSLCYK - JB 3x 120 + 3G 16  qmm</t>
  </si>
  <si>
    <t>2YSLCYK - JB 3x 150 + 3G 25  qmm</t>
  </si>
  <si>
    <t>2YSLCYK - JB 3x 10  + 3G 1,5  qmm</t>
  </si>
  <si>
    <t>2YSLCYK - JB 3x 16  + 3G 2,5  qmm</t>
  </si>
  <si>
    <t>2YSLCYK - JB 3x 25  + 3G 4,0  qmm</t>
  </si>
  <si>
    <t>2YSLCYK - JB 3x 35  + 3G 6,0  qmm</t>
  </si>
  <si>
    <t>2YSLCYK - JB 3x 50  + 3G 10   qmm</t>
  </si>
  <si>
    <t>2YSLCYK - JB 3x 70  + 3G 10   qmm</t>
  </si>
  <si>
    <t>2YSLCYK - JB 3x 95  + 3G 16   qmm</t>
  </si>
  <si>
    <t>110 CY      12 G    1,0 qmm</t>
  </si>
  <si>
    <t>110 CY      18 G    1,0 qmm</t>
  </si>
  <si>
    <t>110 CY      25 G    1,0 qmm</t>
  </si>
  <si>
    <t>110 CY        7 G    1,0 qmm</t>
  </si>
  <si>
    <t>1.10.5</t>
  </si>
  <si>
    <t>1.10.6</t>
  </si>
  <si>
    <t>1.10.7</t>
  </si>
  <si>
    <t>1.10.8</t>
  </si>
  <si>
    <t>1.11.7</t>
  </si>
  <si>
    <t>1.11.8</t>
  </si>
  <si>
    <t>1.11.9</t>
  </si>
  <si>
    <t>110           3 G    1,5 qmm</t>
  </si>
  <si>
    <t>110           4 G    1,5 qmm</t>
  </si>
  <si>
    <t>110           5 G    1,5 qmm</t>
  </si>
  <si>
    <t>110           7 G    1,5 qmm</t>
  </si>
  <si>
    <t>110         12 G    1,5 qmm</t>
  </si>
  <si>
    <t>110         14 G    1,5 qmm</t>
  </si>
  <si>
    <t>110         18 G    1,5 qmm</t>
  </si>
  <si>
    <t>110         25 G    1,5 qmm</t>
  </si>
  <si>
    <t>1.15.8</t>
  </si>
  <si>
    <t>XUHAKXS  3 x  240 / 50</t>
  </si>
  <si>
    <t>1.20.1</t>
  </si>
  <si>
    <t>1.20.2</t>
  </si>
  <si>
    <t>1.20.3</t>
  </si>
  <si>
    <t>1.20.4</t>
  </si>
  <si>
    <t>1.21.1</t>
  </si>
  <si>
    <t>1.21.2</t>
  </si>
  <si>
    <t>1.21.3</t>
  </si>
  <si>
    <t>1.21.4</t>
  </si>
  <si>
    <t>1.22.1</t>
  </si>
  <si>
    <t>1.22.2</t>
  </si>
  <si>
    <t>1.22.3</t>
  </si>
  <si>
    <t>1.22.4</t>
  </si>
  <si>
    <t>1.22.5</t>
  </si>
  <si>
    <t>1.22.6</t>
  </si>
  <si>
    <t>NYY-O       1x 185qmm</t>
  </si>
  <si>
    <t>1.1.10</t>
  </si>
  <si>
    <t>NYY-O       1x 240qmm</t>
  </si>
  <si>
    <t>Wydanie:</t>
  </si>
  <si>
    <t>8.7.42</t>
  </si>
  <si>
    <t>8.7.43</t>
  </si>
  <si>
    <t>8.7.44</t>
  </si>
  <si>
    <t>Puszka odgałęźna typu : RD 9125/PO z 5 zaciskami AKZ 2,5</t>
  </si>
  <si>
    <t>Puszka odgałęźna typu : RD 9127/PO z 7 zaciskami AKZ 2,5</t>
  </si>
  <si>
    <t>8.3.15</t>
  </si>
  <si>
    <t>8.3.16</t>
  </si>
  <si>
    <t>8.3.17</t>
  </si>
  <si>
    <t>8.3.18</t>
  </si>
  <si>
    <t xml:space="preserve">Gniazdo pt 16A 250V P+N+PE IP44, Art.Nr.53638089+53101189             </t>
  </si>
  <si>
    <t>Gniazdo pt 16A 250V P+N+PE IP44 Art.Nr.53638089+53101289</t>
  </si>
  <si>
    <t xml:space="preserve">Łącznik uniwersalny,      pt 10A 250 V IP44,  Art.Nr. 533336     </t>
  </si>
  <si>
    <t xml:space="preserve">Łącznik dwubiegunowy, pt 10A 250 V IP44,  Art.Nr. 533335  </t>
  </si>
  <si>
    <t xml:space="preserve">Łącznik świecznikowy,    pt 10A 250 V IP44,  Art.Nr. 533336 </t>
  </si>
  <si>
    <t xml:space="preserve">Łącznik krzyżowy,           pt 10A 250 V IP44,  Art.Nr. 533337 </t>
  </si>
  <si>
    <t xml:space="preserve">Przycisk,                         pt 10A 250 V IP44,  Art.Nr. 533331 </t>
  </si>
  <si>
    <t xml:space="preserve">Puszka łączeniowa podtynkowa 36,               Art.Nr. 527230 </t>
  </si>
  <si>
    <t xml:space="preserve">Puszka łączeniowo-rozgał. podtynkowa 40,   Art.Nr. 527220   </t>
  </si>
  <si>
    <t xml:space="preserve">Puszka łączeniowa podtynkowa 40,               Art.Nr. 527020  </t>
  </si>
  <si>
    <t>9.3.15</t>
  </si>
  <si>
    <t>9.3.16</t>
  </si>
  <si>
    <t>Osłona rurowa DVK 110</t>
  </si>
  <si>
    <t>3x10/10</t>
  </si>
  <si>
    <t>3x16/16</t>
  </si>
  <si>
    <t>3x25/16</t>
  </si>
  <si>
    <t>3x35/16</t>
  </si>
  <si>
    <t>3x50/25</t>
  </si>
  <si>
    <t>3x95/50</t>
  </si>
  <si>
    <t>3x120/70</t>
  </si>
  <si>
    <t>3x150/70</t>
  </si>
  <si>
    <t>3x185/95</t>
  </si>
  <si>
    <t>3x240/120</t>
  </si>
  <si>
    <t>7x1</t>
  </si>
  <si>
    <t>7x1,5</t>
  </si>
  <si>
    <t>10x1</t>
  </si>
  <si>
    <t>10x1,5</t>
  </si>
  <si>
    <t>12x1</t>
  </si>
  <si>
    <t>14x1</t>
  </si>
  <si>
    <t>14x1,5</t>
  </si>
  <si>
    <t>19x1</t>
  </si>
  <si>
    <t>24x1</t>
  </si>
  <si>
    <t>4x1</t>
  </si>
  <si>
    <t>19x1,5</t>
  </si>
  <si>
    <t>24x1,5</t>
  </si>
  <si>
    <t>3x1</t>
  </si>
  <si>
    <t>18x1</t>
  </si>
  <si>
    <t>El Puk LVB 60 - 60S ; łuk pionowy ;60;600; cynk Sędzimira</t>
  </si>
  <si>
    <t>El Puk KAB 20F ; nakładka blaszana 200 ;cynk zanurzeniowo</t>
  </si>
  <si>
    <t>El Puk KAB 40F ; nakładka blaszana 400 ;cynk zanurzeniowo</t>
  </si>
  <si>
    <t>Badanie wyłącznika róznicowoprądowego</t>
  </si>
  <si>
    <t>Pomiar napięcia rażenia pierwszy pomiar</t>
  </si>
  <si>
    <t>Pomiar napięcia rażenia następny pomiar</t>
  </si>
  <si>
    <t>11.1.9</t>
  </si>
  <si>
    <t>Pomiar rezystancji izolacji 1-faz</t>
  </si>
  <si>
    <t>Pomiar rezystancji izolacji 3-faz</t>
  </si>
  <si>
    <t>HILTI</t>
  </si>
  <si>
    <t xml:space="preserve">Obejma 16   </t>
  </si>
  <si>
    <t xml:space="preserve">Obejma 29   </t>
  </si>
  <si>
    <t xml:space="preserve">Obejma 36    </t>
  </si>
  <si>
    <t xml:space="preserve">Obejma 21    </t>
  </si>
  <si>
    <t xml:space="preserve">Obejma 13   </t>
  </si>
  <si>
    <t>11.1.10</t>
  </si>
  <si>
    <t>6.5 Źródła światła</t>
  </si>
  <si>
    <t>6.5.1</t>
  </si>
  <si>
    <t>6.5.2</t>
  </si>
  <si>
    <t>6.5.3</t>
  </si>
  <si>
    <t>6.5.4</t>
  </si>
  <si>
    <t>6.5.5</t>
  </si>
  <si>
    <t>Świetlówka LF 18W</t>
  </si>
  <si>
    <t>Świetlówka LF 36W</t>
  </si>
  <si>
    <t>Lampa LFR 250</t>
  </si>
  <si>
    <t>Lampa LFR 400</t>
  </si>
  <si>
    <t>Lampa HQI T 150 W</t>
  </si>
  <si>
    <t>Lampa HQI  400 W</t>
  </si>
  <si>
    <t>Lampa WLS-250</t>
  </si>
  <si>
    <t>6.5.6</t>
  </si>
  <si>
    <t>6.5.7</t>
  </si>
  <si>
    <t>w montażu oprawy</t>
  </si>
  <si>
    <t>El Puk KAB 60F ; nakładka blaszana 600 ;cynk zanurzeniowo</t>
  </si>
  <si>
    <t>El Puk LGV 60S ; łącznik drabiny  ;60 ;cynk Sędzimira</t>
  </si>
  <si>
    <t>El Puk LTR 60S ; przegroda drabinki ; 60 ; 3000, cynk Sędzimira</t>
  </si>
  <si>
    <t>El Puk RAB 60 - 20S ;blacha zamykająca;60;200, cynk Sędzimira</t>
  </si>
  <si>
    <t>El Puk KLB 40F ;prowadnica kabli ;60 ; cynk zanurzeniowo</t>
  </si>
  <si>
    <t>El Puk SL 60 ;pokrywa ochronna ; 60</t>
  </si>
  <si>
    <t xml:space="preserve">PLN /kpl </t>
  </si>
  <si>
    <t xml:space="preserve">Włącznik    klawiszowy,  IP65, Typ: 2601/6 WDGL                        </t>
  </si>
  <si>
    <t>10.3   Prace transportowania i ustawiania rozdzielnic</t>
  </si>
  <si>
    <t>10.3.1</t>
  </si>
  <si>
    <t>Rittal</t>
  </si>
  <si>
    <t>10.3.2</t>
  </si>
  <si>
    <t xml:space="preserve">Ustawienie segmentu szafy rozdzielczej - sterowniczej </t>
  </si>
  <si>
    <t>Przycisk w obudowie        typ: M22 - I3 - M1</t>
  </si>
  <si>
    <t>Przycisk w obudowie        typ: M22 - I2 - M1</t>
  </si>
  <si>
    <t>Rura stalpancerna ocynkowana gwintowana PG13,5 , 3 mb</t>
  </si>
  <si>
    <t>Rura stalpancerna ocynkowana gwintowana PG16 , 3 mb</t>
  </si>
  <si>
    <t>Rura stalpancerna ocynkowana gwintowana PG21 , 3 mb</t>
  </si>
  <si>
    <t xml:space="preserve">Rura stalpancerna ocynkowana gwintowana PG29 , 3 mb   </t>
  </si>
  <si>
    <t xml:space="preserve">Rura stalpancerna ocynkowana gwintowana PG36 , 3 mb </t>
  </si>
  <si>
    <t>Rura stalpancerna ocynkowana gwintowana PG42 , 3 mb</t>
  </si>
  <si>
    <t>Rura stalpancerna ocynkowana gwintowana PG48 , 3 mb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</si>
  <si>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</si>
  <si>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</si>
  <si>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</si>
  <si>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</si>
  <si>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</si>
  <si>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</si>
  <si>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</si>
  <si>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</si>
  <si>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Oznacznik kablowy,komplet (ucwyt+10 oznaczników+2 opaski)</t>
  </si>
  <si>
    <t>Partex</t>
  </si>
  <si>
    <t>Ustawienie segmentu szafy rozdzielczej - oświetleniowej</t>
  </si>
  <si>
    <t>XRUHKXS  1 x   50 / 16</t>
  </si>
  <si>
    <t>XRUHKXS  1 x   70 / 25</t>
  </si>
  <si>
    <t>XRUHKXS  1 x 120 / 50</t>
  </si>
  <si>
    <t>XRUHKXS  1 x 150 / 50</t>
  </si>
  <si>
    <t>XRUHKXS  1 x 185 / 50</t>
  </si>
  <si>
    <t>XRUHKXS  1 x 240 / 50</t>
  </si>
  <si>
    <t>8.3.13</t>
  </si>
  <si>
    <t>8.3.14</t>
  </si>
  <si>
    <t>El Puk KT 020 F ;wspornik poziomy ;200 ; system KHI ; cynk zan.</t>
  </si>
  <si>
    <t>El Puk KT 030 F ;wspornik poziomy ;300 ; system KHI ; cynk zan.</t>
  </si>
  <si>
    <t>El Puk KT 040 F ;wspornik poziomy ;400 ; system KHI ; cynk zan.</t>
  </si>
  <si>
    <t>El Puk KT 050 F ;wspornik poziomy ;500 ; system KHI ; cynk zan.</t>
  </si>
  <si>
    <t>El Puk KT 060 F ;wspornik poziomy ;600 ; system KHI ; cynk zan.</t>
  </si>
  <si>
    <t>El Puk SL 100 ;pokrywa ochronna ; 100</t>
  </si>
  <si>
    <t>Mufa typ: SMOE 81547, przekrój żył      35     -   70</t>
  </si>
  <si>
    <t>10.3.3</t>
  </si>
  <si>
    <t>10.3.4</t>
  </si>
  <si>
    <t>10.3.5</t>
  </si>
  <si>
    <t>10.3.6</t>
  </si>
  <si>
    <t>Wykonanie mostków uziemiających</t>
  </si>
  <si>
    <t>Montaż oprawy na słupie oświetleniowym</t>
  </si>
  <si>
    <t>m2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</si>
  <si>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</si>
  <si>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</si>
  <si>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</si>
  <si>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</si>
  <si>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</si>
  <si>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</si>
  <si>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</si>
  <si>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</si>
  <si>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Syrena  typ: HTG; 230 V; 50 Hz; IP 67; 108 dB ; Nr kat. 713100113</t>
  </si>
  <si>
    <t>Auer / Austria</t>
  </si>
  <si>
    <t>Lampa błyskowa typ: BZG; 230 V; 50 Hz; 15 Joule; IP 65; Nr kat. 741031313</t>
  </si>
  <si>
    <t>5.3.11</t>
  </si>
  <si>
    <t>5.3.12</t>
  </si>
  <si>
    <t>5.3.13</t>
  </si>
  <si>
    <t>8.1.25</t>
  </si>
  <si>
    <t>8.1.26</t>
  </si>
  <si>
    <t>8.1.27</t>
  </si>
  <si>
    <t>8.1.28</t>
  </si>
  <si>
    <t>8.1.29</t>
  </si>
  <si>
    <t>8.1.30</t>
  </si>
  <si>
    <t>El Puk KLS 8X16      ;śruba mocujaca</t>
  </si>
  <si>
    <t>El Puk KLS 8X25      ;śruba mocujaca</t>
  </si>
  <si>
    <t>El Puk KLS 10X20    ;śruba mocujaca</t>
  </si>
  <si>
    <t>El Puk SD 10/30   ; dybel rozprężny</t>
  </si>
  <si>
    <t>po 15 .02</t>
  </si>
  <si>
    <t>El Puk K 24 AC ; uchwyt kablowy dla średnicy 21-24 mm</t>
  </si>
  <si>
    <t>El Puk K 28 AC ; uchwyt kablowy dla średnicy 25-28 mm</t>
  </si>
  <si>
    <t>El Puk K 36 AC ; uchwyt kablowy dla średnicy 33-36 mm</t>
  </si>
  <si>
    <t>El Puk K 40 AC ; uchwyt kablowy dla średnicy 37-40 mm</t>
  </si>
  <si>
    <t>El Puk K 44 AC ; uchwyt kablowy dla średnicy 41-44 mm</t>
  </si>
  <si>
    <t>El Puk K 52 AC ; uchwyt kablowy dla średnicy 49-52 mm</t>
  </si>
  <si>
    <t>El Puk K 56 AC ; uchwyt kablowy dla średnicy 53-56 mm</t>
  </si>
  <si>
    <t>El Puk LW 12 ; wkładka stabilizująca do uchwytów kablowych</t>
  </si>
  <si>
    <t>El Puk LW 16 ; wkładka stabilizująca do uchwytów kablowych</t>
  </si>
  <si>
    <t>El Puk LW 24 ; wkładka stabilizująca do uchwytów kablowych</t>
  </si>
  <si>
    <t>El Puk LW 28 ; wkładka stabilizująca do uchwytów kablowych</t>
  </si>
  <si>
    <t>El Puk LW 36 ; wkładka stabilizująca do uchwytów kablowych</t>
  </si>
  <si>
    <t>El Puk LW 40 ; wkładka stabilizująca do uchwytów kablowych</t>
  </si>
  <si>
    <t>El Puk LW 44 ; wkładka stabilizująca do uchwytów kablowych</t>
  </si>
  <si>
    <t xml:space="preserve">Zakres prac, rozdział 8: </t>
  </si>
  <si>
    <t>dostawa i zamocowanie samej trasy kablowej</t>
  </si>
  <si>
    <t>*</t>
  </si>
  <si>
    <t>UWAGA !</t>
  </si>
  <si>
    <t>na drabince w wiązce</t>
  </si>
  <si>
    <t>2 oznaczniki kabla na obu końcach i ich montaż</t>
  </si>
  <si>
    <t>Układanie i podłączanie kabla</t>
  </si>
  <si>
    <t>Dławiki, tabliczki, oznaczniki</t>
  </si>
  <si>
    <t>Urządzenia lokalne</t>
  </si>
  <si>
    <t>Tabliczki:</t>
  </si>
  <si>
    <t>min. trzcionka:</t>
  </si>
  <si>
    <t>100 x 40 mm</t>
  </si>
  <si>
    <t>min. rozmiary tabliczki:</t>
  </si>
  <si>
    <t>8 mm</t>
  </si>
  <si>
    <t>Telefonika Kable</t>
  </si>
  <si>
    <t>trwałe wykonanie, światłoodporne</t>
  </si>
  <si>
    <t>Dostawa materiału:</t>
  </si>
  <si>
    <t>albo Zleceniodawca</t>
  </si>
  <si>
    <t>1.2.6</t>
  </si>
  <si>
    <t>Mufa typ: SMOE 81548, przekrój żył      35     - 120</t>
  </si>
  <si>
    <t>Mufa typ: SMOE 81515, przekrój żył       95     - 300</t>
  </si>
  <si>
    <t>Mufy przelotowe do kabli trójżyłowych o izolacji papierowej na napięcie 6,10, 15, 20 i 30 kV</t>
  </si>
  <si>
    <t>Mufa typ: GUSJ 24/ 70-150-3SB</t>
  </si>
  <si>
    <t>Mufa typ: GUSJ 24/ 120-240-3SB</t>
  </si>
  <si>
    <t>Mufy przelotowe do kabli jednożyłowych i trójpowłokowych o izolacji papierowej na napięcie 10 - 30kV</t>
  </si>
  <si>
    <t>Mufa typ: GUSJ 24/25-70-3HL</t>
  </si>
  <si>
    <t>Mufa typ: GUSJ 24/70-150-3HL</t>
  </si>
  <si>
    <t>Mufa typ: GUSJ 24/120-240-3HL</t>
  </si>
  <si>
    <t>PLN / m3</t>
  </si>
  <si>
    <t>Kucie betonu</t>
  </si>
  <si>
    <t>PLN / M3</t>
  </si>
  <si>
    <t>10,2,9</t>
  </si>
  <si>
    <t>Betonowanie</t>
  </si>
  <si>
    <t>PLN/M3</t>
  </si>
  <si>
    <t xml:space="preserve">PLN/ szt </t>
  </si>
  <si>
    <t>Badanie ochrony przeciwporażeniowej urzadz przekształtnikowego</t>
  </si>
  <si>
    <t>El Puk WLB 120 - 60 F; łuk drabiny ; 120 ; 600; cynk zanurzeniowo</t>
  </si>
  <si>
    <t>El Puk WLA 120 - 60 F;odgałęzienie drabiny ; 120 ; 600 ; cynk zan.</t>
  </si>
  <si>
    <t>p. Firmy Lapp Kabel</t>
  </si>
  <si>
    <t>materiały pomocnicze, n.p.: opaski, zakończenia rur</t>
  </si>
  <si>
    <t>El Puk WLK 120 - 60 F; skrzyżowanie drabiny ; 120 ; 600 cynk zan.</t>
  </si>
  <si>
    <t>E Puk WL 150 - 60 S;  150; 600; 6000; cynk Sędzimira</t>
  </si>
  <si>
    <t>El Puk WL 150 - 60 F;  150; 600; 6000; cynk zanurzeniowo</t>
  </si>
  <si>
    <t>El Puk WLB 150 - 60 F; łuk drabiny ; 150 ; 600; cynk zanurzeniowo</t>
  </si>
  <si>
    <t>El Puk WLA 150 - 60 F;odgałęzienie drabiny ; 150 ; 600 ; cynk zan.</t>
  </si>
  <si>
    <t>El Puk WLK 150 - 60 F; skrzyżowanie drabiny ; 150 ; 600 cynk zan.</t>
  </si>
  <si>
    <t>E Puk WL 200 - 60 S;  200; 600; 6000; cynk Sędzimira</t>
  </si>
  <si>
    <t>El Puk WL 200 - 60 F;  200; 600; 6000; cynk zanurzeniowo</t>
  </si>
  <si>
    <t>El Puk WLB 200 - 60 F; łuk drabiny ; 200 ; 600; cynk zanurzeniowo</t>
  </si>
  <si>
    <t>El Puk WLA 200 - 60 F;odgałęzienie drabiny ; 200 ; 600 ; cynk zan.</t>
  </si>
  <si>
    <t>El Puk WLK 200 - 60 F; skrzyżowanie drabiny ; 200 ; 600 cynk zan.</t>
  </si>
  <si>
    <t>El Puk LEBL  60S ;płyta blaszana ; ;600 ; 3000 ;cynk Sędzimira</t>
  </si>
  <si>
    <t>El Puk LEBL  60F ;płyta blaszana ; ;600 ; 3000 ;cynk zanurzeniowo</t>
  </si>
  <si>
    <t>Montaż rozdzielni wiszącej</t>
  </si>
  <si>
    <t>El Puk LEBLB  60S ;płyta blaszana łuk ; ;600 ; 3000 ;cynk Sędzimira</t>
  </si>
  <si>
    <t xml:space="preserve">Oprawa do swietlówek LEADER 21-023/218/CY; 2 x 18 W;  IP66 </t>
  </si>
  <si>
    <t>Beghelli</t>
  </si>
  <si>
    <t>Oprawa do swietlówek LEADER 21-023/236/CY; 2 x 36 W;  IP66</t>
  </si>
  <si>
    <t>Oprawa do swietlówek LEADER 21-063/236/CY; 2 x 36 W;  IP66</t>
  </si>
  <si>
    <t>Oprawa do swietlówek CASTOR 25-053/236/CT; 2 x 36 W;  IP65</t>
  </si>
  <si>
    <t>Oprawa do swietlówek CASTOR 25-073/236/CT; 2 x 36 W;  IP65</t>
  </si>
  <si>
    <t>6.2.22</t>
  </si>
  <si>
    <t>6.2.23</t>
  </si>
  <si>
    <t>6.2.24</t>
  </si>
  <si>
    <t>6.2.25</t>
  </si>
  <si>
    <t>6.2.26</t>
  </si>
  <si>
    <t>El Puk WLDR  60 F; pokrywa drabiny z ryglem ; 600 ;3000 ; cynk zan.</t>
  </si>
  <si>
    <t>El Puk WLBD  60 S; pokrywa łuku drabiny  ; 600 ; 3000 ; cynk Sęd.</t>
  </si>
  <si>
    <t>El Puk WLBD  60 F; pokrywa łuku drabiny ; 600 ; 3000 ; cynk zan.</t>
  </si>
  <si>
    <t>El Puk WLBDR  60 S; pokrywa łuku drabiny z ryglem; 600  3000 ; c. S.</t>
  </si>
  <si>
    <t>El Puk WLBDR  60 F; pokrywa łuku drabiny z ryglem; 600  3000 ; c.z.</t>
  </si>
  <si>
    <t>El Puk WLD 60 F; pokrywa drabiny ; 600 ; 3000 ; cynk zanurzeniowo</t>
  </si>
  <si>
    <t>El Puk WLDR  60 S; pokrywa drabiny z ryglem ; 600 ;3000 ; cynk Sęd.</t>
  </si>
  <si>
    <t>Wył. krancowy mechaniczny           typ: XC2-JC10131</t>
  </si>
  <si>
    <t>6.5.8</t>
  </si>
  <si>
    <t>6.5.9</t>
  </si>
  <si>
    <t>Montaż konstrukcji pomocniczych</t>
  </si>
  <si>
    <t>Mufa typ: EPKJ 2081-J43,   przekrój żył        185 - 300</t>
  </si>
  <si>
    <t>Mufa typ: EPKJ 2080-J42,   przekrój żył         95  - 150</t>
  </si>
  <si>
    <t>Mufa typ: EPKJ 2079-J41,   przekrój żył         16  -   70</t>
  </si>
  <si>
    <t>El Puk TKLA 22 - 20 F, łapa zaciskowa; cynk zanurz.</t>
  </si>
  <si>
    <t>El Puk TKLA 22 - 40 F, łapa zaciskowa; cynk zanurz.</t>
  </si>
  <si>
    <t>1.3.1</t>
  </si>
  <si>
    <t>Bush-Jeger</t>
  </si>
  <si>
    <t>NYY-J       4x      1,5 qmm</t>
  </si>
  <si>
    <t>1.3.2</t>
  </si>
  <si>
    <t>NYY-J       4x      2,5 qmm</t>
  </si>
  <si>
    <t>1.3.3</t>
  </si>
  <si>
    <t>NYY-J       4x      4    qmm</t>
  </si>
  <si>
    <t>Wykonanie ramy pod  szafy z poz. 10.3.1 i 10.3.2</t>
  </si>
  <si>
    <t>NYY-J       4x      6    qmm</t>
  </si>
  <si>
    <t>NYY-J       4x    10    qmm</t>
  </si>
  <si>
    <t>NYY-J       4x    16    qmm</t>
  </si>
  <si>
    <t>NYY-J       4x    25    qmm</t>
  </si>
  <si>
    <t>NYY-J       4x    35    qmm</t>
  </si>
  <si>
    <t>NYY-J       4x    50    qmm</t>
  </si>
  <si>
    <t>NYY-J       4x    70    qmm</t>
  </si>
  <si>
    <t>NYY-J       4x    95    qmm</t>
  </si>
  <si>
    <t>NYY-J       4x  120    qmm</t>
  </si>
  <si>
    <r>
      <t xml:space="preserve">1.4     Kabel energetyczny     NYY - J     </t>
    </r>
    <r>
      <rPr>
        <b/>
        <sz val="14"/>
        <rFont val="Arial CE"/>
        <family val="2"/>
      </rPr>
      <t>( YKY-żo )</t>
    </r>
    <r>
      <rPr>
        <sz val="14"/>
        <rFont val="Arial CE"/>
        <family val="2"/>
      </rPr>
      <t xml:space="preserve">   0,6/1kV      ;    opona czarna</t>
    </r>
  </si>
  <si>
    <t>1.4.1</t>
  </si>
  <si>
    <t>NYY-J       5x     1,5  qmm</t>
  </si>
  <si>
    <t>1.4.2</t>
  </si>
  <si>
    <t>NYY-J       5x     2,5  qmm</t>
  </si>
  <si>
    <t>1.4.3</t>
  </si>
  <si>
    <t>NYY-J       5x     4     qmm</t>
  </si>
  <si>
    <t>1.4.4</t>
  </si>
  <si>
    <t>NYY-J       5x     6     qmm</t>
  </si>
  <si>
    <t>1.4.5</t>
  </si>
  <si>
    <t>NYY-J       5x   10     qmm</t>
  </si>
  <si>
    <t>1.4.6</t>
  </si>
  <si>
    <t>NYY-J       5x   16     qmm</t>
  </si>
  <si>
    <t>1.4.7</t>
  </si>
  <si>
    <t>NYY-J       5x   25     qmm</t>
  </si>
  <si>
    <t>1.4.8</t>
  </si>
  <si>
    <t>NYY-J       5x   35     qmm</t>
  </si>
  <si>
    <t>1.4.9</t>
  </si>
  <si>
    <t>NYY-J       5x   50     qmm</t>
  </si>
  <si>
    <t>1.5.1</t>
  </si>
  <si>
    <t>1.5.2</t>
  </si>
  <si>
    <t>LIYYzo       3x     1,0    qmm</t>
  </si>
  <si>
    <t>1.5.3</t>
  </si>
  <si>
    <t>1.11.1</t>
  </si>
  <si>
    <t>YKSYeky      7 x    1,0 qmm</t>
  </si>
  <si>
    <t>1.11.2</t>
  </si>
  <si>
    <t>YKSYeky    10 x    1,0 qmm</t>
  </si>
  <si>
    <t>1.11.3</t>
  </si>
  <si>
    <t>YKSYeky    14 x    1,0 qmm</t>
  </si>
  <si>
    <t>1.11.4</t>
  </si>
  <si>
    <t>YKSYeky    19 x    1,0 qmm</t>
  </si>
  <si>
    <t>1.11.5</t>
  </si>
  <si>
    <t>YKSYeky    24 x    1,0 qmm</t>
  </si>
  <si>
    <t>1.12.1</t>
  </si>
  <si>
    <t xml:space="preserve">2x2x0,8 </t>
  </si>
  <si>
    <t>1x35/16</t>
  </si>
  <si>
    <t>1x50/16</t>
  </si>
  <si>
    <t>1x70/25</t>
  </si>
  <si>
    <t>1x95/35</t>
  </si>
  <si>
    <t>1x120/50</t>
  </si>
  <si>
    <t>1x150/50</t>
  </si>
  <si>
    <t>1x185/50</t>
  </si>
  <si>
    <t>1x240/50</t>
  </si>
  <si>
    <t>XnHKXS       3 x   95     qmm</t>
  </si>
  <si>
    <t>3x120/50</t>
  </si>
  <si>
    <t>3x240/50</t>
  </si>
  <si>
    <t>H07RN-F    4 x   120</t>
  </si>
  <si>
    <t>1.14.1</t>
  </si>
  <si>
    <t>1.14.2</t>
  </si>
  <si>
    <t>1.14.3</t>
  </si>
  <si>
    <t>1.14.4</t>
  </si>
  <si>
    <t>JE-Y(St)Y     2x  2x   0,8</t>
  </si>
  <si>
    <t>JE-Y(St)Y     4x  2x   0,8</t>
  </si>
  <si>
    <t>JE-Y(St)Y     8x  2x   0,8</t>
  </si>
  <si>
    <t>JE-Y(St)Y   12x  2x   0,8</t>
  </si>
  <si>
    <t>JE-Y(St)Y   16x  2x   0,8</t>
  </si>
  <si>
    <t>JE-Y(St)Y   20x  2x   0,8</t>
  </si>
  <si>
    <t>XRUHAKXS  1 x   35 / 16</t>
  </si>
  <si>
    <t>XRUHAKXS  1 x   50 / 16</t>
  </si>
  <si>
    <t>XRUHAKXS  1 x   70 / 25</t>
  </si>
  <si>
    <t>XRUHAKXS  1 x 120 / 50</t>
  </si>
  <si>
    <t>XRUHAKXS  1 x 150 / 50</t>
  </si>
  <si>
    <t>XRUHAKXS  1 x 185 / 50</t>
  </si>
  <si>
    <t>XRUHAKXS  1 x 240 / 50</t>
  </si>
  <si>
    <t>NYM-J          3  x  1,5  qmm</t>
  </si>
  <si>
    <t>NYM-J          3  x  2,5  qmm</t>
  </si>
  <si>
    <t>NYM-J          3  x  4     qmm</t>
  </si>
  <si>
    <t>NYM-J          3  x  6     qmm</t>
  </si>
  <si>
    <t>NYM-J          4  x  1,5  qmm</t>
  </si>
  <si>
    <t>NYM-J          4  x  2,5  qmm</t>
  </si>
  <si>
    <t>NYM-J          4  x  4     qmm</t>
  </si>
  <si>
    <t>NYM-J          4  x  6     qmm</t>
  </si>
  <si>
    <t>H07RN-F   5 x     1,5</t>
  </si>
  <si>
    <t>H07RN-F   5 x     2,5</t>
  </si>
  <si>
    <t xml:space="preserve">4.2      Puszki odgałęźne IP 65 ;   twardy plastyk                                                                                    </t>
  </si>
  <si>
    <t>Puszka odgałęźna typu : RD 9123/PO z 3 zaciskami AKZ 2,5</t>
  </si>
  <si>
    <t>4.4      Gniazda wtyczkowe, skrzynki remontowe</t>
  </si>
  <si>
    <t>4.4.2</t>
  </si>
  <si>
    <t>4.4.3</t>
  </si>
  <si>
    <t>4.4.5</t>
  </si>
  <si>
    <t>El Puk K 24 HB ; uchwyt kablowy dla średnicy 21-24 mm</t>
  </si>
  <si>
    <t>El Puk K 28 HB ; uchwyt kablowy dla średnicy 25-28 mm</t>
  </si>
  <si>
    <t>5.1   Wyłączniki lokalne, Typ:  oddzielne skrzynki</t>
  </si>
  <si>
    <t>5.4.17</t>
  </si>
  <si>
    <t>5.4.18</t>
  </si>
  <si>
    <t>5.4.19</t>
  </si>
  <si>
    <t>5.4.20</t>
  </si>
  <si>
    <t>4.4.6</t>
  </si>
  <si>
    <t>4.4.7</t>
  </si>
  <si>
    <t>H07RN-F   5 x     4</t>
  </si>
  <si>
    <t>8.7.37</t>
  </si>
  <si>
    <t>8.7.38</t>
  </si>
  <si>
    <t>8.7.39</t>
  </si>
  <si>
    <t>8.7.40</t>
  </si>
  <si>
    <t>H07RN-F   5 x     6</t>
  </si>
  <si>
    <t>H07RN-F   5 x   10</t>
  </si>
  <si>
    <t>H07RN-F   5 x   16</t>
  </si>
  <si>
    <t>H07RN-F   5 x   25</t>
  </si>
  <si>
    <t>HO7RN-F  5 x   50</t>
  </si>
  <si>
    <t>NYM-J          5  x  1,5  qmm</t>
  </si>
  <si>
    <t>NYM-J          5  x  2,5  qmm</t>
  </si>
  <si>
    <t>NYM-J          5  x  4     qmm</t>
  </si>
  <si>
    <t>El Puk KHU 60 - 60 F ;wspornik pionowy , 6000 ;cynk zanurz.</t>
  </si>
  <si>
    <t>El Puk KHU 60 - 30 F ;wspornik pionowy , 3000 ;cynk zanurz.</t>
  </si>
  <si>
    <t>El Puk KHA 41 - 60 F ;wspornik pionowy C 41x41, 6000 ;cynk zanurz.</t>
  </si>
  <si>
    <t xml:space="preserve">Głowica wnętrz. typ:  EPKT 2041,   żyły:    16  -   50 </t>
  </si>
  <si>
    <t>Głowica wnętrz. typ:  EPKT 2051,   żyły:    70  - 120</t>
  </si>
  <si>
    <t>Głowica wnętrz. typ:  EPKT 2061,   żyły:  150  -  240</t>
  </si>
  <si>
    <t>6.2.21</t>
  </si>
  <si>
    <t>Famor</t>
  </si>
  <si>
    <t>materiały pomocnicze, n.p.: śrubki</t>
  </si>
  <si>
    <t>Urządzenia oświetleniowe</t>
  </si>
  <si>
    <r>
      <t>ewt.</t>
    </r>
    <r>
      <rPr>
        <sz val="12"/>
        <rFont val="Arial CE"/>
        <family val="2"/>
      </rPr>
      <t xml:space="preserve"> dostawa urządzenia, lampy, włącznika, itd.</t>
    </r>
  </si>
  <si>
    <t>Rury osłonowe</t>
  </si>
  <si>
    <t>materiały pomocnicze, n.p.: śruby, kołki rozporowe</t>
  </si>
  <si>
    <t>materiału</t>
  </si>
  <si>
    <t>Koszt  roboty  tzn.  układanie kabli na / w</t>
  </si>
  <si>
    <t>półce</t>
  </si>
  <si>
    <t>podłączenia</t>
  </si>
  <si>
    <t>montażu</t>
  </si>
  <si>
    <t>3.1      Dławice kablowe  typ:  Skintop</t>
  </si>
  <si>
    <t>Dławica MS, mosiądz nikl.  z przeciwnakrętką    PG 13,5</t>
  </si>
  <si>
    <t>Dławica MS, mosiądz nikl.  z przeciwnakrętką    PG 16</t>
  </si>
  <si>
    <t>Dławica MS, mosiądz nikl.  z przeciwnakrętką    PG 21</t>
  </si>
  <si>
    <t>NYSLY-J     3 x    1,5 qmm</t>
  </si>
  <si>
    <t>1.12.2</t>
  </si>
  <si>
    <t>NYSLY-J     4 x    1,5 qmm</t>
  </si>
  <si>
    <t>1.12.3</t>
  </si>
  <si>
    <t>NYSLY-J     5 x    1,5 qmm</t>
  </si>
  <si>
    <t>1.12.4</t>
  </si>
  <si>
    <t>YKSYzo      7 x    1,5 qmm</t>
  </si>
  <si>
    <t>1.12.5</t>
  </si>
  <si>
    <t>YKSYzo    10 x    1,5 qmm</t>
  </si>
  <si>
    <t>YKSYzo    14 x    1,5 qmm</t>
  </si>
  <si>
    <t>YKSYzo    19 x    1,5 qmm</t>
  </si>
  <si>
    <t>YKSYzo    24 x    1,5 qmm</t>
  </si>
  <si>
    <t>1.13.1</t>
  </si>
  <si>
    <t>LIYCY      3 x    1,0 qmm</t>
  </si>
  <si>
    <t>1.13.2</t>
  </si>
  <si>
    <t>Zestaw rem. IP44, Typ:FI, 63A/32A/2x16A,nr 91093</t>
  </si>
  <si>
    <t>Zestaw rem. IP44, Typ:     32A/2x16A, nr 92422</t>
  </si>
  <si>
    <t>LIYCY      4 x    1,0 qmm</t>
  </si>
  <si>
    <t>1.13.3</t>
  </si>
  <si>
    <t>LIYCY      5 x    1,0 qmm</t>
  </si>
  <si>
    <t>1.13.4</t>
  </si>
  <si>
    <t>LIYCY      7 x    1,0 qmm</t>
  </si>
  <si>
    <t>LIYCY    10 x    1,0 qmm</t>
  </si>
  <si>
    <t>LIYCY    12 x    1,0 qmm</t>
  </si>
  <si>
    <t>4.4.1</t>
  </si>
  <si>
    <t>LIYCY    14 x    1,0 qmm</t>
  </si>
  <si>
    <t>LIYCY    18 x    1,0 qmm</t>
  </si>
  <si>
    <t>5x240</t>
  </si>
  <si>
    <t>LIYCY    24 x    1,0 qmm</t>
  </si>
  <si>
    <r>
      <t xml:space="preserve">1.3     Kabel energetyczny     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0"/>
      </rPr>
      <t xml:space="preserve">YKY-żo </t>
    </r>
    <r>
      <rPr>
        <sz val="14"/>
        <rFont val="Arial CE"/>
        <family val="2"/>
      </rPr>
      <t xml:space="preserve">   0,6/1kV      ;    opona czarna</t>
    </r>
  </si>
  <si>
    <t>YKY-żo       3x     1,5 qmm</t>
  </si>
  <si>
    <t>BITNER</t>
  </si>
  <si>
    <t>YKY-żo       3x     2,5 qmm</t>
  </si>
  <si>
    <t>YKY-żo       3x     4    qmm</t>
  </si>
  <si>
    <t>1.4.10</t>
  </si>
  <si>
    <t>1.4.11</t>
  </si>
  <si>
    <t>1.4.12</t>
  </si>
  <si>
    <t>1.4.13</t>
  </si>
  <si>
    <t>1.4.14</t>
  </si>
  <si>
    <t>1.4.15</t>
  </si>
  <si>
    <r>
      <t xml:space="preserve">1.5     Kabel energetyczny      </t>
    </r>
    <r>
      <rPr>
        <sz val="14"/>
        <rFont val="Arial CE"/>
        <family val="0"/>
      </rPr>
      <t xml:space="preserve"> YKY-żo </t>
    </r>
    <r>
      <rPr>
        <sz val="14"/>
        <rFont val="Arial CE"/>
        <family val="2"/>
      </rPr>
      <t xml:space="preserve">   0,6/1kV      ;    opona czarna</t>
    </r>
  </si>
  <si>
    <t>1.5.4</t>
  </si>
  <si>
    <t>1.5.5</t>
  </si>
  <si>
    <t>1.5.6</t>
  </si>
  <si>
    <t>1.5.7</t>
  </si>
  <si>
    <t>YKY-żo       4x      2,5 qmm</t>
  </si>
  <si>
    <t>YKY-żo       4x      4    qmm</t>
  </si>
  <si>
    <t>YKY-żo       4x    10    qmm</t>
  </si>
  <si>
    <t>YKY-żo       4x      1,5 qmm</t>
  </si>
  <si>
    <t xml:space="preserve">Oprawa do swietlówek OF 4353; 2 x 18 W;        IP67 </t>
  </si>
  <si>
    <t>Oprawa do swietlówek OF 4353; 2 x 36 W;        IP67</t>
  </si>
  <si>
    <t xml:space="preserve">Oprawa do swietlówek OF 4164-03; 2 x 18 W;        IP66 </t>
  </si>
  <si>
    <t>Oprawa do swietlówek OF 4347/2369NJ-AXN20</t>
  </si>
  <si>
    <t>Oprawa do swietlówek OF 4347/3228NJ-AXN21</t>
  </si>
  <si>
    <t>Oprawa do swietlówek OF 4353-2208;        IP67</t>
  </si>
  <si>
    <t>9.5.1</t>
  </si>
  <si>
    <t>9.5.2</t>
  </si>
  <si>
    <t xml:space="preserve">Bednarka pomiedziowana 40 x 5 </t>
  </si>
  <si>
    <t>Bednarka pomiedziowana 30 x 6</t>
  </si>
  <si>
    <t>Uchwyt do montażu bednarki 74.1 Cu</t>
  </si>
  <si>
    <t>9.5.3</t>
  </si>
  <si>
    <t>9.5.4</t>
  </si>
  <si>
    <t>Złącze krzyżowe 14.3 Cu</t>
  </si>
  <si>
    <t>9.5.5</t>
  </si>
  <si>
    <t>Złącze kontrolne 5.1 Cu</t>
  </si>
  <si>
    <t>6.2.31</t>
  </si>
  <si>
    <t>6.2.32</t>
  </si>
  <si>
    <t>6.2.33</t>
  </si>
  <si>
    <t>6.2.34</t>
  </si>
  <si>
    <t>6.2.35</t>
  </si>
  <si>
    <t>6.2.36</t>
  </si>
  <si>
    <t>6.2.37</t>
  </si>
  <si>
    <t>6.2.38</t>
  </si>
  <si>
    <t>Philips</t>
  </si>
  <si>
    <t>Oprawa uliczna BGP303 LED122-3S/740 PSR II DDF2 C450C2 42/60</t>
  </si>
  <si>
    <t>Oprawa uliczna URBANO LED ED 21300lm/765 130192.5L10.11</t>
  </si>
  <si>
    <t>Lug</t>
  </si>
  <si>
    <t>Oprawa do świetlówek Acciaio ECO LED A 236ELED IP66</t>
  </si>
  <si>
    <t>Oprawa do świetlówek Acciaio ECO LED A 258ELED IP67</t>
  </si>
  <si>
    <t>Naświetlacz MF 827 LED 250 SM</t>
  </si>
  <si>
    <t>6.2.39</t>
  </si>
  <si>
    <t>Naświetlacz MF 827 LED 400 SM</t>
  </si>
  <si>
    <t>Projektor Neos LED 1 32 LED, 500mA, 6300lm, optyka 5103, IP66, 230V, 50Hz, 51W</t>
  </si>
  <si>
    <t>Projektor Neos LED 3 64 LED, 500mA, 12 600lm, optyka 5103, IP66, 230V, 50Hz, 103W</t>
  </si>
  <si>
    <t>9.5    Instacja uziemiająca i odgromowa (bednarka pomiedziowana)</t>
  </si>
  <si>
    <t>PLN/h</t>
  </si>
  <si>
    <t>6.2.40</t>
  </si>
  <si>
    <t>Oprawa LED - LATTE 35W</t>
  </si>
  <si>
    <t>Plexiform</t>
  </si>
  <si>
    <t>6.2.41</t>
  </si>
  <si>
    <t>Oprawa plafon LED</t>
  </si>
  <si>
    <t>6.2.42</t>
  </si>
  <si>
    <t>Oprawa uliczna led STRA LED EX LONG 250 SD</t>
  </si>
  <si>
    <t>6.2.43</t>
  </si>
  <si>
    <t>Kaseton LED</t>
  </si>
  <si>
    <t>Oprawa DOWNLIGHTS  led 10W</t>
  </si>
  <si>
    <t>PXF Lighting</t>
  </si>
  <si>
    <t>Prace ponośnikem koszowym 22M</t>
  </si>
  <si>
    <t>Prace ponośnikem koszowym 24M</t>
  </si>
  <si>
    <t>10.4.11</t>
  </si>
  <si>
    <t>4.4.16</t>
  </si>
  <si>
    <t>Zestaw remontowy IP44, Typ:M1-GN/Z 443531,63A/ 32A/2x16A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</si>
</sst>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z³&quot;;\-#,##0\ &quot;z³&quot;"/>
    <numFmt numFmtId="175" formatCode="#,##0\ &quot;z³&quot;;[Red]\-#,##0\ &quot;z³&quot;"/>
    <numFmt numFmtId="176" formatCode="#,##0.00\ &quot;z³&quot;;\-#,##0.00\ &quot;z³&quot;"/>
    <numFmt numFmtId="177" formatCode="#,##0.00\ &quot;z³&quot;;[Red]\-#,##0.00\ &quot;z³&quot;"/>
    <numFmt numFmtId="178" formatCode="_-* #,##0\ &quot;z³&quot;_-;\-* #,##0\ &quot;z³&quot;_-;_-* &quot;-&quot;\ &quot;z³&quot;_-;_-@_-"/>
    <numFmt numFmtId="179" formatCode="_-* #,##0\ _z_³_-;\-* #,##0\ _z_³_-;_-* &quot;-&quot;\ _z_³_-;_-@_-"/>
    <numFmt numFmtId="180" formatCode="_-* #,##0.00\ &quot;z³&quot;_-;\-* #,##0.00\ &quot;z³&quot;_-;_-* &quot;-&quot;??\ &quot;z³&quot;_-;_-@_-"/>
    <numFmt numFmtId="181" formatCode="_-* #,##0.00\ _z_³_-;\-* #,##0.00\ _z_³_-;_-* &quot;-&quot;??\ _z_³_-;_-@_-"/>
    <numFmt numFmtId="182" formatCode="0.0"/>
    <numFmt numFmtId="183" formatCode="0.000"/>
    <numFmt numFmtId="184" formatCode="d/\ mmmm\ yyyy"/>
    <numFmt numFmtId="185" formatCode="#,##0\ [$€-1];[Red]\-#,##0\ [$€-1]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0.0%"/>
    <numFmt numFmtId="192" formatCode="#,##0.00\ &quot;zł&quot;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[$-415]d\ mmmm\ yyyy"/>
    <numFmt numFmtId="198" formatCode="[$-415]d\ mmmm\ yyyy;@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MS Sans Serif"/>
      <family val="0"/>
    </font>
    <font>
      <b/>
      <sz val="36"/>
      <name val="Arial CE"/>
      <family val="2"/>
    </font>
    <font>
      <b/>
      <u val="single"/>
      <sz val="36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26"/>
      <name val="Arial CE"/>
      <family val="2"/>
    </font>
    <font>
      <u val="single"/>
      <sz val="12"/>
      <name val="Arial CE"/>
      <family val="2"/>
    </font>
    <font>
      <vertAlign val="superscript"/>
      <sz val="10"/>
      <name val="Arial CE"/>
      <family val="0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b/>
      <u val="single"/>
      <sz val="22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28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sz val="10"/>
      <color indexed="56"/>
      <name val="Arial CE"/>
      <family val="2"/>
    </font>
    <font>
      <sz val="14"/>
      <color indexed="5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9"/>
      <name val="Arial CE"/>
      <family val="2"/>
    </font>
    <font>
      <sz val="14"/>
      <color indexed="9"/>
      <name val="Arial CE"/>
      <family val="2"/>
    </font>
    <font>
      <sz val="12"/>
      <color indexed="9"/>
      <name val="Arial CE"/>
      <family val="2"/>
    </font>
    <font>
      <b/>
      <sz val="11"/>
      <color indexed="10"/>
      <name val="Arial CE"/>
      <family val="2"/>
    </font>
    <font>
      <b/>
      <sz val="12"/>
      <color indexed="9"/>
      <name val="Arial CE"/>
      <family val="0"/>
    </font>
    <font>
      <b/>
      <sz val="14"/>
      <color indexed="10"/>
      <name val="Arial CE"/>
      <family val="2"/>
    </font>
    <font>
      <b/>
      <sz val="16"/>
      <color indexed="10"/>
      <name val="Arial CE"/>
      <family val="0"/>
    </font>
    <font>
      <sz val="12"/>
      <name val="Arial"/>
      <family val="0"/>
    </font>
    <font>
      <sz val="14"/>
      <name val="Arial"/>
      <family val="2"/>
    </font>
    <font>
      <sz val="10"/>
      <name val="Arial"/>
      <family val="0"/>
    </font>
    <font>
      <b/>
      <u val="single"/>
      <sz val="16"/>
      <color indexed="10"/>
      <name val="Arial CE"/>
      <family val="2"/>
    </font>
    <font>
      <u val="single"/>
      <sz val="16"/>
      <color indexed="10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27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57">
      <alignment/>
      <protection/>
    </xf>
    <xf numFmtId="0" fontId="7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33" borderId="10" xfId="58" applyFont="1" applyFill="1" applyBorder="1" applyAlignment="1">
      <alignment horizontal="center" vertical="center"/>
      <protection/>
    </xf>
    <xf numFmtId="0" fontId="11" fillId="33" borderId="10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3" borderId="11" xfId="58" applyFont="1" applyFill="1" applyBorder="1">
      <alignment/>
      <protection/>
    </xf>
    <xf numFmtId="0" fontId="0" fillId="33" borderId="11" xfId="58" applyFont="1" applyFill="1" applyBorder="1" applyAlignment="1">
      <alignment horizontal="left"/>
      <protection/>
    </xf>
    <xf numFmtId="0" fontId="0" fillId="33" borderId="11" xfId="58" applyFont="1" applyFill="1" applyBorder="1" applyAlignment="1">
      <alignment horizontal="center"/>
      <protection/>
    </xf>
    <xf numFmtId="0" fontId="11" fillId="33" borderId="12" xfId="58" applyFont="1" applyFill="1" applyBorder="1" applyAlignment="1">
      <alignment horizontal="left" vertical="center"/>
      <protection/>
    </xf>
    <xf numFmtId="0" fontId="11" fillId="33" borderId="13" xfId="58" applyFont="1" applyFill="1" applyBorder="1" applyAlignment="1">
      <alignment horizontal="left" vertical="center"/>
      <protection/>
    </xf>
    <xf numFmtId="0" fontId="11" fillId="33" borderId="13" xfId="58" applyFont="1" applyFill="1" applyBorder="1" applyAlignment="1">
      <alignment horizontal="center" vertical="center"/>
      <protection/>
    </xf>
    <xf numFmtId="0" fontId="11" fillId="33" borderId="14" xfId="58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49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vertical="center"/>
    </xf>
    <xf numFmtId="0" fontId="10" fillId="33" borderId="10" xfId="59" applyFont="1" applyFill="1" applyBorder="1" applyAlignment="1">
      <alignment horizontal="center" vertical="center"/>
      <protection/>
    </xf>
    <xf numFmtId="0" fontId="11" fillId="33" borderId="10" xfId="59" applyFont="1" applyFill="1" applyBorder="1" applyAlignment="1">
      <alignment horizontal="center" vertical="center"/>
      <protection/>
    </xf>
    <xf numFmtId="0" fontId="0" fillId="0" borderId="15" xfId="59" applyFont="1" applyBorder="1" applyProtection="1">
      <alignment/>
      <protection/>
    </xf>
    <xf numFmtId="0" fontId="0" fillId="0" borderId="15" xfId="59" applyFont="1" applyFill="1" applyBorder="1" applyAlignment="1">
      <alignment horizontal="center"/>
      <protection/>
    </xf>
    <xf numFmtId="0" fontId="10" fillId="33" borderId="10" xfId="59" applyFont="1" applyFill="1" applyBorder="1" applyAlignment="1">
      <alignment horizontal="center"/>
      <protection/>
    </xf>
    <xf numFmtId="0" fontId="1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0" xfId="59" applyFont="1" applyFill="1" applyBorder="1" applyAlignment="1">
      <alignment horizontal="center" vertical="center"/>
      <protection/>
    </xf>
    <xf numFmtId="0" fontId="11" fillId="33" borderId="10" xfId="59" applyFont="1" applyFill="1" applyBorder="1" applyAlignment="1">
      <alignment horizontal="center" vertical="center"/>
      <protection/>
    </xf>
    <xf numFmtId="0" fontId="10" fillId="33" borderId="13" xfId="5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3" borderId="11" xfId="59" applyFont="1" applyFill="1" applyBorder="1">
      <alignment/>
      <protection/>
    </xf>
    <xf numFmtId="0" fontId="0" fillId="33" borderId="11" xfId="59" applyFont="1" applyFill="1" applyBorder="1" applyAlignment="1">
      <alignment horizontal="left"/>
      <protection/>
    </xf>
    <xf numFmtId="0" fontId="0" fillId="33" borderId="11" xfId="59" applyFont="1" applyFill="1" applyBorder="1" applyAlignment="1">
      <alignment horizontal="center"/>
      <protection/>
    </xf>
    <xf numFmtId="0" fontId="0" fillId="33" borderId="16" xfId="59" applyFont="1" applyFill="1" applyBorder="1" applyAlignment="1" applyProtection="1">
      <alignment horizontal="center" vertical="center"/>
      <protection locked="0"/>
    </xf>
    <xf numFmtId="0" fontId="0" fillId="33" borderId="17" xfId="59" applyFont="1" applyFill="1" applyBorder="1" applyAlignment="1" applyProtection="1">
      <alignment horizontal="center" vertical="center"/>
      <protection locked="0"/>
    </xf>
    <xf numFmtId="2" fontId="0" fillId="33" borderId="11" xfId="59" applyNumberFormat="1" applyFont="1" applyFill="1" applyBorder="1" applyAlignment="1" applyProtection="1">
      <alignment horizontal="center"/>
      <protection locked="0"/>
    </xf>
    <xf numFmtId="0" fontId="10" fillId="33" borderId="0" xfId="59" applyFont="1" applyFill="1" applyBorder="1" applyAlignment="1">
      <alignment horizontal="left"/>
      <protection/>
    </xf>
    <xf numFmtId="0" fontId="10" fillId="33" borderId="0" xfId="59" applyFont="1" applyFill="1" applyBorder="1" applyAlignment="1">
      <alignment horizontal="center"/>
      <protection/>
    </xf>
    <xf numFmtId="0" fontId="10" fillId="33" borderId="0" xfId="59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11" fillId="33" borderId="12" xfId="59" applyFont="1" applyFill="1" applyBorder="1" applyAlignment="1">
      <alignment horizontal="left" vertical="center"/>
      <protection/>
    </xf>
    <xf numFmtId="0" fontId="11" fillId="33" borderId="13" xfId="59" applyFont="1" applyFill="1" applyBorder="1" applyAlignment="1">
      <alignment horizontal="left" vertical="center"/>
      <protection/>
    </xf>
    <xf numFmtId="0" fontId="11" fillId="33" borderId="13" xfId="59" applyNumberFormat="1" applyFont="1" applyFill="1" applyBorder="1" applyAlignment="1" applyProtection="1">
      <alignment horizontal="left" vertical="center"/>
      <protection locked="0"/>
    </xf>
    <xf numFmtId="2" fontId="11" fillId="33" borderId="14" xfId="59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15" xfId="59" applyFont="1" applyBorder="1" applyProtection="1">
      <alignment/>
      <protection/>
    </xf>
    <xf numFmtId="0" fontId="0" fillId="0" borderId="15" xfId="59" applyFont="1" applyFill="1" applyBorder="1" applyAlignment="1">
      <alignment horizontal="center"/>
      <protection/>
    </xf>
    <xf numFmtId="40" fontId="0" fillId="0" borderId="15" xfId="45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0" fillId="33" borderId="18" xfId="59" applyFont="1" applyFill="1" applyBorder="1">
      <alignment/>
      <protection/>
    </xf>
    <xf numFmtId="0" fontId="10" fillId="33" borderId="19" xfId="59" applyNumberFormat="1" applyFont="1" applyFill="1" applyBorder="1" applyAlignment="1" applyProtection="1">
      <alignment horizontal="center" vertical="center"/>
      <protection locked="0"/>
    </xf>
    <xf numFmtId="0" fontId="10" fillId="33" borderId="20" xfId="59" applyFont="1" applyFill="1" applyBorder="1">
      <alignment/>
      <protection/>
    </xf>
    <xf numFmtId="0" fontId="10" fillId="33" borderId="21" xfId="59" applyFont="1" applyFill="1" applyBorder="1" applyAlignment="1">
      <alignment horizontal="left"/>
      <protection/>
    </xf>
    <xf numFmtId="0" fontId="10" fillId="33" borderId="21" xfId="59" applyFont="1" applyFill="1" applyBorder="1" applyAlignment="1">
      <alignment horizontal="center"/>
      <protection/>
    </xf>
    <xf numFmtId="0" fontId="10" fillId="33" borderId="21" xfId="59" applyNumberFormat="1" applyFont="1" applyFill="1" applyBorder="1" applyAlignment="1" applyProtection="1">
      <alignment horizontal="center" vertical="center"/>
      <protection locked="0"/>
    </xf>
    <xf numFmtId="0" fontId="10" fillId="33" borderId="22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0" fillId="33" borderId="10" xfId="58" applyFont="1" applyFill="1" applyBorder="1" applyAlignment="1">
      <alignment horizontal="center" vertical="center"/>
      <protection/>
    </xf>
    <xf numFmtId="0" fontId="10" fillId="33" borderId="10" xfId="59" applyFont="1" applyFill="1" applyBorder="1" applyAlignment="1">
      <alignment horizontal="center"/>
      <protection/>
    </xf>
    <xf numFmtId="0" fontId="10" fillId="33" borderId="10" xfId="58" applyFont="1" applyFill="1" applyBorder="1" applyAlignment="1">
      <alignment vertical="center"/>
      <protection/>
    </xf>
    <xf numFmtId="0" fontId="0" fillId="33" borderId="11" xfId="58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49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11" xfId="58" applyFont="1" applyFill="1" applyBorder="1">
      <alignment/>
      <protection/>
    </xf>
    <xf numFmtId="0" fontId="0" fillId="33" borderId="11" xfId="58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0" fillId="33" borderId="13" xfId="59" applyFont="1" applyFill="1" applyBorder="1" applyAlignment="1">
      <alignment vertical="center"/>
      <protection/>
    </xf>
    <xf numFmtId="0" fontId="10" fillId="34" borderId="24" xfId="59" applyFont="1" applyFill="1" applyBorder="1" applyAlignment="1">
      <alignment horizontal="center"/>
      <protection/>
    </xf>
    <xf numFmtId="0" fontId="10" fillId="34" borderId="25" xfId="59" applyFont="1" applyFill="1" applyBorder="1" applyAlignment="1">
      <alignment horizontal="center"/>
      <protection/>
    </xf>
    <xf numFmtId="0" fontId="10" fillId="34" borderId="25" xfId="59" applyFont="1" applyFill="1" applyBorder="1" applyAlignment="1">
      <alignment horizontal="left"/>
      <protection/>
    </xf>
    <xf numFmtId="0" fontId="10" fillId="34" borderId="26" xfId="59" applyNumberFormat="1" applyFont="1" applyFill="1" applyBorder="1" applyAlignment="1" applyProtection="1">
      <alignment horizontal="center" vertical="center"/>
      <protection locked="0"/>
    </xf>
    <xf numFmtId="0" fontId="10" fillId="34" borderId="27" xfId="59" applyFont="1" applyFill="1" applyBorder="1" applyAlignment="1">
      <alignment horizontal="center"/>
      <protection/>
    </xf>
    <xf numFmtId="0" fontId="10" fillId="34" borderId="28" xfId="59" applyFont="1" applyFill="1" applyBorder="1" applyAlignment="1">
      <alignment horizontal="center"/>
      <protection/>
    </xf>
    <xf numFmtId="0" fontId="10" fillId="34" borderId="28" xfId="59" applyFont="1" applyFill="1" applyBorder="1" applyAlignment="1">
      <alignment horizontal="left"/>
      <protection/>
    </xf>
    <xf numFmtId="0" fontId="10" fillId="34" borderId="29" xfId="59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/>
    </xf>
    <xf numFmtId="0" fontId="11" fillId="33" borderId="30" xfId="59" applyFont="1" applyFill="1" applyBorder="1" applyAlignment="1">
      <alignment horizontal="left"/>
      <protection/>
    </xf>
    <xf numFmtId="0" fontId="19" fillId="33" borderId="30" xfId="59" applyFont="1" applyFill="1" applyBorder="1" applyAlignment="1">
      <alignment horizontal="center"/>
      <protection/>
    </xf>
    <xf numFmtId="0" fontId="19" fillId="33" borderId="30" xfId="59" applyNumberFormat="1" applyFont="1" applyFill="1" applyBorder="1" applyAlignment="1" applyProtection="1">
      <alignment horizontal="center" vertical="center"/>
      <protection locked="0"/>
    </xf>
    <xf numFmtId="0" fontId="19" fillId="33" borderId="31" xfId="59" applyNumberFormat="1" applyFont="1" applyFill="1" applyBorder="1" applyAlignment="1" applyProtection="1">
      <alignment horizontal="center" vertical="center"/>
      <protection locked="0"/>
    </xf>
    <xf numFmtId="0" fontId="13" fillId="33" borderId="18" xfId="59" applyFont="1" applyFill="1" applyBorder="1" applyAlignment="1">
      <alignment horizontal="left"/>
      <protection/>
    </xf>
    <xf numFmtId="0" fontId="10" fillId="33" borderId="18" xfId="59" applyFont="1" applyFill="1" applyBorder="1" applyAlignment="1">
      <alignment horizontal="left"/>
      <protection/>
    </xf>
    <xf numFmtId="0" fontId="10" fillId="33" borderId="20" xfId="59" applyFont="1" applyFill="1" applyBorder="1" applyAlignment="1">
      <alignment horizontal="left"/>
      <protection/>
    </xf>
    <xf numFmtId="0" fontId="1" fillId="0" borderId="0" xfId="0" applyFont="1" applyBorder="1" applyAlignment="1">
      <alignment/>
    </xf>
    <xf numFmtId="185" fontId="1" fillId="0" borderId="0" xfId="0" applyNumberFormat="1" applyFont="1" applyBorder="1" applyAlignment="1">
      <alignment/>
    </xf>
    <xf numFmtId="0" fontId="20" fillId="33" borderId="0" xfId="59" applyFont="1" applyFill="1" applyBorder="1" applyAlignment="1">
      <alignment horizontal="left"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7" fillId="33" borderId="32" xfId="59" applyFont="1" applyFill="1" applyBorder="1" applyAlignment="1">
      <alignment horizontal="left"/>
      <protection/>
    </xf>
    <xf numFmtId="0" fontId="9" fillId="33" borderId="0" xfId="59" applyFont="1" applyFill="1" applyBorder="1" applyAlignment="1">
      <alignment horizontal="left"/>
      <protection/>
    </xf>
    <xf numFmtId="0" fontId="18" fillId="33" borderId="0" xfId="59" applyFont="1" applyFill="1" applyBorder="1" applyAlignment="1">
      <alignment horizontal="left"/>
      <protection/>
    </xf>
    <xf numFmtId="180" fontId="10" fillId="33" borderId="0" xfId="68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9" fillId="33" borderId="0" xfId="59" applyFont="1" applyFill="1" applyBorder="1" applyAlignment="1">
      <alignment horizontal="center"/>
      <protection/>
    </xf>
    <xf numFmtId="0" fontId="9" fillId="33" borderId="0" xfId="59" applyNumberFormat="1" applyFont="1" applyFill="1" applyBorder="1" applyAlignment="1" applyProtection="1">
      <alignment horizontal="left" vertical="center"/>
      <protection locked="0"/>
    </xf>
    <xf numFmtId="0" fontId="9" fillId="35" borderId="33" xfId="58" applyFont="1" applyFill="1" applyBorder="1">
      <alignment/>
      <protection/>
    </xf>
    <xf numFmtId="0" fontId="9" fillId="35" borderId="33" xfId="58" applyFont="1" applyFill="1" applyBorder="1" applyAlignment="1">
      <alignment horizontal="left"/>
      <protection/>
    </xf>
    <xf numFmtId="0" fontId="9" fillId="35" borderId="33" xfId="58" applyFont="1" applyFill="1" applyBorder="1" applyAlignment="1">
      <alignment horizontal="center"/>
      <protection/>
    </xf>
    <xf numFmtId="0" fontId="9" fillId="35" borderId="33" xfId="59" applyFont="1" applyFill="1" applyBorder="1">
      <alignment/>
      <protection/>
    </xf>
    <xf numFmtId="0" fontId="9" fillId="35" borderId="33" xfId="59" applyFont="1" applyFill="1" applyBorder="1" applyAlignment="1">
      <alignment horizontal="left"/>
      <protection/>
    </xf>
    <xf numFmtId="0" fontId="9" fillId="35" borderId="33" xfId="59" applyFont="1" applyFill="1" applyBorder="1" applyAlignment="1">
      <alignment horizontal="center"/>
      <protection/>
    </xf>
    <xf numFmtId="0" fontId="9" fillId="35" borderId="33" xfId="59" applyNumberFormat="1" applyFont="1" applyFill="1" applyBorder="1" applyAlignment="1" applyProtection="1">
      <alignment horizontal="center" vertical="center"/>
      <protection locked="0"/>
    </xf>
    <xf numFmtId="0" fontId="10" fillId="35" borderId="33" xfId="59" applyFont="1" applyFill="1" applyBorder="1">
      <alignment/>
      <protection/>
    </xf>
    <xf numFmtId="0" fontId="10" fillId="35" borderId="33" xfId="59" applyFont="1" applyFill="1" applyBorder="1" applyAlignment="1">
      <alignment horizontal="left"/>
      <protection/>
    </xf>
    <xf numFmtId="0" fontId="10" fillId="35" borderId="33" xfId="59" applyFont="1" applyFill="1" applyBorder="1" applyAlignment="1">
      <alignment horizontal="center"/>
      <protection/>
    </xf>
    <xf numFmtId="0" fontId="9" fillId="35" borderId="34" xfId="59" applyNumberFormat="1" applyFont="1" applyFill="1" applyBorder="1" applyAlignment="1" applyProtection="1">
      <alignment horizontal="center" vertical="center"/>
      <protection locked="0"/>
    </xf>
    <xf numFmtId="0" fontId="9" fillId="35" borderId="35" xfId="59" applyNumberFormat="1" applyFont="1" applyFill="1" applyBorder="1" applyAlignment="1" applyProtection="1">
      <alignment horizontal="center" vertical="center"/>
      <protection locked="0"/>
    </xf>
    <xf numFmtId="0" fontId="24" fillId="33" borderId="18" xfId="59" applyFont="1" applyFill="1" applyBorder="1" applyAlignment="1">
      <alignment horizontal="left"/>
      <protection/>
    </xf>
    <xf numFmtId="0" fontId="10" fillId="33" borderId="0" xfId="59" applyNumberFormat="1" applyFont="1" applyFill="1" applyBorder="1" applyAlignment="1" applyProtection="1">
      <alignment horizontal="left" vertical="center"/>
      <protection locked="0"/>
    </xf>
    <xf numFmtId="0" fontId="10" fillId="33" borderId="0" xfId="59" applyFont="1" applyFill="1" applyBorder="1" applyAlignment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33" borderId="14" xfId="58" applyFont="1" applyFill="1" applyBorder="1" applyAlignment="1">
      <alignment horizontal="left" vertical="center"/>
      <protection/>
    </xf>
    <xf numFmtId="2" fontId="27" fillId="33" borderId="0" xfId="58" applyNumberFormat="1" applyFont="1" applyFill="1" applyBorder="1" applyAlignment="1">
      <alignment horizontal="right" vertical="center"/>
      <protection/>
    </xf>
    <xf numFmtId="186" fontId="9" fillId="33" borderId="0" xfId="59" applyNumberFormat="1" applyFont="1" applyFill="1" applyBorder="1" applyAlignment="1" applyProtection="1">
      <alignment horizontal="left" vertical="center"/>
      <protection locked="0"/>
    </xf>
    <xf numFmtId="2" fontId="0" fillId="0" borderId="15" xfId="58" applyNumberFormat="1" applyFont="1" applyFill="1" applyBorder="1" applyAlignment="1">
      <alignment horizontal="right" vertical="center"/>
      <protection/>
    </xf>
    <xf numFmtId="0" fontId="11" fillId="33" borderId="14" xfId="58" applyFont="1" applyFill="1" applyBorder="1" applyAlignment="1">
      <alignment horizontal="left" vertical="center"/>
      <protection/>
    </xf>
    <xf numFmtId="2" fontId="0" fillId="0" borderId="0" xfId="58" applyNumberFormat="1" applyFont="1" applyFill="1" applyBorder="1" applyAlignment="1">
      <alignment horizontal="right" vertical="center"/>
      <protection/>
    </xf>
    <xf numFmtId="40" fontId="28" fillId="0" borderId="15" xfId="45" applyFont="1" applyFill="1" applyBorder="1" applyAlignment="1">
      <alignment horizontal="right"/>
    </xf>
    <xf numFmtId="0" fontId="28" fillId="0" borderId="0" xfId="0" applyFont="1" applyAlignment="1">
      <alignment/>
    </xf>
    <xf numFmtId="2" fontId="28" fillId="0" borderId="15" xfId="0" applyNumberFormat="1" applyFont="1" applyBorder="1" applyAlignment="1">
      <alignment vertical="center"/>
    </xf>
    <xf numFmtId="2" fontId="28" fillId="33" borderId="0" xfId="0" applyNumberFormat="1" applyFont="1" applyFill="1" applyBorder="1" applyAlignment="1">
      <alignment vertical="center"/>
    </xf>
    <xf numFmtId="0" fontId="29" fillId="33" borderId="13" xfId="58" applyFont="1" applyFill="1" applyBorder="1" applyAlignment="1">
      <alignment horizontal="left" vertical="center"/>
      <protection/>
    </xf>
    <xf numFmtId="2" fontId="28" fillId="0" borderId="23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vertical="center"/>
    </xf>
    <xf numFmtId="2" fontId="28" fillId="0" borderId="15" xfId="58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Fill="1" applyBorder="1" applyAlignment="1">
      <alignment vertical="center"/>
    </xf>
    <xf numFmtId="0" fontId="0" fillId="0" borderId="15" xfId="59" applyFont="1" applyBorder="1" applyProtection="1">
      <alignment/>
      <protection/>
    </xf>
    <xf numFmtId="2" fontId="0" fillId="0" borderId="15" xfId="45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49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0" fontId="0" fillId="0" borderId="36" xfId="45" applyFont="1" applyFill="1" applyBorder="1" applyAlignment="1">
      <alignment horizontal="right"/>
    </xf>
    <xf numFmtId="40" fontId="0" fillId="0" borderId="23" xfId="45" applyFont="1" applyFill="1" applyBorder="1" applyAlignment="1">
      <alignment horizontal="right"/>
    </xf>
    <xf numFmtId="0" fontId="0" fillId="33" borderId="11" xfId="59" applyFont="1" applyFill="1" applyBorder="1">
      <alignment/>
      <protection/>
    </xf>
    <xf numFmtId="0" fontId="0" fillId="33" borderId="11" xfId="59" applyFont="1" applyFill="1" applyBorder="1" applyAlignment="1">
      <alignment horizontal="left"/>
      <protection/>
    </xf>
    <xf numFmtId="0" fontId="0" fillId="33" borderId="11" xfId="59" applyFont="1" applyFill="1" applyBorder="1" applyAlignment="1">
      <alignment horizontal="center"/>
      <protection/>
    </xf>
    <xf numFmtId="0" fontId="0" fillId="33" borderId="11" xfId="59" applyFont="1" applyFill="1" applyBorder="1" applyAlignment="1" applyProtection="1">
      <alignment horizontal="center" vertical="center"/>
      <protection locked="0"/>
    </xf>
    <xf numFmtId="0" fontId="11" fillId="33" borderId="30" xfId="58" applyFont="1" applyFill="1" applyBorder="1" applyAlignment="1">
      <alignment horizontal="left" vertical="center"/>
      <protection/>
    </xf>
    <xf numFmtId="0" fontId="11" fillId="33" borderId="31" xfId="58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2" fontId="0" fillId="0" borderId="38" xfId="0" applyNumberFormat="1" applyFont="1" applyBorder="1" applyAlignment="1">
      <alignment vertical="center"/>
    </xf>
    <xf numFmtId="40" fontId="32" fillId="0" borderId="0" xfId="45" applyFont="1" applyFill="1" applyBorder="1" applyAlignment="1">
      <alignment horizontal="right"/>
    </xf>
    <xf numFmtId="2" fontId="32" fillId="0" borderId="0" xfId="0" applyNumberFormat="1" applyFont="1" applyBorder="1" applyAlignment="1">
      <alignment vertical="center"/>
    </xf>
    <xf numFmtId="2" fontId="32" fillId="0" borderId="0" xfId="58" applyNumberFormat="1" applyFont="1" applyFill="1" applyBorder="1" applyAlignment="1">
      <alignment horizontal="right" vertical="center"/>
      <protection/>
    </xf>
    <xf numFmtId="2" fontId="0" fillId="0" borderId="39" xfId="0" applyNumberFormat="1" applyFont="1" applyBorder="1" applyAlignment="1">
      <alignment vertical="center"/>
    </xf>
    <xf numFmtId="2" fontId="0" fillId="0" borderId="40" xfId="0" applyNumberFormat="1" applyFont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vertical="center"/>
    </xf>
    <xf numFmtId="2" fontId="32" fillId="33" borderId="0" xfId="58" applyNumberFormat="1" applyFont="1" applyFill="1" applyBorder="1" applyAlignment="1">
      <alignment horizontal="right" vertical="center"/>
      <protection/>
    </xf>
    <xf numFmtId="0" fontId="33" fillId="33" borderId="0" xfId="58" applyFont="1" applyFill="1" applyBorder="1" applyAlignment="1">
      <alignment horizontal="left" vertical="center"/>
      <protection/>
    </xf>
    <xf numFmtId="2" fontId="0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2" fontId="0" fillId="0" borderId="15" xfId="0" applyNumberFormat="1" applyFont="1" applyBorder="1" applyAlignment="1">
      <alignment vertical="center"/>
    </xf>
    <xf numFmtId="0" fontId="11" fillId="33" borderId="13" xfId="58" applyFont="1" applyFill="1" applyBorder="1" applyAlignment="1">
      <alignment horizontal="left" vertical="center"/>
      <protection/>
    </xf>
    <xf numFmtId="0" fontId="0" fillId="33" borderId="11" xfId="58" applyFont="1" applyFill="1" applyBorder="1" applyAlignment="1">
      <alignment horizontal="center"/>
      <protection/>
    </xf>
    <xf numFmtId="0" fontId="11" fillId="33" borderId="32" xfId="58" applyFont="1" applyFill="1" applyBorder="1" applyAlignment="1">
      <alignment horizontal="left" vertical="center"/>
      <protection/>
    </xf>
    <xf numFmtId="0" fontId="11" fillId="33" borderId="3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0" fillId="0" borderId="41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49" fontId="0" fillId="0" borderId="4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34" fillId="33" borderId="0" xfId="0" applyNumberFormat="1" applyFont="1" applyFill="1" applyBorder="1" applyAlignment="1">
      <alignment vertical="center"/>
    </xf>
    <xf numFmtId="2" fontId="34" fillId="33" borderId="0" xfId="58" applyNumberFormat="1" applyFont="1" applyFill="1" applyBorder="1" applyAlignment="1">
      <alignment horizontal="right" vertical="center"/>
      <protection/>
    </xf>
    <xf numFmtId="0" fontId="0" fillId="0" borderId="13" xfId="0" applyBorder="1" applyAlignment="1">
      <alignment/>
    </xf>
    <xf numFmtId="2" fontId="0" fillId="0" borderId="4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5" fillId="0" borderId="39" xfId="58" applyNumberFormat="1" applyFont="1" applyFill="1" applyBorder="1" applyAlignment="1">
      <alignment horizontal="right" vertical="center"/>
      <protection/>
    </xf>
    <xf numFmtId="49" fontId="0" fillId="0" borderId="4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2" fontId="15" fillId="0" borderId="45" xfId="58" applyNumberFormat="1" applyFont="1" applyFill="1" applyBorder="1" applyAlignment="1">
      <alignment horizontal="right" vertical="center"/>
      <protection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33" borderId="0" xfId="0" applyFont="1" applyFill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9" fontId="0" fillId="0" borderId="41" xfId="59" applyNumberFormat="1" applyFont="1" applyBorder="1" applyProtection="1">
      <alignment/>
      <protection/>
    </xf>
    <xf numFmtId="0" fontId="0" fillId="0" borderId="38" xfId="59" applyFont="1" applyBorder="1" applyProtection="1">
      <alignment/>
      <protection/>
    </xf>
    <xf numFmtId="0" fontId="0" fillId="0" borderId="38" xfId="59" applyFont="1" applyFill="1" applyBorder="1" applyAlignment="1">
      <alignment horizontal="center"/>
      <protection/>
    </xf>
    <xf numFmtId="2" fontId="0" fillId="0" borderId="38" xfId="45" applyNumberFormat="1" applyFont="1" applyFill="1" applyBorder="1" applyAlignment="1">
      <alignment horizontal="right"/>
    </xf>
    <xf numFmtId="2" fontId="0" fillId="0" borderId="42" xfId="45" applyNumberFormat="1" applyFont="1" applyFill="1" applyBorder="1" applyAlignment="1">
      <alignment horizontal="right"/>
    </xf>
    <xf numFmtId="49" fontId="0" fillId="0" borderId="43" xfId="59" applyNumberFormat="1" applyFont="1" applyBorder="1" applyProtection="1">
      <alignment/>
      <protection/>
    </xf>
    <xf numFmtId="2" fontId="0" fillId="0" borderId="39" xfId="45" applyNumberFormat="1" applyFont="1" applyFill="1" applyBorder="1" applyAlignment="1">
      <alignment horizontal="right"/>
    </xf>
    <xf numFmtId="2" fontId="0" fillId="0" borderId="46" xfId="45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59" applyNumberFormat="1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28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36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49" fontId="0" fillId="33" borderId="25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40" fontId="0" fillId="0" borderId="25" xfId="45" applyFont="1" applyFill="1" applyBorder="1" applyAlignment="1">
      <alignment horizontal="right"/>
    </xf>
    <xf numFmtId="40" fontId="0" fillId="0" borderId="14" xfId="45" applyFont="1" applyFill="1" applyBorder="1" applyAlignment="1">
      <alignment horizontal="right"/>
    </xf>
    <xf numFmtId="49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11" fillId="33" borderId="20" xfId="58" applyFont="1" applyFill="1" applyBorder="1" applyAlignment="1">
      <alignment horizontal="left" vertical="center"/>
      <protection/>
    </xf>
    <xf numFmtId="0" fontId="11" fillId="33" borderId="21" xfId="58" applyFont="1" applyFill="1" applyBorder="1" applyAlignment="1">
      <alignment horizontal="left" vertical="center"/>
      <protection/>
    </xf>
    <xf numFmtId="0" fontId="11" fillId="33" borderId="21" xfId="58" applyFont="1" applyFill="1" applyBorder="1" applyAlignment="1">
      <alignment horizontal="center" vertical="center"/>
      <protection/>
    </xf>
    <xf numFmtId="0" fontId="35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9" fillId="35" borderId="33" xfId="58" applyFont="1" applyFill="1" applyBorder="1" applyAlignment="1">
      <alignment horizontal="center"/>
      <protection/>
    </xf>
    <xf numFmtId="40" fontId="0" fillId="0" borderId="15" xfId="45" applyFont="1" applyFill="1" applyBorder="1" applyAlignment="1">
      <alignment horizontal="right"/>
    </xf>
    <xf numFmtId="40" fontId="0" fillId="0" borderId="36" xfId="45" applyFont="1" applyFill="1" applyBorder="1" applyAlignment="1">
      <alignment horizontal="right"/>
    </xf>
    <xf numFmtId="40" fontId="0" fillId="0" borderId="25" xfId="45" applyFont="1" applyFill="1" applyBorder="1" applyAlignment="1">
      <alignment horizontal="right"/>
    </xf>
    <xf numFmtId="40" fontId="0" fillId="0" borderId="13" xfId="45" applyFont="1" applyFill="1" applyBorder="1" applyAlignment="1">
      <alignment horizontal="right"/>
    </xf>
    <xf numFmtId="40" fontId="0" fillId="0" borderId="23" xfId="45" applyFont="1" applyFill="1" applyBorder="1" applyAlignment="1">
      <alignment horizontal="right"/>
    </xf>
    <xf numFmtId="0" fontId="34" fillId="33" borderId="10" xfId="58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32" fillId="33" borderId="11" xfId="58" applyFont="1" applyFill="1" applyBorder="1" applyAlignment="1">
      <alignment horizontal="center"/>
      <protection/>
    </xf>
    <xf numFmtId="0" fontId="36" fillId="35" borderId="33" xfId="58" applyFont="1" applyFill="1" applyBorder="1" applyAlignment="1">
      <alignment horizontal="center"/>
      <protection/>
    </xf>
    <xf numFmtId="0" fontId="33" fillId="33" borderId="13" xfId="58" applyFont="1" applyFill="1" applyBorder="1" applyAlignment="1">
      <alignment horizontal="left" vertical="center"/>
      <protection/>
    </xf>
    <xf numFmtId="40" fontId="32" fillId="0" borderId="15" xfId="45" applyFont="1" applyFill="1" applyBorder="1" applyAlignment="1">
      <alignment horizontal="right"/>
    </xf>
    <xf numFmtId="40" fontId="32" fillId="0" borderId="36" xfId="45" applyFont="1" applyFill="1" applyBorder="1" applyAlignment="1">
      <alignment horizontal="right"/>
    </xf>
    <xf numFmtId="40" fontId="32" fillId="0" borderId="25" xfId="45" applyFont="1" applyFill="1" applyBorder="1" applyAlignment="1">
      <alignment horizontal="right"/>
    </xf>
    <xf numFmtId="40" fontId="32" fillId="0" borderId="13" xfId="45" applyFont="1" applyFill="1" applyBorder="1" applyAlignment="1">
      <alignment horizontal="right"/>
    </xf>
    <xf numFmtId="40" fontId="32" fillId="0" borderId="23" xfId="45" applyFont="1" applyFill="1" applyBorder="1" applyAlignment="1">
      <alignment horizontal="right"/>
    </xf>
    <xf numFmtId="40" fontId="32" fillId="0" borderId="0" xfId="45" applyFont="1" applyFill="1" applyBorder="1" applyAlignment="1">
      <alignment horizontal="right"/>
    </xf>
    <xf numFmtId="40" fontId="32" fillId="0" borderId="21" xfId="45" applyFont="1" applyFill="1" applyBorder="1" applyAlignment="1">
      <alignment horizontal="right"/>
    </xf>
    <xf numFmtId="2" fontId="32" fillId="0" borderId="15" xfId="0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32" fillId="0" borderId="38" xfId="0" applyNumberFormat="1" applyFont="1" applyBorder="1" applyAlignment="1">
      <alignment vertical="center"/>
    </xf>
    <xf numFmtId="2" fontId="32" fillId="0" borderId="15" xfId="0" applyNumberFormat="1" applyFont="1" applyBorder="1" applyAlignment="1">
      <alignment vertical="center"/>
    </xf>
    <xf numFmtId="2" fontId="32" fillId="0" borderId="40" xfId="0" applyNumberFormat="1" applyFont="1" applyBorder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4" fillId="0" borderId="0" xfId="59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left" vertical="center"/>
    </xf>
    <xf numFmtId="0" fontId="34" fillId="0" borderId="0" xfId="59" applyFont="1" applyFill="1" applyBorder="1" applyAlignment="1">
      <alignment horizontal="center" vertical="center"/>
      <protection/>
    </xf>
    <xf numFmtId="0" fontId="32" fillId="0" borderId="0" xfId="59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left" vertical="center"/>
    </xf>
    <xf numFmtId="0" fontId="33" fillId="0" borderId="0" xfId="59" applyFont="1" applyFill="1" applyBorder="1" applyAlignment="1">
      <alignment horizontal="left" vertical="center"/>
      <protection/>
    </xf>
    <xf numFmtId="2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0" fontId="32" fillId="0" borderId="0" xfId="59" applyFont="1" applyFill="1" applyBorder="1" applyAlignment="1">
      <alignment horizontal="left"/>
      <protection/>
    </xf>
    <xf numFmtId="3" fontId="32" fillId="0" borderId="0" xfId="59" applyNumberFormat="1" applyFont="1" applyFill="1" applyBorder="1" applyAlignment="1">
      <alignment horizontal="right"/>
      <protection/>
    </xf>
    <xf numFmtId="2" fontId="32" fillId="0" borderId="0" xfId="45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/>
    </xf>
    <xf numFmtId="4" fontId="32" fillId="0" borderId="0" xfId="59" applyNumberFormat="1" applyFont="1" applyFill="1" applyBorder="1" applyAlignment="1">
      <alignment horizontal="center"/>
      <protection/>
    </xf>
    <xf numFmtId="0" fontId="36" fillId="0" borderId="0" xfId="0" applyFont="1" applyFill="1" applyBorder="1" applyAlignment="1">
      <alignment/>
    </xf>
    <xf numFmtId="0" fontId="34" fillId="33" borderId="0" xfId="0" applyFont="1" applyFill="1" applyBorder="1" applyAlignment="1">
      <alignment vertical="center"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center"/>
    </xf>
    <xf numFmtId="40" fontId="0" fillId="0" borderId="35" xfId="45" applyFont="1" applyFill="1" applyBorder="1" applyAlignment="1">
      <alignment horizontal="right"/>
    </xf>
    <xf numFmtId="40" fontId="0" fillId="0" borderId="51" xfId="45" applyFont="1" applyFill="1" applyBorder="1" applyAlignment="1">
      <alignment horizontal="right"/>
    </xf>
    <xf numFmtId="40" fontId="0" fillId="0" borderId="50" xfId="45" applyFont="1" applyFill="1" applyBorder="1" applyAlignment="1">
      <alignment horizontal="right"/>
    </xf>
    <xf numFmtId="0" fontId="0" fillId="33" borderId="25" xfId="0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0" fontId="0" fillId="0" borderId="13" xfId="45" applyFont="1" applyFill="1" applyBorder="1" applyAlignment="1">
      <alignment horizontal="right"/>
    </xf>
    <xf numFmtId="49" fontId="0" fillId="0" borderId="50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2" fontId="0" fillId="0" borderId="36" xfId="0" applyNumberFormat="1" applyFont="1" applyBorder="1" applyAlignment="1">
      <alignment vertical="center"/>
    </xf>
    <xf numFmtId="2" fontId="0" fillId="0" borderId="36" xfId="58" applyNumberFormat="1" applyFont="1" applyFill="1" applyBorder="1" applyAlignment="1">
      <alignment horizontal="right" vertical="center"/>
      <protection/>
    </xf>
    <xf numFmtId="0" fontId="0" fillId="0" borderId="50" xfId="0" applyBorder="1" applyAlignment="1">
      <alignment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49" fontId="0" fillId="0" borderId="52" xfId="0" applyNumberFormat="1" applyFont="1" applyBorder="1" applyAlignment="1">
      <alignment vertical="center"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49" fontId="10" fillId="33" borderId="50" xfId="0" applyNumberFormat="1" applyFont="1" applyFill="1" applyBorder="1" applyAlignment="1">
      <alignment vertical="center"/>
    </xf>
    <xf numFmtId="0" fontId="10" fillId="33" borderId="50" xfId="0" applyFont="1" applyFill="1" applyBorder="1" applyAlignment="1">
      <alignment vertical="center"/>
    </xf>
    <xf numFmtId="0" fontId="10" fillId="33" borderId="50" xfId="0" applyFont="1" applyFill="1" applyBorder="1" applyAlignment="1">
      <alignment horizontal="center" vertical="center"/>
    </xf>
    <xf numFmtId="2" fontId="0" fillId="0" borderId="50" xfId="0" applyNumberFormat="1" applyBorder="1" applyAlignment="1">
      <alignment/>
    </xf>
    <xf numFmtId="2" fontId="0" fillId="0" borderId="53" xfId="0" applyNumberFormat="1" applyBorder="1" applyAlignment="1">
      <alignment/>
    </xf>
    <xf numFmtId="2" fontId="0" fillId="0" borderId="23" xfId="0" applyNumberFormat="1" applyFont="1" applyBorder="1" applyAlignment="1">
      <alignment vertical="center"/>
    </xf>
    <xf numFmtId="2" fontId="0" fillId="0" borderId="54" xfId="0" applyNumberFormat="1" applyFont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55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56" xfId="0" applyNumberFormat="1" applyFont="1" applyBorder="1" applyAlignment="1">
      <alignment vertical="center"/>
    </xf>
    <xf numFmtId="49" fontId="0" fillId="0" borderId="52" xfId="59" applyNumberFormat="1" applyFont="1" applyBorder="1" applyProtection="1">
      <alignment/>
      <protection/>
    </xf>
    <xf numFmtId="0" fontId="0" fillId="0" borderId="36" xfId="59" applyFont="1" applyBorder="1" applyProtection="1">
      <alignment/>
      <protection/>
    </xf>
    <xf numFmtId="0" fontId="0" fillId="0" borderId="36" xfId="59" applyFont="1" applyFill="1" applyBorder="1" applyAlignment="1">
      <alignment horizontal="center"/>
      <protection/>
    </xf>
    <xf numFmtId="2" fontId="0" fillId="0" borderId="36" xfId="45" applyNumberFormat="1" applyFont="1" applyFill="1" applyBorder="1" applyAlignment="1">
      <alignment horizontal="right"/>
    </xf>
    <xf numFmtId="2" fontId="0" fillId="0" borderId="53" xfId="45" applyNumberFormat="1" applyFont="1" applyFill="1" applyBorder="1" applyAlignment="1">
      <alignment horizontal="right"/>
    </xf>
    <xf numFmtId="0" fontId="11" fillId="33" borderId="20" xfId="59" applyFont="1" applyFill="1" applyBorder="1" applyAlignment="1">
      <alignment horizontal="left" vertical="center"/>
      <protection/>
    </xf>
    <xf numFmtId="0" fontId="11" fillId="33" borderId="21" xfId="59" applyFont="1" applyFill="1" applyBorder="1" applyAlignment="1">
      <alignment horizontal="left" vertical="center"/>
      <protection/>
    </xf>
    <xf numFmtId="2" fontId="0" fillId="0" borderId="35" xfId="45" applyNumberFormat="1" applyFont="1" applyFill="1" applyBorder="1" applyAlignment="1">
      <alignment horizontal="right"/>
    </xf>
    <xf numFmtId="2" fontId="0" fillId="0" borderId="51" xfId="45" applyNumberFormat="1" applyFont="1" applyFill="1" applyBorder="1" applyAlignment="1">
      <alignment horizontal="right"/>
    </xf>
    <xf numFmtId="49" fontId="0" fillId="33" borderId="50" xfId="59" applyNumberFormat="1" applyFont="1" applyFill="1" applyBorder="1">
      <alignment/>
      <protection/>
    </xf>
    <xf numFmtId="0" fontId="0" fillId="33" borderId="50" xfId="59" applyFont="1" applyFill="1" applyBorder="1" applyAlignment="1">
      <alignment horizontal="left"/>
      <protection/>
    </xf>
    <xf numFmtId="2" fontId="0" fillId="0" borderId="50" xfId="45" applyNumberFormat="1" applyFont="1" applyFill="1" applyBorder="1" applyAlignment="1">
      <alignment horizontal="right"/>
    </xf>
    <xf numFmtId="2" fontId="0" fillId="0" borderId="25" xfId="45" applyNumberFormat="1" applyFont="1" applyFill="1" applyBorder="1" applyAlignment="1">
      <alignment horizontal="right"/>
    </xf>
    <xf numFmtId="2" fontId="0" fillId="0" borderId="23" xfId="45" applyNumberFormat="1" applyFont="1" applyFill="1" applyBorder="1" applyAlignment="1">
      <alignment horizontal="right"/>
    </xf>
    <xf numFmtId="2" fontId="0" fillId="0" borderId="54" xfId="45" applyNumberFormat="1" applyFont="1" applyFill="1" applyBorder="1" applyAlignment="1">
      <alignment horizontal="right"/>
    </xf>
    <xf numFmtId="49" fontId="0" fillId="33" borderId="25" xfId="59" applyNumberFormat="1" applyFont="1" applyFill="1" applyBorder="1">
      <alignment/>
      <protection/>
    </xf>
    <xf numFmtId="0" fontId="0" fillId="33" borderId="25" xfId="59" applyFont="1" applyFill="1" applyBorder="1" applyAlignment="1">
      <alignment horizontal="left"/>
      <protection/>
    </xf>
    <xf numFmtId="49" fontId="0" fillId="0" borderId="48" xfId="59" applyNumberFormat="1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23" xfId="59" applyFont="1" applyFill="1" applyBorder="1" applyAlignment="1">
      <alignment horizontal="center"/>
      <protection/>
    </xf>
    <xf numFmtId="2" fontId="0" fillId="0" borderId="56" xfId="45" applyNumberFormat="1" applyFont="1" applyFill="1" applyBorder="1" applyAlignment="1">
      <alignment horizontal="right"/>
    </xf>
    <xf numFmtId="2" fontId="0" fillId="0" borderId="13" xfId="45" applyNumberFormat="1" applyFont="1" applyFill="1" applyBorder="1" applyAlignment="1">
      <alignment horizontal="right"/>
    </xf>
    <xf numFmtId="2" fontId="0" fillId="0" borderId="14" xfId="45" applyNumberFormat="1" applyFont="1" applyFill="1" applyBorder="1" applyAlignment="1">
      <alignment horizontal="right"/>
    </xf>
    <xf numFmtId="49" fontId="0" fillId="33" borderId="25" xfId="59" applyNumberFormat="1" applyFont="1" applyFill="1" applyBorder="1" applyProtection="1">
      <alignment/>
      <protection/>
    </xf>
    <xf numFmtId="0" fontId="0" fillId="33" borderId="25" xfId="59" applyFont="1" applyFill="1" applyBorder="1" applyProtection="1">
      <alignment/>
      <protection/>
    </xf>
    <xf numFmtId="0" fontId="0" fillId="33" borderId="25" xfId="59" applyFont="1" applyFill="1" applyBorder="1" applyAlignment="1">
      <alignment horizontal="center"/>
      <protection/>
    </xf>
    <xf numFmtId="0" fontId="0" fillId="0" borderId="25" xfId="0" applyFont="1" applyBorder="1" applyAlignment="1">
      <alignment/>
    </xf>
    <xf numFmtId="0" fontId="0" fillId="0" borderId="25" xfId="59" applyFont="1" applyFill="1" applyBorder="1" applyAlignment="1">
      <alignment horizontal="center"/>
      <protection/>
    </xf>
    <xf numFmtId="49" fontId="0" fillId="0" borderId="25" xfId="59" applyNumberFormat="1" applyFont="1" applyBorder="1" applyProtection="1">
      <alignment/>
      <protection/>
    </xf>
    <xf numFmtId="0" fontId="0" fillId="0" borderId="25" xfId="59" applyFont="1" applyBorder="1" applyProtection="1">
      <alignment/>
      <protection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54" xfId="0" applyNumberFormat="1" applyBorder="1" applyAlignment="1">
      <alignment/>
    </xf>
    <xf numFmtId="40" fontId="0" fillId="0" borderId="21" xfId="45" applyFont="1" applyFill="1" applyBorder="1" applyAlignment="1">
      <alignment horizontal="right"/>
    </xf>
    <xf numFmtId="40" fontId="0" fillId="0" borderId="21" xfId="45" applyFont="1" applyFill="1" applyBorder="1" applyAlignment="1">
      <alignment horizontal="right"/>
    </xf>
    <xf numFmtId="40" fontId="0" fillId="0" borderId="22" xfId="45" applyFont="1" applyFill="1" applyBorder="1" applyAlignment="1">
      <alignment horizontal="right"/>
    </xf>
    <xf numFmtId="49" fontId="0" fillId="0" borderId="50" xfId="0" applyNumberFormat="1" applyFont="1" applyBorder="1" applyAlignment="1">
      <alignment vertical="center"/>
    </xf>
    <xf numFmtId="40" fontId="0" fillId="0" borderId="50" xfId="45" applyFont="1" applyFill="1" applyBorder="1" applyAlignment="1">
      <alignment horizontal="right"/>
    </xf>
    <xf numFmtId="4" fontId="0" fillId="0" borderId="2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23" xfId="0" applyFont="1" applyBorder="1" applyAlignment="1" quotePrefix="1">
      <alignment horizontal="left" vertical="center"/>
    </xf>
    <xf numFmtId="0" fontId="11" fillId="33" borderId="12" xfId="58" applyFont="1" applyFill="1" applyBorder="1" applyAlignment="1" quotePrefix="1">
      <alignment horizontal="left" vertical="center"/>
      <protection/>
    </xf>
    <xf numFmtId="40" fontId="0" fillId="0" borderId="0" xfId="45" applyFont="1" applyFill="1" applyBorder="1" applyAlignment="1">
      <alignment horizontal="right"/>
    </xf>
    <xf numFmtId="0" fontId="0" fillId="0" borderId="23" xfId="0" applyFont="1" applyBorder="1" applyAlignment="1">
      <alignment horizontal="left" vertical="center"/>
    </xf>
    <xf numFmtId="0" fontId="11" fillId="33" borderId="20" xfId="58" applyFont="1" applyFill="1" applyBorder="1" applyAlignment="1" quotePrefix="1">
      <alignment horizontal="left" vertical="center"/>
      <protection/>
    </xf>
    <xf numFmtId="49" fontId="0" fillId="0" borderId="15" xfId="0" applyNumberFormat="1" applyFont="1" applyBorder="1" applyAlignment="1" quotePrefix="1">
      <alignment horizontal="left" vertical="center"/>
    </xf>
    <xf numFmtId="49" fontId="0" fillId="0" borderId="23" xfId="0" applyNumberFormat="1" applyFont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2" fontId="0" fillId="0" borderId="0" xfId="0" applyNumberFormat="1" applyFont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23" xfId="0" applyFont="1" applyBorder="1" applyAlignment="1" quotePrefix="1">
      <alignment horizontal="left" vertical="center"/>
    </xf>
    <xf numFmtId="0" fontId="39" fillId="0" borderId="0" xfId="0" applyFont="1" applyAlignment="1">
      <alignment/>
    </xf>
    <xf numFmtId="4" fontId="0" fillId="0" borderId="15" xfId="45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2" fontId="0" fillId="0" borderId="57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2" fontId="0" fillId="0" borderId="58" xfId="0" applyNumberFormat="1" applyFont="1" applyBorder="1" applyAlignment="1">
      <alignment vertical="center"/>
    </xf>
    <xf numFmtId="0" fontId="11" fillId="33" borderId="0" xfId="58" applyFont="1" applyFill="1" applyBorder="1" applyAlignment="1">
      <alignment horizontal="left" vertical="center"/>
      <protection/>
    </xf>
    <xf numFmtId="0" fontId="11" fillId="33" borderId="0" xfId="58" applyFont="1" applyFill="1" applyBorder="1" applyAlignment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40" fontId="0" fillId="0" borderId="49" xfId="45" applyFont="1" applyFill="1" applyBorder="1" applyAlignment="1">
      <alignment horizontal="right"/>
    </xf>
    <xf numFmtId="49" fontId="0" fillId="0" borderId="0" xfId="59" applyNumberFormat="1" applyFont="1" applyBorder="1" applyProtection="1">
      <alignment/>
      <protection/>
    </xf>
    <xf numFmtId="49" fontId="0" fillId="33" borderId="0" xfId="59" applyNumberFormat="1" applyFont="1" applyFill="1" applyBorder="1">
      <alignment/>
      <protection/>
    </xf>
    <xf numFmtId="0" fontId="0" fillId="33" borderId="0" xfId="59" applyFont="1" applyFill="1" applyBorder="1" applyAlignment="1">
      <alignment horizontal="left"/>
      <protection/>
    </xf>
    <xf numFmtId="0" fontId="11" fillId="0" borderId="0" xfId="0" applyFont="1" applyBorder="1" applyAlignment="1">
      <alignment horizontal="left" vertical="center"/>
    </xf>
    <xf numFmtId="0" fontId="0" fillId="33" borderId="0" xfId="59" applyFont="1" applyFill="1" applyBorder="1" applyAlignment="1" applyProtection="1">
      <alignment horizontal="center" vertical="center"/>
      <protection locked="0"/>
    </xf>
    <xf numFmtId="0" fontId="9" fillId="35" borderId="0" xfId="59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Border="1" applyAlignment="1" applyProtection="1">
      <alignment vertical="center"/>
      <protection locked="0"/>
    </xf>
    <xf numFmtId="2" fontId="0" fillId="0" borderId="0" xfId="45" applyNumberFormat="1" applyFont="1" applyFill="1" applyBorder="1" applyAlignment="1" applyProtection="1">
      <alignment horizontal="right"/>
      <protection/>
    </xf>
    <xf numFmtId="0" fontId="0" fillId="33" borderId="18" xfId="58" applyFont="1" applyFill="1" applyBorder="1" applyAlignment="1">
      <alignment horizontal="center"/>
      <protection/>
    </xf>
    <xf numFmtId="0" fontId="9" fillId="35" borderId="18" xfId="58" applyFont="1" applyFill="1" applyBorder="1" applyAlignment="1">
      <alignment horizontal="center"/>
      <protection/>
    </xf>
    <xf numFmtId="2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45" applyNumberFormat="1" applyFont="1" applyFill="1" applyBorder="1" applyAlignment="1">
      <alignment horizontal="right"/>
    </xf>
    <xf numFmtId="4" fontId="0" fillId="0" borderId="54" xfId="0" applyNumberFormat="1" applyBorder="1" applyAlignment="1">
      <alignment/>
    </xf>
    <xf numFmtId="0" fontId="13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0" fillId="0" borderId="0" xfId="59" applyFont="1" applyBorder="1" applyProtection="1">
      <alignment/>
      <protection/>
    </xf>
    <xf numFmtId="0" fontId="0" fillId="0" borderId="0" xfId="59" applyFont="1" applyFill="1" applyBorder="1" applyAlignment="1">
      <alignment horizontal="center"/>
      <protection/>
    </xf>
    <xf numFmtId="2" fontId="0" fillId="0" borderId="59" xfId="45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198" fontId="9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49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14" fontId="10" fillId="0" borderId="0" xfId="0" applyNumberFormat="1" applyFont="1" applyBorder="1" applyAlignment="1">
      <alignment horizontal="right"/>
    </xf>
    <xf numFmtId="0" fontId="3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38" fillId="0" borderId="0" xfId="0" applyFont="1" applyAlignment="1" quotePrefix="1">
      <alignment horizontal="center" wrapText="1"/>
    </xf>
    <xf numFmtId="0" fontId="38" fillId="0" borderId="0" xfId="0" applyFont="1" applyAlignment="1">
      <alignment horizont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suchter Hyperlink" xfId="39"/>
    <cellStyle name="Dane wejściowe" xfId="40"/>
    <cellStyle name="Dane wyjściowe" xfId="41"/>
    <cellStyle name="Dobry" xfId="42"/>
    <cellStyle name="Dziesiêtny [0]_Arkusz1" xfId="43"/>
    <cellStyle name="Dziesiêtny_Arkusz1" xfId="44"/>
    <cellStyle name="Dziesiêtny_Arkusz3" xfId="45"/>
    <cellStyle name="Comma" xfId="46"/>
    <cellStyle name="Comma [0]" xfId="47"/>
    <cellStyle name="Hyperlink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_Arkusz1" xfId="57"/>
    <cellStyle name="Normalny_Arkusz11" xfId="58"/>
    <cellStyle name="Normalny_Arkusz3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7</xdr:row>
      <xdr:rowOff>0</xdr:rowOff>
    </xdr:from>
    <xdr:to>
      <xdr:col>5</xdr:col>
      <xdr:colOff>533400</xdr:colOff>
      <xdr:row>10</xdr:row>
      <xdr:rowOff>123825</xdr:rowOff>
    </xdr:to>
    <xdr:pic>
      <xdr:nvPicPr>
        <xdr:cNvPr id="1" name="Picture 3" descr="Logo cementow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33475"/>
          <a:ext cx="488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G44"/>
  <sheetViews>
    <sheetView zoomScalePageLayoutView="0" workbookViewId="0" topLeftCell="A4">
      <selection activeCell="C39" sqref="C39"/>
    </sheetView>
  </sheetViews>
  <sheetFormatPr defaultColWidth="11.375" defaultRowHeight="12.75"/>
  <cols>
    <col min="1" max="1" width="4.375" style="51" customWidth="1"/>
    <col min="2" max="2" width="11.375" style="51" customWidth="1"/>
    <col min="3" max="3" width="22.625" style="51" customWidth="1"/>
    <col min="4" max="16384" width="11.375" style="51" customWidth="1"/>
  </cols>
  <sheetData>
    <row r="8" ht="12.75"/>
    <row r="9" ht="12.75"/>
    <row r="10" ht="12.75"/>
    <row r="11" ht="12.75"/>
    <row r="16" s="14" customFormat="1" ht="45">
      <c r="B16" s="14" t="s">
        <v>893</v>
      </c>
    </row>
    <row r="18" ht="33">
      <c r="C18" s="13"/>
    </row>
    <row r="19" s="14" customFormat="1" ht="45">
      <c r="B19" s="147" t="s">
        <v>1444</v>
      </c>
    </row>
    <row r="25" spans="2:4" ht="27.75">
      <c r="B25" s="145" t="s">
        <v>798</v>
      </c>
      <c r="C25" s="146"/>
      <c r="D25" s="146">
        <v>1</v>
      </c>
    </row>
    <row r="26" ht="12" customHeight="1"/>
    <row r="30" ht="15">
      <c r="B30" s="15" t="s">
        <v>292</v>
      </c>
    </row>
    <row r="32" ht="15.75">
      <c r="C32" s="9" t="s">
        <v>564</v>
      </c>
    </row>
    <row r="33" ht="15.75">
      <c r="C33" s="9" t="s">
        <v>1445</v>
      </c>
    </row>
    <row r="36" ht="12" customHeight="1"/>
    <row r="37" s="78" customFormat="1" ht="12.75"/>
    <row r="38" spans="2:6" s="10" customFormat="1" ht="15.75">
      <c r="B38" s="15" t="s">
        <v>1544</v>
      </c>
      <c r="C38" s="11">
        <v>19</v>
      </c>
      <c r="D38" s="11"/>
      <c r="E38" s="11"/>
      <c r="F38" s="83"/>
    </row>
    <row r="39" spans="2:4" s="10" customFormat="1" ht="15.75">
      <c r="B39" s="15" t="s">
        <v>1446</v>
      </c>
      <c r="C39" s="453">
        <v>42156</v>
      </c>
      <c r="D39" s="11" t="s">
        <v>1445</v>
      </c>
    </row>
    <row r="40" spans="2:4" s="10" customFormat="1" ht="15.75">
      <c r="B40" s="15"/>
      <c r="C40" s="12"/>
      <c r="D40" s="11"/>
    </row>
    <row r="41" spans="1:7" s="10" customFormat="1" ht="15.75" customHeight="1">
      <c r="A41" s="445" t="s">
        <v>455</v>
      </c>
      <c r="B41" s="444"/>
      <c r="C41" s="444"/>
      <c r="D41" s="444"/>
      <c r="E41" s="444"/>
      <c r="G41" s="393" t="s">
        <v>847</v>
      </c>
    </row>
    <row r="42" spans="2:6" s="10" customFormat="1" ht="15">
      <c r="B42" s="10" t="s">
        <v>846</v>
      </c>
      <c r="C42" s="10" t="s">
        <v>1445</v>
      </c>
      <c r="D42" s="466" t="s">
        <v>456</v>
      </c>
      <c r="E42" s="466"/>
      <c r="F42" s="392"/>
    </row>
    <row r="43" spans="3:5" s="118" customFormat="1" ht="15">
      <c r="C43" s="119"/>
      <c r="D43" s="413" t="s">
        <v>1312</v>
      </c>
      <c r="E43" s="413"/>
    </row>
    <row r="44" spans="4:6" s="78" customFormat="1" ht="15">
      <c r="D44" s="397"/>
      <c r="E44" s="396"/>
      <c r="F44" s="118"/>
    </row>
  </sheetData>
  <sheetProtection/>
  <mergeCells count="1">
    <mergeCell ref="D42:E4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660"/>
  <sheetViews>
    <sheetView zoomScalePageLayoutView="0" workbookViewId="0" topLeftCell="A19">
      <selection activeCell="F72" sqref="F72"/>
    </sheetView>
  </sheetViews>
  <sheetFormatPr defaultColWidth="9.00390625" defaultRowHeight="12.75"/>
  <cols>
    <col min="1" max="1" width="8.375" style="18" customWidth="1"/>
    <col min="2" max="2" width="60.00390625" style="18" customWidth="1"/>
    <col min="3" max="3" width="12.25390625" style="35" customWidth="1"/>
    <col min="4" max="4" width="11.625" style="35" customWidth="1"/>
    <col min="5" max="5" width="13.00390625" style="18" customWidth="1"/>
    <col min="6" max="6" width="13.875" style="18" customWidth="1"/>
    <col min="7" max="7" width="13.625" style="18" customWidth="1"/>
    <col min="8" max="15" width="0" style="18" hidden="1" customWidth="1"/>
    <col min="16" max="16384" width="9.125" style="18" customWidth="1"/>
  </cols>
  <sheetData>
    <row r="1" spans="1:10" ht="18">
      <c r="A1" s="16" t="s">
        <v>1462</v>
      </c>
      <c r="B1" s="17" t="s">
        <v>1463</v>
      </c>
      <c r="C1" s="79" t="s">
        <v>1464</v>
      </c>
      <c r="D1" s="16" t="s">
        <v>1465</v>
      </c>
      <c r="E1" s="16" t="s">
        <v>1466</v>
      </c>
      <c r="F1" s="16" t="s">
        <v>1466</v>
      </c>
      <c r="G1" s="16" t="s">
        <v>1466</v>
      </c>
      <c r="H1" s="18" t="s">
        <v>1466</v>
      </c>
      <c r="I1" s="18" t="s">
        <v>1466</v>
      </c>
      <c r="J1" s="18" t="s">
        <v>1466</v>
      </c>
    </row>
    <row r="2" spans="1:15" ht="12.75">
      <c r="A2" s="19"/>
      <c r="B2" s="20"/>
      <c r="C2" s="21"/>
      <c r="D2" s="21" t="s">
        <v>1468</v>
      </c>
      <c r="E2" s="21" t="s">
        <v>1931</v>
      </c>
      <c r="F2" s="21" t="s">
        <v>1935</v>
      </c>
      <c r="G2" s="21" t="s">
        <v>1025</v>
      </c>
      <c r="H2" s="18" t="s">
        <v>1931</v>
      </c>
      <c r="I2" s="18" t="s">
        <v>1935</v>
      </c>
      <c r="J2" s="18" t="s">
        <v>1025</v>
      </c>
      <c r="O2" s="35" t="s">
        <v>1051</v>
      </c>
    </row>
    <row r="3" spans="1:15" ht="16.5" thickBot="1">
      <c r="A3" s="130"/>
      <c r="B3" s="131"/>
      <c r="C3" s="132"/>
      <c r="D3" s="132"/>
      <c r="E3" s="132" t="s">
        <v>1472</v>
      </c>
      <c r="F3" s="132" t="s">
        <v>1051</v>
      </c>
      <c r="G3" s="132" t="s">
        <v>1052</v>
      </c>
      <c r="H3" s="18" t="s">
        <v>1472</v>
      </c>
      <c r="I3" s="18" t="s">
        <v>1051</v>
      </c>
      <c r="J3" s="18" t="s">
        <v>1052</v>
      </c>
      <c r="O3" s="35" t="s">
        <v>995</v>
      </c>
    </row>
    <row r="4" spans="1:7" s="26" customFormat="1" ht="32.25" customHeight="1" thickBot="1">
      <c r="A4" s="22" t="s">
        <v>423</v>
      </c>
      <c r="B4" s="23"/>
      <c r="C4" s="24"/>
      <c r="D4" s="24"/>
      <c r="E4" s="23"/>
      <c r="F4" s="23"/>
      <c r="G4" s="25"/>
    </row>
    <row r="5" spans="1:32" s="31" customFormat="1" ht="12.75">
      <c r="A5" s="84" t="s">
        <v>523</v>
      </c>
      <c r="B5" s="85" t="s">
        <v>1638</v>
      </c>
      <c r="C5" s="162" t="s">
        <v>425</v>
      </c>
      <c r="D5" s="162" t="s">
        <v>1412</v>
      </c>
      <c r="E5" s="178">
        <v>30.45</v>
      </c>
      <c r="F5" s="178">
        <v>15.43</v>
      </c>
      <c r="G5" s="178">
        <f>SUM(E5:F5)</f>
        <v>45.879999999999995</v>
      </c>
      <c r="H5" s="31">
        <v>5.08</v>
      </c>
      <c r="I5" s="31">
        <v>1.48</v>
      </c>
      <c r="J5" s="156">
        <v>6.56</v>
      </c>
      <c r="K5" s="51">
        <f aca="true" t="shared" si="0" ref="K5:K50">J5*3.6</f>
        <v>23.616</v>
      </c>
      <c r="O5" s="408">
        <f>F5*1.16</f>
        <v>17.898799999999998</v>
      </c>
      <c r="AF5" s="408"/>
    </row>
    <row r="6" spans="1:32" s="31" customFormat="1" ht="12.75">
      <c r="A6" s="27" t="s">
        <v>524</v>
      </c>
      <c r="B6" s="28" t="s">
        <v>1639</v>
      </c>
      <c r="C6" s="29" t="s">
        <v>425</v>
      </c>
      <c r="D6" s="29" t="s">
        <v>1412</v>
      </c>
      <c r="E6" s="69">
        <v>31.56</v>
      </c>
      <c r="F6" s="69">
        <v>15.43</v>
      </c>
      <c r="G6" s="69">
        <f aca="true" t="shared" si="1" ref="G6:G50">SUM(E6:F6)</f>
        <v>46.989999999999995</v>
      </c>
      <c r="H6" s="31">
        <v>5.64</v>
      </c>
      <c r="I6" s="31">
        <v>1.95</v>
      </c>
      <c r="J6" s="156">
        <v>7.59</v>
      </c>
      <c r="K6" s="51">
        <f t="shared" si="0"/>
        <v>27.324</v>
      </c>
      <c r="O6" s="408">
        <f aca="true" t="shared" si="2" ref="O6:O11">F6*1.16</f>
        <v>17.898799999999998</v>
      </c>
      <c r="AF6" s="408"/>
    </row>
    <row r="7" spans="1:32" s="31" customFormat="1" ht="12.75">
      <c r="A7" s="27" t="s">
        <v>525</v>
      </c>
      <c r="B7" s="28" t="s">
        <v>1640</v>
      </c>
      <c r="C7" s="29" t="s">
        <v>425</v>
      </c>
      <c r="D7" s="29" t="s">
        <v>1412</v>
      </c>
      <c r="E7" s="69">
        <v>42.86</v>
      </c>
      <c r="F7" s="69">
        <v>17.34</v>
      </c>
      <c r="G7" s="69">
        <f t="shared" si="1"/>
        <v>60.2</v>
      </c>
      <c r="H7" s="31">
        <v>7.34</v>
      </c>
      <c r="I7" s="31">
        <v>2.22</v>
      </c>
      <c r="J7" s="156">
        <v>9.56</v>
      </c>
      <c r="K7" s="51">
        <f t="shared" si="0"/>
        <v>34.416000000000004</v>
      </c>
      <c r="O7" s="408">
        <f t="shared" si="2"/>
        <v>20.1144</v>
      </c>
      <c r="AF7" s="408"/>
    </row>
    <row r="8" spans="1:32" s="31" customFormat="1" ht="12.75">
      <c r="A8" s="27" t="s">
        <v>526</v>
      </c>
      <c r="B8" s="28" t="s">
        <v>1641</v>
      </c>
      <c r="C8" s="29" t="s">
        <v>425</v>
      </c>
      <c r="D8" s="29" t="s">
        <v>1412</v>
      </c>
      <c r="E8" s="69">
        <v>55.09</v>
      </c>
      <c r="F8" s="69">
        <v>21.15</v>
      </c>
      <c r="G8" s="69">
        <f t="shared" si="1"/>
        <v>76.24000000000001</v>
      </c>
      <c r="H8" s="31">
        <v>9.85</v>
      </c>
      <c r="I8" s="31">
        <v>2.38</v>
      </c>
      <c r="J8" s="156">
        <v>12.23</v>
      </c>
      <c r="K8" s="51">
        <f t="shared" si="0"/>
        <v>44.028000000000006</v>
      </c>
      <c r="O8" s="408">
        <f t="shared" si="2"/>
        <v>24.533999999999995</v>
      </c>
      <c r="AF8" s="408"/>
    </row>
    <row r="9" spans="1:32" s="31" customFormat="1" ht="12.75">
      <c r="A9" s="27" t="s">
        <v>527</v>
      </c>
      <c r="B9" s="28" t="s">
        <v>1642</v>
      </c>
      <c r="C9" s="29" t="s">
        <v>425</v>
      </c>
      <c r="D9" s="29" t="s">
        <v>1412</v>
      </c>
      <c r="E9" s="69">
        <v>83.63</v>
      </c>
      <c r="F9" s="69">
        <v>22.78</v>
      </c>
      <c r="G9" s="69">
        <f t="shared" si="1"/>
        <v>106.41</v>
      </c>
      <c r="H9" s="31">
        <v>12.74</v>
      </c>
      <c r="I9" s="31">
        <v>2.63</v>
      </c>
      <c r="J9" s="156">
        <v>15.37</v>
      </c>
      <c r="K9" s="51">
        <f t="shared" si="0"/>
        <v>55.332</v>
      </c>
      <c r="O9" s="408">
        <f t="shared" si="2"/>
        <v>26.4248</v>
      </c>
      <c r="AF9" s="408"/>
    </row>
    <row r="10" spans="1:32" s="31" customFormat="1" ht="12.75">
      <c r="A10" s="27" t="s">
        <v>528</v>
      </c>
      <c r="B10" s="28" t="s">
        <v>1643</v>
      </c>
      <c r="C10" s="29" t="s">
        <v>425</v>
      </c>
      <c r="D10" s="29" t="s">
        <v>1412</v>
      </c>
      <c r="E10" s="69">
        <v>105.68</v>
      </c>
      <c r="F10" s="69">
        <v>24.92</v>
      </c>
      <c r="G10" s="69">
        <f t="shared" si="1"/>
        <v>130.60000000000002</v>
      </c>
      <c r="H10" s="31">
        <v>16.44</v>
      </c>
      <c r="I10" s="31">
        <v>2.9</v>
      </c>
      <c r="J10" s="156">
        <v>19.34</v>
      </c>
      <c r="K10" s="51">
        <f t="shared" si="0"/>
        <v>69.624</v>
      </c>
      <c r="O10" s="408">
        <f t="shared" si="2"/>
        <v>28.9072</v>
      </c>
      <c r="AF10" s="408"/>
    </row>
    <row r="11" spans="1:32" s="31" customFormat="1" ht="12.75">
      <c r="A11" s="27" t="s">
        <v>529</v>
      </c>
      <c r="B11" s="28" t="s">
        <v>1644</v>
      </c>
      <c r="C11" s="29" t="s">
        <v>425</v>
      </c>
      <c r="D11" s="29" t="s">
        <v>1412</v>
      </c>
      <c r="E11" s="69">
        <v>128.45</v>
      </c>
      <c r="F11" s="69">
        <v>27.85</v>
      </c>
      <c r="G11" s="69">
        <f t="shared" si="1"/>
        <v>156.29999999999998</v>
      </c>
      <c r="H11" s="31">
        <v>20.06</v>
      </c>
      <c r="I11" s="31">
        <v>3.19</v>
      </c>
      <c r="J11" s="156">
        <v>23.25</v>
      </c>
      <c r="K11" s="51">
        <f t="shared" si="0"/>
        <v>83.7</v>
      </c>
      <c r="O11" s="408">
        <f t="shared" si="2"/>
        <v>32.306</v>
      </c>
      <c r="AF11" s="408"/>
    </row>
    <row r="12" spans="1:11" s="32" customFormat="1" ht="13.5" thickBot="1">
      <c r="A12" s="316"/>
      <c r="B12" s="317"/>
      <c r="C12" s="315"/>
      <c r="D12" s="315"/>
      <c r="E12" s="256"/>
      <c r="F12" s="256"/>
      <c r="G12" s="256"/>
      <c r="K12" s="51"/>
    </row>
    <row r="13" spans="1:11" s="26" customFormat="1" ht="32.25" customHeight="1" thickBot="1">
      <c r="A13" s="22" t="s">
        <v>1219</v>
      </c>
      <c r="B13" s="23"/>
      <c r="C13" s="24"/>
      <c r="D13" s="24"/>
      <c r="E13" s="318"/>
      <c r="F13" s="23"/>
      <c r="G13" s="257"/>
      <c r="K13" s="51"/>
    </row>
    <row r="14" spans="1:15" s="31" customFormat="1" ht="12.75">
      <c r="A14" s="84" t="s">
        <v>1220</v>
      </c>
      <c r="B14" s="85" t="s">
        <v>151</v>
      </c>
      <c r="C14" s="162" t="s">
        <v>206</v>
      </c>
      <c r="D14" s="162" t="s">
        <v>1409</v>
      </c>
      <c r="E14" s="178">
        <v>2.5</v>
      </c>
      <c r="F14" s="178">
        <v>1.3</v>
      </c>
      <c r="G14" s="178">
        <f t="shared" si="1"/>
        <v>3.8</v>
      </c>
      <c r="H14" s="31">
        <v>0.92</v>
      </c>
      <c r="I14" s="31">
        <v>0.21</v>
      </c>
      <c r="J14" s="156">
        <v>1.13</v>
      </c>
      <c r="K14" s="51">
        <f t="shared" si="0"/>
        <v>4.068</v>
      </c>
      <c r="O14" s="408">
        <f>F14*1.16</f>
        <v>1.508</v>
      </c>
    </row>
    <row r="15" spans="1:15" s="31" customFormat="1" ht="12.75">
      <c r="A15" s="27" t="s">
        <v>1221</v>
      </c>
      <c r="B15" s="28" t="s">
        <v>260</v>
      </c>
      <c r="C15" s="29" t="s">
        <v>206</v>
      </c>
      <c r="D15" s="29" t="s">
        <v>1409</v>
      </c>
      <c r="E15" s="69">
        <v>2.7</v>
      </c>
      <c r="F15" s="69">
        <v>1.3</v>
      </c>
      <c r="G15" s="69">
        <f t="shared" si="1"/>
        <v>4</v>
      </c>
      <c r="H15" s="31">
        <v>1.12</v>
      </c>
      <c r="I15" s="31">
        <v>0.21</v>
      </c>
      <c r="J15" s="156">
        <v>1.33</v>
      </c>
      <c r="K15" s="51">
        <f t="shared" si="0"/>
        <v>4.788</v>
      </c>
      <c r="O15" s="408">
        <f>F15*1.16</f>
        <v>1.508</v>
      </c>
    </row>
    <row r="16" spans="1:15" s="31" customFormat="1" ht="12.75">
      <c r="A16" s="27" t="s">
        <v>1222</v>
      </c>
      <c r="B16" s="28" t="s">
        <v>261</v>
      </c>
      <c r="C16" s="29" t="s">
        <v>206</v>
      </c>
      <c r="D16" s="29" t="s">
        <v>1409</v>
      </c>
      <c r="E16" s="69">
        <v>3.6</v>
      </c>
      <c r="F16" s="69">
        <v>1.74</v>
      </c>
      <c r="G16" s="69">
        <f t="shared" si="1"/>
        <v>5.34</v>
      </c>
      <c r="H16" s="31">
        <v>1.41</v>
      </c>
      <c r="I16" s="31">
        <v>0.28</v>
      </c>
      <c r="J16" s="156">
        <v>1.69</v>
      </c>
      <c r="K16" s="51">
        <f t="shared" si="0"/>
        <v>6.084</v>
      </c>
      <c r="O16" s="408">
        <f>F16*1.16</f>
        <v>2.0183999999999997</v>
      </c>
    </row>
    <row r="17" spans="1:15" s="31" customFormat="1" ht="12.75">
      <c r="A17" s="27" t="s">
        <v>1223</v>
      </c>
      <c r="B17" s="28" t="s">
        <v>266</v>
      </c>
      <c r="C17" s="29" t="s">
        <v>206</v>
      </c>
      <c r="D17" s="29" t="s">
        <v>1409</v>
      </c>
      <c r="E17" s="69">
        <v>4.6</v>
      </c>
      <c r="F17" s="69">
        <v>2.1</v>
      </c>
      <c r="G17" s="69">
        <f t="shared" si="1"/>
        <v>6.699999999999999</v>
      </c>
      <c r="H17" s="31">
        <v>2.08</v>
      </c>
      <c r="I17" s="31">
        <v>0.34</v>
      </c>
      <c r="J17" s="156">
        <v>2.42</v>
      </c>
      <c r="K17" s="51">
        <f t="shared" si="0"/>
        <v>8.712</v>
      </c>
      <c r="O17" s="408">
        <f>F17*1.16</f>
        <v>2.436</v>
      </c>
    </row>
    <row r="18" spans="1:15" s="31" customFormat="1" ht="12.75">
      <c r="A18" s="27" t="s">
        <v>1224</v>
      </c>
      <c r="B18" s="28" t="s">
        <v>265</v>
      </c>
      <c r="C18" s="29" t="s">
        <v>206</v>
      </c>
      <c r="D18" s="29" t="s">
        <v>1409</v>
      </c>
      <c r="E18" s="69">
        <v>5.5</v>
      </c>
      <c r="F18" s="69">
        <v>2.48</v>
      </c>
      <c r="G18" s="69">
        <f t="shared" si="1"/>
        <v>7.98</v>
      </c>
      <c r="H18" s="31">
        <v>3.18</v>
      </c>
      <c r="I18" s="31">
        <v>0.4</v>
      </c>
      <c r="J18" s="156">
        <v>3.58</v>
      </c>
      <c r="K18" s="51">
        <f t="shared" si="0"/>
        <v>12.888</v>
      </c>
      <c r="O18" s="408">
        <f>F18*1.16</f>
        <v>2.8768</v>
      </c>
    </row>
    <row r="19" spans="1:11" s="32" customFormat="1" ht="13.5" thickBot="1">
      <c r="A19" s="316"/>
      <c r="B19" s="317"/>
      <c r="C19" s="315"/>
      <c r="D19" s="315"/>
      <c r="E19" s="256"/>
      <c r="F19" s="256"/>
      <c r="G19" s="256"/>
      <c r="K19" s="51"/>
    </row>
    <row r="20" spans="1:11" s="26" customFormat="1" ht="32.25" customHeight="1" thickBot="1">
      <c r="A20" s="401" t="s">
        <v>1281</v>
      </c>
      <c r="B20" s="23"/>
      <c r="C20" s="24"/>
      <c r="D20" s="24"/>
      <c r="E20" s="318"/>
      <c r="F20" s="23"/>
      <c r="G20" s="257"/>
      <c r="K20" s="51"/>
    </row>
    <row r="21" spans="1:15" s="31" customFormat="1" ht="12.75">
      <c r="A21" s="84" t="s">
        <v>530</v>
      </c>
      <c r="B21" s="85" t="s">
        <v>207</v>
      </c>
      <c r="C21" s="162" t="s">
        <v>214</v>
      </c>
      <c r="D21" s="162" t="s">
        <v>1409</v>
      </c>
      <c r="E21" s="178">
        <v>1.44</v>
      </c>
      <c r="F21" s="178">
        <v>0.95</v>
      </c>
      <c r="G21" s="178">
        <f t="shared" si="1"/>
        <v>2.3899999999999997</v>
      </c>
      <c r="H21" s="31">
        <v>0.38</v>
      </c>
      <c r="I21" s="31">
        <v>0.52</v>
      </c>
      <c r="J21" s="156">
        <v>0.9</v>
      </c>
      <c r="K21" s="51">
        <f t="shared" si="0"/>
        <v>3.24</v>
      </c>
      <c r="O21" s="408">
        <f aca="true" t="shared" si="3" ref="O21:O27">F21*1.16</f>
        <v>1.1019999999999999</v>
      </c>
    </row>
    <row r="22" spans="1:15" s="31" customFormat="1" ht="12.75">
      <c r="A22" s="27" t="s">
        <v>531</v>
      </c>
      <c r="B22" s="28" t="s">
        <v>208</v>
      </c>
      <c r="C22" s="29" t="s">
        <v>214</v>
      </c>
      <c r="D22" s="29" t="s">
        <v>1409</v>
      </c>
      <c r="E22" s="69">
        <v>1.71</v>
      </c>
      <c r="F22" s="178">
        <v>0.95</v>
      </c>
      <c r="G22" s="69">
        <f t="shared" si="1"/>
        <v>2.66</v>
      </c>
      <c r="H22" s="31">
        <v>1.46</v>
      </c>
      <c r="I22" s="31">
        <v>0.71</v>
      </c>
      <c r="J22" s="156">
        <v>2.17</v>
      </c>
      <c r="K22" s="51">
        <f t="shared" si="0"/>
        <v>7.812</v>
      </c>
      <c r="O22" s="408">
        <f t="shared" si="3"/>
        <v>1.1019999999999999</v>
      </c>
    </row>
    <row r="23" spans="1:15" s="31" customFormat="1" ht="12.75">
      <c r="A23" s="27" t="s">
        <v>532</v>
      </c>
      <c r="B23" s="28" t="s">
        <v>209</v>
      </c>
      <c r="C23" s="29" t="s">
        <v>214</v>
      </c>
      <c r="D23" s="29" t="s">
        <v>1409</v>
      </c>
      <c r="E23" s="69">
        <v>2.05</v>
      </c>
      <c r="F23" s="178">
        <v>0.95</v>
      </c>
      <c r="G23" s="69">
        <f t="shared" si="1"/>
        <v>3</v>
      </c>
      <c r="H23" s="31">
        <v>1.65</v>
      </c>
      <c r="I23" s="31">
        <v>0.71</v>
      </c>
      <c r="J23" s="156">
        <v>2.36</v>
      </c>
      <c r="K23" s="51">
        <f t="shared" si="0"/>
        <v>8.496</v>
      </c>
      <c r="O23" s="408">
        <f t="shared" si="3"/>
        <v>1.1019999999999999</v>
      </c>
    </row>
    <row r="24" spans="1:15" s="31" customFormat="1" ht="12.75">
      <c r="A24" s="27" t="s">
        <v>533</v>
      </c>
      <c r="B24" s="28" t="s">
        <v>210</v>
      </c>
      <c r="C24" s="29" t="s">
        <v>214</v>
      </c>
      <c r="D24" s="29" t="s">
        <v>1409</v>
      </c>
      <c r="E24" s="69">
        <v>2.82</v>
      </c>
      <c r="F24" s="178">
        <v>0.95</v>
      </c>
      <c r="G24" s="69">
        <f t="shared" si="1"/>
        <v>3.7699999999999996</v>
      </c>
      <c r="H24" s="31">
        <v>0.87</v>
      </c>
      <c r="I24" s="31">
        <v>1.07</v>
      </c>
      <c r="J24" s="156">
        <v>1.94</v>
      </c>
      <c r="K24" s="51">
        <f t="shared" si="0"/>
        <v>6.984</v>
      </c>
      <c r="O24" s="408">
        <f t="shared" si="3"/>
        <v>1.1019999999999999</v>
      </c>
    </row>
    <row r="25" spans="1:15" s="31" customFormat="1" ht="12.75">
      <c r="A25" s="27" t="s">
        <v>534</v>
      </c>
      <c r="B25" s="28" t="s">
        <v>211</v>
      </c>
      <c r="C25" s="29" t="s">
        <v>214</v>
      </c>
      <c r="D25" s="29" t="s">
        <v>1409</v>
      </c>
      <c r="E25" s="69">
        <v>4.23</v>
      </c>
      <c r="F25" s="178">
        <v>0.95</v>
      </c>
      <c r="G25" s="69">
        <f t="shared" si="1"/>
        <v>5.180000000000001</v>
      </c>
      <c r="H25" s="31">
        <v>1.47</v>
      </c>
      <c r="I25" s="31">
        <v>1.07</v>
      </c>
      <c r="J25" s="156">
        <v>2.54</v>
      </c>
      <c r="K25" s="51">
        <f t="shared" si="0"/>
        <v>9.144</v>
      </c>
      <c r="O25" s="408">
        <f t="shared" si="3"/>
        <v>1.1019999999999999</v>
      </c>
    </row>
    <row r="26" spans="1:15" s="31" customFormat="1" ht="12.75">
      <c r="A26" s="27" t="s">
        <v>535</v>
      </c>
      <c r="B26" s="28" t="s">
        <v>212</v>
      </c>
      <c r="C26" s="29" t="s">
        <v>214</v>
      </c>
      <c r="D26" s="29" t="s">
        <v>1409</v>
      </c>
      <c r="E26" s="69">
        <v>5.59</v>
      </c>
      <c r="F26" s="178">
        <v>0.95</v>
      </c>
      <c r="G26" s="69">
        <f t="shared" si="1"/>
        <v>6.54</v>
      </c>
      <c r="H26" s="31">
        <v>2.59</v>
      </c>
      <c r="I26" s="31">
        <v>1.42</v>
      </c>
      <c r="J26" s="156">
        <v>4.01</v>
      </c>
      <c r="K26" s="51">
        <f t="shared" si="0"/>
        <v>14.436</v>
      </c>
      <c r="O26" s="408">
        <f t="shared" si="3"/>
        <v>1.1019999999999999</v>
      </c>
    </row>
    <row r="27" spans="1:15" s="31" customFormat="1" ht="12.75">
      <c r="A27" s="27" t="s">
        <v>536</v>
      </c>
      <c r="B27" s="28" t="s">
        <v>213</v>
      </c>
      <c r="C27" s="29" t="s">
        <v>214</v>
      </c>
      <c r="D27" s="29" t="s">
        <v>1409</v>
      </c>
      <c r="E27" s="69">
        <v>6.4</v>
      </c>
      <c r="F27" s="178">
        <v>0.95</v>
      </c>
      <c r="G27" s="69">
        <f t="shared" si="1"/>
        <v>7.3500000000000005</v>
      </c>
      <c r="H27" s="31">
        <v>3.84</v>
      </c>
      <c r="I27" s="31">
        <v>1.42</v>
      </c>
      <c r="J27" s="156">
        <v>5.26</v>
      </c>
      <c r="K27" s="51">
        <f t="shared" si="0"/>
        <v>18.936</v>
      </c>
      <c r="O27" s="408">
        <f t="shared" si="3"/>
        <v>1.1019999999999999</v>
      </c>
    </row>
    <row r="28" spans="1:11" s="32" customFormat="1" ht="13.5" thickBot="1">
      <c r="A28" s="316"/>
      <c r="B28" s="317"/>
      <c r="C28" s="315"/>
      <c r="D28" s="315"/>
      <c r="E28" s="256"/>
      <c r="F28" s="256"/>
      <c r="G28" s="256"/>
      <c r="K28" s="51"/>
    </row>
    <row r="29" spans="1:11" s="26" customFormat="1" ht="32.25" customHeight="1" thickBot="1">
      <c r="A29" s="22" t="s">
        <v>1225</v>
      </c>
      <c r="B29" s="23"/>
      <c r="C29" s="24"/>
      <c r="D29" s="24"/>
      <c r="E29" s="318"/>
      <c r="F29" s="23"/>
      <c r="G29" s="257"/>
      <c r="K29" s="51"/>
    </row>
    <row r="30" spans="1:15" s="31" customFormat="1" ht="12.75">
      <c r="A30" s="84" t="s">
        <v>537</v>
      </c>
      <c r="B30" s="85" t="s">
        <v>839</v>
      </c>
      <c r="C30" s="162" t="s">
        <v>1068</v>
      </c>
      <c r="D30" s="162" t="s">
        <v>1411</v>
      </c>
      <c r="E30" s="178">
        <v>15.73</v>
      </c>
      <c r="F30" s="178">
        <v>7.81</v>
      </c>
      <c r="G30" s="178">
        <f t="shared" si="1"/>
        <v>23.54</v>
      </c>
      <c r="H30" s="31">
        <v>5.17</v>
      </c>
      <c r="I30" s="31">
        <v>1.26</v>
      </c>
      <c r="J30" s="156">
        <v>6.43</v>
      </c>
      <c r="K30" s="51">
        <f t="shared" si="0"/>
        <v>23.148</v>
      </c>
      <c r="O30" s="408">
        <f aca="true" t="shared" si="4" ref="O30:O36">F30*1.16</f>
        <v>9.0596</v>
      </c>
    </row>
    <row r="31" spans="1:15" s="31" customFormat="1" ht="12.75">
      <c r="A31" s="27" t="s">
        <v>538</v>
      </c>
      <c r="B31" s="28" t="s">
        <v>840</v>
      </c>
      <c r="C31" s="29" t="s">
        <v>1068</v>
      </c>
      <c r="D31" s="29" t="s">
        <v>1411</v>
      </c>
      <c r="E31" s="69">
        <v>18.5</v>
      </c>
      <c r="F31" s="69">
        <v>7.81</v>
      </c>
      <c r="G31" s="69">
        <f t="shared" si="1"/>
        <v>26.31</v>
      </c>
      <c r="H31" s="31">
        <v>5.66</v>
      </c>
      <c r="I31" s="31">
        <v>1.26</v>
      </c>
      <c r="J31" s="156">
        <v>6.92</v>
      </c>
      <c r="K31" s="51">
        <f t="shared" si="0"/>
        <v>24.912</v>
      </c>
      <c r="O31" s="408">
        <f t="shared" si="4"/>
        <v>9.0596</v>
      </c>
    </row>
    <row r="32" spans="1:15" s="31" customFormat="1" ht="12.75">
      <c r="A32" s="27" t="s">
        <v>539</v>
      </c>
      <c r="B32" s="28" t="s">
        <v>841</v>
      </c>
      <c r="C32" s="29" t="s">
        <v>1068</v>
      </c>
      <c r="D32" s="29" t="s">
        <v>1411</v>
      </c>
      <c r="E32" s="69">
        <v>27.82</v>
      </c>
      <c r="F32" s="69">
        <v>7.81</v>
      </c>
      <c r="G32" s="69">
        <f t="shared" si="1"/>
        <v>35.63</v>
      </c>
      <c r="H32" s="31">
        <v>7.02</v>
      </c>
      <c r="I32" s="31">
        <v>1.26</v>
      </c>
      <c r="J32" s="156">
        <v>8.28</v>
      </c>
      <c r="K32" s="51">
        <f t="shared" si="0"/>
        <v>29.808</v>
      </c>
      <c r="O32" s="408">
        <f t="shared" si="4"/>
        <v>9.0596</v>
      </c>
    </row>
    <row r="33" spans="1:15" s="31" customFormat="1" ht="12.75">
      <c r="A33" s="27" t="s">
        <v>540</v>
      </c>
      <c r="B33" s="28" t="s">
        <v>842</v>
      </c>
      <c r="C33" s="29" t="s">
        <v>1068</v>
      </c>
      <c r="D33" s="29" t="s">
        <v>1411</v>
      </c>
      <c r="E33" s="69">
        <v>42.13</v>
      </c>
      <c r="F33" s="69">
        <v>9.22</v>
      </c>
      <c r="G33" s="69">
        <f t="shared" si="1"/>
        <v>51.35</v>
      </c>
      <c r="H33" s="31">
        <v>9.83</v>
      </c>
      <c r="I33" s="31">
        <v>1.49</v>
      </c>
      <c r="J33" s="156">
        <v>11.32</v>
      </c>
      <c r="K33" s="51">
        <f t="shared" si="0"/>
        <v>40.752</v>
      </c>
      <c r="O33" s="408">
        <f t="shared" si="4"/>
        <v>10.6952</v>
      </c>
    </row>
    <row r="34" spans="1:15" s="31" customFormat="1" ht="12.75">
      <c r="A34" s="27" t="s">
        <v>541</v>
      </c>
      <c r="B34" s="28" t="s">
        <v>843</v>
      </c>
      <c r="C34" s="29" t="s">
        <v>1068</v>
      </c>
      <c r="D34" s="29" t="s">
        <v>1411</v>
      </c>
      <c r="E34" s="69">
        <v>65.68</v>
      </c>
      <c r="F34" s="69">
        <v>9.22</v>
      </c>
      <c r="G34" s="69">
        <f t="shared" si="1"/>
        <v>74.9</v>
      </c>
      <c r="H34" s="31">
        <v>13.68</v>
      </c>
      <c r="I34" s="31">
        <v>1.49</v>
      </c>
      <c r="J34" s="156">
        <v>15.17</v>
      </c>
      <c r="K34" s="51">
        <f t="shared" si="0"/>
        <v>54.612</v>
      </c>
      <c r="O34" s="408">
        <f t="shared" si="4"/>
        <v>10.6952</v>
      </c>
    </row>
    <row r="35" spans="1:15" s="31" customFormat="1" ht="12.75">
      <c r="A35" s="27" t="s">
        <v>542</v>
      </c>
      <c r="B35" s="399" t="s">
        <v>844</v>
      </c>
      <c r="C35" s="29" t="s">
        <v>1068</v>
      </c>
      <c r="D35" s="29" t="s">
        <v>1411</v>
      </c>
      <c r="E35" s="69">
        <v>73.57</v>
      </c>
      <c r="F35" s="69">
        <v>10.41</v>
      </c>
      <c r="G35" s="69">
        <f t="shared" si="1"/>
        <v>83.97999999999999</v>
      </c>
      <c r="H35" s="31">
        <v>21.19</v>
      </c>
      <c r="I35" s="31">
        <v>1.68</v>
      </c>
      <c r="J35" s="156">
        <v>22.87</v>
      </c>
      <c r="K35" s="51">
        <f t="shared" si="0"/>
        <v>82.33200000000001</v>
      </c>
      <c r="O35" s="408">
        <f t="shared" si="4"/>
        <v>12.0756</v>
      </c>
    </row>
    <row r="36" spans="1:15" s="31" customFormat="1" ht="12.75">
      <c r="A36" s="27" t="s">
        <v>543</v>
      </c>
      <c r="B36" s="28" t="s">
        <v>845</v>
      </c>
      <c r="C36" s="29" t="s">
        <v>1068</v>
      </c>
      <c r="D36" s="29" t="s">
        <v>1411</v>
      </c>
      <c r="E36" s="69">
        <v>98.23</v>
      </c>
      <c r="F36" s="69">
        <v>11.02</v>
      </c>
      <c r="G36" s="69">
        <f t="shared" si="1"/>
        <v>109.25</v>
      </c>
      <c r="H36" s="31">
        <v>24.83</v>
      </c>
      <c r="I36" s="31">
        <v>1.78</v>
      </c>
      <c r="J36" s="156">
        <v>26.61</v>
      </c>
      <c r="K36" s="51">
        <f t="shared" si="0"/>
        <v>95.796</v>
      </c>
      <c r="O36" s="408">
        <f t="shared" si="4"/>
        <v>12.783199999999999</v>
      </c>
    </row>
    <row r="37" spans="1:11" s="32" customFormat="1" ht="13.5" thickBot="1">
      <c r="A37" s="316"/>
      <c r="B37" s="317"/>
      <c r="C37" s="315"/>
      <c r="D37" s="315"/>
      <c r="E37" s="256"/>
      <c r="F37" s="256"/>
      <c r="G37" s="256"/>
      <c r="K37" s="51"/>
    </row>
    <row r="38" spans="1:11" s="26" customFormat="1" ht="32.25" customHeight="1" thickBot="1">
      <c r="A38" s="22" t="s">
        <v>1226</v>
      </c>
      <c r="B38" s="23"/>
      <c r="C38" s="24"/>
      <c r="D38" s="24"/>
      <c r="E38" s="318"/>
      <c r="F38" s="23"/>
      <c r="G38" s="257"/>
      <c r="K38" s="51"/>
    </row>
    <row r="39" spans="1:15" s="31" customFormat="1" ht="12.75">
      <c r="A39" s="84" t="s">
        <v>1227</v>
      </c>
      <c r="B39" s="400" t="s">
        <v>1282</v>
      </c>
      <c r="C39" s="162" t="s">
        <v>205</v>
      </c>
      <c r="D39" s="162" t="s">
        <v>1411</v>
      </c>
      <c r="E39" s="178">
        <v>0.62</v>
      </c>
      <c r="F39" s="178">
        <v>7.81</v>
      </c>
      <c r="G39" s="178">
        <f t="shared" si="1"/>
        <v>8.43</v>
      </c>
      <c r="H39" s="31">
        <v>0.46</v>
      </c>
      <c r="I39" s="31">
        <v>1.32</v>
      </c>
      <c r="J39" s="156">
        <v>1.78</v>
      </c>
      <c r="K39" s="51">
        <f t="shared" si="0"/>
        <v>6.408</v>
      </c>
      <c r="O39" s="408">
        <f>F39*1.16</f>
        <v>9.0596</v>
      </c>
    </row>
    <row r="40" spans="1:15" s="31" customFormat="1" ht="12.75">
      <c r="A40" s="27" t="s">
        <v>1228</v>
      </c>
      <c r="B40" s="399" t="s">
        <v>1283</v>
      </c>
      <c r="C40" s="29" t="s">
        <v>205</v>
      </c>
      <c r="D40" s="29" t="s">
        <v>1411</v>
      </c>
      <c r="E40" s="69">
        <v>0.75</v>
      </c>
      <c r="F40" s="69">
        <v>8.67</v>
      </c>
      <c r="G40" s="69">
        <f t="shared" si="1"/>
        <v>9.42</v>
      </c>
      <c r="H40" s="31">
        <v>0.56</v>
      </c>
      <c r="I40" s="31">
        <v>1.41</v>
      </c>
      <c r="J40" s="156">
        <v>1.97</v>
      </c>
      <c r="K40" s="51">
        <f t="shared" si="0"/>
        <v>7.092</v>
      </c>
      <c r="O40" s="408">
        <f>F40*1.16</f>
        <v>10.0572</v>
      </c>
    </row>
    <row r="41" spans="1:15" s="31" customFormat="1" ht="12.75">
      <c r="A41" s="27" t="s">
        <v>1229</v>
      </c>
      <c r="B41" s="399" t="s">
        <v>1286</v>
      </c>
      <c r="C41" s="29" t="s">
        <v>205</v>
      </c>
      <c r="D41" s="29" t="s">
        <v>1411</v>
      </c>
      <c r="E41" s="69">
        <v>0.79</v>
      </c>
      <c r="F41" s="69">
        <v>9.05</v>
      </c>
      <c r="G41" s="69">
        <f t="shared" si="1"/>
        <v>9.84</v>
      </c>
      <c r="H41" s="31">
        <v>0.73</v>
      </c>
      <c r="I41" s="31">
        <v>1.41</v>
      </c>
      <c r="J41" s="156">
        <v>2.14</v>
      </c>
      <c r="K41" s="51">
        <f t="shared" si="0"/>
        <v>7.704000000000001</v>
      </c>
      <c r="O41" s="408">
        <f>F41*1.16</f>
        <v>10.498</v>
      </c>
    </row>
    <row r="42" spans="1:15" s="31" customFormat="1" ht="12.75">
      <c r="A42" s="27" t="s">
        <v>1230</v>
      </c>
      <c r="B42" s="399" t="s">
        <v>1284</v>
      </c>
      <c r="C42" s="29" t="s">
        <v>205</v>
      </c>
      <c r="D42" s="29" t="s">
        <v>1411</v>
      </c>
      <c r="E42" s="69">
        <v>1.41</v>
      </c>
      <c r="F42" s="69">
        <v>11.26</v>
      </c>
      <c r="G42" s="69">
        <f t="shared" si="1"/>
        <v>12.67</v>
      </c>
      <c r="H42" s="31">
        <v>1.14</v>
      </c>
      <c r="I42" s="31">
        <v>1.52</v>
      </c>
      <c r="J42" s="156">
        <v>2.66</v>
      </c>
      <c r="K42" s="51">
        <f t="shared" si="0"/>
        <v>9.576</v>
      </c>
      <c r="O42" s="408">
        <f>F42*1.16</f>
        <v>13.061599999999999</v>
      </c>
    </row>
    <row r="43" spans="1:15" s="31" customFormat="1" ht="12.75">
      <c r="A43" s="27" t="s">
        <v>1231</v>
      </c>
      <c r="B43" s="399" t="s">
        <v>1285</v>
      </c>
      <c r="C43" s="29" t="s">
        <v>205</v>
      </c>
      <c r="D43" s="29" t="s">
        <v>1411</v>
      </c>
      <c r="E43" s="69">
        <v>2.05</v>
      </c>
      <c r="F43" s="69">
        <v>19.41</v>
      </c>
      <c r="G43" s="69">
        <f t="shared" si="1"/>
        <v>21.46</v>
      </c>
      <c r="H43" s="31">
        <v>1.56</v>
      </c>
      <c r="I43" s="31">
        <v>1.52</v>
      </c>
      <c r="J43" s="156">
        <v>3.08</v>
      </c>
      <c r="K43" s="51">
        <f t="shared" si="0"/>
        <v>11.088000000000001</v>
      </c>
      <c r="O43" s="408">
        <f>F43*1.16</f>
        <v>22.5156</v>
      </c>
    </row>
    <row r="44" spans="1:11" s="32" customFormat="1" ht="13.5" thickBot="1">
      <c r="A44" s="316"/>
      <c r="B44" s="317"/>
      <c r="C44" s="315"/>
      <c r="D44" s="315"/>
      <c r="E44" s="256"/>
      <c r="F44" s="256"/>
      <c r="G44" s="256"/>
      <c r="H44" s="32" t="s">
        <v>1445</v>
      </c>
      <c r="K44" s="51"/>
    </row>
    <row r="45" spans="1:11" s="26" customFormat="1" ht="32.25" customHeight="1" thickBot="1">
      <c r="A45" s="22" t="s">
        <v>1232</v>
      </c>
      <c r="B45" s="23"/>
      <c r="C45" s="24"/>
      <c r="D45" s="24"/>
      <c r="E45" s="318"/>
      <c r="F45" s="23"/>
      <c r="G45" s="257"/>
      <c r="K45" s="51"/>
    </row>
    <row r="46" spans="1:15" s="31" customFormat="1" ht="12.75">
      <c r="A46" s="84" t="s">
        <v>1233</v>
      </c>
      <c r="B46" s="400" t="s">
        <v>267</v>
      </c>
      <c r="C46" s="162" t="s">
        <v>205</v>
      </c>
      <c r="D46" s="162" t="s">
        <v>1409</v>
      </c>
      <c r="E46" s="178">
        <v>0.69</v>
      </c>
      <c r="F46" s="178">
        <v>0.81</v>
      </c>
      <c r="G46" s="178">
        <f t="shared" si="1"/>
        <v>1.5</v>
      </c>
      <c r="H46" s="31">
        <v>0.49</v>
      </c>
      <c r="I46" s="31">
        <v>0.13</v>
      </c>
      <c r="J46" s="156">
        <v>0.62</v>
      </c>
      <c r="K46" s="51">
        <f t="shared" si="0"/>
        <v>2.232</v>
      </c>
      <c r="O46" s="408">
        <f>F46*1.16</f>
        <v>0.9396</v>
      </c>
    </row>
    <row r="47" spans="1:15" s="31" customFormat="1" ht="12.75">
      <c r="A47" s="27" t="s">
        <v>1234</v>
      </c>
      <c r="B47" s="28" t="s">
        <v>268</v>
      </c>
      <c r="C47" s="29" t="s">
        <v>205</v>
      </c>
      <c r="D47" s="29" t="s">
        <v>1409</v>
      </c>
      <c r="E47" s="69">
        <v>0.71</v>
      </c>
      <c r="F47" s="69">
        <v>0.81</v>
      </c>
      <c r="G47" s="69">
        <f t="shared" si="1"/>
        <v>1.52</v>
      </c>
      <c r="H47" s="31">
        <v>0.61</v>
      </c>
      <c r="I47" s="31">
        <v>0.13</v>
      </c>
      <c r="J47" s="156">
        <v>0.74</v>
      </c>
      <c r="K47" s="51">
        <f t="shared" si="0"/>
        <v>2.664</v>
      </c>
      <c r="O47" s="408">
        <f>F47*1.16</f>
        <v>0.9396</v>
      </c>
    </row>
    <row r="48" spans="1:15" s="31" customFormat="1" ht="12.75">
      <c r="A48" s="27" t="s">
        <v>1235</v>
      </c>
      <c r="B48" s="28" t="s">
        <v>269</v>
      </c>
      <c r="C48" s="29" t="s">
        <v>205</v>
      </c>
      <c r="D48" s="29" t="s">
        <v>1409</v>
      </c>
      <c r="E48" s="69">
        <v>0.89</v>
      </c>
      <c r="F48" s="69">
        <v>1.24</v>
      </c>
      <c r="G48" s="69">
        <f t="shared" si="1"/>
        <v>2.13</v>
      </c>
      <c r="H48" s="31">
        <v>0.88</v>
      </c>
      <c r="I48" s="31">
        <v>0.2</v>
      </c>
      <c r="J48" s="156">
        <v>1.08</v>
      </c>
      <c r="K48" s="51">
        <f t="shared" si="0"/>
        <v>3.8880000000000003</v>
      </c>
      <c r="O48" s="408">
        <f>F48*1.16</f>
        <v>1.4384</v>
      </c>
    </row>
    <row r="49" spans="1:15" s="31" customFormat="1" ht="12.75">
      <c r="A49" s="27" t="s">
        <v>1236</v>
      </c>
      <c r="B49" s="28" t="s">
        <v>270</v>
      </c>
      <c r="C49" s="29" t="s">
        <v>205</v>
      </c>
      <c r="D49" s="29" t="s">
        <v>1409</v>
      </c>
      <c r="E49" s="69">
        <v>1.31</v>
      </c>
      <c r="F49" s="69">
        <v>1.61</v>
      </c>
      <c r="G49" s="69">
        <f t="shared" si="1"/>
        <v>2.92</v>
      </c>
      <c r="H49" s="31">
        <v>1.56</v>
      </c>
      <c r="I49" s="31">
        <v>0.26</v>
      </c>
      <c r="J49" s="156">
        <v>1.82</v>
      </c>
      <c r="K49" s="51">
        <f t="shared" si="0"/>
        <v>6.5520000000000005</v>
      </c>
      <c r="O49" s="408">
        <f>F49*1.16</f>
        <v>1.8676</v>
      </c>
    </row>
    <row r="50" spans="1:15" s="31" customFormat="1" ht="12.75">
      <c r="A50" s="27" t="s">
        <v>1237</v>
      </c>
      <c r="B50" s="28" t="s">
        <v>276</v>
      </c>
      <c r="C50" s="29" t="s">
        <v>205</v>
      </c>
      <c r="D50" s="29" t="s">
        <v>1409</v>
      </c>
      <c r="E50" s="69">
        <v>3.38</v>
      </c>
      <c r="F50" s="69">
        <v>2.04</v>
      </c>
      <c r="G50" s="69">
        <f t="shared" si="1"/>
        <v>5.42</v>
      </c>
      <c r="H50" s="31">
        <v>2.33</v>
      </c>
      <c r="I50" s="31">
        <v>0.33</v>
      </c>
      <c r="J50" s="156">
        <v>2.66</v>
      </c>
      <c r="K50" s="51">
        <f t="shared" si="0"/>
        <v>9.576</v>
      </c>
      <c r="O50" s="408">
        <f>F50*1.16</f>
        <v>2.3664</v>
      </c>
    </row>
    <row r="51" spans="1:11" s="32" customFormat="1" ht="13.5" thickBot="1">
      <c r="A51" s="316"/>
      <c r="B51" s="317"/>
      <c r="C51" s="315"/>
      <c r="D51" s="315"/>
      <c r="E51" s="256"/>
      <c r="F51" s="256"/>
      <c r="G51" s="256"/>
      <c r="J51" s="157"/>
      <c r="K51" s="51"/>
    </row>
    <row r="52" spans="1:11" s="26" customFormat="1" ht="32.25" customHeight="1" thickBot="1">
      <c r="A52" s="22" t="s">
        <v>1238</v>
      </c>
      <c r="B52" s="23"/>
      <c r="C52" s="24"/>
      <c r="D52" s="24"/>
      <c r="E52" s="318"/>
      <c r="F52" s="23"/>
      <c r="G52" s="257"/>
      <c r="K52" s="51"/>
    </row>
    <row r="53" spans="1:15" s="31" customFormat="1" ht="12.75">
      <c r="A53" s="84" t="s">
        <v>1239</v>
      </c>
      <c r="B53" s="400" t="s">
        <v>1287</v>
      </c>
      <c r="C53" s="162" t="s">
        <v>205</v>
      </c>
      <c r="D53" s="162" t="s">
        <v>1411</v>
      </c>
      <c r="E53" s="178">
        <v>0.27</v>
      </c>
      <c r="F53" s="178">
        <v>0.56</v>
      </c>
      <c r="G53" s="178">
        <f>SUM(E53:F53)</f>
        <v>0.8300000000000001</v>
      </c>
      <c r="H53" s="31">
        <v>0.27</v>
      </c>
      <c r="I53" s="31">
        <v>1.1</v>
      </c>
      <c r="J53" s="156">
        <v>1.37</v>
      </c>
      <c r="K53" s="51">
        <f>J53*3.6</f>
        <v>4.932</v>
      </c>
      <c r="O53" s="408">
        <f>F53*1.16</f>
        <v>0.6496000000000001</v>
      </c>
    </row>
    <row r="54" spans="1:15" s="31" customFormat="1" ht="12.75">
      <c r="A54" s="27" t="s">
        <v>1240</v>
      </c>
      <c r="B54" s="399" t="s">
        <v>1288</v>
      </c>
      <c r="C54" s="29" t="s">
        <v>205</v>
      </c>
      <c r="D54" s="29" t="s">
        <v>1411</v>
      </c>
      <c r="E54" s="69">
        <v>0.32</v>
      </c>
      <c r="F54" s="69">
        <v>0.64</v>
      </c>
      <c r="G54" s="69">
        <f>SUM(E54:F54)</f>
        <v>0.96</v>
      </c>
      <c r="H54" s="31">
        <v>0.32</v>
      </c>
      <c r="I54" s="31">
        <v>1.2</v>
      </c>
      <c r="J54" s="156">
        <v>1.52</v>
      </c>
      <c r="K54" s="51">
        <f>J54*3.6</f>
        <v>5.472</v>
      </c>
      <c r="O54" s="408">
        <f>F54*1.16</f>
        <v>0.7424</v>
      </c>
    </row>
    <row r="55" spans="1:15" s="31" customFormat="1" ht="12.75">
      <c r="A55" s="27" t="s">
        <v>1241</v>
      </c>
      <c r="B55" s="399" t="s">
        <v>1289</v>
      </c>
      <c r="C55" s="29" t="s">
        <v>205</v>
      </c>
      <c r="D55" s="29" t="s">
        <v>1411</v>
      </c>
      <c r="E55" s="69">
        <v>0.36</v>
      </c>
      <c r="F55" s="69">
        <v>0.7</v>
      </c>
      <c r="G55" s="69">
        <f>SUM(E55:F55)</f>
        <v>1.06</v>
      </c>
      <c r="H55" s="31">
        <v>0.45</v>
      </c>
      <c r="I55" s="31">
        <v>1.2</v>
      </c>
      <c r="J55" s="156">
        <v>1.65</v>
      </c>
      <c r="K55" s="51">
        <f>J55*3.6</f>
        <v>5.9399999999999995</v>
      </c>
      <c r="O55" s="408">
        <f>F55*1.16</f>
        <v>0.8119999999999999</v>
      </c>
    </row>
    <row r="56" spans="1:15" s="31" customFormat="1" ht="12.75">
      <c r="A56" s="27" t="s">
        <v>1242</v>
      </c>
      <c r="B56" s="399" t="s">
        <v>1290</v>
      </c>
      <c r="C56" s="29" t="s">
        <v>205</v>
      </c>
      <c r="D56" s="29" t="s">
        <v>1411</v>
      </c>
      <c r="E56" s="69">
        <v>0.48</v>
      </c>
      <c r="F56" s="69">
        <v>1.3</v>
      </c>
      <c r="G56" s="69">
        <f>SUM(E56:F56)</f>
        <v>1.78</v>
      </c>
      <c r="H56" s="31">
        <v>0.77</v>
      </c>
      <c r="I56" s="31">
        <v>1.25</v>
      </c>
      <c r="J56" s="156">
        <v>2.02</v>
      </c>
      <c r="K56" s="51">
        <f>J56*3.6</f>
        <v>7.272</v>
      </c>
      <c r="O56" s="408">
        <f>F56*1.16</f>
        <v>1.508</v>
      </c>
    </row>
    <row r="57" spans="1:15" s="31" customFormat="1" ht="12.75">
      <c r="A57" s="27" t="s">
        <v>1243</v>
      </c>
      <c r="B57" s="399" t="s">
        <v>1291</v>
      </c>
      <c r="C57" s="29" t="s">
        <v>205</v>
      </c>
      <c r="D57" s="29" t="s">
        <v>1411</v>
      </c>
      <c r="E57" s="69">
        <v>0.75</v>
      </c>
      <c r="F57" s="69">
        <v>1.61</v>
      </c>
      <c r="G57" s="69">
        <f>SUM(E57:F57)</f>
        <v>2.3600000000000003</v>
      </c>
      <c r="H57" s="31">
        <v>1.13</v>
      </c>
      <c r="I57" s="31">
        <v>1.25</v>
      </c>
      <c r="J57" s="156">
        <v>2.38</v>
      </c>
      <c r="K57" s="51">
        <f>J57*3.6</f>
        <v>8.568</v>
      </c>
      <c r="O57" s="408">
        <f>F57*1.16</f>
        <v>1.8676</v>
      </c>
    </row>
    <row r="58" spans="1:11" s="32" customFormat="1" ht="13.5" thickBot="1">
      <c r="A58" s="316"/>
      <c r="B58" s="317"/>
      <c r="C58" s="315"/>
      <c r="D58" s="315"/>
      <c r="E58" s="256"/>
      <c r="F58" s="256"/>
      <c r="G58" s="256"/>
      <c r="K58" s="51"/>
    </row>
    <row r="59" spans="1:11" s="26" customFormat="1" ht="32.25" customHeight="1" thickBot="1">
      <c r="A59" s="401" t="s">
        <v>1292</v>
      </c>
      <c r="B59" s="23"/>
      <c r="C59" s="24"/>
      <c r="D59" s="24"/>
      <c r="E59" s="318"/>
      <c r="F59" s="23"/>
      <c r="G59" s="257"/>
      <c r="K59" s="51"/>
    </row>
    <row r="60" spans="1:15" s="31" customFormat="1" ht="12.75">
      <c r="A60" s="84" t="s">
        <v>1244</v>
      </c>
      <c r="B60" s="403" t="s">
        <v>1293</v>
      </c>
      <c r="C60" s="162" t="s">
        <v>205</v>
      </c>
      <c r="D60" s="162" t="s">
        <v>1411</v>
      </c>
      <c r="E60" s="178">
        <v>0.21</v>
      </c>
      <c r="F60" s="178">
        <v>0.81</v>
      </c>
      <c r="G60" s="178">
        <f>SUM(E60:F60)</f>
        <v>1.02</v>
      </c>
      <c r="H60" s="31">
        <v>0.27</v>
      </c>
      <c r="I60" s="31">
        <v>1.1</v>
      </c>
      <c r="J60" s="156">
        <v>1.37</v>
      </c>
      <c r="K60" s="51">
        <f>J60*3.6</f>
        <v>4.932</v>
      </c>
      <c r="O60" s="408">
        <f>F60*1.16</f>
        <v>0.9396</v>
      </c>
    </row>
    <row r="61" spans="1:15" s="31" customFormat="1" ht="12.75">
      <c r="A61" s="27" t="s">
        <v>1245</v>
      </c>
      <c r="B61" s="399" t="s">
        <v>1294</v>
      </c>
      <c r="C61" s="29" t="s">
        <v>205</v>
      </c>
      <c r="D61" s="29" t="s">
        <v>1411</v>
      </c>
      <c r="E61" s="69">
        <v>0.28</v>
      </c>
      <c r="F61" s="178">
        <v>0.81</v>
      </c>
      <c r="G61" s="69">
        <f>SUM(E61:F61)</f>
        <v>1.09</v>
      </c>
      <c r="H61" s="31">
        <v>0.32</v>
      </c>
      <c r="I61" s="31">
        <v>1.2</v>
      </c>
      <c r="J61" s="156">
        <v>1.52</v>
      </c>
      <c r="K61" s="51">
        <f>J61*3.6</f>
        <v>5.472</v>
      </c>
      <c r="O61" s="408">
        <f>F61*1.16</f>
        <v>0.9396</v>
      </c>
    </row>
    <row r="62" spans="1:15" s="31" customFormat="1" ht="12.75">
      <c r="A62" s="27" t="s">
        <v>1246</v>
      </c>
      <c r="B62" s="399" t="s">
        <v>1295</v>
      </c>
      <c r="C62" s="29" t="s">
        <v>205</v>
      </c>
      <c r="D62" s="29" t="s">
        <v>1411</v>
      </c>
      <c r="E62" s="69">
        <v>0.33</v>
      </c>
      <c r="F62" s="178">
        <v>0.81</v>
      </c>
      <c r="G62" s="69">
        <f>SUM(E62:F62)</f>
        <v>1.1400000000000001</v>
      </c>
      <c r="H62" s="31">
        <v>0.45</v>
      </c>
      <c r="I62" s="31">
        <v>1.2</v>
      </c>
      <c r="J62" s="156">
        <v>1.65</v>
      </c>
      <c r="K62" s="51">
        <f>J62*3.6</f>
        <v>5.9399999999999995</v>
      </c>
      <c r="O62" s="408">
        <f>F62*1.16</f>
        <v>0.9396</v>
      </c>
    </row>
    <row r="63" spans="1:15" s="31" customFormat="1" ht="12.75">
      <c r="A63" s="27" t="s">
        <v>1247</v>
      </c>
      <c r="B63" s="399" t="s">
        <v>1296</v>
      </c>
      <c r="C63" s="29" t="s">
        <v>205</v>
      </c>
      <c r="D63" s="29" t="s">
        <v>1411</v>
      </c>
      <c r="E63" s="69">
        <v>0.41</v>
      </c>
      <c r="F63" s="178">
        <v>0.81</v>
      </c>
      <c r="G63" s="69">
        <f>SUM(E63:F63)</f>
        <v>1.22</v>
      </c>
      <c r="H63" s="31">
        <v>0.77</v>
      </c>
      <c r="I63" s="31">
        <v>1.25</v>
      </c>
      <c r="J63" s="156">
        <v>2.02</v>
      </c>
      <c r="K63" s="51">
        <f>J63*3.6</f>
        <v>7.272</v>
      </c>
      <c r="O63" s="408">
        <f>F63*1.16</f>
        <v>0.9396</v>
      </c>
    </row>
    <row r="64" spans="1:15" s="31" customFormat="1" ht="12.75">
      <c r="A64" s="27" t="s">
        <v>1248</v>
      </c>
      <c r="B64" s="399" t="s">
        <v>1297</v>
      </c>
      <c r="C64" s="29" t="s">
        <v>205</v>
      </c>
      <c r="D64" s="29" t="s">
        <v>1411</v>
      </c>
      <c r="E64" s="69">
        <v>0.56</v>
      </c>
      <c r="F64" s="178">
        <v>0.81</v>
      </c>
      <c r="G64" s="69">
        <f>SUM(E64:F64)</f>
        <v>1.37</v>
      </c>
      <c r="H64" s="31">
        <v>1.13</v>
      </c>
      <c r="I64" s="31">
        <v>1.25</v>
      </c>
      <c r="J64" s="156">
        <v>2.38</v>
      </c>
      <c r="K64" s="51">
        <f>J64*3.6</f>
        <v>8.568</v>
      </c>
      <c r="O64" s="408">
        <f>F64*1.16</f>
        <v>0.9396</v>
      </c>
    </row>
    <row r="65" spans="1:11" s="32" customFormat="1" ht="12.75">
      <c r="A65" s="316"/>
      <c r="B65" s="317"/>
      <c r="C65" s="315"/>
      <c r="D65" s="315"/>
      <c r="E65" s="256"/>
      <c r="F65" s="256"/>
      <c r="G65" s="256"/>
      <c r="K65" s="51"/>
    </row>
    <row r="66" spans="5:7" ht="13.5" thickBot="1">
      <c r="E66" s="51"/>
      <c r="F66" s="51"/>
      <c r="G66" s="51"/>
    </row>
    <row r="67" spans="1:7" ht="30.75" customHeight="1" thickBot="1">
      <c r="A67" s="401" t="s">
        <v>997</v>
      </c>
      <c r="B67" s="23"/>
      <c r="C67" s="24"/>
      <c r="D67" s="24"/>
      <c r="E67" s="318"/>
      <c r="F67" s="23"/>
      <c r="G67" s="257"/>
    </row>
    <row r="68" spans="1:15" ht="12.75">
      <c r="A68" s="452" t="s">
        <v>998</v>
      </c>
      <c r="B68" s="85" t="s">
        <v>1605</v>
      </c>
      <c r="C68" s="162" t="s">
        <v>1600</v>
      </c>
      <c r="D68" s="162" t="s">
        <v>1409</v>
      </c>
      <c r="E68" s="178">
        <v>3.09</v>
      </c>
      <c r="F68" s="178">
        <v>3.09</v>
      </c>
      <c r="G68" s="178">
        <f>SUM(E68:F68)</f>
        <v>6.18</v>
      </c>
      <c r="O68" s="408">
        <f>F68*1.16</f>
        <v>3.5843999999999996</v>
      </c>
    </row>
    <row r="69" spans="1:15" ht="12.75">
      <c r="A69" s="451" t="s">
        <v>999</v>
      </c>
      <c r="B69" s="28" t="s">
        <v>1601</v>
      </c>
      <c r="C69" s="29" t="s">
        <v>1600</v>
      </c>
      <c r="D69" s="29" t="s">
        <v>1409</v>
      </c>
      <c r="E69" s="69">
        <v>3.32</v>
      </c>
      <c r="F69" s="69">
        <v>3.09</v>
      </c>
      <c r="G69" s="69">
        <f>SUM(E69:F69)</f>
        <v>6.41</v>
      </c>
      <c r="O69" s="408">
        <f>F69*1.16</f>
        <v>3.5843999999999996</v>
      </c>
    </row>
    <row r="70" spans="1:15" ht="12.75">
      <c r="A70" s="451" t="s">
        <v>1000</v>
      </c>
      <c r="B70" s="28" t="s">
        <v>1604</v>
      </c>
      <c r="C70" s="29" t="s">
        <v>1600</v>
      </c>
      <c r="D70" s="29" t="s">
        <v>1409</v>
      </c>
      <c r="E70" s="69">
        <v>3.47</v>
      </c>
      <c r="F70" s="69">
        <v>3.09</v>
      </c>
      <c r="G70" s="69">
        <f>SUM(E70:F70)</f>
        <v>6.5600000000000005</v>
      </c>
      <c r="O70" s="408">
        <f>F70*1.16</f>
        <v>3.5843999999999996</v>
      </c>
    </row>
    <row r="71" spans="1:15" ht="12.75">
      <c r="A71" s="451" t="s">
        <v>1001</v>
      </c>
      <c r="B71" s="28" t="s">
        <v>1602</v>
      </c>
      <c r="C71" s="29" t="s">
        <v>1600</v>
      </c>
      <c r="D71" s="29" t="s">
        <v>1409</v>
      </c>
      <c r="E71" s="69">
        <v>4.99</v>
      </c>
      <c r="F71" s="69">
        <v>3.21</v>
      </c>
      <c r="G71" s="69">
        <f>SUM(E71:F71)</f>
        <v>8.2</v>
      </c>
      <c r="O71" s="408">
        <f>F71*1.16</f>
        <v>3.7236</v>
      </c>
    </row>
    <row r="72" spans="1:15" ht="12.75">
      <c r="A72" s="451" t="s">
        <v>1002</v>
      </c>
      <c r="B72" s="28" t="s">
        <v>1603</v>
      </c>
      <c r="C72" s="29" t="s">
        <v>1600</v>
      </c>
      <c r="D72" s="29" t="s">
        <v>1409</v>
      </c>
      <c r="E72" s="69">
        <v>5.58</v>
      </c>
      <c r="F72" s="69">
        <v>3.21</v>
      </c>
      <c r="G72" s="69">
        <f>SUM(E72:F72)</f>
        <v>8.79</v>
      </c>
      <c r="O72" s="408">
        <f>F72*1.16</f>
        <v>3.7236</v>
      </c>
    </row>
    <row r="73" spans="2:7" ht="15">
      <c r="B73" s="411"/>
      <c r="E73" s="51"/>
      <c r="F73" s="51"/>
      <c r="G73" s="51"/>
    </row>
    <row r="74" spans="2:7" ht="15">
      <c r="B74" s="411"/>
      <c r="E74" s="51"/>
      <c r="F74" s="51"/>
      <c r="G74" s="51"/>
    </row>
    <row r="75" spans="5:7" ht="12.75">
      <c r="E75" s="51"/>
      <c r="F75" s="51"/>
      <c r="G75" s="51"/>
    </row>
    <row r="76" spans="5:7" ht="12.75">
      <c r="E76" s="51"/>
      <c r="F76" s="51"/>
      <c r="G76" s="51"/>
    </row>
    <row r="77" spans="5:7" ht="12.75">
      <c r="E77" s="51"/>
      <c r="F77" s="51"/>
      <c r="G77" s="51"/>
    </row>
    <row r="78" spans="5:7" ht="12.75">
      <c r="E78" s="51"/>
      <c r="F78" s="51"/>
      <c r="G78" s="51"/>
    </row>
    <row r="79" spans="5:7" ht="12.75">
      <c r="E79" s="51"/>
      <c r="F79" s="51"/>
      <c r="G79" s="51"/>
    </row>
    <row r="80" spans="5:7" ht="12.75">
      <c r="E80" s="51"/>
      <c r="F80" s="51"/>
      <c r="G80" s="51"/>
    </row>
    <row r="81" spans="5:7" ht="12.75">
      <c r="E81" s="51"/>
      <c r="F81" s="51"/>
      <c r="G81" s="51"/>
    </row>
    <row r="82" spans="5:7" ht="12.75">
      <c r="E82" s="51"/>
      <c r="F82" s="51"/>
      <c r="G82" s="51"/>
    </row>
    <row r="83" spans="5:7" ht="12.75">
      <c r="E83" s="51"/>
      <c r="F83" s="51"/>
      <c r="G83" s="51"/>
    </row>
    <row r="84" spans="5:7" ht="12.75">
      <c r="E84" s="51"/>
      <c r="F84" s="51"/>
      <c r="G84" s="51"/>
    </row>
    <row r="85" spans="5:7" ht="12.75">
      <c r="E85" s="51"/>
      <c r="F85" s="51"/>
      <c r="G85" s="51"/>
    </row>
    <row r="86" spans="5:7" ht="12.75">
      <c r="E86" s="51"/>
      <c r="F86" s="51"/>
      <c r="G86" s="51"/>
    </row>
    <row r="87" spans="5:7" ht="12.75">
      <c r="E87" s="51"/>
      <c r="F87" s="51"/>
      <c r="G87" s="51"/>
    </row>
    <row r="88" spans="5:7" ht="12.75">
      <c r="E88" s="51"/>
      <c r="F88" s="51"/>
      <c r="G88" s="51"/>
    </row>
    <row r="89" spans="5:7" ht="12.75">
      <c r="E89" s="51"/>
      <c r="F89" s="51"/>
      <c r="G89" s="51"/>
    </row>
    <row r="90" spans="5:7" ht="12.75">
      <c r="E90" s="51"/>
      <c r="F90" s="51"/>
      <c r="G90" s="51"/>
    </row>
    <row r="91" spans="5:7" ht="12.75">
      <c r="E91" s="51"/>
      <c r="F91" s="51"/>
      <c r="G91" s="51"/>
    </row>
    <row r="92" spans="5:7" ht="12.75">
      <c r="E92" s="51"/>
      <c r="F92" s="51"/>
      <c r="G92" s="51"/>
    </row>
    <row r="93" spans="5:7" ht="12.75">
      <c r="E93" s="51"/>
      <c r="F93" s="51"/>
      <c r="G93" s="51"/>
    </row>
    <row r="94" spans="5:7" ht="12.75">
      <c r="E94" s="51"/>
      <c r="F94" s="51"/>
      <c r="G94" s="51"/>
    </row>
    <row r="95" spans="5:7" ht="12.75">
      <c r="E95" s="51"/>
      <c r="F95" s="51"/>
      <c r="G95" s="51"/>
    </row>
    <row r="96" spans="5:7" ht="12.75">
      <c r="E96" s="51"/>
      <c r="F96" s="51"/>
      <c r="G96" s="51"/>
    </row>
    <row r="97" spans="5:7" ht="12.75">
      <c r="E97" s="51"/>
      <c r="F97" s="51"/>
      <c r="G97" s="51"/>
    </row>
    <row r="98" spans="5:7" ht="12.75">
      <c r="E98" s="51"/>
      <c r="F98" s="51"/>
      <c r="G98" s="51"/>
    </row>
    <row r="99" spans="5:7" ht="12.75">
      <c r="E99" s="51"/>
      <c r="F99" s="51"/>
      <c r="G99" s="51"/>
    </row>
    <row r="100" spans="5:7" ht="12.75">
      <c r="E100" s="51"/>
      <c r="F100" s="51"/>
      <c r="G100" s="51"/>
    </row>
    <row r="101" spans="5:7" ht="12.75">
      <c r="E101" s="51"/>
      <c r="F101" s="51"/>
      <c r="G101" s="51"/>
    </row>
    <row r="102" spans="5:7" ht="12.75">
      <c r="E102" s="51"/>
      <c r="F102" s="51"/>
      <c r="G102" s="51"/>
    </row>
    <row r="103" spans="5:7" ht="12.75">
      <c r="E103" s="51"/>
      <c r="F103" s="51"/>
      <c r="G103" s="51"/>
    </row>
    <row r="104" spans="5:7" ht="12.75">
      <c r="E104" s="51"/>
      <c r="F104" s="51"/>
      <c r="G104" s="51"/>
    </row>
    <row r="105" spans="5:7" ht="12.75">
      <c r="E105" s="51"/>
      <c r="F105" s="51"/>
      <c r="G105" s="51"/>
    </row>
    <row r="106" spans="5:7" ht="12.75">
      <c r="E106" s="51"/>
      <c r="F106" s="51"/>
      <c r="G106" s="51"/>
    </row>
    <row r="107" spans="5:7" ht="12.75">
      <c r="E107" s="51"/>
      <c r="F107" s="51"/>
      <c r="G107" s="51"/>
    </row>
    <row r="108" spans="5:7" ht="12.75">
      <c r="E108" s="51"/>
      <c r="F108" s="51"/>
      <c r="G108" s="51"/>
    </row>
    <row r="109" spans="5:7" ht="12.75">
      <c r="E109" s="51"/>
      <c r="F109" s="51"/>
      <c r="G109" s="51"/>
    </row>
    <row r="110" spans="5:7" ht="12.75">
      <c r="E110" s="51"/>
      <c r="F110" s="51"/>
      <c r="G110" s="51"/>
    </row>
    <row r="111" spans="5:7" ht="12.75">
      <c r="E111" s="51"/>
      <c r="F111" s="51"/>
      <c r="G111" s="51"/>
    </row>
    <row r="112" spans="5:7" ht="12.75">
      <c r="E112" s="51"/>
      <c r="F112" s="51"/>
      <c r="G112" s="51"/>
    </row>
    <row r="113" spans="5:7" ht="12.75">
      <c r="E113" s="51"/>
      <c r="F113" s="51"/>
      <c r="G113" s="51"/>
    </row>
    <row r="114" spans="5:7" ht="12.75">
      <c r="E114" s="51"/>
      <c r="F114" s="51"/>
      <c r="G114" s="51"/>
    </row>
    <row r="115" spans="5:7" ht="12.75">
      <c r="E115" s="51"/>
      <c r="F115" s="51"/>
      <c r="G115" s="51"/>
    </row>
    <row r="116" spans="5:7" ht="12.75">
      <c r="E116" s="51"/>
      <c r="F116" s="51"/>
      <c r="G116" s="51"/>
    </row>
    <row r="117" spans="5:7" ht="12.75">
      <c r="E117" s="51"/>
      <c r="F117" s="51"/>
      <c r="G117" s="51"/>
    </row>
    <row r="118" spans="5:7" ht="12.75">
      <c r="E118" s="51"/>
      <c r="F118" s="51"/>
      <c r="G118" s="51"/>
    </row>
    <row r="119" spans="5:7" ht="12.75">
      <c r="E119" s="51"/>
      <c r="F119" s="51"/>
      <c r="G119" s="51"/>
    </row>
    <row r="120" spans="5:7" ht="12.75">
      <c r="E120" s="51"/>
      <c r="F120" s="51"/>
      <c r="G120" s="51"/>
    </row>
    <row r="121" spans="5:7" ht="12.75">
      <c r="E121" s="51"/>
      <c r="F121" s="51"/>
      <c r="G121" s="51"/>
    </row>
    <row r="122" spans="5:7" ht="12.75">
      <c r="E122" s="51"/>
      <c r="F122" s="51"/>
      <c r="G122" s="51"/>
    </row>
    <row r="123" spans="5:7" ht="12.75">
      <c r="E123" s="51"/>
      <c r="F123" s="51"/>
      <c r="G123" s="51"/>
    </row>
    <row r="124" spans="5:7" ht="12.75">
      <c r="E124" s="51"/>
      <c r="F124" s="51"/>
      <c r="G124" s="51"/>
    </row>
    <row r="125" spans="5:7" ht="12.75">
      <c r="E125" s="51"/>
      <c r="F125" s="51"/>
      <c r="G125" s="51"/>
    </row>
    <row r="126" spans="5:7" ht="12.75">
      <c r="E126" s="51"/>
      <c r="F126" s="51"/>
      <c r="G126" s="51"/>
    </row>
    <row r="127" spans="5:7" ht="12.75">
      <c r="E127" s="51"/>
      <c r="F127" s="51"/>
      <c r="G127" s="51"/>
    </row>
    <row r="128" spans="5:7" ht="12.75">
      <c r="E128" s="51"/>
      <c r="F128" s="51"/>
      <c r="G128" s="51"/>
    </row>
    <row r="129" spans="5:7" ht="12.75">
      <c r="E129" s="51"/>
      <c r="F129" s="51"/>
      <c r="G129" s="51"/>
    </row>
    <row r="130" spans="5:7" ht="12.75">
      <c r="E130" s="51"/>
      <c r="F130" s="51"/>
      <c r="G130" s="51"/>
    </row>
    <row r="131" spans="5:7" ht="12.75">
      <c r="E131" s="51"/>
      <c r="F131" s="51"/>
      <c r="G131" s="51"/>
    </row>
    <row r="132" spans="5:7" ht="12.75">
      <c r="E132" s="51"/>
      <c r="F132" s="51"/>
      <c r="G132" s="51"/>
    </row>
    <row r="133" spans="5:7" ht="12.75">
      <c r="E133" s="51"/>
      <c r="F133" s="51"/>
      <c r="G133" s="51"/>
    </row>
    <row r="134" spans="5:7" ht="12.75">
      <c r="E134" s="51"/>
      <c r="F134" s="51"/>
      <c r="G134" s="51"/>
    </row>
    <row r="135" spans="5:7" ht="12.75">
      <c r="E135" s="51"/>
      <c r="F135" s="51"/>
      <c r="G135" s="51"/>
    </row>
    <row r="136" spans="5:7" ht="12.75">
      <c r="E136" s="51"/>
      <c r="F136" s="51"/>
      <c r="G136" s="51"/>
    </row>
    <row r="137" spans="5:7" ht="12.75">
      <c r="E137" s="51"/>
      <c r="F137" s="51"/>
      <c r="G137" s="51"/>
    </row>
    <row r="138" spans="5:7" ht="12.75">
      <c r="E138" s="51"/>
      <c r="F138" s="51"/>
      <c r="G138" s="51"/>
    </row>
    <row r="139" spans="5:7" ht="12.75">
      <c r="E139" s="51"/>
      <c r="F139" s="51"/>
      <c r="G139" s="51"/>
    </row>
    <row r="140" spans="5:7" ht="12.75">
      <c r="E140" s="51"/>
      <c r="F140" s="51"/>
      <c r="G140" s="51"/>
    </row>
    <row r="141" spans="5:7" ht="12.75">
      <c r="E141" s="51"/>
      <c r="F141" s="51"/>
      <c r="G141" s="51"/>
    </row>
    <row r="142" spans="5:7" ht="12.75">
      <c r="E142" s="51"/>
      <c r="F142" s="51"/>
      <c r="G142" s="51"/>
    </row>
    <row r="143" spans="5:7" ht="12.75">
      <c r="E143" s="51"/>
      <c r="F143" s="51"/>
      <c r="G143" s="51"/>
    </row>
    <row r="144" spans="5:7" ht="12.75">
      <c r="E144" s="51"/>
      <c r="F144" s="51"/>
      <c r="G144" s="51"/>
    </row>
    <row r="145" spans="5:7" ht="12.75">
      <c r="E145" s="51"/>
      <c r="F145" s="51"/>
      <c r="G145" s="51"/>
    </row>
    <row r="146" spans="5:7" ht="12.75">
      <c r="E146" s="51"/>
      <c r="F146" s="51"/>
      <c r="G146" s="51"/>
    </row>
    <row r="147" spans="5:7" ht="12.75">
      <c r="E147" s="51"/>
      <c r="F147" s="51"/>
      <c r="G147" s="51"/>
    </row>
    <row r="148" spans="5:7" ht="12.75">
      <c r="E148" s="51"/>
      <c r="F148" s="51"/>
      <c r="G148" s="51"/>
    </row>
    <row r="149" spans="5:7" ht="12.75">
      <c r="E149" s="51"/>
      <c r="F149" s="51"/>
      <c r="G149" s="51"/>
    </row>
    <row r="150" spans="5:7" ht="12.75">
      <c r="E150" s="51"/>
      <c r="F150" s="51"/>
      <c r="G150" s="51"/>
    </row>
    <row r="151" spans="5:7" ht="12.75">
      <c r="E151" s="51"/>
      <c r="F151" s="51"/>
      <c r="G151" s="51"/>
    </row>
    <row r="152" spans="5:7" ht="12.75">
      <c r="E152" s="51"/>
      <c r="F152" s="51"/>
      <c r="G152" s="51"/>
    </row>
    <row r="153" spans="5:7" ht="12.75">
      <c r="E153" s="51"/>
      <c r="F153" s="51"/>
      <c r="G153" s="51"/>
    </row>
    <row r="154" spans="5:7" ht="12.75">
      <c r="E154" s="51"/>
      <c r="F154" s="51"/>
      <c r="G154" s="51"/>
    </row>
    <row r="155" spans="5:7" ht="12.75">
      <c r="E155" s="51"/>
      <c r="F155" s="51"/>
      <c r="G155" s="51"/>
    </row>
    <row r="156" spans="5:7" ht="12.75">
      <c r="E156" s="51"/>
      <c r="F156" s="51"/>
      <c r="G156" s="51"/>
    </row>
    <row r="157" spans="5:7" ht="12.75">
      <c r="E157" s="51"/>
      <c r="F157" s="51"/>
      <c r="G157" s="51"/>
    </row>
    <row r="158" spans="5:7" ht="12.75">
      <c r="E158" s="51"/>
      <c r="F158" s="51"/>
      <c r="G158" s="51"/>
    </row>
    <row r="159" spans="5:7" ht="12.75">
      <c r="E159" s="51"/>
      <c r="F159" s="51"/>
      <c r="G159" s="51"/>
    </row>
    <row r="160" spans="5:7" ht="12.75">
      <c r="E160" s="51"/>
      <c r="F160" s="51"/>
      <c r="G160" s="51"/>
    </row>
    <row r="161" spans="5:7" ht="12.75">
      <c r="E161" s="51"/>
      <c r="F161" s="51"/>
      <c r="G161" s="51"/>
    </row>
    <row r="162" spans="5:7" ht="12.75">
      <c r="E162" s="51"/>
      <c r="F162" s="51"/>
      <c r="G162" s="51"/>
    </row>
    <row r="163" spans="5:7" ht="12.75">
      <c r="E163" s="51"/>
      <c r="F163" s="51"/>
      <c r="G163" s="51"/>
    </row>
    <row r="164" spans="5:7" ht="12.75">
      <c r="E164" s="51"/>
      <c r="F164" s="51"/>
      <c r="G164" s="51"/>
    </row>
    <row r="165" spans="5:7" ht="12.75">
      <c r="E165" s="51"/>
      <c r="F165" s="51"/>
      <c r="G165" s="51"/>
    </row>
    <row r="166" spans="5:7" ht="12.75">
      <c r="E166" s="51"/>
      <c r="F166" s="51"/>
      <c r="G166" s="51"/>
    </row>
    <row r="167" spans="5:7" ht="12.75">
      <c r="E167" s="51"/>
      <c r="F167" s="51"/>
      <c r="G167" s="51"/>
    </row>
    <row r="168" spans="5:7" ht="12.75">
      <c r="E168" s="51"/>
      <c r="F168" s="51"/>
      <c r="G168" s="51"/>
    </row>
    <row r="169" spans="5:7" ht="12.75">
      <c r="E169" s="51"/>
      <c r="F169" s="51"/>
      <c r="G169" s="51"/>
    </row>
    <row r="170" spans="5:7" ht="12.75">
      <c r="E170" s="51"/>
      <c r="F170" s="51"/>
      <c r="G170" s="51"/>
    </row>
    <row r="171" spans="5:7" ht="12.75">
      <c r="E171" s="51"/>
      <c r="F171" s="51"/>
      <c r="G171" s="51"/>
    </row>
    <row r="172" spans="5:7" ht="12.75">
      <c r="E172" s="51"/>
      <c r="F172" s="51"/>
      <c r="G172" s="51"/>
    </row>
    <row r="173" spans="5:7" ht="12.75">
      <c r="E173" s="51"/>
      <c r="F173" s="51"/>
      <c r="G173" s="51"/>
    </row>
    <row r="174" spans="5:7" ht="12.75">
      <c r="E174" s="51"/>
      <c r="F174" s="51"/>
      <c r="G174" s="51"/>
    </row>
    <row r="175" spans="5:7" ht="12.75">
      <c r="E175" s="51"/>
      <c r="F175" s="51"/>
      <c r="G175" s="51"/>
    </row>
    <row r="176" spans="5:7" ht="12.75">
      <c r="E176" s="51"/>
      <c r="F176" s="51"/>
      <c r="G176" s="51"/>
    </row>
    <row r="177" spans="5:7" ht="12.75">
      <c r="E177" s="51"/>
      <c r="F177" s="51"/>
      <c r="G177" s="51"/>
    </row>
    <row r="178" spans="5:7" ht="12.75">
      <c r="E178" s="51"/>
      <c r="F178" s="51"/>
      <c r="G178" s="51"/>
    </row>
    <row r="179" spans="5:7" ht="12.75">
      <c r="E179" s="51"/>
      <c r="F179" s="51"/>
      <c r="G179" s="51"/>
    </row>
    <row r="180" spans="5:7" ht="12.75">
      <c r="E180" s="51"/>
      <c r="F180" s="51"/>
      <c r="G180" s="51"/>
    </row>
    <row r="181" spans="5:7" ht="12.75">
      <c r="E181" s="51"/>
      <c r="F181" s="51"/>
      <c r="G181" s="51"/>
    </row>
    <row r="182" spans="5:7" ht="12.75">
      <c r="E182" s="51"/>
      <c r="F182" s="51"/>
      <c r="G182" s="51"/>
    </row>
    <row r="183" spans="5:7" ht="12.75">
      <c r="E183" s="51"/>
      <c r="F183" s="51"/>
      <c r="G183" s="51"/>
    </row>
    <row r="184" spans="5:7" ht="12.75">
      <c r="E184" s="51"/>
      <c r="F184" s="51"/>
      <c r="G184" s="51"/>
    </row>
    <row r="185" spans="5:7" ht="12.75">
      <c r="E185" s="51"/>
      <c r="F185" s="51"/>
      <c r="G185" s="51"/>
    </row>
    <row r="186" spans="5:7" ht="12.75">
      <c r="E186" s="51"/>
      <c r="F186" s="51"/>
      <c r="G186" s="51"/>
    </row>
    <row r="187" spans="5:7" ht="12.75">
      <c r="E187" s="51"/>
      <c r="F187" s="51"/>
      <c r="G187" s="51"/>
    </row>
    <row r="188" spans="5:7" ht="12.75">
      <c r="E188" s="51"/>
      <c r="F188" s="51"/>
      <c r="G188" s="51"/>
    </row>
    <row r="189" spans="5:7" ht="12.75">
      <c r="E189" s="51"/>
      <c r="F189" s="51"/>
      <c r="G189" s="51"/>
    </row>
    <row r="190" spans="5:7" ht="12.75">
      <c r="E190" s="51"/>
      <c r="F190" s="51"/>
      <c r="G190" s="51"/>
    </row>
    <row r="191" spans="5:7" ht="12.75">
      <c r="E191" s="51"/>
      <c r="F191" s="51"/>
      <c r="G191" s="51"/>
    </row>
    <row r="192" spans="5:7" ht="12.75">
      <c r="E192" s="51"/>
      <c r="F192" s="51"/>
      <c r="G192" s="51"/>
    </row>
    <row r="193" spans="5:7" ht="12.75">
      <c r="E193" s="51"/>
      <c r="F193" s="51"/>
      <c r="G193" s="51"/>
    </row>
    <row r="194" spans="5:7" ht="12.75">
      <c r="E194" s="51"/>
      <c r="F194" s="51"/>
      <c r="G194" s="51"/>
    </row>
    <row r="195" spans="5:7" ht="12.75">
      <c r="E195" s="51"/>
      <c r="F195" s="51"/>
      <c r="G195" s="51"/>
    </row>
    <row r="196" spans="5:7" ht="12.75">
      <c r="E196" s="51"/>
      <c r="F196" s="51"/>
      <c r="G196" s="51"/>
    </row>
    <row r="197" spans="5:7" ht="12.75">
      <c r="E197" s="51"/>
      <c r="F197" s="51"/>
      <c r="G197" s="51"/>
    </row>
    <row r="198" spans="5:7" ht="12.75">
      <c r="E198" s="51"/>
      <c r="F198" s="51"/>
      <c r="G198" s="51"/>
    </row>
    <row r="199" spans="5:7" ht="12.75">
      <c r="E199" s="51"/>
      <c r="F199" s="51"/>
      <c r="G199" s="51"/>
    </row>
    <row r="200" spans="5:7" ht="12.75">
      <c r="E200" s="51"/>
      <c r="F200" s="51"/>
      <c r="G200" s="51"/>
    </row>
    <row r="201" spans="5:7" ht="12.75">
      <c r="E201" s="51"/>
      <c r="F201" s="51"/>
      <c r="G201" s="51"/>
    </row>
    <row r="202" spans="5:7" ht="12.75">
      <c r="E202" s="51"/>
      <c r="F202" s="51"/>
      <c r="G202" s="51"/>
    </row>
    <row r="203" spans="5:7" ht="12.75">
      <c r="E203" s="51"/>
      <c r="F203" s="51"/>
      <c r="G203" s="51"/>
    </row>
    <row r="204" spans="5:7" ht="12.75">
      <c r="E204" s="51"/>
      <c r="F204" s="51"/>
      <c r="G204" s="51"/>
    </row>
    <row r="205" spans="5:7" ht="12.75">
      <c r="E205" s="51"/>
      <c r="F205" s="51"/>
      <c r="G205" s="51"/>
    </row>
    <row r="206" spans="5:7" ht="12.75">
      <c r="E206" s="51"/>
      <c r="F206" s="51"/>
      <c r="G206" s="51"/>
    </row>
    <row r="207" spans="5:7" ht="12.75">
      <c r="E207" s="51"/>
      <c r="F207" s="51"/>
      <c r="G207" s="51"/>
    </row>
    <row r="208" spans="5:7" ht="12.75">
      <c r="E208" s="51"/>
      <c r="F208" s="51"/>
      <c r="G208" s="51"/>
    </row>
    <row r="209" spans="5:7" ht="12.75">
      <c r="E209" s="51"/>
      <c r="F209" s="51"/>
      <c r="G209" s="51"/>
    </row>
    <row r="210" spans="5:7" ht="12.75">
      <c r="E210" s="51"/>
      <c r="F210" s="51"/>
      <c r="G210" s="51"/>
    </row>
    <row r="211" spans="5:7" ht="12.75">
      <c r="E211" s="51"/>
      <c r="F211" s="51"/>
      <c r="G211" s="51"/>
    </row>
    <row r="212" spans="5:7" ht="12.75">
      <c r="E212" s="51"/>
      <c r="F212" s="51"/>
      <c r="G212" s="51"/>
    </row>
    <row r="213" spans="5:7" ht="12.75">
      <c r="E213" s="51"/>
      <c r="F213" s="51"/>
      <c r="G213" s="51"/>
    </row>
    <row r="214" spans="5:7" ht="12.75">
      <c r="E214" s="51"/>
      <c r="F214" s="51"/>
      <c r="G214" s="51"/>
    </row>
    <row r="215" spans="5:7" ht="12.75">
      <c r="E215" s="51"/>
      <c r="F215" s="51"/>
      <c r="G215" s="51"/>
    </row>
    <row r="216" spans="5:7" ht="12.75">
      <c r="E216" s="51"/>
      <c r="F216" s="51"/>
      <c r="G216" s="51"/>
    </row>
    <row r="217" spans="5:7" ht="12.75">
      <c r="E217" s="51"/>
      <c r="F217" s="51"/>
      <c r="G217" s="51"/>
    </row>
    <row r="218" spans="5:7" ht="12.75">
      <c r="E218" s="51"/>
      <c r="F218" s="51"/>
      <c r="G218" s="51"/>
    </row>
    <row r="219" spans="5:7" ht="12.75">
      <c r="E219" s="51"/>
      <c r="F219" s="51"/>
      <c r="G219" s="51"/>
    </row>
    <row r="220" spans="5:7" ht="12.75">
      <c r="E220" s="51"/>
      <c r="F220" s="51"/>
      <c r="G220" s="51"/>
    </row>
    <row r="221" spans="5:7" ht="12.75">
      <c r="E221" s="51"/>
      <c r="F221" s="51"/>
      <c r="G221" s="51"/>
    </row>
    <row r="222" spans="5:7" ht="12.75">
      <c r="E222" s="51"/>
      <c r="F222" s="51"/>
      <c r="G222" s="51"/>
    </row>
    <row r="223" spans="5:7" ht="12.75">
      <c r="E223" s="51"/>
      <c r="F223" s="51"/>
      <c r="G223" s="51"/>
    </row>
    <row r="224" spans="5:7" ht="12.75">
      <c r="E224" s="51"/>
      <c r="F224" s="51"/>
      <c r="G224" s="51"/>
    </row>
    <row r="225" spans="5:7" ht="12.75">
      <c r="E225" s="51"/>
      <c r="F225" s="51"/>
      <c r="G225" s="51"/>
    </row>
    <row r="226" spans="5:7" ht="12.75">
      <c r="E226" s="51"/>
      <c r="F226" s="51"/>
      <c r="G226" s="51"/>
    </row>
    <row r="227" spans="5:7" ht="12.75">
      <c r="E227" s="51"/>
      <c r="F227" s="51"/>
      <c r="G227" s="51"/>
    </row>
    <row r="228" spans="5:7" ht="12.75">
      <c r="E228" s="51"/>
      <c r="F228" s="51"/>
      <c r="G228" s="51"/>
    </row>
    <row r="229" spans="5:7" ht="12.75">
      <c r="E229" s="51"/>
      <c r="F229" s="51"/>
      <c r="G229" s="51"/>
    </row>
    <row r="230" spans="5:7" ht="12.75">
      <c r="E230" s="51"/>
      <c r="F230" s="51"/>
      <c r="G230" s="51"/>
    </row>
    <row r="231" spans="5:7" ht="12.75">
      <c r="E231" s="51"/>
      <c r="F231" s="51"/>
      <c r="G231" s="51"/>
    </row>
    <row r="232" spans="5:7" ht="12.75">
      <c r="E232" s="51"/>
      <c r="F232" s="51"/>
      <c r="G232" s="51"/>
    </row>
    <row r="233" spans="5:7" ht="12.75">
      <c r="E233" s="51"/>
      <c r="F233" s="51"/>
      <c r="G233" s="51"/>
    </row>
    <row r="234" spans="5:7" ht="12.75">
      <c r="E234" s="51"/>
      <c r="F234" s="51"/>
      <c r="G234" s="51"/>
    </row>
    <row r="235" spans="5:7" ht="12.75">
      <c r="E235" s="51"/>
      <c r="F235" s="51"/>
      <c r="G235" s="51"/>
    </row>
    <row r="236" spans="5:7" ht="12.75">
      <c r="E236" s="51"/>
      <c r="F236" s="51"/>
      <c r="G236" s="51"/>
    </row>
    <row r="237" spans="5:7" ht="12.75">
      <c r="E237" s="51"/>
      <c r="F237" s="51"/>
      <c r="G237" s="51"/>
    </row>
    <row r="238" spans="5:7" ht="12.75">
      <c r="E238" s="51"/>
      <c r="F238" s="51"/>
      <c r="G238" s="51"/>
    </row>
    <row r="239" spans="5:7" ht="12.75">
      <c r="E239" s="51"/>
      <c r="F239" s="51"/>
      <c r="G239" s="51"/>
    </row>
    <row r="240" spans="5:7" ht="12.75">
      <c r="E240" s="51"/>
      <c r="F240" s="51"/>
      <c r="G240" s="51"/>
    </row>
    <row r="241" spans="5:7" ht="12.75">
      <c r="E241" s="51"/>
      <c r="F241" s="51"/>
      <c r="G241" s="51"/>
    </row>
    <row r="242" spans="5:7" ht="12.75">
      <c r="E242" s="51"/>
      <c r="F242" s="51"/>
      <c r="G242" s="51"/>
    </row>
    <row r="243" spans="5:7" ht="12.75">
      <c r="E243" s="51"/>
      <c r="F243" s="51"/>
      <c r="G243" s="51"/>
    </row>
    <row r="244" spans="5:7" ht="12.75">
      <c r="E244" s="51"/>
      <c r="F244" s="51"/>
      <c r="G244" s="51"/>
    </row>
    <row r="245" spans="5:7" ht="12.75">
      <c r="E245" s="51"/>
      <c r="F245" s="51"/>
      <c r="G245" s="51"/>
    </row>
    <row r="246" spans="5:7" ht="12.75">
      <c r="E246" s="51"/>
      <c r="F246" s="51"/>
      <c r="G246" s="51"/>
    </row>
    <row r="247" spans="5:7" ht="12.75">
      <c r="E247" s="51"/>
      <c r="F247" s="51"/>
      <c r="G247" s="51"/>
    </row>
    <row r="248" spans="5:7" ht="12.75">
      <c r="E248" s="51"/>
      <c r="F248" s="51"/>
      <c r="G248" s="51"/>
    </row>
    <row r="249" spans="5:7" ht="12.75">
      <c r="E249" s="51"/>
      <c r="F249" s="51"/>
      <c r="G249" s="51"/>
    </row>
    <row r="250" spans="5:7" ht="12.75">
      <c r="E250" s="51"/>
      <c r="F250" s="51"/>
      <c r="G250" s="51"/>
    </row>
    <row r="251" spans="5:7" ht="12.75">
      <c r="E251" s="51"/>
      <c r="F251" s="51"/>
      <c r="G251" s="51"/>
    </row>
    <row r="252" spans="5:7" ht="12.75">
      <c r="E252" s="51"/>
      <c r="F252" s="51"/>
      <c r="G252" s="51"/>
    </row>
    <row r="253" spans="5:7" ht="12.75">
      <c r="E253" s="51"/>
      <c r="F253" s="51"/>
      <c r="G253" s="51"/>
    </row>
    <row r="254" spans="5:7" ht="12.75">
      <c r="E254" s="51"/>
      <c r="F254" s="51"/>
      <c r="G254" s="51"/>
    </row>
    <row r="255" spans="5:7" ht="12.75">
      <c r="E255" s="51"/>
      <c r="F255" s="51"/>
      <c r="G255" s="51"/>
    </row>
    <row r="256" spans="5:7" ht="12.75">
      <c r="E256" s="51"/>
      <c r="F256" s="51"/>
      <c r="G256" s="51"/>
    </row>
    <row r="257" spans="5:7" ht="12.75">
      <c r="E257" s="51"/>
      <c r="F257" s="51"/>
      <c r="G257" s="51"/>
    </row>
    <row r="258" spans="5:7" ht="12.75">
      <c r="E258" s="51"/>
      <c r="F258" s="51"/>
      <c r="G258" s="51"/>
    </row>
    <row r="259" spans="5:7" ht="12.75">
      <c r="E259" s="51"/>
      <c r="F259" s="51"/>
      <c r="G259" s="51"/>
    </row>
    <row r="260" spans="5:7" ht="12.75">
      <c r="E260" s="51"/>
      <c r="F260" s="51"/>
      <c r="G260" s="51"/>
    </row>
    <row r="261" spans="5:7" ht="12.75">
      <c r="E261" s="51"/>
      <c r="F261" s="51"/>
      <c r="G261" s="51"/>
    </row>
    <row r="262" spans="5:7" ht="12.75">
      <c r="E262" s="51"/>
      <c r="F262" s="51"/>
      <c r="G262" s="51"/>
    </row>
    <row r="263" spans="5:7" ht="12.75">
      <c r="E263" s="51"/>
      <c r="F263" s="51"/>
      <c r="G263" s="51"/>
    </row>
    <row r="264" spans="5:7" ht="12.75">
      <c r="E264" s="51"/>
      <c r="F264" s="51"/>
      <c r="G264" s="51"/>
    </row>
    <row r="265" spans="5:7" ht="12.75">
      <c r="E265" s="51"/>
      <c r="F265" s="51"/>
      <c r="G265" s="51"/>
    </row>
    <row r="266" spans="5:7" ht="12.75">
      <c r="E266" s="51"/>
      <c r="F266" s="51"/>
      <c r="G266" s="51"/>
    </row>
    <row r="267" spans="5:7" ht="12.75">
      <c r="E267" s="51"/>
      <c r="F267" s="51"/>
      <c r="G267" s="51"/>
    </row>
    <row r="268" spans="5:7" ht="12.75">
      <c r="E268" s="51"/>
      <c r="F268" s="51"/>
      <c r="G268" s="51"/>
    </row>
    <row r="269" spans="5:7" ht="12.75">
      <c r="E269" s="51"/>
      <c r="F269" s="51"/>
      <c r="G269" s="51"/>
    </row>
    <row r="270" spans="5:7" ht="12.75">
      <c r="E270" s="51"/>
      <c r="F270" s="51"/>
      <c r="G270" s="51"/>
    </row>
    <row r="271" spans="5:7" ht="12.75">
      <c r="E271" s="51"/>
      <c r="F271" s="51"/>
      <c r="G271" s="51"/>
    </row>
    <row r="272" spans="5:7" ht="12.75">
      <c r="E272" s="51"/>
      <c r="F272" s="51"/>
      <c r="G272" s="51"/>
    </row>
    <row r="273" spans="5:7" ht="12.75">
      <c r="E273" s="51"/>
      <c r="F273" s="51"/>
      <c r="G273" s="51"/>
    </row>
    <row r="274" spans="5:7" ht="12.75">
      <c r="E274" s="51"/>
      <c r="F274" s="51"/>
      <c r="G274" s="51"/>
    </row>
    <row r="275" spans="5:7" ht="12.75">
      <c r="E275" s="51"/>
      <c r="F275" s="51"/>
      <c r="G275" s="51"/>
    </row>
    <row r="276" spans="5:7" ht="12.75">
      <c r="E276" s="51"/>
      <c r="F276" s="51"/>
      <c r="G276" s="51"/>
    </row>
    <row r="277" spans="5:7" ht="12.75">
      <c r="E277" s="51"/>
      <c r="F277" s="51"/>
      <c r="G277" s="51"/>
    </row>
    <row r="278" spans="5:7" ht="12.75">
      <c r="E278" s="51"/>
      <c r="F278" s="51"/>
      <c r="G278" s="51"/>
    </row>
    <row r="279" spans="5:7" ht="12.75">
      <c r="E279" s="51"/>
      <c r="F279" s="51"/>
      <c r="G279" s="51"/>
    </row>
    <row r="280" spans="5:7" ht="12.75">
      <c r="E280" s="51"/>
      <c r="F280" s="51"/>
      <c r="G280" s="51"/>
    </row>
    <row r="281" spans="5:7" ht="12.75">
      <c r="E281" s="51"/>
      <c r="F281" s="51"/>
      <c r="G281" s="51"/>
    </row>
    <row r="282" spans="5:7" ht="12.75">
      <c r="E282" s="51"/>
      <c r="F282" s="51"/>
      <c r="G282" s="51"/>
    </row>
    <row r="283" spans="5:7" ht="12.75">
      <c r="E283" s="51"/>
      <c r="F283" s="51"/>
      <c r="G283" s="51"/>
    </row>
    <row r="284" spans="5:7" ht="12.75">
      <c r="E284" s="51"/>
      <c r="F284" s="51"/>
      <c r="G284" s="51"/>
    </row>
    <row r="285" spans="5:7" ht="12.75">
      <c r="E285" s="51"/>
      <c r="F285" s="51"/>
      <c r="G285" s="51"/>
    </row>
    <row r="286" spans="5:7" ht="12.75">
      <c r="E286" s="51"/>
      <c r="F286" s="51"/>
      <c r="G286" s="51"/>
    </row>
    <row r="287" spans="5:7" ht="12.75">
      <c r="E287" s="51"/>
      <c r="F287" s="51"/>
      <c r="G287" s="51"/>
    </row>
    <row r="288" spans="5:7" ht="12.75">
      <c r="E288" s="51"/>
      <c r="F288" s="51"/>
      <c r="G288" s="51"/>
    </row>
    <row r="289" spans="5:7" ht="12.75">
      <c r="E289" s="51"/>
      <c r="F289" s="51"/>
      <c r="G289" s="51"/>
    </row>
    <row r="290" spans="5:7" ht="12.75">
      <c r="E290" s="51"/>
      <c r="F290" s="51"/>
      <c r="G290" s="51"/>
    </row>
    <row r="291" spans="5:7" ht="12.75">
      <c r="E291" s="51"/>
      <c r="F291" s="51"/>
      <c r="G291" s="51"/>
    </row>
    <row r="292" spans="5:7" ht="12.75">
      <c r="E292" s="51"/>
      <c r="F292" s="51"/>
      <c r="G292" s="51"/>
    </row>
    <row r="293" spans="5:7" ht="12.75">
      <c r="E293" s="51"/>
      <c r="F293" s="51"/>
      <c r="G293" s="51"/>
    </row>
    <row r="294" spans="5:7" ht="12.75">
      <c r="E294" s="51"/>
      <c r="F294" s="51"/>
      <c r="G294" s="51"/>
    </row>
    <row r="295" spans="5:7" ht="12.75">
      <c r="E295" s="51"/>
      <c r="F295" s="51"/>
      <c r="G295" s="51"/>
    </row>
    <row r="296" spans="5:7" ht="12.75">
      <c r="E296" s="51"/>
      <c r="F296" s="51"/>
      <c r="G296" s="51"/>
    </row>
    <row r="297" spans="5:7" ht="12.75">
      <c r="E297" s="51"/>
      <c r="F297" s="51"/>
      <c r="G297" s="51"/>
    </row>
    <row r="298" spans="5:7" ht="12.75">
      <c r="E298" s="51"/>
      <c r="F298" s="51"/>
      <c r="G298" s="51"/>
    </row>
    <row r="299" spans="5:7" ht="12.75">
      <c r="E299" s="51"/>
      <c r="F299" s="51"/>
      <c r="G299" s="51"/>
    </row>
    <row r="300" spans="5:7" ht="12.75">
      <c r="E300" s="51"/>
      <c r="F300" s="51"/>
      <c r="G300" s="51"/>
    </row>
    <row r="301" spans="5:7" ht="12.75">
      <c r="E301" s="51"/>
      <c r="F301" s="51"/>
      <c r="G301" s="51"/>
    </row>
    <row r="302" spans="5:7" ht="12.75">
      <c r="E302" s="51"/>
      <c r="F302" s="51"/>
      <c r="G302" s="51"/>
    </row>
    <row r="303" spans="5:7" ht="12.75">
      <c r="E303" s="51"/>
      <c r="F303" s="51"/>
      <c r="G303" s="51"/>
    </row>
    <row r="304" spans="5:7" ht="12.75">
      <c r="E304" s="51"/>
      <c r="F304" s="51"/>
      <c r="G304" s="51"/>
    </row>
    <row r="305" spans="5:7" ht="12.75">
      <c r="E305" s="51"/>
      <c r="F305" s="51"/>
      <c r="G305" s="51"/>
    </row>
    <row r="306" spans="5:7" ht="12.75">
      <c r="E306" s="51"/>
      <c r="F306" s="51"/>
      <c r="G306" s="51"/>
    </row>
    <row r="307" spans="5:7" ht="12.75">
      <c r="E307" s="51"/>
      <c r="F307" s="51"/>
      <c r="G307" s="51"/>
    </row>
    <row r="308" spans="5:7" ht="12.75">
      <c r="E308" s="51"/>
      <c r="F308" s="51"/>
      <c r="G308" s="51"/>
    </row>
    <row r="309" spans="5:7" ht="12.75">
      <c r="E309" s="51"/>
      <c r="F309" s="51"/>
      <c r="G309" s="51"/>
    </row>
    <row r="310" spans="5:7" ht="12.75">
      <c r="E310" s="51"/>
      <c r="F310" s="51"/>
      <c r="G310" s="51"/>
    </row>
    <row r="311" spans="5:7" ht="12.75">
      <c r="E311" s="51"/>
      <c r="F311" s="51"/>
      <c r="G311" s="51"/>
    </row>
    <row r="312" spans="5:7" ht="12.75">
      <c r="E312" s="51"/>
      <c r="F312" s="51"/>
      <c r="G312" s="51"/>
    </row>
    <row r="313" spans="5:7" ht="12.75">
      <c r="E313" s="51"/>
      <c r="F313" s="51"/>
      <c r="G313" s="51"/>
    </row>
    <row r="314" spans="5:7" ht="12.75">
      <c r="E314" s="51"/>
      <c r="F314" s="51"/>
      <c r="G314" s="51"/>
    </row>
    <row r="315" spans="5:7" ht="12.75">
      <c r="E315" s="51"/>
      <c r="F315" s="51"/>
      <c r="G315" s="51"/>
    </row>
    <row r="316" spans="5:7" ht="12.75">
      <c r="E316" s="51"/>
      <c r="F316" s="51"/>
      <c r="G316" s="51"/>
    </row>
    <row r="317" spans="5:7" ht="12.75">
      <c r="E317" s="51"/>
      <c r="F317" s="51"/>
      <c r="G317" s="51"/>
    </row>
    <row r="318" spans="5:7" ht="12.75">
      <c r="E318" s="51"/>
      <c r="F318" s="51"/>
      <c r="G318" s="51"/>
    </row>
    <row r="319" spans="5:7" ht="12.75">
      <c r="E319" s="51"/>
      <c r="F319" s="51"/>
      <c r="G319" s="51"/>
    </row>
    <row r="320" spans="5:7" ht="12.75">
      <c r="E320" s="51"/>
      <c r="F320" s="51"/>
      <c r="G320" s="51"/>
    </row>
    <row r="321" spans="5:7" ht="12.75">
      <c r="E321" s="51"/>
      <c r="F321" s="51"/>
      <c r="G321" s="51"/>
    </row>
    <row r="322" spans="5:7" ht="12.75">
      <c r="E322" s="51"/>
      <c r="F322" s="51"/>
      <c r="G322" s="51"/>
    </row>
    <row r="323" spans="5:7" ht="12.75">
      <c r="E323" s="51"/>
      <c r="F323" s="51"/>
      <c r="G323" s="51"/>
    </row>
    <row r="324" spans="5:7" ht="12.75">
      <c r="E324" s="51"/>
      <c r="F324" s="51"/>
      <c r="G324" s="51"/>
    </row>
    <row r="325" spans="5:7" ht="12.75">
      <c r="E325" s="51"/>
      <c r="F325" s="51"/>
      <c r="G325" s="51"/>
    </row>
    <row r="326" spans="5:7" ht="12.75">
      <c r="E326" s="51"/>
      <c r="F326" s="51"/>
      <c r="G326" s="51"/>
    </row>
    <row r="327" spans="5:7" ht="12.75">
      <c r="E327" s="51"/>
      <c r="F327" s="51"/>
      <c r="G327" s="51"/>
    </row>
    <row r="328" spans="5:7" ht="12.75">
      <c r="E328" s="51"/>
      <c r="F328" s="51"/>
      <c r="G328" s="51"/>
    </row>
    <row r="329" spans="5:7" ht="12.75">
      <c r="E329" s="51"/>
      <c r="F329" s="51"/>
      <c r="G329" s="51"/>
    </row>
    <row r="330" spans="5:7" ht="12.75">
      <c r="E330" s="51"/>
      <c r="F330" s="51"/>
      <c r="G330" s="51"/>
    </row>
    <row r="331" spans="5:7" ht="12.75">
      <c r="E331" s="51"/>
      <c r="F331" s="51"/>
      <c r="G331" s="51"/>
    </row>
    <row r="332" spans="5:7" ht="12.75">
      <c r="E332" s="51"/>
      <c r="F332" s="51"/>
      <c r="G332" s="51"/>
    </row>
    <row r="333" spans="5:7" ht="12.75">
      <c r="E333" s="51"/>
      <c r="F333" s="51"/>
      <c r="G333" s="51"/>
    </row>
    <row r="334" spans="5:7" ht="12.75">
      <c r="E334" s="51"/>
      <c r="F334" s="51"/>
      <c r="G334" s="51"/>
    </row>
    <row r="335" spans="5:7" ht="12.75">
      <c r="E335" s="51"/>
      <c r="F335" s="51"/>
      <c r="G335" s="51"/>
    </row>
    <row r="336" spans="5:7" ht="12.75">
      <c r="E336" s="51"/>
      <c r="F336" s="51"/>
      <c r="G336" s="51"/>
    </row>
    <row r="337" spans="5:7" ht="12.75">
      <c r="E337" s="51"/>
      <c r="F337" s="51"/>
      <c r="G337" s="51"/>
    </row>
    <row r="338" spans="5:7" ht="12.75">
      <c r="E338" s="51"/>
      <c r="F338" s="51"/>
      <c r="G338" s="51"/>
    </row>
    <row r="339" spans="5:7" ht="12.75">
      <c r="E339" s="51"/>
      <c r="F339" s="51"/>
      <c r="G339" s="51"/>
    </row>
    <row r="340" spans="5:7" ht="12.75">
      <c r="E340" s="51"/>
      <c r="F340" s="51"/>
      <c r="G340" s="51"/>
    </row>
    <row r="341" spans="5:7" ht="12.75">
      <c r="E341" s="51"/>
      <c r="F341" s="51"/>
      <c r="G341" s="51"/>
    </row>
    <row r="342" spans="5:7" ht="12.75">
      <c r="E342" s="51"/>
      <c r="F342" s="51"/>
      <c r="G342" s="51"/>
    </row>
    <row r="343" spans="5:7" ht="12.75">
      <c r="E343" s="51"/>
      <c r="F343" s="51"/>
      <c r="G343" s="51"/>
    </row>
    <row r="344" spans="5:7" ht="12.75">
      <c r="E344" s="51"/>
      <c r="F344" s="51"/>
      <c r="G344" s="51"/>
    </row>
    <row r="345" spans="5:7" ht="12.75">
      <c r="E345" s="51"/>
      <c r="F345" s="51"/>
      <c r="G345" s="51"/>
    </row>
    <row r="346" spans="5:7" ht="12.75">
      <c r="E346" s="51"/>
      <c r="F346" s="51"/>
      <c r="G346" s="51"/>
    </row>
    <row r="347" spans="5:7" ht="12.75">
      <c r="E347" s="51"/>
      <c r="F347" s="51"/>
      <c r="G347" s="51"/>
    </row>
    <row r="348" spans="5:7" ht="12.75">
      <c r="E348" s="51"/>
      <c r="F348" s="51"/>
      <c r="G348" s="51"/>
    </row>
    <row r="349" spans="5:7" ht="12.75">
      <c r="E349" s="51"/>
      <c r="F349" s="51"/>
      <c r="G349" s="51"/>
    </row>
    <row r="350" spans="5:7" ht="12.75">
      <c r="E350" s="51"/>
      <c r="F350" s="51"/>
      <c r="G350" s="51"/>
    </row>
    <row r="351" spans="5:7" ht="12.75">
      <c r="E351" s="51"/>
      <c r="F351" s="51"/>
      <c r="G351" s="51"/>
    </row>
    <row r="352" spans="5:7" ht="12.75">
      <c r="E352" s="51"/>
      <c r="F352" s="51"/>
      <c r="G352" s="51"/>
    </row>
    <row r="353" spans="5:7" ht="12.75">
      <c r="E353" s="51"/>
      <c r="F353" s="51"/>
      <c r="G353" s="51"/>
    </row>
    <row r="354" spans="5:7" ht="12.75">
      <c r="E354" s="51"/>
      <c r="F354" s="51"/>
      <c r="G354" s="51"/>
    </row>
    <row r="355" spans="5:7" ht="12.75">
      <c r="E355" s="51"/>
      <c r="F355" s="51"/>
      <c r="G355" s="51"/>
    </row>
    <row r="356" spans="5:7" ht="12.75">
      <c r="E356" s="51"/>
      <c r="F356" s="51"/>
      <c r="G356" s="51"/>
    </row>
    <row r="357" spans="5:7" ht="12.75">
      <c r="E357" s="51"/>
      <c r="F357" s="51"/>
      <c r="G357" s="51"/>
    </row>
    <row r="358" spans="5:7" ht="12.75">
      <c r="E358" s="51"/>
      <c r="F358" s="51"/>
      <c r="G358" s="51"/>
    </row>
    <row r="359" spans="5:7" ht="12.75">
      <c r="E359" s="51"/>
      <c r="F359" s="51"/>
      <c r="G359" s="51"/>
    </row>
    <row r="360" spans="5:7" ht="12.75">
      <c r="E360" s="51"/>
      <c r="F360" s="51"/>
      <c r="G360" s="51"/>
    </row>
    <row r="361" spans="5:7" ht="12.75">
      <c r="E361" s="51"/>
      <c r="F361" s="51"/>
      <c r="G361" s="51"/>
    </row>
    <row r="362" spans="5:7" ht="12.75">
      <c r="E362" s="51"/>
      <c r="F362" s="51"/>
      <c r="G362" s="51"/>
    </row>
    <row r="363" spans="5:7" ht="12.75">
      <c r="E363" s="51"/>
      <c r="F363" s="51"/>
      <c r="G363" s="51"/>
    </row>
    <row r="364" spans="5:7" ht="12.75">
      <c r="E364" s="51"/>
      <c r="F364" s="51"/>
      <c r="G364" s="51"/>
    </row>
    <row r="365" spans="5:7" ht="12.75">
      <c r="E365" s="51"/>
      <c r="F365" s="51"/>
      <c r="G365" s="51"/>
    </row>
    <row r="366" spans="5:7" ht="12.75">
      <c r="E366" s="51"/>
      <c r="F366" s="51"/>
      <c r="G366" s="51"/>
    </row>
    <row r="367" spans="5:7" ht="12.75">
      <c r="E367" s="51"/>
      <c r="F367" s="51"/>
      <c r="G367" s="51"/>
    </row>
    <row r="368" spans="5:7" ht="12.75">
      <c r="E368" s="51"/>
      <c r="F368" s="51"/>
      <c r="G368" s="51"/>
    </row>
    <row r="369" spans="5:7" ht="12.75">
      <c r="E369" s="51"/>
      <c r="F369" s="51"/>
      <c r="G369" s="51"/>
    </row>
    <row r="370" spans="5:7" ht="12.75">
      <c r="E370" s="51"/>
      <c r="F370" s="51"/>
      <c r="G370" s="51"/>
    </row>
    <row r="371" spans="5:7" ht="12.75">
      <c r="E371" s="51"/>
      <c r="F371" s="51"/>
      <c r="G371" s="51"/>
    </row>
    <row r="372" spans="5:7" ht="12.75">
      <c r="E372" s="51"/>
      <c r="F372" s="51"/>
      <c r="G372" s="51"/>
    </row>
    <row r="373" spans="5:7" ht="12.75">
      <c r="E373" s="51"/>
      <c r="F373" s="51"/>
      <c r="G373" s="51"/>
    </row>
    <row r="374" spans="5:7" ht="12.75">
      <c r="E374" s="51"/>
      <c r="F374" s="51"/>
      <c r="G374" s="51"/>
    </row>
    <row r="375" spans="5:7" ht="12.75">
      <c r="E375" s="51"/>
      <c r="F375" s="51"/>
      <c r="G375" s="51"/>
    </row>
    <row r="376" spans="5:7" ht="12.75">
      <c r="E376" s="51"/>
      <c r="F376" s="51"/>
      <c r="G376" s="51"/>
    </row>
    <row r="377" spans="5:7" ht="12.75">
      <c r="E377" s="51"/>
      <c r="F377" s="51"/>
      <c r="G377" s="51"/>
    </row>
    <row r="378" spans="5:7" ht="12.75">
      <c r="E378" s="51"/>
      <c r="F378" s="51"/>
      <c r="G378" s="51"/>
    </row>
    <row r="379" spans="5:7" ht="12.75">
      <c r="E379" s="51"/>
      <c r="F379" s="51"/>
      <c r="G379" s="51"/>
    </row>
    <row r="380" spans="5:7" ht="12.75">
      <c r="E380" s="51"/>
      <c r="F380" s="51"/>
      <c r="G380" s="51"/>
    </row>
    <row r="381" spans="5:7" ht="12.75">
      <c r="E381" s="51"/>
      <c r="F381" s="51"/>
      <c r="G381" s="51"/>
    </row>
    <row r="382" spans="5:7" ht="12.75">
      <c r="E382" s="51"/>
      <c r="F382" s="51"/>
      <c r="G382" s="51"/>
    </row>
    <row r="383" spans="5:7" ht="12.75">
      <c r="E383" s="51"/>
      <c r="F383" s="51"/>
      <c r="G383" s="51"/>
    </row>
    <row r="384" spans="5:7" ht="12.75">
      <c r="E384" s="51"/>
      <c r="F384" s="51"/>
      <c r="G384" s="51"/>
    </row>
    <row r="385" spans="5:7" ht="12.75">
      <c r="E385" s="51"/>
      <c r="F385" s="51"/>
      <c r="G385" s="51"/>
    </row>
    <row r="386" spans="5:7" ht="12.75">
      <c r="E386" s="51"/>
      <c r="F386" s="51"/>
      <c r="G386" s="51"/>
    </row>
    <row r="387" spans="5:7" ht="12.75">
      <c r="E387" s="51"/>
      <c r="F387" s="51"/>
      <c r="G387" s="51"/>
    </row>
    <row r="388" spans="5:7" ht="12.75">
      <c r="E388" s="51"/>
      <c r="F388" s="51"/>
      <c r="G388" s="51"/>
    </row>
    <row r="389" spans="5:7" ht="12.75">
      <c r="E389" s="51"/>
      <c r="F389" s="51"/>
      <c r="G389" s="51"/>
    </row>
    <row r="390" spans="5:7" ht="12.75">
      <c r="E390" s="51"/>
      <c r="F390" s="51"/>
      <c r="G390" s="51"/>
    </row>
    <row r="391" spans="5:7" ht="12.75">
      <c r="E391" s="51"/>
      <c r="F391" s="51"/>
      <c r="G391" s="51"/>
    </row>
    <row r="392" spans="5:7" ht="12.75">
      <c r="E392" s="51"/>
      <c r="F392" s="51"/>
      <c r="G392" s="51"/>
    </row>
    <row r="393" spans="5:7" ht="12.75">
      <c r="E393" s="51"/>
      <c r="F393" s="51"/>
      <c r="G393" s="51"/>
    </row>
    <row r="394" spans="5:7" ht="12.75">
      <c r="E394" s="51"/>
      <c r="F394" s="51"/>
      <c r="G394" s="51"/>
    </row>
    <row r="395" spans="5:7" ht="12.75">
      <c r="E395" s="51"/>
      <c r="F395" s="51"/>
      <c r="G395" s="51"/>
    </row>
    <row r="396" spans="5:7" ht="12.75">
      <c r="E396" s="51"/>
      <c r="F396" s="51"/>
      <c r="G396" s="51"/>
    </row>
    <row r="397" spans="5:7" ht="12.75">
      <c r="E397" s="51"/>
      <c r="F397" s="51"/>
      <c r="G397" s="51"/>
    </row>
    <row r="398" spans="5:7" ht="12.75">
      <c r="E398" s="51"/>
      <c r="F398" s="51"/>
      <c r="G398" s="51"/>
    </row>
    <row r="399" spans="5:7" ht="12.75">
      <c r="E399" s="51"/>
      <c r="F399" s="51"/>
      <c r="G399" s="51"/>
    </row>
    <row r="400" spans="5:7" ht="12.75">
      <c r="E400" s="51"/>
      <c r="F400" s="51"/>
      <c r="G400" s="51"/>
    </row>
    <row r="401" spans="5:7" ht="12.75">
      <c r="E401" s="51"/>
      <c r="F401" s="51"/>
      <c r="G401" s="51"/>
    </row>
    <row r="402" spans="5:7" ht="12.75">
      <c r="E402" s="51"/>
      <c r="F402" s="51"/>
      <c r="G402" s="51"/>
    </row>
    <row r="403" spans="5:7" ht="12.75">
      <c r="E403" s="51"/>
      <c r="F403" s="51"/>
      <c r="G403" s="51"/>
    </row>
    <row r="404" spans="5:7" ht="12.75">
      <c r="E404" s="51"/>
      <c r="F404" s="51"/>
      <c r="G404" s="51"/>
    </row>
    <row r="405" spans="5:7" ht="12.75">
      <c r="E405" s="51"/>
      <c r="F405" s="51"/>
      <c r="G405" s="51"/>
    </row>
    <row r="406" spans="5:7" ht="12.75">
      <c r="E406" s="51"/>
      <c r="F406" s="51"/>
      <c r="G406" s="51"/>
    </row>
    <row r="407" spans="5:7" ht="12.75">
      <c r="E407" s="51"/>
      <c r="F407" s="51"/>
      <c r="G407" s="51"/>
    </row>
    <row r="408" spans="5:7" ht="12.75">
      <c r="E408" s="51"/>
      <c r="F408" s="51"/>
      <c r="G408" s="51"/>
    </row>
    <row r="409" spans="5:7" ht="12.75">
      <c r="E409" s="51"/>
      <c r="F409" s="51"/>
      <c r="G409" s="51"/>
    </row>
    <row r="410" spans="5:7" ht="12.75">
      <c r="E410" s="51"/>
      <c r="F410" s="51"/>
      <c r="G410" s="51"/>
    </row>
    <row r="411" spans="5:7" ht="12.75">
      <c r="E411" s="51"/>
      <c r="F411" s="51"/>
      <c r="G411" s="51"/>
    </row>
    <row r="412" spans="5:7" ht="12.75">
      <c r="E412" s="51"/>
      <c r="F412" s="51"/>
      <c r="G412" s="51"/>
    </row>
    <row r="413" spans="5:7" ht="12.75">
      <c r="E413" s="51"/>
      <c r="F413" s="51"/>
      <c r="G413" s="51"/>
    </row>
    <row r="414" spans="5:7" ht="12.75">
      <c r="E414" s="51"/>
      <c r="F414" s="51"/>
      <c r="G414" s="51"/>
    </row>
    <row r="415" spans="5:7" ht="12.75">
      <c r="E415" s="51"/>
      <c r="F415" s="51"/>
      <c r="G415" s="51"/>
    </row>
    <row r="416" spans="5:7" ht="12.75">
      <c r="E416" s="51"/>
      <c r="F416" s="51"/>
      <c r="G416" s="51"/>
    </row>
    <row r="417" spans="5:7" ht="12.75">
      <c r="E417" s="51"/>
      <c r="F417" s="51"/>
      <c r="G417" s="51"/>
    </row>
    <row r="418" spans="5:7" ht="12.75">
      <c r="E418" s="51"/>
      <c r="F418" s="51"/>
      <c r="G418" s="51"/>
    </row>
    <row r="419" spans="5:7" ht="12.75">
      <c r="E419" s="51"/>
      <c r="F419" s="51"/>
      <c r="G419" s="51"/>
    </row>
    <row r="420" spans="5:7" ht="12.75">
      <c r="E420" s="51"/>
      <c r="F420" s="51"/>
      <c r="G420" s="51"/>
    </row>
    <row r="421" spans="5:7" ht="12.75">
      <c r="E421" s="51"/>
      <c r="F421" s="51"/>
      <c r="G421" s="51"/>
    </row>
    <row r="422" spans="5:7" ht="12.75">
      <c r="E422" s="51"/>
      <c r="F422" s="51"/>
      <c r="G422" s="51"/>
    </row>
    <row r="423" spans="5:7" ht="12.75">
      <c r="E423" s="51"/>
      <c r="F423" s="51"/>
      <c r="G423" s="51"/>
    </row>
    <row r="424" spans="5:7" ht="12.75">
      <c r="E424" s="51"/>
      <c r="F424" s="51"/>
      <c r="G424" s="51"/>
    </row>
    <row r="425" spans="5:7" ht="12.75">
      <c r="E425" s="51"/>
      <c r="F425" s="51"/>
      <c r="G425" s="51"/>
    </row>
    <row r="426" spans="5:7" ht="12.75">
      <c r="E426" s="51"/>
      <c r="F426" s="51"/>
      <c r="G426" s="51"/>
    </row>
    <row r="427" spans="5:7" ht="12.75">
      <c r="E427" s="51"/>
      <c r="F427" s="51"/>
      <c r="G427" s="51"/>
    </row>
    <row r="428" spans="5:7" ht="12.75">
      <c r="E428" s="51"/>
      <c r="F428" s="51"/>
      <c r="G428" s="51"/>
    </row>
    <row r="429" spans="5:7" ht="12.75">
      <c r="E429" s="51"/>
      <c r="F429" s="51"/>
      <c r="G429" s="51"/>
    </row>
    <row r="430" spans="5:7" ht="12.75">
      <c r="E430" s="51"/>
      <c r="F430" s="51"/>
      <c r="G430" s="51"/>
    </row>
    <row r="431" spans="5:7" ht="12.75">
      <c r="E431" s="51"/>
      <c r="F431" s="51"/>
      <c r="G431" s="51"/>
    </row>
    <row r="432" spans="5:7" ht="12.75">
      <c r="E432" s="51"/>
      <c r="F432" s="51"/>
      <c r="G432" s="51"/>
    </row>
    <row r="433" spans="5:7" ht="12.75">
      <c r="E433" s="51"/>
      <c r="F433" s="51"/>
      <c r="G433" s="51"/>
    </row>
    <row r="434" spans="5:7" ht="12.75">
      <c r="E434" s="51"/>
      <c r="F434" s="51"/>
      <c r="G434" s="51"/>
    </row>
    <row r="435" spans="5:7" ht="12.75">
      <c r="E435" s="51"/>
      <c r="F435" s="51"/>
      <c r="G435" s="51"/>
    </row>
    <row r="436" spans="5:7" ht="12.75">
      <c r="E436" s="51"/>
      <c r="F436" s="51"/>
      <c r="G436" s="51"/>
    </row>
    <row r="437" spans="5:7" ht="12.75">
      <c r="E437" s="51"/>
      <c r="F437" s="51"/>
      <c r="G437" s="51"/>
    </row>
    <row r="438" spans="5:7" ht="12.75">
      <c r="E438" s="51"/>
      <c r="F438" s="51"/>
      <c r="G438" s="51"/>
    </row>
    <row r="439" spans="5:7" ht="12.75">
      <c r="E439" s="51"/>
      <c r="F439" s="51"/>
      <c r="G439" s="51"/>
    </row>
    <row r="440" spans="5:7" ht="12.75">
      <c r="E440" s="51"/>
      <c r="F440" s="51"/>
      <c r="G440" s="51"/>
    </row>
    <row r="441" spans="5:7" ht="12.75">
      <c r="E441" s="51"/>
      <c r="F441" s="51"/>
      <c r="G441" s="51"/>
    </row>
    <row r="442" spans="5:7" ht="12.75">
      <c r="E442" s="51"/>
      <c r="F442" s="51"/>
      <c r="G442" s="51"/>
    </row>
    <row r="443" spans="5:7" ht="12.75">
      <c r="E443" s="51"/>
      <c r="F443" s="51"/>
      <c r="G443" s="51"/>
    </row>
    <row r="444" spans="5:7" ht="12.75">
      <c r="E444" s="51"/>
      <c r="F444" s="51"/>
      <c r="G444" s="51"/>
    </row>
    <row r="445" spans="5:7" ht="12.75">
      <c r="E445" s="51"/>
      <c r="F445" s="51"/>
      <c r="G445" s="51"/>
    </row>
    <row r="446" spans="5:7" ht="12.75">
      <c r="E446" s="51"/>
      <c r="F446" s="51"/>
      <c r="G446" s="51"/>
    </row>
    <row r="447" spans="5:7" ht="12.75">
      <c r="E447" s="51"/>
      <c r="F447" s="51"/>
      <c r="G447" s="51"/>
    </row>
    <row r="448" spans="5:7" ht="12.75">
      <c r="E448" s="51"/>
      <c r="F448" s="51"/>
      <c r="G448" s="51"/>
    </row>
    <row r="449" spans="5:7" ht="12.75">
      <c r="E449" s="51"/>
      <c r="F449" s="51"/>
      <c r="G449" s="51"/>
    </row>
    <row r="450" spans="5:7" ht="12.75">
      <c r="E450" s="51"/>
      <c r="F450" s="51"/>
      <c r="G450" s="51"/>
    </row>
    <row r="451" spans="5:7" ht="12.75">
      <c r="E451" s="51"/>
      <c r="F451" s="51"/>
      <c r="G451" s="51"/>
    </row>
    <row r="452" spans="5:7" ht="12.75">
      <c r="E452" s="51"/>
      <c r="F452" s="51"/>
      <c r="G452" s="51"/>
    </row>
    <row r="453" spans="5:7" ht="12.75">
      <c r="E453" s="51"/>
      <c r="F453" s="51"/>
      <c r="G453" s="51"/>
    </row>
    <row r="454" spans="5:7" ht="12.75">
      <c r="E454" s="51"/>
      <c r="F454" s="51"/>
      <c r="G454" s="51"/>
    </row>
    <row r="455" spans="5:7" ht="12.75">
      <c r="E455" s="51"/>
      <c r="F455" s="51"/>
      <c r="G455" s="51"/>
    </row>
    <row r="456" spans="5:7" ht="12.75">
      <c r="E456" s="51"/>
      <c r="F456" s="51"/>
      <c r="G456" s="51"/>
    </row>
    <row r="457" spans="5:7" ht="12.75">
      <c r="E457" s="51"/>
      <c r="F457" s="51"/>
      <c r="G457" s="51"/>
    </row>
    <row r="458" spans="5:7" ht="12.75">
      <c r="E458" s="51"/>
      <c r="F458" s="51"/>
      <c r="G458" s="51"/>
    </row>
    <row r="459" spans="5:7" ht="12.75">
      <c r="E459" s="51"/>
      <c r="F459" s="51"/>
      <c r="G459" s="51"/>
    </row>
    <row r="460" spans="5:7" ht="12.75">
      <c r="E460" s="51"/>
      <c r="F460" s="51"/>
      <c r="G460" s="51"/>
    </row>
    <row r="461" spans="5:7" ht="12.75">
      <c r="E461" s="51"/>
      <c r="F461" s="51"/>
      <c r="G461" s="51"/>
    </row>
    <row r="462" spans="5:7" ht="12.75">
      <c r="E462" s="51"/>
      <c r="F462" s="51"/>
      <c r="G462" s="51"/>
    </row>
    <row r="463" spans="5:7" ht="12.75">
      <c r="E463" s="51"/>
      <c r="F463" s="51"/>
      <c r="G463" s="51"/>
    </row>
    <row r="464" spans="5:7" ht="12.75">
      <c r="E464" s="51"/>
      <c r="F464" s="51"/>
      <c r="G464" s="51"/>
    </row>
    <row r="465" spans="5:7" ht="12.75">
      <c r="E465" s="51"/>
      <c r="F465" s="51"/>
      <c r="G465" s="51"/>
    </row>
    <row r="466" spans="5:7" ht="12.75">
      <c r="E466" s="51"/>
      <c r="F466" s="51"/>
      <c r="G466" s="51"/>
    </row>
    <row r="467" spans="5:7" ht="12.75">
      <c r="E467" s="51"/>
      <c r="F467" s="51"/>
      <c r="G467" s="51"/>
    </row>
    <row r="468" spans="5:7" ht="12.75">
      <c r="E468" s="51"/>
      <c r="F468" s="51"/>
      <c r="G468" s="51"/>
    </row>
    <row r="469" spans="5:7" ht="12.75">
      <c r="E469" s="51"/>
      <c r="F469" s="51"/>
      <c r="G469" s="51"/>
    </row>
    <row r="470" spans="5:7" ht="12.75">
      <c r="E470" s="51"/>
      <c r="F470" s="51"/>
      <c r="G470" s="51"/>
    </row>
    <row r="471" spans="5:7" ht="12.75">
      <c r="E471" s="51"/>
      <c r="F471" s="51"/>
      <c r="G471" s="51"/>
    </row>
    <row r="472" spans="5:7" ht="12.75">
      <c r="E472" s="51"/>
      <c r="F472" s="51"/>
      <c r="G472" s="51"/>
    </row>
    <row r="473" spans="5:7" ht="12.75">
      <c r="E473" s="51"/>
      <c r="F473" s="51"/>
      <c r="G473" s="51"/>
    </row>
    <row r="474" spans="5:7" ht="12.75">
      <c r="E474" s="51"/>
      <c r="F474" s="51"/>
      <c r="G474" s="51"/>
    </row>
    <row r="475" spans="5:7" ht="12.75">
      <c r="E475" s="51"/>
      <c r="F475" s="51"/>
      <c r="G475" s="51"/>
    </row>
    <row r="476" spans="5:7" ht="12.75">
      <c r="E476" s="51"/>
      <c r="F476" s="51"/>
      <c r="G476" s="51"/>
    </row>
    <row r="477" spans="5:7" ht="12.75">
      <c r="E477" s="51"/>
      <c r="F477" s="51"/>
      <c r="G477" s="51"/>
    </row>
    <row r="478" spans="5:7" ht="12.75">
      <c r="E478" s="51"/>
      <c r="F478" s="51"/>
      <c r="G478" s="51"/>
    </row>
    <row r="479" spans="5:7" ht="12.75">
      <c r="E479" s="51"/>
      <c r="F479" s="51"/>
      <c r="G479" s="51"/>
    </row>
    <row r="480" spans="5:7" ht="12.75">
      <c r="E480" s="51"/>
      <c r="F480" s="51"/>
      <c r="G480" s="51"/>
    </row>
    <row r="481" spans="5:7" ht="12.75">
      <c r="E481" s="51"/>
      <c r="F481" s="51"/>
      <c r="G481" s="51"/>
    </row>
    <row r="482" spans="5:7" ht="12.75">
      <c r="E482" s="51"/>
      <c r="F482" s="51"/>
      <c r="G482" s="51"/>
    </row>
    <row r="483" spans="5:7" ht="12.75">
      <c r="E483" s="51"/>
      <c r="F483" s="51"/>
      <c r="G483" s="51"/>
    </row>
    <row r="484" spans="5:7" ht="12.75">
      <c r="E484" s="51"/>
      <c r="F484" s="51"/>
      <c r="G484" s="51"/>
    </row>
    <row r="485" spans="5:7" ht="12.75">
      <c r="E485" s="51"/>
      <c r="F485" s="51"/>
      <c r="G485" s="51"/>
    </row>
    <row r="486" spans="5:7" ht="12.75">
      <c r="E486" s="51"/>
      <c r="F486" s="51"/>
      <c r="G486" s="51"/>
    </row>
    <row r="487" spans="5:7" ht="12.75">
      <c r="E487" s="51"/>
      <c r="F487" s="51"/>
      <c r="G487" s="51"/>
    </row>
    <row r="488" spans="5:7" ht="12.75">
      <c r="E488" s="51"/>
      <c r="F488" s="51"/>
      <c r="G488" s="51"/>
    </row>
    <row r="489" spans="5:7" ht="12.75">
      <c r="E489" s="51"/>
      <c r="F489" s="51"/>
      <c r="G489" s="51"/>
    </row>
    <row r="490" spans="5:7" ht="12.75">
      <c r="E490" s="51"/>
      <c r="F490" s="51"/>
      <c r="G490" s="51"/>
    </row>
    <row r="491" spans="5:7" ht="12.75">
      <c r="E491" s="51"/>
      <c r="F491" s="51"/>
      <c r="G491" s="51"/>
    </row>
    <row r="492" spans="5:7" ht="12.75">
      <c r="E492" s="51"/>
      <c r="F492" s="51"/>
      <c r="G492" s="51"/>
    </row>
    <row r="493" spans="5:7" ht="12.75">
      <c r="E493" s="51"/>
      <c r="F493" s="51"/>
      <c r="G493" s="51"/>
    </row>
    <row r="494" spans="5:7" ht="12.75">
      <c r="E494" s="51"/>
      <c r="F494" s="51"/>
      <c r="G494" s="51"/>
    </row>
    <row r="495" spans="5:7" ht="12.75">
      <c r="E495" s="51"/>
      <c r="F495" s="51"/>
      <c r="G495" s="51"/>
    </row>
    <row r="496" spans="5:7" ht="12.75">
      <c r="E496" s="51"/>
      <c r="F496" s="51"/>
      <c r="G496" s="51"/>
    </row>
    <row r="497" spans="5:7" ht="12.75">
      <c r="E497" s="51"/>
      <c r="F497" s="51"/>
      <c r="G497" s="51"/>
    </row>
    <row r="498" spans="5:7" ht="12.75">
      <c r="E498" s="51"/>
      <c r="F498" s="51"/>
      <c r="G498" s="51"/>
    </row>
    <row r="499" spans="5:7" ht="12.75">
      <c r="E499" s="51"/>
      <c r="F499" s="51"/>
      <c r="G499" s="51"/>
    </row>
    <row r="500" spans="5:7" ht="12.75">
      <c r="E500" s="51"/>
      <c r="F500" s="51"/>
      <c r="G500" s="51"/>
    </row>
    <row r="501" spans="5:7" ht="12.75">
      <c r="E501" s="51"/>
      <c r="F501" s="51"/>
      <c r="G501" s="51"/>
    </row>
    <row r="502" spans="5:7" ht="12.75">
      <c r="E502" s="51"/>
      <c r="F502" s="51"/>
      <c r="G502" s="51"/>
    </row>
    <row r="503" spans="5:7" ht="12.75">
      <c r="E503" s="51"/>
      <c r="F503" s="51"/>
      <c r="G503" s="51"/>
    </row>
    <row r="504" spans="5:7" ht="12.75">
      <c r="E504" s="51"/>
      <c r="F504" s="51"/>
      <c r="G504" s="51"/>
    </row>
    <row r="505" spans="5:7" ht="12.75">
      <c r="E505" s="51"/>
      <c r="F505" s="51"/>
      <c r="G505" s="51"/>
    </row>
    <row r="506" spans="5:7" ht="12.75">
      <c r="E506" s="51"/>
      <c r="F506" s="51"/>
      <c r="G506" s="51"/>
    </row>
    <row r="507" spans="5:7" ht="12.75">
      <c r="E507" s="51"/>
      <c r="F507" s="51"/>
      <c r="G507" s="51"/>
    </row>
    <row r="508" spans="5:7" ht="12.75">
      <c r="E508" s="51"/>
      <c r="F508" s="51"/>
      <c r="G508" s="51"/>
    </row>
    <row r="509" spans="5:7" ht="12.75">
      <c r="E509" s="51"/>
      <c r="F509" s="51"/>
      <c r="G509" s="51"/>
    </row>
    <row r="510" spans="5:7" ht="12.75">
      <c r="E510" s="51"/>
      <c r="F510" s="51"/>
      <c r="G510" s="51"/>
    </row>
    <row r="511" spans="5:7" ht="12.75">
      <c r="E511" s="51"/>
      <c r="F511" s="51"/>
      <c r="G511" s="51"/>
    </row>
    <row r="512" spans="5:7" ht="12.75">
      <c r="E512" s="51"/>
      <c r="F512" s="51"/>
      <c r="G512" s="51"/>
    </row>
    <row r="513" spans="5:7" ht="12.75">
      <c r="E513" s="51"/>
      <c r="F513" s="51"/>
      <c r="G513" s="51"/>
    </row>
    <row r="514" spans="5:7" ht="12.75">
      <c r="E514" s="51"/>
      <c r="F514" s="51"/>
      <c r="G514" s="51"/>
    </row>
    <row r="515" spans="5:7" ht="12.75">
      <c r="E515" s="51"/>
      <c r="F515" s="51"/>
      <c r="G515" s="51"/>
    </row>
    <row r="516" spans="5:7" ht="12.75">
      <c r="E516" s="51"/>
      <c r="F516" s="51"/>
      <c r="G516" s="51"/>
    </row>
    <row r="517" spans="5:7" ht="12.75">
      <c r="E517" s="51"/>
      <c r="F517" s="51"/>
      <c r="G517" s="51"/>
    </row>
    <row r="518" spans="5:7" ht="12.75">
      <c r="E518" s="51"/>
      <c r="F518" s="51"/>
      <c r="G518" s="51"/>
    </row>
    <row r="519" spans="5:7" ht="12.75">
      <c r="E519" s="51"/>
      <c r="F519" s="51"/>
      <c r="G519" s="51"/>
    </row>
    <row r="520" spans="5:7" ht="12.75">
      <c r="E520" s="51"/>
      <c r="F520" s="51"/>
      <c r="G520" s="51"/>
    </row>
    <row r="521" spans="5:7" ht="12.75">
      <c r="E521" s="51"/>
      <c r="F521" s="51"/>
      <c r="G521" s="51"/>
    </row>
    <row r="522" spans="5:7" ht="12.75">
      <c r="E522" s="51"/>
      <c r="F522" s="51"/>
      <c r="G522" s="51"/>
    </row>
    <row r="523" spans="5:7" ht="12.75">
      <c r="E523" s="51"/>
      <c r="F523" s="51"/>
      <c r="G523" s="51"/>
    </row>
    <row r="524" spans="5:7" ht="12.75">
      <c r="E524" s="51"/>
      <c r="F524" s="51"/>
      <c r="G524" s="51"/>
    </row>
    <row r="525" spans="5:7" ht="12.75">
      <c r="E525" s="51"/>
      <c r="F525" s="51"/>
      <c r="G525" s="51"/>
    </row>
    <row r="526" spans="5:7" ht="12.75">
      <c r="E526" s="51"/>
      <c r="F526" s="51"/>
      <c r="G526" s="51"/>
    </row>
    <row r="527" spans="5:7" ht="12.75">
      <c r="E527" s="51"/>
      <c r="F527" s="51"/>
      <c r="G527" s="51"/>
    </row>
    <row r="528" spans="5:7" ht="12.75">
      <c r="E528" s="51"/>
      <c r="F528" s="51"/>
      <c r="G528" s="51"/>
    </row>
    <row r="529" spans="5:7" ht="12.75">
      <c r="E529" s="51"/>
      <c r="F529" s="51"/>
      <c r="G529" s="51"/>
    </row>
    <row r="530" spans="5:7" ht="12.75">
      <c r="E530" s="51"/>
      <c r="F530" s="51"/>
      <c r="G530" s="51"/>
    </row>
    <row r="531" spans="5:7" ht="12.75">
      <c r="E531" s="51"/>
      <c r="F531" s="51"/>
      <c r="G531" s="51"/>
    </row>
    <row r="532" spans="5:7" ht="12.75">
      <c r="E532" s="51"/>
      <c r="F532" s="51"/>
      <c r="G532" s="51"/>
    </row>
    <row r="533" spans="5:7" ht="12.75">
      <c r="E533" s="51"/>
      <c r="F533" s="51"/>
      <c r="G533" s="51"/>
    </row>
    <row r="534" spans="5:7" ht="12.75">
      <c r="E534" s="51"/>
      <c r="F534" s="51"/>
      <c r="G534" s="51"/>
    </row>
    <row r="535" spans="5:7" ht="12.75">
      <c r="E535" s="51"/>
      <c r="F535" s="51"/>
      <c r="G535" s="51"/>
    </row>
    <row r="536" spans="5:7" ht="12.75">
      <c r="E536" s="51"/>
      <c r="F536" s="51"/>
      <c r="G536" s="51"/>
    </row>
    <row r="537" spans="5:7" ht="12.75">
      <c r="E537" s="51"/>
      <c r="F537" s="51"/>
      <c r="G537" s="51"/>
    </row>
    <row r="538" spans="5:7" ht="12.75">
      <c r="E538" s="51"/>
      <c r="F538" s="51"/>
      <c r="G538" s="51"/>
    </row>
    <row r="539" spans="5:7" ht="12.75">
      <c r="E539" s="51"/>
      <c r="F539" s="51"/>
      <c r="G539" s="51"/>
    </row>
    <row r="540" spans="5:7" ht="12.75">
      <c r="E540" s="51"/>
      <c r="F540" s="51"/>
      <c r="G540" s="51"/>
    </row>
    <row r="541" spans="5:7" ht="12.75">
      <c r="E541" s="51"/>
      <c r="F541" s="51"/>
      <c r="G541" s="51"/>
    </row>
    <row r="542" spans="5:7" ht="12.75">
      <c r="E542" s="51"/>
      <c r="F542" s="51"/>
      <c r="G542" s="51"/>
    </row>
    <row r="543" spans="5:7" ht="12.75">
      <c r="E543" s="51"/>
      <c r="F543" s="51"/>
      <c r="G543" s="51"/>
    </row>
    <row r="544" spans="5:7" ht="12.75">
      <c r="E544" s="51"/>
      <c r="F544" s="51"/>
      <c r="G544" s="51"/>
    </row>
    <row r="545" spans="5:7" ht="12.75">
      <c r="E545" s="51"/>
      <c r="F545" s="51"/>
      <c r="G545" s="51"/>
    </row>
    <row r="546" spans="5:7" ht="12.75">
      <c r="E546" s="51"/>
      <c r="F546" s="51"/>
      <c r="G546" s="51"/>
    </row>
    <row r="547" spans="5:7" ht="12.75">
      <c r="E547" s="51"/>
      <c r="F547" s="51"/>
      <c r="G547" s="51"/>
    </row>
    <row r="548" spans="5:7" ht="12.75">
      <c r="E548" s="51"/>
      <c r="F548" s="51"/>
      <c r="G548" s="51"/>
    </row>
    <row r="549" spans="5:7" ht="12.75">
      <c r="E549" s="51"/>
      <c r="F549" s="51"/>
      <c r="G549" s="51"/>
    </row>
    <row r="550" spans="5:7" ht="12.75">
      <c r="E550" s="51"/>
      <c r="F550" s="51"/>
      <c r="G550" s="51"/>
    </row>
    <row r="551" spans="5:7" ht="12.75">
      <c r="E551" s="51"/>
      <c r="F551" s="51"/>
      <c r="G551" s="51"/>
    </row>
    <row r="552" spans="5:7" ht="12.75">
      <c r="E552" s="51"/>
      <c r="F552" s="51"/>
      <c r="G552" s="51"/>
    </row>
    <row r="553" spans="5:7" ht="12.75">
      <c r="E553" s="51"/>
      <c r="F553" s="51"/>
      <c r="G553" s="51"/>
    </row>
    <row r="554" spans="5:7" ht="12.75">
      <c r="E554" s="51"/>
      <c r="F554" s="51"/>
      <c r="G554" s="51"/>
    </row>
    <row r="555" spans="5:7" ht="12.75">
      <c r="E555" s="51"/>
      <c r="F555" s="51"/>
      <c r="G555" s="51"/>
    </row>
    <row r="556" spans="5:7" ht="12.75">
      <c r="E556" s="51"/>
      <c r="F556" s="51"/>
      <c r="G556" s="51"/>
    </row>
    <row r="557" spans="5:7" ht="12.75">
      <c r="E557" s="51"/>
      <c r="F557" s="51"/>
      <c r="G557" s="51"/>
    </row>
    <row r="558" spans="5:7" ht="12.75">
      <c r="E558" s="51"/>
      <c r="F558" s="51"/>
      <c r="G558" s="51"/>
    </row>
    <row r="559" spans="5:7" ht="12.75">
      <c r="E559" s="51"/>
      <c r="F559" s="51"/>
      <c r="G559" s="51"/>
    </row>
    <row r="560" spans="5:7" ht="12.75">
      <c r="E560" s="51"/>
      <c r="F560" s="51"/>
      <c r="G560" s="51"/>
    </row>
    <row r="561" spans="5:7" ht="12.75">
      <c r="E561" s="51"/>
      <c r="F561" s="51"/>
      <c r="G561" s="51"/>
    </row>
    <row r="562" spans="5:7" ht="12.75">
      <c r="E562" s="51"/>
      <c r="F562" s="51"/>
      <c r="G562" s="51"/>
    </row>
    <row r="563" spans="5:7" ht="12.75">
      <c r="E563" s="51"/>
      <c r="F563" s="51"/>
      <c r="G563" s="51"/>
    </row>
    <row r="564" spans="5:7" ht="12.75">
      <c r="E564" s="51"/>
      <c r="F564" s="51"/>
      <c r="G564" s="51"/>
    </row>
    <row r="565" spans="5:7" ht="12.75">
      <c r="E565" s="51"/>
      <c r="F565" s="51"/>
      <c r="G565" s="51"/>
    </row>
    <row r="566" spans="5:7" ht="12.75">
      <c r="E566" s="51"/>
      <c r="F566" s="51"/>
      <c r="G566" s="51"/>
    </row>
    <row r="567" spans="5:7" ht="12.75">
      <c r="E567" s="51"/>
      <c r="F567" s="51"/>
      <c r="G567" s="51"/>
    </row>
    <row r="568" spans="5:7" ht="12.75">
      <c r="E568" s="51"/>
      <c r="F568" s="51"/>
      <c r="G568" s="51"/>
    </row>
    <row r="569" spans="5:7" ht="12.75">
      <c r="E569" s="51"/>
      <c r="F569" s="51"/>
      <c r="G569" s="51"/>
    </row>
    <row r="570" spans="5:7" ht="12.75">
      <c r="E570" s="51"/>
      <c r="F570" s="51"/>
      <c r="G570" s="51"/>
    </row>
    <row r="571" spans="5:7" ht="12.75">
      <c r="E571" s="51"/>
      <c r="F571" s="51"/>
      <c r="G571" s="51"/>
    </row>
    <row r="572" spans="5:7" ht="12.75">
      <c r="E572" s="51"/>
      <c r="F572" s="51"/>
      <c r="G572" s="51"/>
    </row>
    <row r="573" spans="5:7" ht="12.75">
      <c r="E573" s="51"/>
      <c r="F573" s="51"/>
      <c r="G573" s="51"/>
    </row>
    <row r="574" spans="5:7" ht="12.75">
      <c r="E574" s="51"/>
      <c r="F574" s="51"/>
      <c r="G574" s="51"/>
    </row>
    <row r="575" spans="5:7" ht="12.75">
      <c r="E575" s="51"/>
      <c r="F575" s="51"/>
      <c r="G575" s="51"/>
    </row>
    <row r="576" spans="5:7" ht="12.75">
      <c r="E576" s="51"/>
      <c r="F576" s="51"/>
      <c r="G576" s="51"/>
    </row>
    <row r="577" spans="5:7" ht="12.75">
      <c r="E577" s="51"/>
      <c r="F577" s="51"/>
      <c r="G577" s="51"/>
    </row>
    <row r="578" spans="5:7" ht="12.75">
      <c r="E578" s="51"/>
      <c r="F578" s="51"/>
      <c r="G578" s="51"/>
    </row>
    <row r="579" spans="5:7" ht="12.75">
      <c r="E579" s="51"/>
      <c r="F579" s="51"/>
      <c r="G579" s="51"/>
    </row>
    <row r="580" spans="5:7" ht="12.75">
      <c r="E580" s="51"/>
      <c r="F580" s="51"/>
      <c r="G580" s="51"/>
    </row>
    <row r="581" spans="5:7" ht="12.75">
      <c r="E581" s="51"/>
      <c r="F581" s="51"/>
      <c r="G581" s="51"/>
    </row>
    <row r="582" spans="5:7" ht="12.75">
      <c r="E582" s="51"/>
      <c r="F582" s="51"/>
      <c r="G582" s="51"/>
    </row>
    <row r="583" spans="5:7" ht="12.75">
      <c r="E583" s="51"/>
      <c r="F583" s="51"/>
      <c r="G583" s="51"/>
    </row>
    <row r="584" spans="5:7" ht="12.75">
      <c r="E584" s="51"/>
      <c r="F584" s="51"/>
      <c r="G584" s="51"/>
    </row>
    <row r="585" spans="5:7" ht="12.75">
      <c r="E585" s="51"/>
      <c r="F585" s="51"/>
      <c r="G585" s="51"/>
    </row>
    <row r="586" spans="5:7" ht="12.75">
      <c r="E586" s="51"/>
      <c r="F586" s="51"/>
      <c r="G586" s="51"/>
    </row>
    <row r="587" spans="5:7" ht="12.75">
      <c r="E587" s="51"/>
      <c r="F587" s="51"/>
      <c r="G587" s="51"/>
    </row>
    <row r="588" spans="5:7" ht="12.75">
      <c r="E588" s="51"/>
      <c r="F588" s="51"/>
      <c r="G588" s="51"/>
    </row>
    <row r="589" spans="5:7" ht="12.75">
      <c r="E589" s="51"/>
      <c r="F589" s="51"/>
      <c r="G589" s="51"/>
    </row>
    <row r="590" spans="5:7" ht="12.75">
      <c r="E590" s="51"/>
      <c r="F590" s="51"/>
      <c r="G590" s="51"/>
    </row>
    <row r="591" spans="5:7" ht="12.75">
      <c r="E591" s="51"/>
      <c r="F591" s="51"/>
      <c r="G591" s="51"/>
    </row>
    <row r="592" spans="5:7" ht="12.75">
      <c r="E592" s="51"/>
      <c r="F592" s="51"/>
      <c r="G592" s="51"/>
    </row>
    <row r="593" spans="5:7" ht="12.75">
      <c r="E593" s="51"/>
      <c r="F593" s="51"/>
      <c r="G593" s="51"/>
    </row>
    <row r="594" spans="5:7" ht="12.75">
      <c r="E594" s="51"/>
      <c r="F594" s="51"/>
      <c r="G594" s="51"/>
    </row>
    <row r="595" spans="5:7" ht="12.75">
      <c r="E595" s="51"/>
      <c r="F595" s="51"/>
      <c r="G595" s="51"/>
    </row>
    <row r="596" spans="5:7" ht="12.75">
      <c r="E596" s="51"/>
      <c r="F596" s="51"/>
      <c r="G596" s="51"/>
    </row>
    <row r="597" spans="5:7" ht="12.75">
      <c r="E597" s="51"/>
      <c r="F597" s="51"/>
      <c r="G597" s="51"/>
    </row>
    <row r="598" spans="5:7" ht="12.75">
      <c r="E598" s="51"/>
      <c r="F598" s="51"/>
      <c r="G598" s="51"/>
    </row>
    <row r="599" spans="5:7" ht="12.75">
      <c r="E599" s="51"/>
      <c r="F599" s="51"/>
      <c r="G599" s="51"/>
    </row>
    <row r="600" spans="5:7" ht="12.75">
      <c r="E600" s="51"/>
      <c r="F600" s="51"/>
      <c r="G600" s="51"/>
    </row>
    <row r="601" spans="5:7" ht="12.75">
      <c r="E601" s="51"/>
      <c r="F601" s="51"/>
      <c r="G601" s="51"/>
    </row>
    <row r="602" spans="5:7" ht="12.75">
      <c r="E602" s="51"/>
      <c r="F602" s="51"/>
      <c r="G602" s="51"/>
    </row>
    <row r="603" spans="5:7" ht="12.75">
      <c r="E603" s="51"/>
      <c r="F603" s="51"/>
      <c r="G603" s="51"/>
    </row>
    <row r="604" spans="5:7" ht="12.75">
      <c r="E604" s="51"/>
      <c r="F604" s="51"/>
      <c r="G604" s="51"/>
    </row>
    <row r="605" spans="5:7" ht="12.75">
      <c r="E605" s="51"/>
      <c r="F605" s="51"/>
      <c r="G605" s="51"/>
    </row>
    <row r="606" spans="5:7" ht="12.75">
      <c r="E606" s="51"/>
      <c r="F606" s="51"/>
      <c r="G606" s="51"/>
    </row>
    <row r="607" spans="5:7" ht="12.75">
      <c r="E607" s="51"/>
      <c r="F607" s="51"/>
      <c r="G607" s="51"/>
    </row>
    <row r="608" spans="5:7" ht="12.75">
      <c r="E608" s="51"/>
      <c r="F608" s="51"/>
      <c r="G608" s="51"/>
    </row>
    <row r="609" spans="5:7" ht="12.75">
      <c r="E609" s="51"/>
      <c r="F609" s="51"/>
      <c r="G609" s="51"/>
    </row>
    <row r="610" spans="5:7" ht="12.75">
      <c r="E610" s="51"/>
      <c r="F610" s="51"/>
      <c r="G610" s="51"/>
    </row>
    <row r="611" spans="5:7" ht="12.75">
      <c r="E611" s="51"/>
      <c r="F611" s="51"/>
      <c r="G611" s="51"/>
    </row>
    <row r="612" spans="5:7" ht="12.75">
      <c r="E612" s="51"/>
      <c r="F612" s="51"/>
      <c r="G612" s="51"/>
    </row>
    <row r="613" spans="5:7" ht="12.75">
      <c r="E613" s="51"/>
      <c r="F613" s="51"/>
      <c r="G613" s="51"/>
    </row>
    <row r="614" spans="5:7" ht="12.75">
      <c r="E614" s="51"/>
      <c r="F614" s="51"/>
      <c r="G614" s="51"/>
    </row>
    <row r="615" spans="5:7" ht="12.75">
      <c r="E615" s="51"/>
      <c r="F615" s="51"/>
      <c r="G615" s="51"/>
    </row>
    <row r="616" spans="5:7" ht="12.75">
      <c r="E616" s="51"/>
      <c r="F616" s="51"/>
      <c r="G616" s="51"/>
    </row>
    <row r="617" spans="5:7" ht="12.75">
      <c r="E617" s="51"/>
      <c r="F617" s="51"/>
      <c r="G617" s="51"/>
    </row>
    <row r="618" spans="5:7" ht="12.75">
      <c r="E618" s="51"/>
      <c r="F618" s="51"/>
      <c r="G618" s="51"/>
    </row>
    <row r="619" spans="5:7" ht="12.75">
      <c r="E619" s="51"/>
      <c r="F619" s="51"/>
      <c r="G619" s="51"/>
    </row>
    <row r="620" spans="5:7" ht="12.75">
      <c r="E620" s="51"/>
      <c r="F620" s="51"/>
      <c r="G620" s="51"/>
    </row>
    <row r="621" spans="5:7" ht="12.75">
      <c r="E621" s="51"/>
      <c r="F621" s="51"/>
      <c r="G621" s="51"/>
    </row>
    <row r="622" spans="5:7" ht="12.75">
      <c r="E622" s="51"/>
      <c r="F622" s="51"/>
      <c r="G622" s="51"/>
    </row>
    <row r="623" spans="5:7" ht="12.75">
      <c r="E623" s="51"/>
      <c r="F623" s="51"/>
      <c r="G623" s="51"/>
    </row>
    <row r="624" spans="5:7" ht="12.75">
      <c r="E624" s="51"/>
      <c r="F624" s="51"/>
      <c r="G624" s="51"/>
    </row>
    <row r="625" spans="5:7" ht="12.75">
      <c r="E625" s="51"/>
      <c r="F625" s="51"/>
      <c r="G625" s="51"/>
    </row>
    <row r="626" spans="5:7" ht="12.75">
      <c r="E626" s="51"/>
      <c r="F626" s="51"/>
      <c r="G626" s="51"/>
    </row>
    <row r="627" spans="5:7" ht="12.75">
      <c r="E627" s="51"/>
      <c r="F627" s="51"/>
      <c r="G627" s="51"/>
    </row>
    <row r="628" spans="5:7" ht="12.75">
      <c r="E628" s="51"/>
      <c r="F628" s="51"/>
      <c r="G628" s="51"/>
    </row>
    <row r="629" spans="5:7" ht="12.75">
      <c r="E629" s="51"/>
      <c r="F629" s="51"/>
      <c r="G629" s="51"/>
    </row>
    <row r="630" spans="5:7" ht="12.75">
      <c r="E630" s="51"/>
      <c r="F630" s="51"/>
      <c r="G630" s="51"/>
    </row>
    <row r="631" spans="5:7" ht="12.75">
      <c r="E631" s="51"/>
      <c r="F631" s="51"/>
      <c r="G631" s="51"/>
    </row>
    <row r="632" spans="5:7" ht="12.75">
      <c r="E632" s="51"/>
      <c r="F632" s="51"/>
      <c r="G632" s="51"/>
    </row>
    <row r="633" spans="5:7" ht="12.75">
      <c r="E633" s="51"/>
      <c r="F633" s="51"/>
      <c r="G633" s="51"/>
    </row>
    <row r="634" spans="5:7" ht="12.75">
      <c r="E634" s="51"/>
      <c r="F634" s="51"/>
      <c r="G634" s="51"/>
    </row>
    <row r="635" spans="5:7" ht="12.75">
      <c r="E635" s="51"/>
      <c r="F635" s="51"/>
      <c r="G635" s="51"/>
    </row>
    <row r="636" spans="5:7" ht="12.75">
      <c r="E636" s="51"/>
      <c r="F636" s="51"/>
      <c r="G636" s="51"/>
    </row>
    <row r="637" spans="5:7" ht="12.75">
      <c r="E637" s="51"/>
      <c r="F637" s="51"/>
      <c r="G637" s="51"/>
    </row>
    <row r="638" spans="5:7" ht="12.75">
      <c r="E638" s="51"/>
      <c r="F638" s="51"/>
      <c r="G638" s="51"/>
    </row>
    <row r="639" spans="5:7" ht="12.75">
      <c r="E639" s="51"/>
      <c r="F639" s="51"/>
      <c r="G639" s="51"/>
    </row>
    <row r="640" spans="5:7" ht="12.75">
      <c r="E640" s="51"/>
      <c r="F640" s="51"/>
      <c r="G640" s="51"/>
    </row>
    <row r="641" spans="5:7" ht="12.75">
      <c r="E641" s="51"/>
      <c r="F641" s="51"/>
      <c r="G641" s="51"/>
    </row>
    <row r="642" spans="5:7" ht="12.75">
      <c r="E642" s="51"/>
      <c r="F642" s="51"/>
      <c r="G642" s="51"/>
    </row>
    <row r="643" spans="5:7" ht="12.75">
      <c r="E643" s="51"/>
      <c r="F643" s="51"/>
      <c r="G643" s="51"/>
    </row>
    <row r="644" spans="5:7" ht="12.75">
      <c r="E644" s="51"/>
      <c r="F644" s="51"/>
      <c r="G644" s="51"/>
    </row>
    <row r="645" spans="5:7" ht="12.75">
      <c r="E645" s="51"/>
      <c r="F645" s="51"/>
      <c r="G645" s="51"/>
    </row>
    <row r="646" spans="5:7" ht="12.75">
      <c r="E646" s="51"/>
      <c r="F646" s="51"/>
      <c r="G646" s="51"/>
    </row>
    <row r="647" spans="5:7" ht="12.75">
      <c r="E647" s="51"/>
      <c r="F647" s="51"/>
      <c r="G647" s="51"/>
    </row>
    <row r="648" spans="5:7" ht="12.75">
      <c r="E648" s="51"/>
      <c r="F648" s="51"/>
      <c r="G648" s="51"/>
    </row>
    <row r="649" spans="5:7" ht="12.75">
      <c r="E649" s="51"/>
      <c r="F649" s="51"/>
      <c r="G649" s="51"/>
    </row>
    <row r="650" spans="5:7" ht="12.75">
      <c r="E650" s="51"/>
      <c r="F650" s="51"/>
      <c r="G650" s="51"/>
    </row>
    <row r="651" spans="5:7" ht="12.75">
      <c r="E651" s="51"/>
      <c r="F651" s="51"/>
      <c r="G651" s="51"/>
    </row>
    <row r="652" spans="5:7" ht="12.75">
      <c r="E652" s="51"/>
      <c r="F652" s="51"/>
      <c r="G652" s="51"/>
    </row>
    <row r="653" spans="5:7" ht="12.75">
      <c r="E653" s="51"/>
      <c r="F653" s="51"/>
      <c r="G653" s="51"/>
    </row>
    <row r="654" spans="5:7" ht="12.75">
      <c r="E654" s="51"/>
      <c r="F654" s="51"/>
      <c r="G654" s="51"/>
    </row>
    <row r="655" spans="5:7" ht="12.75">
      <c r="E655" s="51"/>
      <c r="F655" s="51"/>
      <c r="G655" s="51"/>
    </row>
    <row r="656" spans="5:7" ht="12.75">
      <c r="E656" s="51"/>
      <c r="F656" s="51"/>
      <c r="G656" s="51"/>
    </row>
    <row r="657" spans="5:7" ht="12.75">
      <c r="E657" s="51"/>
      <c r="F657" s="51"/>
      <c r="G657" s="51"/>
    </row>
    <row r="658" spans="5:7" ht="12.75">
      <c r="E658" s="51"/>
      <c r="F658" s="51"/>
      <c r="G658" s="51"/>
    </row>
    <row r="659" spans="5:7" ht="12.75">
      <c r="E659" s="51"/>
      <c r="F659" s="51"/>
      <c r="G659" s="51"/>
    </row>
    <row r="660" spans="5:7" ht="12.75">
      <c r="E660" s="51"/>
      <c r="F660" s="51"/>
      <c r="G660" s="51"/>
    </row>
    <row r="661" spans="5:7" ht="12.75">
      <c r="E661" s="51"/>
      <c r="F661" s="51"/>
      <c r="G661" s="51"/>
    </row>
    <row r="662" spans="5:7" ht="12.75">
      <c r="E662" s="51"/>
      <c r="F662" s="51"/>
      <c r="G662" s="51"/>
    </row>
    <row r="663" spans="5:7" ht="12.75">
      <c r="E663" s="51"/>
      <c r="F663" s="51"/>
      <c r="G663" s="51"/>
    </row>
    <row r="664" spans="5:7" ht="12.75">
      <c r="E664" s="51"/>
      <c r="F664" s="51"/>
      <c r="G664" s="51"/>
    </row>
    <row r="665" spans="5:7" ht="12.75">
      <c r="E665" s="51"/>
      <c r="F665" s="51"/>
      <c r="G665" s="51"/>
    </row>
    <row r="666" spans="5:7" ht="12.75">
      <c r="E666" s="51"/>
      <c r="F666" s="51"/>
      <c r="G666" s="51"/>
    </row>
    <row r="667" spans="5:7" ht="12.75">
      <c r="E667" s="51"/>
      <c r="F667" s="51"/>
      <c r="G667" s="51"/>
    </row>
    <row r="668" spans="5:7" ht="12.75">
      <c r="E668" s="51"/>
      <c r="F668" s="51"/>
      <c r="G668" s="51"/>
    </row>
    <row r="669" spans="5:7" ht="12.75">
      <c r="E669" s="51"/>
      <c r="F669" s="51"/>
      <c r="G669" s="51"/>
    </row>
    <row r="670" spans="5:7" ht="12.75">
      <c r="E670" s="51"/>
      <c r="F670" s="51"/>
      <c r="G670" s="51"/>
    </row>
    <row r="671" spans="5:7" ht="12.75">
      <c r="E671" s="51"/>
      <c r="F671" s="51"/>
      <c r="G671" s="51"/>
    </row>
    <row r="672" spans="5:7" ht="12.75">
      <c r="E672" s="51"/>
      <c r="F672" s="51"/>
      <c r="G672" s="51"/>
    </row>
    <row r="673" spans="5:7" ht="12.75">
      <c r="E673" s="51"/>
      <c r="F673" s="51"/>
      <c r="G673" s="51"/>
    </row>
    <row r="674" spans="5:7" ht="12.75">
      <c r="E674" s="51"/>
      <c r="F674" s="51"/>
      <c r="G674" s="51"/>
    </row>
    <row r="675" spans="5:7" ht="12.75">
      <c r="E675" s="51"/>
      <c r="F675" s="51"/>
      <c r="G675" s="51"/>
    </row>
    <row r="676" spans="5:7" ht="12.75">
      <c r="E676" s="51"/>
      <c r="F676" s="51"/>
      <c r="G676" s="51"/>
    </row>
    <row r="677" spans="5:7" ht="12.75">
      <c r="E677" s="51"/>
      <c r="F677" s="51"/>
      <c r="G677" s="51"/>
    </row>
    <row r="678" spans="5:7" ht="12.75">
      <c r="E678" s="51"/>
      <c r="F678" s="51"/>
      <c r="G678" s="51"/>
    </row>
    <row r="679" spans="5:7" ht="12.75">
      <c r="E679" s="51"/>
      <c r="F679" s="51"/>
      <c r="G679" s="51"/>
    </row>
    <row r="680" spans="5:7" ht="12.75">
      <c r="E680" s="51"/>
      <c r="F680" s="51"/>
      <c r="G680" s="51"/>
    </row>
    <row r="681" spans="5:7" ht="12.75">
      <c r="E681" s="51"/>
      <c r="F681" s="51"/>
      <c r="G681" s="51"/>
    </row>
    <row r="682" spans="5:7" ht="12.75">
      <c r="E682" s="51"/>
      <c r="F682" s="51"/>
      <c r="G682" s="51"/>
    </row>
    <row r="683" spans="5:7" ht="12.75">
      <c r="E683" s="51"/>
      <c r="F683" s="51"/>
      <c r="G683" s="51"/>
    </row>
    <row r="684" spans="5:7" ht="12.75">
      <c r="E684" s="51"/>
      <c r="F684" s="51"/>
      <c r="G684" s="51"/>
    </row>
    <row r="685" spans="5:7" ht="12.75">
      <c r="E685" s="51"/>
      <c r="F685" s="51"/>
      <c r="G685" s="51"/>
    </row>
    <row r="686" spans="5:7" ht="12.75">
      <c r="E686" s="51"/>
      <c r="F686" s="51"/>
      <c r="G686" s="51"/>
    </row>
    <row r="687" spans="5:7" ht="12.75">
      <c r="E687" s="51"/>
      <c r="F687" s="51"/>
      <c r="G687" s="51"/>
    </row>
    <row r="688" spans="5:7" ht="12.75">
      <c r="E688" s="51"/>
      <c r="F688" s="51"/>
      <c r="G688" s="51"/>
    </row>
    <row r="689" spans="5:7" ht="12.75">
      <c r="E689" s="51"/>
      <c r="F689" s="51"/>
      <c r="G689" s="51"/>
    </row>
    <row r="690" spans="5:7" ht="12.75">
      <c r="E690" s="51"/>
      <c r="F690" s="51"/>
      <c r="G690" s="51"/>
    </row>
    <row r="691" spans="5:7" ht="12.75">
      <c r="E691" s="51"/>
      <c r="F691" s="51"/>
      <c r="G691" s="51"/>
    </row>
    <row r="692" spans="5:7" ht="12.75">
      <c r="E692" s="51"/>
      <c r="F692" s="51"/>
      <c r="G692" s="51"/>
    </row>
    <row r="693" spans="5:7" ht="12.75">
      <c r="E693" s="51"/>
      <c r="F693" s="51"/>
      <c r="G693" s="51"/>
    </row>
    <row r="694" spans="5:7" ht="12.75">
      <c r="E694" s="51"/>
      <c r="F694" s="51"/>
      <c r="G694" s="51"/>
    </row>
    <row r="695" spans="5:7" ht="12.75">
      <c r="E695" s="51"/>
      <c r="F695" s="51"/>
      <c r="G695" s="51"/>
    </row>
    <row r="696" spans="5:7" ht="12.75">
      <c r="E696" s="51"/>
      <c r="F696" s="51"/>
      <c r="G696" s="51"/>
    </row>
    <row r="697" spans="5:7" ht="12.75">
      <c r="E697" s="51"/>
      <c r="F697" s="51"/>
      <c r="G697" s="51"/>
    </row>
    <row r="698" spans="5:7" ht="12.75">
      <c r="E698" s="51"/>
      <c r="F698" s="51"/>
      <c r="G698" s="51"/>
    </row>
    <row r="699" spans="5:7" ht="12.75">
      <c r="E699" s="51"/>
      <c r="F699" s="51"/>
      <c r="G699" s="51"/>
    </row>
    <row r="700" spans="5:7" ht="12.75">
      <c r="E700" s="51"/>
      <c r="F700" s="51"/>
      <c r="G700" s="51"/>
    </row>
    <row r="701" spans="5:7" ht="12.75">
      <c r="E701" s="51"/>
      <c r="F701" s="51"/>
      <c r="G701" s="51"/>
    </row>
    <row r="702" spans="5:7" ht="12.75">
      <c r="E702" s="51"/>
      <c r="F702" s="51"/>
      <c r="G702" s="51"/>
    </row>
    <row r="703" spans="5:7" ht="12.75">
      <c r="E703" s="51"/>
      <c r="F703" s="51"/>
      <c r="G703" s="51"/>
    </row>
    <row r="704" spans="5:7" ht="12.75">
      <c r="E704" s="51"/>
      <c r="F704" s="51"/>
      <c r="G704" s="51"/>
    </row>
    <row r="705" spans="5:7" ht="12.75">
      <c r="E705" s="51"/>
      <c r="F705" s="51"/>
      <c r="G705" s="51"/>
    </row>
    <row r="706" spans="5:7" ht="12.75">
      <c r="E706" s="51"/>
      <c r="F706" s="51"/>
      <c r="G706" s="51"/>
    </row>
    <row r="707" spans="5:7" ht="12.75">
      <c r="E707" s="51"/>
      <c r="F707" s="51"/>
      <c r="G707" s="51"/>
    </row>
    <row r="708" spans="5:7" ht="12.75">
      <c r="E708" s="51"/>
      <c r="F708" s="51"/>
      <c r="G708" s="51"/>
    </row>
    <row r="709" spans="5:7" ht="12.75">
      <c r="E709" s="51"/>
      <c r="F709" s="51"/>
      <c r="G709" s="51"/>
    </row>
    <row r="710" spans="5:7" ht="12.75">
      <c r="E710" s="51"/>
      <c r="F710" s="51"/>
      <c r="G710" s="51"/>
    </row>
    <row r="711" spans="5:7" ht="12.75">
      <c r="E711" s="51"/>
      <c r="F711" s="51"/>
      <c r="G711" s="51"/>
    </row>
    <row r="712" spans="5:7" ht="12.75">
      <c r="E712" s="51"/>
      <c r="F712" s="51"/>
      <c r="G712" s="51"/>
    </row>
    <row r="713" spans="5:7" ht="12.75">
      <c r="E713" s="51"/>
      <c r="F713" s="51"/>
      <c r="G713" s="51"/>
    </row>
    <row r="714" spans="5:7" ht="12.75">
      <c r="E714" s="51"/>
      <c r="F714" s="51"/>
      <c r="G714" s="51"/>
    </row>
    <row r="715" spans="5:7" ht="12.75">
      <c r="E715" s="51"/>
      <c r="F715" s="51"/>
      <c r="G715" s="51"/>
    </row>
    <row r="716" spans="5:7" ht="12.75">
      <c r="E716" s="51"/>
      <c r="F716" s="51"/>
      <c r="G716" s="51"/>
    </row>
    <row r="717" spans="5:7" ht="12.75">
      <c r="E717" s="51"/>
      <c r="F717" s="51"/>
      <c r="G717" s="51"/>
    </row>
    <row r="718" spans="5:7" ht="12.75">
      <c r="E718" s="51"/>
      <c r="F718" s="51"/>
      <c r="G718" s="51"/>
    </row>
    <row r="719" spans="5:7" ht="12.75">
      <c r="E719" s="51"/>
      <c r="F719" s="51"/>
      <c r="G719" s="51"/>
    </row>
    <row r="720" spans="5:7" ht="12.75">
      <c r="E720" s="51"/>
      <c r="F720" s="51"/>
      <c r="G720" s="51"/>
    </row>
    <row r="721" spans="5:7" ht="12.75">
      <c r="E721" s="51"/>
      <c r="F721" s="51"/>
      <c r="G721" s="51"/>
    </row>
    <row r="722" spans="5:7" ht="12.75">
      <c r="E722" s="51"/>
      <c r="F722" s="51"/>
      <c r="G722" s="51"/>
    </row>
    <row r="723" spans="5:7" ht="12.75">
      <c r="E723" s="51"/>
      <c r="F723" s="51"/>
      <c r="G723" s="51"/>
    </row>
    <row r="724" spans="5:7" ht="12.75">
      <c r="E724" s="51"/>
      <c r="F724" s="51"/>
      <c r="G724" s="51"/>
    </row>
    <row r="725" spans="5:7" ht="12.75">
      <c r="E725" s="51"/>
      <c r="F725" s="51"/>
      <c r="G725" s="51"/>
    </row>
    <row r="726" spans="5:7" ht="12.75">
      <c r="E726" s="51"/>
      <c r="F726" s="51"/>
      <c r="G726" s="51"/>
    </row>
    <row r="727" spans="5:7" ht="12.75">
      <c r="E727" s="51"/>
      <c r="F727" s="51"/>
      <c r="G727" s="51"/>
    </row>
    <row r="728" spans="5:7" ht="12.75">
      <c r="E728" s="51"/>
      <c r="F728" s="51"/>
      <c r="G728" s="51"/>
    </row>
    <row r="729" spans="5:7" ht="12.75">
      <c r="E729" s="51"/>
      <c r="F729" s="51"/>
      <c r="G729" s="51"/>
    </row>
    <row r="730" spans="5:7" ht="12.75">
      <c r="E730" s="51"/>
      <c r="F730" s="51"/>
      <c r="G730" s="51"/>
    </row>
    <row r="731" spans="5:7" ht="12.75">
      <c r="E731" s="51"/>
      <c r="F731" s="51"/>
      <c r="G731" s="51"/>
    </row>
    <row r="732" spans="5:7" ht="12.75">
      <c r="E732" s="51"/>
      <c r="F732" s="51"/>
      <c r="G732" s="51"/>
    </row>
    <row r="733" spans="5:7" ht="12.75">
      <c r="E733" s="51"/>
      <c r="F733" s="51"/>
      <c r="G733" s="51"/>
    </row>
    <row r="734" spans="5:7" ht="12.75">
      <c r="E734" s="51"/>
      <c r="F734" s="51"/>
      <c r="G734" s="51"/>
    </row>
    <row r="735" spans="5:7" ht="12.75">
      <c r="E735" s="51"/>
      <c r="F735" s="51"/>
      <c r="G735" s="51"/>
    </row>
    <row r="736" spans="5:7" ht="12.75">
      <c r="E736" s="51"/>
      <c r="F736" s="51"/>
      <c r="G736" s="51"/>
    </row>
    <row r="737" spans="5:7" ht="12.75">
      <c r="E737" s="51"/>
      <c r="F737" s="51"/>
      <c r="G737" s="51"/>
    </row>
    <row r="738" spans="5:7" ht="12.75">
      <c r="E738" s="51"/>
      <c r="F738" s="51"/>
      <c r="G738" s="51"/>
    </row>
    <row r="739" spans="5:7" ht="12.75">
      <c r="E739" s="51"/>
      <c r="F739" s="51"/>
      <c r="G739" s="51"/>
    </row>
    <row r="740" spans="5:7" ht="12.75">
      <c r="E740" s="51"/>
      <c r="F740" s="51"/>
      <c r="G740" s="51"/>
    </row>
    <row r="741" spans="5:7" ht="12.75">
      <c r="E741" s="51"/>
      <c r="F741" s="51"/>
      <c r="G741" s="51"/>
    </row>
    <row r="742" spans="5:7" ht="12.75">
      <c r="E742" s="51"/>
      <c r="F742" s="51"/>
      <c r="G742" s="51"/>
    </row>
    <row r="743" spans="5:7" ht="12.75">
      <c r="E743" s="51"/>
      <c r="F743" s="51"/>
      <c r="G743" s="51"/>
    </row>
    <row r="744" spans="5:7" ht="12.75">
      <c r="E744" s="51"/>
      <c r="F744" s="51"/>
      <c r="G744" s="51"/>
    </row>
    <row r="745" spans="5:7" ht="12.75">
      <c r="E745" s="51"/>
      <c r="F745" s="51"/>
      <c r="G745" s="51"/>
    </row>
    <row r="746" spans="5:7" ht="12.75">
      <c r="E746" s="51"/>
      <c r="F746" s="51"/>
      <c r="G746" s="51"/>
    </row>
    <row r="747" spans="5:7" ht="12.75">
      <c r="E747" s="51"/>
      <c r="F747" s="51"/>
      <c r="G747" s="51"/>
    </row>
    <row r="748" spans="5:7" ht="12.75">
      <c r="E748" s="51"/>
      <c r="F748" s="51"/>
      <c r="G748" s="51"/>
    </row>
    <row r="749" spans="5:7" ht="12.75">
      <c r="E749" s="51"/>
      <c r="F749" s="51"/>
      <c r="G749" s="51"/>
    </row>
    <row r="750" spans="5:7" ht="12.75">
      <c r="E750" s="51"/>
      <c r="F750" s="51"/>
      <c r="G750" s="51"/>
    </row>
    <row r="751" spans="5:7" ht="12.75">
      <c r="E751" s="51"/>
      <c r="F751" s="51"/>
      <c r="G751" s="51"/>
    </row>
    <row r="752" spans="5:7" ht="12.75">
      <c r="E752" s="51"/>
      <c r="F752" s="51"/>
      <c r="G752" s="51"/>
    </row>
    <row r="753" spans="5:7" ht="12.75">
      <c r="E753" s="51"/>
      <c r="F753" s="51"/>
      <c r="G753" s="51"/>
    </row>
    <row r="754" spans="5:7" ht="12.75">
      <c r="E754" s="51"/>
      <c r="F754" s="51"/>
      <c r="G754" s="51"/>
    </row>
    <row r="755" spans="5:7" ht="12.75">
      <c r="E755" s="51"/>
      <c r="F755" s="51"/>
      <c r="G755" s="51"/>
    </row>
    <row r="756" spans="5:7" ht="12.75">
      <c r="E756" s="51"/>
      <c r="F756" s="51"/>
      <c r="G756" s="51"/>
    </row>
    <row r="757" spans="5:7" ht="12.75">
      <c r="E757" s="51"/>
      <c r="F757" s="51"/>
      <c r="G757" s="51"/>
    </row>
    <row r="758" spans="5:7" ht="12.75">
      <c r="E758" s="51"/>
      <c r="F758" s="51"/>
      <c r="G758" s="51"/>
    </row>
    <row r="759" spans="5:7" ht="12.75">
      <c r="E759" s="51"/>
      <c r="F759" s="51"/>
      <c r="G759" s="51"/>
    </row>
    <row r="760" spans="5:7" ht="12.75">
      <c r="E760" s="51"/>
      <c r="F760" s="51"/>
      <c r="G760" s="51"/>
    </row>
    <row r="761" spans="5:7" ht="12.75">
      <c r="E761" s="51"/>
      <c r="F761" s="51"/>
      <c r="G761" s="51"/>
    </row>
    <row r="762" spans="5:7" ht="12.75">
      <c r="E762" s="51"/>
      <c r="F762" s="51"/>
      <c r="G762" s="51"/>
    </row>
    <row r="763" spans="5:7" ht="12.75">
      <c r="E763" s="51"/>
      <c r="F763" s="51"/>
      <c r="G763" s="51"/>
    </row>
    <row r="764" spans="5:7" ht="12.75">
      <c r="E764" s="51"/>
      <c r="F764" s="51"/>
      <c r="G764" s="51"/>
    </row>
    <row r="765" spans="5:7" ht="12.75">
      <c r="E765" s="51"/>
      <c r="F765" s="51"/>
      <c r="G765" s="51"/>
    </row>
    <row r="766" spans="5:7" ht="12.75">
      <c r="E766" s="51"/>
      <c r="F766" s="51"/>
      <c r="G766" s="51"/>
    </row>
    <row r="767" spans="5:7" ht="12.75">
      <c r="E767" s="51"/>
      <c r="F767" s="51"/>
      <c r="G767" s="51"/>
    </row>
    <row r="768" spans="5:7" ht="12.75">
      <c r="E768" s="51"/>
      <c r="F768" s="51"/>
      <c r="G768" s="51"/>
    </row>
    <row r="769" spans="5:7" ht="12.75">
      <c r="E769" s="51"/>
      <c r="F769" s="51"/>
      <c r="G769" s="51"/>
    </row>
    <row r="770" spans="5:7" ht="12.75">
      <c r="E770" s="51"/>
      <c r="F770" s="51"/>
      <c r="G770" s="51"/>
    </row>
    <row r="771" spans="5:7" ht="12.75">
      <c r="E771" s="51"/>
      <c r="F771" s="51"/>
      <c r="G771" s="51"/>
    </row>
    <row r="772" spans="5:7" ht="12.75">
      <c r="E772" s="51"/>
      <c r="F772" s="51"/>
      <c r="G772" s="51"/>
    </row>
    <row r="773" spans="5:7" ht="12.75">
      <c r="E773" s="51"/>
      <c r="F773" s="51"/>
      <c r="G773" s="51"/>
    </row>
    <row r="774" spans="5:7" ht="12.75">
      <c r="E774" s="51"/>
      <c r="F774" s="51"/>
      <c r="G774" s="51"/>
    </row>
    <row r="775" spans="5:7" ht="12.75">
      <c r="E775" s="51"/>
      <c r="F775" s="51"/>
      <c r="G775" s="51"/>
    </row>
    <row r="776" spans="5:7" ht="12.75">
      <c r="E776" s="51"/>
      <c r="F776" s="51"/>
      <c r="G776" s="51"/>
    </row>
    <row r="777" spans="5:7" ht="12.75">
      <c r="E777" s="51"/>
      <c r="F777" s="51"/>
      <c r="G777" s="51"/>
    </row>
    <row r="778" spans="5:7" ht="12.75">
      <c r="E778" s="51"/>
      <c r="F778" s="51"/>
      <c r="G778" s="51"/>
    </row>
    <row r="779" spans="5:7" ht="12.75">
      <c r="E779" s="51"/>
      <c r="F779" s="51"/>
      <c r="G779" s="51"/>
    </row>
    <row r="780" spans="5:7" ht="12.75">
      <c r="E780" s="51"/>
      <c r="F780" s="51"/>
      <c r="G780" s="51"/>
    </row>
    <row r="781" spans="5:7" ht="12.75">
      <c r="E781" s="51"/>
      <c r="F781" s="51"/>
      <c r="G781" s="51"/>
    </row>
    <row r="782" spans="5:7" ht="12.75">
      <c r="E782" s="51"/>
      <c r="F782" s="51"/>
      <c r="G782" s="51"/>
    </row>
    <row r="783" spans="5:7" ht="12.75">
      <c r="E783" s="51"/>
      <c r="F783" s="51"/>
      <c r="G783" s="51"/>
    </row>
    <row r="784" spans="5:7" ht="12.75">
      <c r="E784" s="51"/>
      <c r="F784" s="51"/>
      <c r="G784" s="51"/>
    </row>
    <row r="785" spans="5:7" ht="12.75">
      <c r="E785" s="51"/>
      <c r="F785" s="51"/>
      <c r="G785" s="51"/>
    </row>
    <row r="786" spans="5:7" ht="12.75">
      <c r="E786" s="51"/>
      <c r="F786" s="51"/>
      <c r="G786" s="51"/>
    </row>
    <row r="787" spans="5:7" ht="12.75">
      <c r="E787" s="51"/>
      <c r="F787" s="51"/>
      <c r="G787" s="51"/>
    </row>
    <row r="788" spans="5:7" ht="12.75">
      <c r="E788" s="51"/>
      <c r="F788" s="51"/>
      <c r="G788" s="51"/>
    </row>
    <row r="789" spans="5:7" ht="12.75">
      <c r="E789" s="51"/>
      <c r="F789" s="51"/>
      <c r="G789" s="51"/>
    </row>
    <row r="790" spans="5:7" ht="12.75">
      <c r="E790" s="51"/>
      <c r="F790" s="51"/>
      <c r="G790" s="51"/>
    </row>
    <row r="791" spans="5:7" ht="12.75">
      <c r="E791" s="51"/>
      <c r="F791" s="51"/>
      <c r="G791" s="51"/>
    </row>
    <row r="792" spans="5:7" ht="12.75">
      <c r="E792" s="51"/>
      <c r="F792" s="51"/>
      <c r="G792" s="51"/>
    </row>
    <row r="793" spans="5:7" ht="12.75">
      <c r="E793" s="51"/>
      <c r="F793" s="51"/>
      <c r="G793" s="51"/>
    </row>
    <row r="794" spans="5:7" ht="12.75">
      <c r="E794" s="51"/>
      <c r="F794" s="51"/>
      <c r="G794" s="51"/>
    </row>
    <row r="795" spans="5:7" ht="12.75">
      <c r="E795" s="51"/>
      <c r="F795" s="51"/>
      <c r="G795" s="51"/>
    </row>
    <row r="796" spans="5:7" ht="12.75">
      <c r="E796" s="51"/>
      <c r="F796" s="51"/>
      <c r="G796" s="51"/>
    </row>
    <row r="797" spans="5:7" ht="12.75">
      <c r="E797" s="51"/>
      <c r="F797" s="51"/>
      <c r="G797" s="51"/>
    </row>
    <row r="798" spans="5:7" ht="12.75">
      <c r="E798" s="51"/>
      <c r="F798" s="51"/>
      <c r="G798" s="51"/>
    </row>
    <row r="799" spans="5:7" ht="12.75">
      <c r="E799" s="51"/>
      <c r="F799" s="51"/>
      <c r="G799" s="51"/>
    </row>
    <row r="800" spans="5:7" ht="12.75">
      <c r="E800" s="51"/>
      <c r="F800" s="51"/>
      <c r="G800" s="51"/>
    </row>
    <row r="801" spans="5:7" ht="12.75">
      <c r="E801" s="51"/>
      <c r="F801" s="51"/>
      <c r="G801" s="51"/>
    </row>
    <row r="802" spans="5:7" ht="12.75">
      <c r="E802" s="51"/>
      <c r="F802" s="51"/>
      <c r="G802" s="51"/>
    </row>
    <row r="803" spans="5:7" ht="12.75">
      <c r="E803" s="51"/>
      <c r="F803" s="51"/>
      <c r="G803" s="51"/>
    </row>
    <row r="804" spans="5:7" ht="12.75">
      <c r="E804" s="51"/>
      <c r="F804" s="51"/>
      <c r="G804" s="51"/>
    </row>
    <row r="805" spans="5:7" ht="12.75">
      <c r="E805" s="51"/>
      <c r="F805" s="51"/>
      <c r="G805" s="51"/>
    </row>
    <row r="806" spans="5:7" ht="12.75">
      <c r="E806" s="51"/>
      <c r="F806" s="51"/>
      <c r="G806" s="51"/>
    </row>
    <row r="807" spans="5:7" ht="12.75">
      <c r="E807" s="51"/>
      <c r="F807" s="51"/>
      <c r="G807" s="51"/>
    </row>
    <row r="808" spans="5:7" ht="12.75">
      <c r="E808" s="51"/>
      <c r="F808" s="51"/>
      <c r="G808" s="51"/>
    </row>
    <row r="809" spans="5:7" ht="12.75">
      <c r="E809" s="51"/>
      <c r="F809" s="51"/>
      <c r="G809" s="51"/>
    </row>
    <row r="810" spans="5:7" ht="12.75">
      <c r="E810" s="51"/>
      <c r="F810" s="51"/>
      <c r="G810" s="51"/>
    </row>
    <row r="811" spans="5:7" ht="12.75">
      <c r="E811" s="51"/>
      <c r="F811" s="51"/>
      <c r="G811" s="51"/>
    </row>
    <row r="812" spans="5:7" ht="12.75">
      <c r="E812" s="51"/>
      <c r="F812" s="51"/>
      <c r="G812" s="51"/>
    </row>
    <row r="813" spans="5:7" ht="12.75">
      <c r="E813" s="51"/>
      <c r="F813" s="51"/>
      <c r="G813" s="51"/>
    </row>
    <row r="814" spans="5:7" ht="12.75">
      <c r="E814" s="51"/>
      <c r="F814" s="51"/>
      <c r="G814" s="51"/>
    </row>
    <row r="815" spans="5:7" ht="12.75">
      <c r="E815" s="51"/>
      <c r="F815" s="51"/>
      <c r="G815" s="51"/>
    </row>
    <row r="816" spans="5:7" ht="12.75">
      <c r="E816" s="51"/>
      <c r="F816" s="51"/>
      <c r="G816" s="51"/>
    </row>
    <row r="817" spans="5:7" ht="12.75">
      <c r="E817" s="51"/>
      <c r="F817" s="51"/>
      <c r="G817" s="51"/>
    </row>
    <row r="818" spans="5:7" ht="12.75">
      <c r="E818" s="51"/>
      <c r="F818" s="51"/>
      <c r="G818" s="51"/>
    </row>
    <row r="819" spans="5:7" ht="12.75">
      <c r="E819" s="51"/>
      <c r="F819" s="51"/>
      <c r="G819" s="51"/>
    </row>
    <row r="820" spans="5:7" ht="12.75">
      <c r="E820" s="51"/>
      <c r="F820" s="51"/>
      <c r="G820" s="51"/>
    </row>
    <row r="821" spans="5:7" ht="12.75">
      <c r="E821" s="51"/>
      <c r="F821" s="51"/>
      <c r="G821" s="51"/>
    </row>
    <row r="822" spans="5:7" ht="12.75">
      <c r="E822" s="51"/>
      <c r="F822" s="51"/>
      <c r="G822" s="51"/>
    </row>
    <row r="823" spans="5:7" ht="12.75">
      <c r="E823" s="51"/>
      <c r="F823" s="51"/>
      <c r="G823" s="51"/>
    </row>
    <row r="824" spans="5:7" ht="12.75">
      <c r="E824" s="51"/>
      <c r="F824" s="51"/>
      <c r="G824" s="51"/>
    </row>
    <row r="825" spans="5:7" ht="12.75">
      <c r="E825" s="51"/>
      <c r="F825" s="51"/>
      <c r="G825" s="51"/>
    </row>
    <row r="826" spans="5:7" ht="12.75">
      <c r="E826" s="51"/>
      <c r="F826" s="51"/>
      <c r="G826" s="51"/>
    </row>
    <row r="827" spans="5:7" ht="12.75">
      <c r="E827" s="51"/>
      <c r="F827" s="51"/>
      <c r="G827" s="51"/>
    </row>
    <row r="828" spans="5:7" ht="12.75">
      <c r="E828" s="51"/>
      <c r="F828" s="51"/>
      <c r="G828" s="51"/>
    </row>
    <row r="829" spans="5:7" ht="12.75">
      <c r="E829" s="51"/>
      <c r="F829" s="51"/>
      <c r="G829" s="51"/>
    </row>
    <row r="830" spans="5:7" ht="12.75">
      <c r="E830" s="51"/>
      <c r="F830" s="51"/>
      <c r="G830" s="51"/>
    </row>
    <row r="831" spans="5:7" ht="12.75">
      <c r="E831" s="51"/>
      <c r="F831" s="51"/>
      <c r="G831" s="51"/>
    </row>
    <row r="832" spans="5:7" ht="12.75">
      <c r="E832" s="51"/>
      <c r="F832" s="51"/>
      <c r="G832" s="51"/>
    </row>
    <row r="833" spans="5:7" ht="12.75">
      <c r="E833" s="51"/>
      <c r="F833" s="51"/>
      <c r="G833" s="51"/>
    </row>
    <row r="834" spans="5:7" ht="12.75">
      <c r="E834" s="51"/>
      <c r="F834" s="51"/>
      <c r="G834" s="51"/>
    </row>
    <row r="835" spans="5:7" ht="12.75">
      <c r="E835" s="51"/>
      <c r="F835" s="51"/>
      <c r="G835" s="51"/>
    </row>
    <row r="836" spans="5:7" ht="12.75">
      <c r="E836" s="51"/>
      <c r="F836" s="51"/>
      <c r="G836" s="51"/>
    </row>
    <row r="837" spans="5:7" ht="12.75">
      <c r="E837" s="51"/>
      <c r="F837" s="51"/>
      <c r="G837" s="51"/>
    </row>
    <row r="838" spans="5:7" ht="12.75">
      <c r="E838" s="51"/>
      <c r="F838" s="51"/>
      <c r="G838" s="51"/>
    </row>
    <row r="839" spans="5:7" ht="12.75">
      <c r="E839" s="51"/>
      <c r="F839" s="51"/>
      <c r="G839" s="51"/>
    </row>
    <row r="840" spans="5:7" ht="12.75">
      <c r="E840" s="51"/>
      <c r="F840" s="51"/>
      <c r="G840" s="51"/>
    </row>
    <row r="841" spans="5:7" ht="12.75">
      <c r="E841" s="51"/>
      <c r="F841" s="51"/>
      <c r="G841" s="51"/>
    </row>
    <row r="842" spans="5:7" ht="12.75">
      <c r="E842" s="51"/>
      <c r="F842" s="51"/>
      <c r="G842" s="51"/>
    </row>
    <row r="843" spans="5:7" ht="12.75">
      <c r="E843" s="51"/>
      <c r="F843" s="51"/>
      <c r="G843" s="51"/>
    </row>
    <row r="844" spans="5:7" ht="12.75">
      <c r="E844" s="51"/>
      <c r="F844" s="51"/>
      <c r="G844" s="51"/>
    </row>
    <row r="845" spans="5:7" ht="12.75">
      <c r="E845" s="51"/>
      <c r="F845" s="51"/>
      <c r="G845" s="51"/>
    </row>
    <row r="846" spans="5:7" ht="12.75">
      <c r="E846" s="51"/>
      <c r="F846" s="51"/>
      <c r="G846" s="51"/>
    </row>
    <row r="847" spans="5:7" ht="12.75">
      <c r="E847" s="51"/>
      <c r="F847" s="51"/>
      <c r="G847" s="51"/>
    </row>
    <row r="848" spans="5:7" ht="12.75">
      <c r="E848" s="51"/>
      <c r="F848" s="51"/>
      <c r="G848" s="51"/>
    </row>
    <row r="849" spans="5:7" ht="12.75">
      <c r="E849" s="51"/>
      <c r="F849" s="51"/>
      <c r="G849" s="51"/>
    </row>
    <row r="850" spans="5:7" ht="12.75">
      <c r="E850" s="51"/>
      <c r="F850" s="51"/>
      <c r="G850" s="51"/>
    </row>
    <row r="851" spans="5:7" ht="12.75">
      <c r="E851" s="51"/>
      <c r="F851" s="51"/>
      <c r="G851" s="51"/>
    </row>
    <row r="852" spans="5:7" ht="12.75">
      <c r="E852" s="51"/>
      <c r="F852" s="51"/>
      <c r="G852" s="51"/>
    </row>
    <row r="853" spans="5:7" ht="12.75">
      <c r="E853" s="51"/>
      <c r="F853" s="51"/>
      <c r="G853" s="51"/>
    </row>
    <row r="854" spans="5:7" ht="12.75">
      <c r="E854" s="51"/>
      <c r="F854" s="51"/>
      <c r="G854" s="51"/>
    </row>
    <row r="855" spans="5:7" ht="12.75">
      <c r="E855" s="51"/>
      <c r="F855" s="51"/>
      <c r="G855" s="51"/>
    </row>
    <row r="856" spans="5:7" ht="12.75">
      <c r="E856" s="51"/>
      <c r="F856" s="51"/>
      <c r="G856" s="51"/>
    </row>
    <row r="857" spans="5:7" ht="12.75">
      <c r="E857" s="51"/>
      <c r="F857" s="51"/>
      <c r="G857" s="51"/>
    </row>
    <row r="858" spans="5:7" ht="12.75">
      <c r="E858" s="51"/>
      <c r="F858" s="51"/>
      <c r="G858" s="51"/>
    </row>
    <row r="859" spans="5:7" ht="12.75">
      <c r="E859" s="51"/>
      <c r="F859" s="51"/>
      <c r="G859" s="51"/>
    </row>
    <row r="860" spans="5:7" ht="12.75">
      <c r="E860" s="51"/>
      <c r="F860" s="51"/>
      <c r="G860" s="51"/>
    </row>
    <row r="861" spans="5:7" ht="12.75">
      <c r="E861" s="51"/>
      <c r="F861" s="51"/>
      <c r="G861" s="51"/>
    </row>
    <row r="862" spans="5:7" ht="12.75">
      <c r="E862" s="51"/>
      <c r="F862" s="51"/>
      <c r="G862" s="51"/>
    </row>
    <row r="863" spans="5:7" ht="12.75">
      <c r="E863" s="51"/>
      <c r="F863" s="51"/>
      <c r="G863" s="51"/>
    </row>
    <row r="864" spans="5:7" ht="12.75">
      <c r="E864" s="51"/>
      <c r="F864" s="51"/>
      <c r="G864" s="51"/>
    </row>
    <row r="865" spans="5:7" ht="12.75">
      <c r="E865" s="51"/>
      <c r="F865" s="51"/>
      <c r="G865" s="51"/>
    </row>
    <row r="866" spans="5:7" ht="12.75">
      <c r="E866" s="51"/>
      <c r="F866" s="51"/>
      <c r="G866" s="51"/>
    </row>
    <row r="867" spans="5:7" ht="12.75">
      <c r="E867" s="51"/>
      <c r="F867" s="51"/>
      <c r="G867" s="51"/>
    </row>
    <row r="868" spans="5:7" ht="12.75">
      <c r="E868" s="51"/>
      <c r="F868" s="51"/>
      <c r="G868" s="51"/>
    </row>
    <row r="869" spans="5:7" ht="12.75">
      <c r="E869" s="51"/>
      <c r="F869" s="51"/>
      <c r="G869" s="51"/>
    </row>
    <row r="870" spans="5:7" ht="12.75">
      <c r="E870" s="51"/>
      <c r="F870" s="51"/>
      <c r="G870" s="51"/>
    </row>
    <row r="871" spans="5:7" ht="12.75">
      <c r="E871" s="51"/>
      <c r="F871" s="51"/>
      <c r="G871" s="51"/>
    </row>
    <row r="872" spans="5:7" ht="12.75">
      <c r="E872" s="51"/>
      <c r="F872" s="51"/>
      <c r="G872" s="51"/>
    </row>
    <row r="873" spans="5:7" ht="12.75">
      <c r="E873" s="51"/>
      <c r="F873" s="51"/>
      <c r="G873" s="51"/>
    </row>
    <row r="874" spans="5:7" ht="12.75">
      <c r="E874" s="51"/>
      <c r="F874" s="51"/>
      <c r="G874" s="51"/>
    </row>
    <row r="875" spans="5:7" ht="12.75">
      <c r="E875" s="51"/>
      <c r="F875" s="51"/>
      <c r="G875" s="51"/>
    </row>
    <row r="876" spans="5:7" ht="12.75">
      <c r="E876" s="51"/>
      <c r="F876" s="51"/>
      <c r="G876" s="51"/>
    </row>
    <row r="877" spans="5:7" ht="12.75">
      <c r="E877" s="51"/>
      <c r="F877" s="51"/>
      <c r="G877" s="51"/>
    </row>
    <row r="878" spans="5:7" ht="12.75">
      <c r="E878" s="51"/>
      <c r="F878" s="51"/>
      <c r="G878" s="51"/>
    </row>
    <row r="879" spans="5:7" ht="12.75">
      <c r="E879" s="51"/>
      <c r="F879" s="51"/>
      <c r="G879" s="51"/>
    </row>
    <row r="880" spans="5:7" ht="12.75">
      <c r="E880" s="51"/>
      <c r="F880" s="51"/>
      <c r="G880" s="51"/>
    </row>
    <row r="881" spans="5:7" ht="12.75">
      <c r="E881" s="51"/>
      <c r="F881" s="51"/>
      <c r="G881" s="51"/>
    </row>
    <row r="882" spans="5:7" ht="12.75">
      <c r="E882" s="51"/>
      <c r="F882" s="51"/>
      <c r="G882" s="51"/>
    </row>
    <row r="883" spans="5:7" ht="12.75">
      <c r="E883" s="51"/>
      <c r="F883" s="51"/>
      <c r="G883" s="51"/>
    </row>
    <row r="884" spans="5:7" ht="12.75">
      <c r="E884" s="51"/>
      <c r="F884" s="51"/>
      <c r="G884" s="51"/>
    </row>
    <row r="885" spans="5:7" ht="12.75">
      <c r="E885" s="51"/>
      <c r="F885" s="51"/>
      <c r="G885" s="51"/>
    </row>
    <row r="886" spans="5:7" ht="12.75">
      <c r="E886" s="51"/>
      <c r="F886" s="51"/>
      <c r="G886" s="51"/>
    </row>
    <row r="887" spans="5:7" ht="12.75">
      <c r="E887" s="51"/>
      <c r="F887" s="51"/>
      <c r="G887" s="51"/>
    </row>
    <row r="888" spans="5:7" ht="12.75">
      <c r="E888" s="51"/>
      <c r="F888" s="51"/>
      <c r="G888" s="51"/>
    </row>
    <row r="889" spans="5:7" ht="12.75">
      <c r="E889" s="51"/>
      <c r="F889" s="51"/>
      <c r="G889" s="51"/>
    </row>
    <row r="890" spans="5:7" ht="12.75">
      <c r="E890" s="51"/>
      <c r="F890" s="51"/>
      <c r="G890" s="51"/>
    </row>
    <row r="891" spans="5:7" ht="12.75">
      <c r="E891" s="51"/>
      <c r="F891" s="51"/>
      <c r="G891" s="51"/>
    </row>
    <row r="892" spans="5:7" ht="12.75">
      <c r="E892" s="51"/>
      <c r="F892" s="51"/>
      <c r="G892" s="51"/>
    </row>
    <row r="893" spans="5:7" ht="12.75">
      <c r="E893" s="51"/>
      <c r="F893" s="51"/>
      <c r="G893" s="51"/>
    </row>
    <row r="894" spans="5:7" ht="12.75">
      <c r="E894" s="51"/>
      <c r="F894" s="51"/>
      <c r="G894" s="51"/>
    </row>
    <row r="895" spans="5:7" ht="12.75">
      <c r="E895" s="51"/>
      <c r="F895" s="51"/>
      <c r="G895" s="51"/>
    </row>
    <row r="896" spans="5:7" ht="12.75">
      <c r="E896" s="51"/>
      <c r="F896" s="51"/>
      <c r="G896" s="51"/>
    </row>
    <row r="897" spans="5:7" ht="12.75">
      <c r="E897" s="51"/>
      <c r="F897" s="51"/>
      <c r="G897" s="51"/>
    </row>
    <row r="898" spans="5:7" ht="12.75">
      <c r="E898" s="51"/>
      <c r="F898" s="51"/>
      <c r="G898" s="51"/>
    </row>
    <row r="899" spans="5:7" ht="12.75">
      <c r="E899" s="51"/>
      <c r="F899" s="51"/>
      <c r="G899" s="51"/>
    </row>
    <row r="900" spans="5:7" ht="12.75">
      <c r="E900" s="51"/>
      <c r="F900" s="51"/>
      <c r="G900" s="51"/>
    </row>
    <row r="901" spans="5:7" ht="12.75">
      <c r="E901" s="51"/>
      <c r="F901" s="51"/>
      <c r="G901" s="51"/>
    </row>
    <row r="902" spans="5:7" ht="12.75">
      <c r="E902" s="51"/>
      <c r="F902" s="51"/>
      <c r="G902" s="51"/>
    </row>
    <row r="903" spans="5:7" ht="12.75">
      <c r="E903" s="51"/>
      <c r="F903" s="51"/>
      <c r="G903" s="51"/>
    </row>
    <row r="904" spans="5:7" ht="12.75">
      <c r="E904" s="51"/>
      <c r="F904" s="51"/>
      <c r="G904" s="51"/>
    </row>
    <row r="905" spans="5:7" ht="12.75">
      <c r="E905" s="51"/>
      <c r="F905" s="51"/>
      <c r="G905" s="51"/>
    </row>
    <row r="906" spans="5:7" ht="12.75">
      <c r="E906" s="51"/>
      <c r="F906" s="51"/>
      <c r="G906" s="51"/>
    </row>
    <row r="907" spans="5:7" ht="12.75">
      <c r="E907" s="51"/>
      <c r="F907" s="51"/>
      <c r="G907" s="51"/>
    </row>
    <row r="908" spans="5:7" ht="12.75">
      <c r="E908" s="51"/>
      <c r="F908" s="51"/>
      <c r="G908" s="51"/>
    </row>
    <row r="909" spans="5:7" ht="12.75">
      <c r="E909" s="51"/>
      <c r="F909" s="51"/>
      <c r="G909" s="51"/>
    </row>
    <row r="910" spans="5:7" ht="12.75">
      <c r="E910" s="51"/>
      <c r="F910" s="51"/>
      <c r="G910" s="51"/>
    </row>
    <row r="911" spans="5:7" ht="12.75">
      <c r="E911" s="51"/>
      <c r="F911" s="51"/>
      <c r="G911" s="51"/>
    </row>
    <row r="912" spans="5:7" ht="12.75">
      <c r="E912" s="51"/>
      <c r="F912" s="51"/>
      <c r="G912" s="51"/>
    </row>
    <row r="913" spans="5:7" ht="12.75">
      <c r="E913" s="51"/>
      <c r="F913" s="51"/>
      <c r="G913" s="51"/>
    </row>
    <row r="914" spans="5:7" ht="12.75">
      <c r="E914" s="51"/>
      <c r="F914" s="51"/>
      <c r="G914" s="51"/>
    </row>
    <row r="915" spans="5:7" ht="12.75">
      <c r="E915" s="51"/>
      <c r="F915" s="51"/>
      <c r="G915" s="51"/>
    </row>
    <row r="916" spans="5:7" ht="12.75">
      <c r="E916" s="51"/>
      <c r="F916" s="51"/>
      <c r="G916" s="51"/>
    </row>
    <row r="917" spans="5:7" ht="12.75">
      <c r="E917" s="51"/>
      <c r="F917" s="51"/>
      <c r="G917" s="51"/>
    </row>
    <row r="918" spans="5:7" ht="12.75">
      <c r="E918" s="51"/>
      <c r="F918" s="51"/>
      <c r="G918" s="51"/>
    </row>
    <row r="919" spans="5:7" ht="12.75">
      <c r="E919" s="51"/>
      <c r="F919" s="51"/>
      <c r="G919" s="51"/>
    </row>
    <row r="920" spans="5:7" ht="12.75">
      <c r="E920" s="51"/>
      <c r="F920" s="51"/>
      <c r="G920" s="51"/>
    </row>
    <row r="921" spans="5:7" ht="12.75">
      <c r="E921" s="51"/>
      <c r="F921" s="51"/>
      <c r="G921" s="51"/>
    </row>
    <row r="922" spans="5:7" ht="12.75">
      <c r="E922" s="51"/>
      <c r="F922" s="51"/>
      <c r="G922" s="51"/>
    </row>
    <row r="923" spans="5:7" ht="12.75">
      <c r="E923" s="51"/>
      <c r="F923" s="51"/>
      <c r="G923" s="51"/>
    </row>
    <row r="924" spans="5:7" ht="12.75">
      <c r="E924" s="51"/>
      <c r="F924" s="51"/>
      <c r="G924" s="51"/>
    </row>
    <row r="925" spans="5:7" ht="12.75">
      <c r="E925" s="51"/>
      <c r="F925" s="51"/>
      <c r="G925" s="51"/>
    </row>
    <row r="926" spans="5:7" ht="12.75">
      <c r="E926" s="51"/>
      <c r="F926" s="51"/>
      <c r="G926" s="51"/>
    </row>
    <row r="927" spans="5:7" ht="12.75">
      <c r="E927" s="51"/>
      <c r="F927" s="51"/>
      <c r="G927" s="51"/>
    </row>
    <row r="928" spans="5:7" ht="12.75">
      <c r="E928" s="51"/>
      <c r="F928" s="51"/>
      <c r="G928" s="51"/>
    </row>
    <row r="929" spans="5:7" ht="12.75">
      <c r="E929" s="51"/>
      <c r="F929" s="51"/>
      <c r="G929" s="51"/>
    </row>
    <row r="930" spans="5:7" ht="12.75">
      <c r="E930" s="51"/>
      <c r="F930" s="51"/>
      <c r="G930" s="51"/>
    </row>
    <row r="931" spans="5:7" ht="12.75">
      <c r="E931" s="51"/>
      <c r="F931" s="51"/>
      <c r="G931" s="51"/>
    </row>
    <row r="932" spans="5:7" ht="12.75">
      <c r="E932" s="51"/>
      <c r="F932" s="51"/>
      <c r="G932" s="51"/>
    </row>
    <row r="933" spans="5:7" ht="12.75">
      <c r="E933" s="51"/>
      <c r="F933" s="51"/>
      <c r="G933" s="51"/>
    </row>
    <row r="934" spans="5:7" ht="12.75">
      <c r="E934" s="51"/>
      <c r="F934" s="51"/>
      <c r="G934" s="51"/>
    </row>
    <row r="935" spans="5:7" ht="12.75">
      <c r="E935" s="51"/>
      <c r="F935" s="51"/>
      <c r="G935" s="51"/>
    </row>
    <row r="936" spans="5:7" ht="12.75">
      <c r="E936" s="51"/>
      <c r="F936" s="51"/>
      <c r="G936" s="51"/>
    </row>
    <row r="937" spans="5:7" ht="12.75">
      <c r="E937" s="51"/>
      <c r="F937" s="51"/>
      <c r="G937" s="51"/>
    </row>
    <row r="938" spans="5:7" ht="12.75">
      <c r="E938" s="51"/>
      <c r="F938" s="51"/>
      <c r="G938" s="51"/>
    </row>
    <row r="939" spans="5:7" ht="12.75">
      <c r="E939" s="51"/>
      <c r="F939" s="51"/>
      <c r="G939" s="51"/>
    </row>
    <row r="940" spans="5:7" ht="12.75">
      <c r="E940" s="51"/>
      <c r="F940" s="51"/>
      <c r="G940" s="51"/>
    </row>
    <row r="941" spans="5:7" ht="12.75">
      <c r="E941" s="51"/>
      <c r="F941" s="51"/>
      <c r="G941" s="51"/>
    </row>
    <row r="942" spans="5:7" ht="12.75">
      <c r="E942" s="51"/>
      <c r="F942" s="51"/>
      <c r="G942" s="51"/>
    </row>
    <row r="943" spans="5:7" ht="12.75">
      <c r="E943" s="51"/>
      <c r="F943" s="51"/>
      <c r="G943" s="51"/>
    </row>
    <row r="944" spans="5:7" ht="12.75">
      <c r="E944" s="51"/>
      <c r="F944" s="51"/>
      <c r="G944" s="51"/>
    </row>
    <row r="945" spans="5:7" ht="12.75">
      <c r="E945" s="51"/>
      <c r="F945" s="51"/>
      <c r="G945" s="51"/>
    </row>
    <row r="946" spans="5:7" ht="12.75">
      <c r="E946" s="51"/>
      <c r="F946" s="51"/>
      <c r="G946" s="51"/>
    </row>
    <row r="947" spans="5:7" ht="12.75">
      <c r="E947" s="51"/>
      <c r="F947" s="51"/>
      <c r="G947" s="51"/>
    </row>
    <row r="948" spans="5:7" ht="12.75">
      <c r="E948" s="51"/>
      <c r="F948" s="51"/>
      <c r="G948" s="51"/>
    </row>
    <row r="949" spans="5:7" ht="12.75">
      <c r="E949" s="51"/>
      <c r="F949" s="51"/>
      <c r="G949" s="51"/>
    </row>
    <row r="950" spans="5:7" ht="12.75">
      <c r="E950" s="51"/>
      <c r="F950" s="51"/>
      <c r="G950" s="51"/>
    </row>
    <row r="951" spans="5:7" ht="12.75">
      <c r="E951" s="51"/>
      <c r="F951" s="51"/>
      <c r="G951" s="51"/>
    </row>
    <row r="952" spans="5:7" ht="12.75">
      <c r="E952" s="51"/>
      <c r="F952" s="51"/>
      <c r="G952" s="51"/>
    </row>
    <row r="953" spans="5:7" ht="12.75">
      <c r="E953" s="51"/>
      <c r="F953" s="51"/>
      <c r="G953" s="51"/>
    </row>
    <row r="954" spans="5:7" ht="12.75">
      <c r="E954" s="51"/>
      <c r="F954" s="51"/>
      <c r="G954" s="51"/>
    </row>
    <row r="955" spans="5:7" ht="12.75">
      <c r="E955" s="51"/>
      <c r="F955" s="51"/>
      <c r="G955" s="51"/>
    </row>
    <row r="956" spans="5:7" ht="12.75">
      <c r="E956" s="51"/>
      <c r="F956" s="51"/>
      <c r="G956" s="51"/>
    </row>
    <row r="957" spans="5:7" ht="12.75">
      <c r="E957" s="51"/>
      <c r="F957" s="51"/>
      <c r="G957" s="51"/>
    </row>
    <row r="958" spans="5:7" ht="12.75">
      <c r="E958" s="51"/>
      <c r="F958" s="51"/>
      <c r="G958" s="51"/>
    </row>
    <row r="959" spans="5:7" ht="12.75">
      <c r="E959" s="51"/>
      <c r="F959" s="51"/>
      <c r="G959" s="51"/>
    </row>
    <row r="960" spans="5:7" ht="12.75">
      <c r="E960" s="51"/>
      <c r="F960" s="51"/>
      <c r="G960" s="51"/>
    </row>
    <row r="961" spans="5:7" ht="12.75">
      <c r="E961" s="51"/>
      <c r="F961" s="51"/>
      <c r="G961" s="51"/>
    </row>
    <row r="962" spans="5:7" ht="12.75">
      <c r="E962" s="51"/>
      <c r="F962" s="51"/>
      <c r="G962" s="51"/>
    </row>
    <row r="963" spans="5:7" ht="12.75">
      <c r="E963" s="51"/>
      <c r="F963" s="51"/>
      <c r="G963" s="51"/>
    </row>
    <row r="964" spans="5:7" ht="12.75">
      <c r="E964" s="51"/>
      <c r="F964" s="51"/>
      <c r="G964" s="51"/>
    </row>
    <row r="965" spans="5:7" ht="12.75">
      <c r="E965" s="51"/>
      <c r="F965" s="51"/>
      <c r="G965" s="51"/>
    </row>
    <row r="966" spans="5:7" ht="12.75">
      <c r="E966" s="51"/>
      <c r="F966" s="51"/>
      <c r="G966" s="51"/>
    </row>
    <row r="967" spans="5:7" ht="12.75">
      <c r="E967" s="51"/>
      <c r="F967" s="51"/>
      <c r="G967" s="51"/>
    </row>
    <row r="968" spans="5:7" ht="12.75">
      <c r="E968" s="51"/>
      <c r="F968" s="51"/>
      <c r="G968" s="51"/>
    </row>
    <row r="969" spans="5:7" ht="12.75">
      <c r="E969" s="51"/>
      <c r="F969" s="51"/>
      <c r="G969" s="51"/>
    </row>
    <row r="970" spans="5:7" ht="12.75">
      <c r="E970" s="51"/>
      <c r="F970" s="51"/>
      <c r="G970" s="51"/>
    </row>
    <row r="971" spans="5:7" ht="12.75">
      <c r="E971" s="51"/>
      <c r="F971" s="51"/>
      <c r="G971" s="51"/>
    </row>
    <row r="972" spans="5:7" ht="12.75">
      <c r="E972" s="51"/>
      <c r="F972" s="51"/>
      <c r="G972" s="51"/>
    </row>
    <row r="973" spans="5:7" ht="12.75">
      <c r="E973" s="51"/>
      <c r="F973" s="51"/>
      <c r="G973" s="51"/>
    </row>
    <row r="974" spans="5:7" ht="12.75">
      <c r="E974" s="51"/>
      <c r="F974" s="51"/>
      <c r="G974" s="51"/>
    </row>
    <row r="975" spans="5:7" ht="12.75">
      <c r="E975" s="51"/>
      <c r="F975" s="51"/>
      <c r="G975" s="51"/>
    </row>
    <row r="976" spans="5:7" ht="12.75">
      <c r="E976" s="51"/>
      <c r="F976" s="51"/>
      <c r="G976" s="51"/>
    </row>
    <row r="977" spans="5:7" ht="12.75">
      <c r="E977" s="51"/>
      <c r="F977" s="51"/>
      <c r="G977" s="51"/>
    </row>
    <row r="978" spans="5:7" ht="12.75">
      <c r="E978" s="51"/>
      <c r="F978" s="51"/>
      <c r="G978" s="51"/>
    </row>
    <row r="979" spans="5:7" ht="12.75">
      <c r="E979" s="51"/>
      <c r="F979" s="51"/>
      <c r="G979" s="51"/>
    </row>
    <row r="980" spans="5:7" ht="12.75">
      <c r="E980" s="51"/>
      <c r="F980" s="51"/>
      <c r="G980" s="51"/>
    </row>
    <row r="981" spans="5:7" ht="12.75">
      <c r="E981" s="51"/>
      <c r="F981" s="51"/>
      <c r="G981" s="51"/>
    </row>
    <row r="982" spans="5:7" ht="12.75">
      <c r="E982" s="51"/>
      <c r="F982" s="51"/>
      <c r="G982" s="51"/>
    </row>
    <row r="983" spans="5:7" ht="12.75">
      <c r="E983" s="51"/>
      <c r="F983" s="51"/>
      <c r="G983" s="51"/>
    </row>
    <row r="984" spans="5:7" ht="12.75">
      <c r="E984" s="51"/>
      <c r="F984" s="51"/>
      <c r="G984" s="51"/>
    </row>
    <row r="985" spans="5:7" ht="12.75">
      <c r="E985" s="51"/>
      <c r="F985" s="51"/>
      <c r="G985" s="51"/>
    </row>
    <row r="986" spans="5:7" ht="12.75">
      <c r="E986" s="51"/>
      <c r="F986" s="51"/>
      <c r="G986" s="51"/>
    </row>
    <row r="987" spans="5:7" ht="12.75">
      <c r="E987" s="51"/>
      <c r="F987" s="51"/>
      <c r="G987" s="51"/>
    </row>
    <row r="988" spans="5:7" ht="12.75">
      <c r="E988" s="51"/>
      <c r="F988" s="51"/>
      <c r="G988" s="51"/>
    </row>
    <row r="989" spans="5:7" ht="12.75">
      <c r="E989" s="51"/>
      <c r="F989" s="51"/>
      <c r="G989" s="51"/>
    </row>
    <row r="990" spans="5:7" ht="12.75">
      <c r="E990" s="51"/>
      <c r="F990" s="51"/>
      <c r="G990" s="51"/>
    </row>
    <row r="991" spans="5:7" ht="12.75">
      <c r="E991" s="51"/>
      <c r="F991" s="51"/>
      <c r="G991" s="51"/>
    </row>
    <row r="992" spans="5:7" ht="12.75">
      <c r="E992" s="51"/>
      <c r="F992" s="51"/>
      <c r="G992" s="51"/>
    </row>
    <row r="993" spans="5:7" ht="12.75">
      <c r="E993" s="51"/>
      <c r="F993" s="51"/>
      <c r="G993" s="51"/>
    </row>
    <row r="994" spans="5:7" ht="12.75">
      <c r="E994" s="51"/>
      <c r="F994" s="51"/>
      <c r="G994" s="51"/>
    </row>
    <row r="995" spans="5:7" ht="12.75">
      <c r="E995" s="51"/>
      <c r="F995" s="51"/>
      <c r="G995" s="51"/>
    </row>
    <row r="996" spans="5:7" ht="12.75">
      <c r="E996" s="51"/>
      <c r="F996" s="51"/>
      <c r="G996" s="51"/>
    </row>
    <row r="997" spans="5:7" ht="12.75">
      <c r="E997" s="51"/>
      <c r="F997" s="51"/>
      <c r="G997" s="51"/>
    </row>
    <row r="998" spans="5:7" ht="12.75">
      <c r="E998" s="51"/>
      <c r="F998" s="51"/>
      <c r="G998" s="51"/>
    </row>
    <row r="999" spans="5:7" ht="12.75">
      <c r="E999" s="51"/>
      <c r="F999" s="51"/>
      <c r="G999" s="51"/>
    </row>
    <row r="1000" spans="5:7" ht="12.75">
      <c r="E1000" s="51"/>
      <c r="F1000" s="51"/>
      <c r="G1000" s="51"/>
    </row>
    <row r="1001" spans="5:7" ht="12.75">
      <c r="E1001" s="51"/>
      <c r="F1001" s="51"/>
      <c r="G1001" s="51"/>
    </row>
    <row r="1002" spans="5:7" ht="12.75">
      <c r="E1002" s="51"/>
      <c r="F1002" s="51"/>
      <c r="G1002" s="51"/>
    </row>
    <row r="1003" spans="5:7" ht="12.75">
      <c r="E1003" s="51"/>
      <c r="F1003" s="51"/>
      <c r="G1003" s="51"/>
    </row>
    <row r="1004" spans="5:7" ht="12.75">
      <c r="E1004" s="51"/>
      <c r="F1004" s="51"/>
      <c r="G1004" s="51"/>
    </row>
    <row r="1005" spans="5:7" ht="12.75">
      <c r="E1005" s="51"/>
      <c r="F1005" s="51"/>
      <c r="G1005" s="51"/>
    </row>
    <row r="1006" spans="5:7" ht="12.75">
      <c r="E1006" s="51"/>
      <c r="F1006" s="51"/>
      <c r="G1006" s="51"/>
    </row>
    <row r="1007" spans="5:7" ht="12.75">
      <c r="E1007" s="51"/>
      <c r="F1007" s="51"/>
      <c r="G1007" s="51"/>
    </row>
    <row r="1008" spans="5:7" ht="12.75">
      <c r="E1008" s="51"/>
      <c r="F1008" s="51"/>
      <c r="G1008" s="51"/>
    </row>
    <row r="1009" spans="5:7" ht="12.75">
      <c r="E1009" s="51"/>
      <c r="F1009" s="51"/>
      <c r="G1009" s="51"/>
    </row>
    <row r="1010" spans="5:7" ht="12.75">
      <c r="E1010" s="51"/>
      <c r="F1010" s="51"/>
      <c r="G1010" s="51"/>
    </row>
    <row r="1011" spans="5:7" ht="12.75">
      <c r="E1011" s="51"/>
      <c r="F1011" s="51"/>
      <c r="G1011" s="51"/>
    </row>
    <row r="1012" spans="5:7" ht="12.75">
      <c r="E1012" s="51"/>
      <c r="F1012" s="51"/>
      <c r="G1012" s="51"/>
    </row>
    <row r="1013" spans="5:7" ht="12.75">
      <c r="E1013" s="51"/>
      <c r="F1013" s="51"/>
      <c r="G1013" s="51"/>
    </row>
    <row r="1014" spans="5:7" ht="12.75">
      <c r="E1014" s="51"/>
      <c r="F1014" s="51"/>
      <c r="G1014" s="51"/>
    </row>
    <row r="1015" spans="5:7" ht="12.75">
      <c r="E1015" s="51"/>
      <c r="F1015" s="51"/>
      <c r="G1015" s="51"/>
    </row>
    <row r="1016" spans="5:7" ht="12.75">
      <c r="E1016" s="51"/>
      <c r="F1016" s="51"/>
      <c r="G1016" s="51"/>
    </row>
    <row r="1017" spans="5:7" ht="12.75">
      <c r="E1017" s="51"/>
      <c r="F1017" s="51"/>
      <c r="G1017" s="51"/>
    </row>
    <row r="1018" spans="5:7" ht="12.75">
      <c r="E1018" s="51"/>
      <c r="F1018" s="51"/>
      <c r="G1018" s="51"/>
    </row>
    <row r="1019" spans="5:7" ht="12.75">
      <c r="E1019" s="51"/>
      <c r="F1019" s="51"/>
      <c r="G1019" s="51"/>
    </row>
    <row r="1020" spans="5:7" ht="12.75">
      <c r="E1020" s="51"/>
      <c r="F1020" s="51"/>
      <c r="G1020" s="51"/>
    </row>
    <row r="1021" spans="5:7" ht="12.75">
      <c r="E1021" s="51"/>
      <c r="F1021" s="51"/>
      <c r="G1021" s="51"/>
    </row>
    <row r="1022" spans="5:7" ht="12.75">
      <c r="E1022" s="51"/>
      <c r="F1022" s="51"/>
      <c r="G1022" s="51"/>
    </row>
    <row r="1023" spans="5:7" ht="12.75">
      <c r="E1023" s="51"/>
      <c r="F1023" s="51"/>
      <c r="G1023" s="51"/>
    </row>
    <row r="1024" spans="5:7" ht="12.75">
      <c r="E1024" s="51"/>
      <c r="F1024" s="51"/>
      <c r="G1024" s="51"/>
    </row>
    <row r="1025" spans="5:7" ht="12.75">
      <c r="E1025" s="51"/>
      <c r="F1025" s="51"/>
      <c r="G1025" s="51"/>
    </row>
    <row r="1026" spans="5:7" ht="12.75">
      <c r="E1026" s="51"/>
      <c r="F1026" s="51"/>
      <c r="G1026" s="51"/>
    </row>
    <row r="1027" spans="5:7" ht="12.75">
      <c r="E1027" s="51"/>
      <c r="F1027" s="51"/>
      <c r="G1027" s="51"/>
    </row>
    <row r="1028" spans="5:7" ht="12.75">
      <c r="E1028" s="51"/>
      <c r="F1028" s="51"/>
      <c r="G1028" s="51"/>
    </row>
    <row r="1029" spans="5:7" ht="12.75">
      <c r="E1029" s="51"/>
      <c r="F1029" s="51"/>
      <c r="G1029" s="51"/>
    </row>
    <row r="1030" spans="5:7" ht="12.75">
      <c r="E1030" s="51"/>
      <c r="F1030" s="51"/>
      <c r="G1030" s="51"/>
    </row>
    <row r="1031" spans="5:7" ht="12.75">
      <c r="E1031" s="51"/>
      <c r="F1031" s="51"/>
      <c r="G1031" s="51"/>
    </row>
    <row r="1032" spans="5:7" ht="12.75">
      <c r="E1032" s="51"/>
      <c r="F1032" s="51"/>
      <c r="G1032" s="51"/>
    </row>
    <row r="1033" spans="5:7" ht="12.75">
      <c r="E1033" s="51"/>
      <c r="F1033" s="51"/>
      <c r="G1033" s="51"/>
    </row>
    <row r="1034" spans="5:7" ht="12.75">
      <c r="E1034" s="51"/>
      <c r="F1034" s="51"/>
      <c r="G1034" s="51"/>
    </row>
    <row r="1035" spans="5:7" ht="12.75">
      <c r="E1035" s="51"/>
      <c r="F1035" s="51"/>
      <c r="G1035" s="51"/>
    </row>
    <row r="1036" spans="5:7" ht="12.75">
      <c r="E1036" s="51"/>
      <c r="F1036" s="51"/>
      <c r="G1036" s="51"/>
    </row>
    <row r="1037" spans="5:7" ht="12.75">
      <c r="E1037" s="51"/>
      <c r="F1037" s="51"/>
      <c r="G1037" s="51"/>
    </row>
    <row r="1038" spans="5:7" ht="12.75">
      <c r="E1038" s="51"/>
      <c r="F1038" s="51"/>
      <c r="G1038" s="51"/>
    </row>
    <row r="1039" spans="5:7" ht="12.75">
      <c r="E1039" s="51"/>
      <c r="F1039" s="51"/>
      <c r="G1039" s="51"/>
    </row>
    <row r="1040" spans="5:7" ht="12.75">
      <c r="E1040" s="51"/>
      <c r="F1040" s="51"/>
      <c r="G1040" s="51"/>
    </row>
    <row r="1041" spans="5:7" ht="12.75">
      <c r="E1041" s="51"/>
      <c r="F1041" s="51"/>
      <c r="G1041" s="51"/>
    </row>
    <row r="1042" spans="5:7" ht="12.75">
      <c r="E1042" s="51"/>
      <c r="F1042" s="51"/>
      <c r="G1042" s="51"/>
    </row>
    <row r="1043" spans="5:7" ht="12.75">
      <c r="E1043" s="51"/>
      <c r="F1043" s="51"/>
      <c r="G1043" s="51"/>
    </row>
    <row r="1044" spans="5:7" ht="12.75">
      <c r="E1044" s="51"/>
      <c r="F1044" s="51"/>
      <c r="G1044" s="51"/>
    </row>
    <row r="1045" spans="5:7" ht="12.75">
      <c r="E1045" s="51"/>
      <c r="F1045" s="51"/>
      <c r="G1045" s="51"/>
    </row>
    <row r="1046" spans="5:7" ht="12.75">
      <c r="E1046" s="51"/>
      <c r="F1046" s="51"/>
      <c r="G1046" s="51"/>
    </row>
    <row r="1047" spans="5:7" ht="12.75">
      <c r="E1047" s="51"/>
      <c r="F1047" s="51"/>
      <c r="G1047" s="51"/>
    </row>
    <row r="1048" spans="5:7" ht="12.75">
      <c r="E1048" s="51"/>
      <c r="F1048" s="51"/>
      <c r="G1048" s="51"/>
    </row>
    <row r="1049" spans="5:7" ht="12.75">
      <c r="E1049" s="51"/>
      <c r="F1049" s="51"/>
      <c r="G1049" s="51"/>
    </row>
    <row r="1050" spans="5:7" ht="12.75">
      <c r="E1050" s="51"/>
      <c r="F1050" s="51"/>
      <c r="G1050" s="51"/>
    </row>
    <row r="1051" spans="5:7" ht="12.75">
      <c r="E1051" s="51"/>
      <c r="F1051" s="51"/>
      <c r="G1051" s="51"/>
    </row>
    <row r="1052" spans="5:7" ht="12.75">
      <c r="E1052" s="51"/>
      <c r="F1052" s="51"/>
      <c r="G1052" s="51"/>
    </row>
    <row r="1053" spans="5:7" ht="12.75">
      <c r="E1053" s="51"/>
      <c r="F1053" s="51"/>
      <c r="G1053" s="51"/>
    </row>
    <row r="1054" spans="5:7" ht="12.75">
      <c r="E1054" s="51"/>
      <c r="F1054" s="51"/>
      <c r="G1054" s="51"/>
    </row>
    <row r="1055" spans="5:7" ht="12.75">
      <c r="E1055" s="51"/>
      <c r="F1055" s="51"/>
      <c r="G1055" s="51"/>
    </row>
    <row r="1056" spans="5:7" ht="12.75">
      <c r="E1056" s="51"/>
      <c r="F1056" s="51"/>
      <c r="G1056" s="51"/>
    </row>
    <row r="1057" spans="5:7" ht="12.75">
      <c r="E1057" s="51"/>
      <c r="F1057" s="51"/>
      <c r="G1057" s="51"/>
    </row>
    <row r="1058" spans="5:7" ht="12.75">
      <c r="E1058" s="51"/>
      <c r="F1058" s="51"/>
      <c r="G1058" s="51"/>
    </row>
    <row r="1059" spans="5:7" ht="12.75">
      <c r="E1059" s="51"/>
      <c r="F1059" s="51"/>
      <c r="G1059" s="51"/>
    </row>
    <row r="1060" spans="5:7" ht="12.75">
      <c r="E1060" s="51"/>
      <c r="F1060" s="51"/>
      <c r="G1060" s="51"/>
    </row>
    <row r="1061" spans="5:7" ht="12.75">
      <c r="E1061" s="51"/>
      <c r="F1061" s="51"/>
      <c r="G1061" s="51"/>
    </row>
    <row r="1062" spans="5:7" ht="12.75">
      <c r="E1062" s="51"/>
      <c r="F1062" s="51"/>
      <c r="G1062" s="51"/>
    </row>
    <row r="1063" spans="5:7" ht="12.75">
      <c r="E1063" s="51"/>
      <c r="F1063" s="51"/>
      <c r="G1063" s="51"/>
    </row>
    <row r="1064" spans="5:7" ht="12.75">
      <c r="E1064" s="51"/>
      <c r="F1064" s="51"/>
      <c r="G1064" s="51"/>
    </row>
    <row r="1065" spans="5:7" ht="12.75">
      <c r="E1065" s="51"/>
      <c r="F1065" s="51"/>
      <c r="G1065" s="51"/>
    </row>
    <row r="1066" spans="5:7" ht="12.75">
      <c r="E1066" s="51"/>
      <c r="F1066" s="51"/>
      <c r="G1066" s="51"/>
    </row>
    <row r="1067" spans="5:7" ht="12.75">
      <c r="E1067" s="51"/>
      <c r="F1067" s="51"/>
      <c r="G1067" s="51"/>
    </row>
    <row r="1068" spans="5:7" ht="12.75">
      <c r="E1068" s="51"/>
      <c r="F1068" s="51"/>
      <c r="G1068" s="51"/>
    </row>
    <row r="1069" spans="5:7" ht="12.75">
      <c r="E1069" s="51"/>
      <c r="F1069" s="51"/>
      <c r="G1069" s="51"/>
    </row>
    <row r="1070" spans="5:7" ht="12.75">
      <c r="E1070" s="51"/>
      <c r="F1070" s="51"/>
      <c r="G1070" s="51"/>
    </row>
    <row r="1071" spans="5:7" ht="12.75">
      <c r="E1071" s="51"/>
      <c r="F1071" s="51"/>
      <c r="G1071" s="51"/>
    </row>
    <row r="1072" spans="5:7" ht="12.75">
      <c r="E1072" s="51"/>
      <c r="F1072" s="51"/>
      <c r="G1072" s="51"/>
    </row>
    <row r="1073" spans="5:7" ht="12.75">
      <c r="E1073" s="51"/>
      <c r="F1073" s="51"/>
      <c r="G1073" s="51"/>
    </row>
    <row r="1074" spans="5:7" ht="12.75">
      <c r="E1074" s="51"/>
      <c r="F1074" s="51"/>
      <c r="G1074" s="51"/>
    </row>
    <row r="1075" spans="5:7" ht="12.75">
      <c r="E1075" s="51"/>
      <c r="F1075" s="51"/>
      <c r="G1075" s="51"/>
    </row>
    <row r="1076" spans="5:7" ht="12.75">
      <c r="E1076" s="51"/>
      <c r="F1076" s="51"/>
      <c r="G1076" s="51"/>
    </row>
    <row r="1077" spans="5:7" ht="12.75">
      <c r="E1077" s="51"/>
      <c r="F1077" s="51"/>
      <c r="G1077" s="51"/>
    </row>
    <row r="1078" spans="5:7" ht="12.75">
      <c r="E1078" s="51"/>
      <c r="F1078" s="51"/>
      <c r="G1078" s="51"/>
    </row>
    <row r="1079" spans="5:7" ht="12.75">
      <c r="E1079" s="51"/>
      <c r="F1079" s="51"/>
      <c r="G1079" s="51"/>
    </row>
    <row r="1080" spans="5:7" ht="12.75">
      <c r="E1080" s="51"/>
      <c r="F1080" s="51"/>
      <c r="G1080" s="51"/>
    </row>
    <row r="1081" spans="5:7" ht="12.75">
      <c r="E1081" s="51"/>
      <c r="F1081" s="51"/>
      <c r="G1081" s="51"/>
    </row>
    <row r="1082" spans="5:7" ht="12.75">
      <c r="E1082" s="51"/>
      <c r="F1082" s="51"/>
      <c r="G1082" s="51"/>
    </row>
    <row r="1083" spans="5:7" ht="12.75">
      <c r="E1083" s="51"/>
      <c r="F1083" s="51"/>
      <c r="G1083" s="51"/>
    </row>
    <row r="1084" spans="5:7" ht="12.75">
      <c r="E1084" s="51"/>
      <c r="F1084" s="51"/>
      <c r="G1084" s="51"/>
    </row>
    <row r="1085" spans="5:7" ht="12.75">
      <c r="E1085" s="51"/>
      <c r="F1085" s="51"/>
      <c r="G1085" s="51"/>
    </row>
    <row r="1086" spans="5:7" ht="12.75">
      <c r="E1086" s="51"/>
      <c r="F1086" s="51"/>
      <c r="G1086" s="51"/>
    </row>
    <row r="1087" spans="5:7" ht="12.75">
      <c r="E1087" s="51"/>
      <c r="F1087" s="51"/>
      <c r="G1087" s="51"/>
    </row>
    <row r="1088" spans="5:7" ht="12.75">
      <c r="E1088" s="51"/>
      <c r="F1088" s="51"/>
      <c r="G1088" s="51"/>
    </row>
    <row r="1089" spans="5:7" ht="12.75">
      <c r="E1089" s="51"/>
      <c r="F1089" s="51"/>
      <c r="G1089" s="51"/>
    </row>
    <row r="1090" spans="5:7" ht="12.75">
      <c r="E1090" s="51"/>
      <c r="F1090" s="51"/>
      <c r="G1090" s="51"/>
    </row>
    <row r="1091" spans="5:7" ht="12.75">
      <c r="E1091" s="51"/>
      <c r="F1091" s="51"/>
      <c r="G1091" s="51"/>
    </row>
    <row r="1092" spans="5:7" ht="12.75">
      <c r="E1092" s="51"/>
      <c r="F1092" s="51"/>
      <c r="G1092" s="51"/>
    </row>
    <row r="1093" spans="5:7" ht="12.75">
      <c r="E1093" s="51"/>
      <c r="F1093" s="51"/>
      <c r="G1093" s="51"/>
    </row>
    <row r="1094" spans="5:7" ht="12.75">
      <c r="E1094" s="51"/>
      <c r="F1094" s="51"/>
      <c r="G1094" s="51"/>
    </row>
    <row r="1095" spans="5:7" ht="12.75">
      <c r="E1095" s="51"/>
      <c r="F1095" s="51"/>
      <c r="G1095" s="51"/>
    </row>
    <row r="1096" spans="5:7" ht="12.75">
      <c r="E1096" s="51"/>
      <c r="F1096" s="51"/>
      <c r="G1096" s="51"/>
    </row>
    <row r="1097" spans="5:7" ht="12.75">
      <c r="E1097" s="51"/>
      <c r="F1097" s="51"/>
      <c r="G1097" s="51"/>
    </row>
    <row r="1098" spans="5:7" ht="12.75">
      <c r="E1098" s="51"/>
      <c r="F1098" s="51"/>
      <c r="G1098" s="51"/>
    </row>
    <row r="1099" spans="5:7" ht="12.75">
      <c r="E1099" s="51"/>
      <c r="F1099" s="51"/>
      <c r="G1099" s="51"/>
    </row>
    <row r="1100" spans="5:7" ht="12.75">
      <c r="E1100" s="51"/>
      <c r="F1100" s="51"/>
      <c r="G1100" s="51"/>
    </row>
    <row r="1101" spans="5:7" ht="12.75">
      <c r="E1101" s="51"/>
      <c r="F1101" s="51"/>
      <c r="G1101" s="51"/>
    </row>
    <row r="1102" spans="5:7" ht="12.75">
      <c r="E1102" s="51"/>
      <c r="F1102" s="51"/>
      <c r="G1102" s="51"/>
    </row>
    <row r="1103" spans="5:7" ht="12.75">
      <c r="E1103" s="51"/>
      <c r="F1103" s="51"/>
      <c r="G1103" s="51"/>
    </row>
    <row r="1104" spans="5:7" ht="12.75">
      <c r="E1104" s="51"/>
      <c r="F1104" s="51"/>
      <c r="G1104" s="51"/>
    </row>
    <row r="1105" spans="5:7" ht="12.75">
      <c r="E1105" s="51"/>
      <c r="F1105" s="51"/>
      <c r="G1105" s="51"/>
    </row>
    <row r="1106" spans="5:7" ht="12.75">
      <c r="E1106" s="51"/>
      <c r="F1106" s="51"/>
      <c r="G1106" s="51"/>
    </row>
    <row r="1107" spans="5:7" ht="12.75">
      <c r="E1107" s="51"/>
      <c r="F1107" s="51"/>
      <c r="G1107" s="51"/>
    </row>
    <row r="1108" spans="5:7" ht="12.75">
      <c r="E1108" s="51"/>
      <c r="F1108" s="51"/>
      <c r="G1108" s="51"/>
    </row>
    <row r="1109" spans="5:7" ht="12.75">
      <c r="E1109" s="51"/>
      <c r="F1109" s="51"/>
      <c r="G1109" s="51"/>
    </row>
    <row r="1110" spans="5:7" ht="12.75">
      <c r="E1110" s="51"/>
      <c r="F1110" s="51"/>
      <c r="G1110" s="51"/>
    </row>
    <row r="1111" spans="5:7" ht="12.75">
      <c r="E1111" s="51"/>
      <c r="F1111" s="51"/>
      <c r="G1111" s="51"/>
    </row>
    <row r="1112" spans="5:7" ht="12.75">
      <c r="E1112" s="51"/>
      <c r="F1112" s="51"/>
      <c r="G1112" s="51"/>
    </row>
    <row r="1113" spans="5:7" ht="12.75">
      <c r="E1113" s="51"/>
      <c r="F1113" s="51"/>
      <c r="G1113" s="51"/>
    </row>
    <row r="1114" spans="5:7" ht="12.75">
      <c r="E1114" s="51"/>
      <c r="F1114" s="51"/>
      <c r="G1114" s="51"/>
    </row>
    <row r="1115" spans="5:7" ht="12.75">
      <c r="E1115" s="51"/>
      <c r="F1115" s="51"/>
      <c r="G1115" s="51"/>
    </row>
    <row r="1116" spans="5:7" ht="12.75">
      <c r="E1116" s="51"/>
      <c r="F1116" s="51"/>
      <c r="G1116" s="51"/>
    </row>
    <row r="1117" spans="5:7" ht="12.75">
      <c r="E1117" s="51"/>
      <c r="F1117" s="51"/>
      <c r="G1117" s="51"/>
    </row>
    <row r="1118" spans="5:7" ht="12.75">
      <c r="E1118" s="51"/>
      <c r="F1118" s="51"/>
      <c r="G1118" s="51"/>
    </row>
    <row r="1119" spans="5:7" ht="12.75">
      <c r="E1119" s="51"/>
      <c r="F1119" s="51"/>
      <c r="G1119" s="51"/>
    </row>
    <row r="1120" spans="5:7" ht="12.75">
      <c r="E1120" s="51"/>
      <c r="F1120" s="51"/>
      <c r="G1120" s="51"/>
    </row>
    <row r="1121" spans="5:7" ht="12.75">
      <c r="E1121" s="51"/>
      <c r="F1121" s="51"/>
      <c r="G1121" s="51"/>
    </row>
    <row r="1122" spans="5:7" ht="12.75">
      <c r="E1122" s="51"/>
      <c r="F1122" s="51"/>
      <c r="G1122" s="51"/>
    </row>
    <row r="1123" spans="5:7" ht="12.75">
      <c r="E1123" s="51"/>
      <c r="F1123" s="51"/>
      <c r="G1123" s="51"/>
    </row>
    <row r="1124" spans="5:7" ht="12.75">
      <c r="E1124" s="51"/>
      <c r="F1124" s="51"/>
      <c r="G1124" s="51"/>
    </row>
    <row r="1125" spans="5:7" ht="12.75">
      <c r="E1125" s="51"/>
      <c r="F1125" s="51"/>
      <c r="G1125" s="51"/>
    </row>
    <row r="1126" spans="5:7" ht="12.75">
      <c r="E1126" s="51"/>
      <c r="F1126" s="51"/>
      <c r="G1126" s="51"/>
    </row>
    <row r="1127" spans="5:7" ht="12.75">
      <c r="E1127" s="51"/>
      <c r="F1127" s="51"/>
      <c r="G1127" s="51"/>
    </row>
    <row r="1128" spans="5:7" ht="12.75">
      <c r="E1128" s="51"/>
      <c r="F1128" s="51"/>
      <c r="G1128" s="51"/>
    </row>
    <row r="1129" spans="5:7" ht="12.75">
      <c r="E1129" s="51"/>
      <c r="F1129" s="51"/>
      <c r="G1129" s="51"/>
    </row>
    <row r="1130" spans="5:7" ht="12.75">
      <c r="E1130" s="51"/>
      <c r="F1130" s="51"/>
      <c r="G1130" s="51"/>
    </row>
    <row r="1131" spans="5:7" ht="12.75">
      <c r="E1131" s="51"/>
      <c r="F1131" s="51"/>
      <c r="G1131" s="51"/>
    </row>
    <row r="1132" spans="5:7" ht="12.75">
      <c r="E1132" s="51"/>
      <c r="F1132" s="51"/>
      <c r="G1132" s="51"/>
    </row>
    <row r="1133" spans="5:7" ht="12.75">
      <c r="E1133" s="51"/>
      <c r="F1133" s="51"/>
      <c r="G1133" s="51"/>
    </row>
    <row r="1134" spans="5:7" ht="12.75">
      <c r="E1134" s="51"/>
      <c r="F1134" s="51"/>
      <c r="G1134" s="51"/>
    </row>
    <row r="1135" spans="5:7" ht="12.75">
      <c r="E1135" s="51"/>
      <c r="F1135" s="51"/>
      <c r="G1135" s="51"/>
    </row>
    <row r="1136" spans="5:7" ht="12.75">
      <c r="E1136" s="51"/>
      <c r="F1136" s="51"/>
      <c r="G1136" s="51"/>
    </row>
    <row r="1137" spans="5:7" ht="12.75">
      <c r="E1137" s="51"/>
      <c r="F1137" s="51"/>
      <c r="G1137" s="51"/>
    </row>
    <row r="1138" spans="5:7" ht="12.75">
      <c r="E1138" s="51"/>
      <c r="F1138" s="51"/>
      <c r="G1138" s="51"/>
    </row>
    <row r="1139" spans="5:7" ht="12.75">
      <c r="E1139" s="51"/>
      <c r="F1139" s="51"/>
      <c r="G1139" s="51"/>
    </row>
    <row r="1140" spans="5:7" ht="12.75">
      <c r="E1140" s="51"/>
      <c r="F1140" s="51"/>
      <c r="G1140" s="51"/>
    </row>
    <row r="1141" spans="5:7" ht="12.75">
      <c r="E1141" s="51"/>
      <c r="F1141" s="51"/>
      <c r="G1141" s="51"/>
    </row>
    <row r="1142" spans="5:7" ht="12.75">
      <c r="E1142" s="51"/>
      <c r="F1142" s="51"/>
      <c r="G1142" s="51"/>
    </row>
    <row r="1143" spans="5:7" ht="12.75">
      <c r="E1143" s="51"/>
      <c r="F1143" s="51"/>
      <c r="G1143" s="51"/>
    </row>
    <row r="1144" spans="5:7" ht="12.75">
      <c r="E1144" s="51"/>
      <c r="F1144" s="51"/>
      <c r="G1144" s="51"/>
    </row>
    <row r="1145" spans="5:7" ht="12.75">
      <c r="E1145" s="51"/>
      <c r="F1145" s="51"/>
      <c r="G1145" s="51"/>
    </row>
    <row r="1146" spans="5:7" ht="12.75">
      <c r="E1146" s="51"/>
      <c r="F1146" s="51"/>
      <c r="G1146" s="51"/>
    </row>
    <row r="1147" spans="5:7" ht="12.75">
      <c r="E1147" s="51"/>
      <c r="F1147" s="51"/>
      <c r="G1147" s="51"/>
    </row>
    <row r="1148" spans="5:7" ht="12.75">
      <c r="E1148" s="51"/>
      <c r="F1148" s="51"/>
      <c r="G1148" s="51"/>
    </row>
    <row r="1149" spans="5:7" ht="12.75">
      <c r="E1149" s="51"/>
      <c r="F1149" s="51"/>
      <c r="G1149" s="51"/>
    </row>
    <row r="1150" spans="5:7" ht="12.75">
      <c r="E1150" s="51"/>
      <c r="F1150" s="51"/>
      <c r="G1150" s="51"/>
    </row>
    <row r="1151" spans="5:7" ht="12.75">
      <c r="E1151" s="51"/>
      <c r="F1151" s="51"/>
      <c r="G1151" s="51"/>
    </row>
    <row r="1152" spans="5:7" ht="12.75">
      <c r="E1152" s="51"/>
      <c r="F1152" s="51"/>
      <c r="G1152" s="51"/>
    </row>
    <row r="1153" spans="5:7" ht="12.75">
      <c r="E1153" s="51"/>
      <c r="F1153" s="51"/>
      <c r="G1153" s="51"/>
    </row>
    <row r="1154" spans="5:7" ht="12.75">
      <c r="E1154" s="51"/>
      <c r="F1154" s="51"/>
      <c r="G1154" s="51"/>
    </row>
    <row r="1155" spans="5:7" ht="12.75">
      <c r="E1155" s="51"/>
      <c r="F1155" s="51"/>
      <c r="G1155" s="51"/>
    </row>
    <row r="1156" spans="5:7" ht="12.75">
      <c r="E1156" s="51"/>
      <c r="F1156" s="51"/>
      <c r="G1156" s="51"/>
    </row>
    <row r="1157" spans="5:7" ht="12.75">
      <c r="E1157" s="51"/>
      <c r="F1157" s="51"/>
      <c r="G1157" s="51"/>
    </row>
    <row r="1158" spans="5:7" ht="12.75">
      <c r="E1158" s="51"/>
      <c r="F1158" s="51"/>
      <c r="G1158" s="51"/>
    </row>
    <row r="1159" spans="5:7" ht="12.75">
      <c r="E1159" s="51"/>
      <c r="F1159" s="51"/>
      <c r="G1159" s="51"/>
    </row>
    <row r="1160" spans="5:7" ht="12.75">
      <c r="E1160" s="51"/>
      <c r="F1160" s="51"/>
      <c r="G1160" s="51"/>
    </row>
    <row r="1161" spans="5:7" ht="12.75">
      <c r="E1161" s="51"/>
      <c r="F1161" s="51"/>
      <c r="G1161" s="51"/>
    </row>
    <row r="1162" spans="5:7" ht="12.75">
      <c r="E1162" s="51"/>
      <c r="F1162" s="51"/>
      <c r="G1162" s="51"/>
    </row>
    <row r="1163" spans="5:7" ht="12.75">
      <c r="E1163" s="51"/>
      <c r="F1163" s="51"/>
      <c r="G1163" s="51"/>
    </row>
    <row r="1164" spans="5:7" ht="12.75">
      <c r="E1164" s="51"/>
      <c r="F1164" s="51"/>
      <c r="G1164" s="51"/>
    </row>
    <row r="1165" spans="5:7" ht="12.75">
      <c r="E1165" s="51"/>
      <c r="F1165" s="51"/>
      <c r="G1165" s="51"/>
    </row>
    <row r="1166" spans="5:7" ht="12.75">
      <c r="E1166" s="51"/>
      <c r="F1166" s="51"/>
      <c r="G1166" s="51"/>
    </row>
    <row r="1167" spans="5:7" ht="12.75">
      <c r="E1167" s="51"/>
      <c r="F1167" s="51"/>
      <c r="G1167" s="51"/>
    </row>
    <row r="1168" spans="5:7" ht="12.75">
      <c r="E1168" s="51"/>
      <c r="F1168" s="51"/>
      <c r="G1168" s="51"/>
    </row>
    <row r="1169" spans="5:7" ht="12.75">
      <c r="E1169" s="51"/>
      <c r="F1169" s="51"/>
      <c r="G1169" s="51"/>
    </row>
    <row r="1170" spans="5:7" ht="12.75">
      <c r="E1170" s="51"/>
      <c r="F1170" s="51"/>
      <c r="G1170" s="51"/>
    </row>
    <row r="1171" spans="5:7" ht="12.75">
      <c r="E1171" s="51"/>
      <c r="F1171" s="51"/>
      <c r="G1171" s="51"/>
    </row>
    <row r="1172" spans="5:7" ht="12.75">
      <c r="E1172" s="51"/>
      <c r="F1172" s="51"/>
      <c r="G1172" s="51"/>
    </row>
    <row r="1173" spans="5:7" ht="12.75">
      <c r="E1173" s="51"/>
      <c r="F1173" s="51"/>
      <c r="G1173" s="51"/>
    </row>
    <row r="1174" spans="5:7" ht="12.75">
      <c r="E1174" s="51"/>
      <c r="F1174" s="51"/>
      <c r="G1174" s="51"/>
    </row>
    <row r="1175" spans="5:7" ht="12.75">
      <c r="E1175" s="51"/>
      <c r="F1175" s="51"/>
      <c r="G1175" s="51"/>
    </row>
    <row r="1176" spans="5:7" ht="12.75">
      <c r="E1176" s="51"/>
      <c r="F1176" s="51"/>
      <c r="G1176" s="51"/>
    </row>
    <row r="1177" spans="5:7" ht="12.75">
      <c r="E1177" s="51"/>
      <c r="F1177" s="51"/>
      <c r="G1177" s="51"/>
    </row>
    <row r="1178" spans="5:7" ht="12.75">
      <c r="E1178" s="51"/>
      <c r="F1178" s="51"/>
      <c r="G1178" s="51"/>
    </row>
    <row r="1179" spans="5:7" ht="12.75">
      <c r="E1179" s="51"/>
      <c r="F1179" s="51"/>
      <c r="G1179" s="51"/>
    </row>
    <row r="1180" spans="5:7" ht="12.75">
      <c r="E1180" s="51"/>
      <c r="F1180" s="51"/>
      <c r="G1180" s="51"/>
    </row>
    <row r="1181" spans="5:7" ht="12.75">
      <c r="E1181" s="51"/>
      <c r="F1181" s="51"/>
      <c r="G1181" s="51"/>
    </row>
    <row r="1182" spans="5:7" ht="12.75">
      <c r="E1182" s="51"/>
      <c r="F1182" s="51"/>
      <c r="G1182" s="51"/>
    </row>
    <row r="1183" spans="5:7" ht="12.75">
      <c r="E1183" s="51"/>
      <c r="F1183" s="51"/>
      <c r="G1183" s="51"/>
    </row>
    <row r="1184" spans="5:7" ht="12.75">
      <c r="E1184" s="51"/>
      <c r="F1184" s="51"/>
      <c r="G1184" s="51"/>
    </row>
    <row r="1185" spans="5:7" ht="12.75">
      <c r="E1185" s="51"/>
      <c r="F1185" s="51"/>
      <c r="G1185" s="51"/>
    </row>
    <row r="1186" spans="5:7" ht="12.75">
      <c r="E1186" s="51"/>
      <c r="F1186" s="51"/>
      <c r="G1186" s="51"/>
    </row>
    <row r="1187" spans="5:7" ht="12.75">
      <c r="E1187" s="51"/>
      <c r="F1187" s="51"/>
      <c r="G1187" s="51"/>
    </row>
    <row r="1188" spans="5:7" ht="12.75">
      <c r="E1188" s="51"/>
      <c r="F1188" s="51"/>
      <c r="G1188" s="51"/>
    </row>
    <row r="1189" spans="5:7" ht="12.75">
      <c r="E1189" s="51"/>
      <c r="F1189" s="51"/>
      <c r="G1189" s="51"/>
    </row>
    <row r="1190" spans="5:7" ht="12.75">
      <c r="E1190" s="51"/>
      <c r="F1190" s="51"/>
      <c r="G1190" s="51"/>
    </row>
    <row r="1191" spans="5:7" ht="12.75">
      <c r="E1191" s="51"/>
      <c r="F1191" s="51"/>
      <c r="G1191" s="51"/>
    </row>
    <row r="1192" spans="5:7" ht="12.75">
      <c r="E1192" s="51"/>
      <c r="F1192" s="51"/>
      <c r="G1192" s="51"/>
    </row>
    <row r="1193" spans="5:7" ht="12.75">
      <c r="E1193" s="51"/>
      <c r="F1193" s="51"/>
      <c r="G1193" s="51"/>
    </row>
    <row r="1194" spans="5:7" ht="12.75">
      <c r="E1194" s="51"/>
      <c r="F1194" s="51"/>
      <c r="G1194" s="51"/>
    </row>
    <row r="1195" spans="5:7" ht="12.75">
      <c r="E1195" s="51"/>
      <c r="F1195" s="51"/>
      <c r="G1195" s="51"/>
    </row>
    <row r="1196" spans="5:7" ht="12.75">
      <c r="E1196" s="51"/>
      <c r="F1196" s="51"/>
      <c r="G1196" s="51"/>
    </row>
    <row r="1197" spans="5:7" ht="12.75">
      <c r="E1197" s="51"/>
      <c r="F1197" s="51"/>
      <c r="G1197" s="51"/>
    </row>
    <row r="1198" spans="5:7" ht="12.75">
      <c r="E1198" s="51"/>
      <c r="F1198" s="51"/>
      <c r="G1198" s="51"/>
    </row>
    <row r="1199" spans="5:7" ht="12.75">
      <c r="E1199" s="51"/>
      <c r="F1199" s="51"/>
      <c r="G1199" s="51"/>
    </row>
    <row r="1200" spans="5:7" ht="12.75">
      <c r="E1200" s="51"/>
      <c r="F1200" s="51"/>
      <c r="G1200" s="51"/>
    </row>
    <row r="1201" spans="5:7" ht="12.75">
      <c r="E1201" s="51"/>
      <c r="F1201" s="51"/>
      <c r="G1201" s="51"/>
    </row>
    <row r="1202" spans="5:7" ht="12.75">
      <c r="E1202" s="51"/>
      <c r="F1202" s="51"/>
      <c r="G1202" s="51"/>
    </row>
    <row r="1203" spans="5:7" ht="12.75">
      <c r="E1203" s="51"/>
      <c r="F1203" s="51"/>
      <c r="G1203" s="51"/>
    </row>
    <row r="1204" spans="5:7" ht="12.75">
      <c r="E1204" s="51"/>
      <c r="F1204" s="51"/>
      <c r="G1204" s="51"/>
    </row>
    <row r="1205" spans="5:7" ht="12.75">
      <c r="E1205" s="51"/>
      <c r="F1205" s="51"/>
      <c r="G1205" s="51"/>
    </row>
    <row r="1206" spans="5:7" ht="12.75">
      <c r="E1206" s="51"/>
      <c r="F1206" s="51"/>
      <c r="G1206" s="51"/>
    </row>
    <row r="1207" spans="5:7" ht="12.75">
      <c r="E1207" s="51"/>
      <c r="F1207" s="51"/>
      <c r="G1207" s="51"/>
    </row>
    <row r="1208" spans="5:7" ht="12.75">
      <c r="E1208" s="51"/>
      <c r="F1208" s="51"/>
      <c r="G1208" s="51"/>
    </row>
    <row r="1209" spans="5:7" ht="12.75">
      <c r="E1209" s="51"/>
      <c r="F1209" s="51"/>
      <c r="G1209" s="51"/>
    </row>
    <row r="1210" spans="5:7" ht="12.75">
      <c r="E1210" s="51"/>
      <c r="F1210" s="51"/>
      <c r="G1210" s="51"/>
    </row>
    <row r="1211" spans="5:7" ht="12.75">
      <c r="E1211" s="51"/>
      <c r="F1211" s="51"/>
      <c r="G1211" s="51"/>
    </row>
    <row r="1212" spans="5:7" ht="12.75">
      <c r="E1212" s="51"/>
      <c r="F1212" s="51"/>
      <c r="G1212" s="51"/>
    </row>
    <row r="1213" spans="5:7" ht="12.75">
      <c r="E1213" s="51"/>
      <c r="F1213" s="51"/>
      <c r="G1213" s="51"/>
    </row>
    <row r="1214" spans="5:7" ht="12.75">
      <c r="E1214" s="51"/>
      <c r="F1214" s="51"/>
      <c r="G1214" s="51"/>
    </row>
    <row r="1215" spans="5:7" ht="12.75">
      <c r="E1215" s="51"/>
      <c r="F1215" s="51"/>
      <c r="G1215" s="51"/>
    </row>
    <row r="1216" spans="5:7" ht="12.75">
      <c r="E1216" s="51"/>
      <c r="F1216" s="51"/>
      <c r="G1216" s="51"/>
    </row>
    <row r="1217" spans="5:7" ht="12.75">
      <c r="E1217" s="51"/>
      <c r="F1217" s="51"/>
      <c r="G1217" s="51"/>
    </row>
    <row r="1218" spans="5:7" ht="12.75">
      <c r="E1218" s="51"/>
      <c r="F1218" s="51"/>
      <c r="G1218" s="51"/>
    </row>
    <row r="1219" spans="5:7" ht="12.75">
      <c r="E1219" s="51"/>
      <c r="F1219" s="51"/>
      <c r="G1219" s="51"/>
    </row>
    <row r="1220" spans="5:7" ht="12.75">
      <c r="E1220" s="51"/>
      <c r="F1220" s="51"/>
      <c r="G1220" s="51"/>
    </row>
    <row r="1221" spans="5:7" ht="12.75">
      <c r="E1221" s="51"/>
      <c r="F1221" s="51"/>
      <c r="G1221" s="51"/>
    </row>
    <row r="1222" spans="5:7" ht="12.75">
      <c r="E1222" s="51"/>
      <c r="F1222" s="51"/>
      <c r="G1222" s="51"/>
    </row>
    <row r="1223" spans="5:7" ht="12.75">
      <c r="E1223" s="51"/>
      <c r="F1223" s="51"/>
      <c r="G1223" s="51"/>
    </row>
    <row r="1224" spans="5:7" ht="12.75">
      <c r="E1224" s="51"/>
      <c r="F1224" s="51"/>
      <c r="G1224" s="51"/>
    </row>
    <row r="1225" spans="5:7" ht="12.75">
      <c r="E1225" s="51"/>
      <c r="F1225" s="51"/>
      <c r="G1225" s="51"/>
    </row>
    <row r="1226" spans="5:7" ht="12.75">
      <c r="E1226" s="51"/>
      <c r="F1226" s="51"/>
      <c r="G1226" s="51"/>
    </row>
    <row r="1227" spans="5:7" ht="12.75">
      <c r="E1227" s="51"/>
      <c r="F1227" s="51"/>
      <c r="G1227" s="51"/>
    </row>
    <row r="1228" spans="5:7" ht="12.75">
      <c r="E1228" s="51"/>
      <c r="F1228" s="51"/>
      <c r="G1228" s="51"/>
    </row>
    <row r="1229" spans="5:7" ht="12.75">
      <c r="E1229" s="51"/>
      <c r="F1229" s="51"/>
      <c r="G1229" s="51"/>
    </row>
    <row r="1230" spans="5:7" ht="12.75">
      <c r="E1230" s="51"/>
      <c r="F1230" s="51"/>
      <c r="G1230" s="51"/>
    </row>
    <row r="1231" spans="5:7" ht="12.75">
      <c r="E1231" s="51"/>
      <c r="F1231" s="51"/>
      <c r="G1231" s="51"/>
    </row>
    <row r="1232" spans="5:7" ht="12.75">
      <c r="E1232" s="51"/>
      <c r="F1232" s="51"/>
      <c r="G1232" s="51"/>
    </row>
    <row r="1233" spans="5:7" ht="12.75">
      <c r="E1233" s="51"/>
      <c r="F1233" s="51"/>
      <c r="G1233" s="51"/>
    </row>
    <row r="1234" spans="5:7" ht="12.75">
      <c r="E1234" s="51"/>
      <c r="F1234" s="51"/>
      <c r="G1234" s="51"/>
    </row>
    <row r="1235" spans="5:7" ht="12.75">
      <c r="E1235" s="51"/>
      <c r="F1235" s="51"/>
      <c r="G1235" s="51"/>
    </row>
    <row r="1236" spans="5:7" ht="12.75">
      <c r="E1236" s="51"/>
      <c r="F1236" s="51"/>
      <c r="G1236" s="51"/>
    </row>
    <row r="1237" spans="5:7" ht="12.75">
      <c r="E1237" s="51"/>
      <c r="F1237" s="51"/>
      <c r="G1237" s="51"/>
    </row>
    <row r="1238" spans="5:7" ht="12.75">
      <c r="E1238" s="51"/>
      <c r="F1238" s="51"/>
      <c r="G1238" s="51"/>
    </row>
    <row r="1239" spans="5:7" ht="12.75">
      <c r="E1239" s="51"/>
      <c r="F1239" s="51"/>
      <c r="G1239" s="51"/>
    </row>
    <row r="1240" spans="5:7" ht="12.75">
      <c r="E1240" s="51"/>
      <c r="F1240" s="51"/>
      <c r="G1240" s="51"/>
    </row>
    <row r="1241" spans="5:7" ht="12.75">
      <c r="E1241" s="51"/>
      <c r="F1241" s="51"/>
      <c r="G1241" s="51"/>
    </row>
    <row r="1242" spans="5:7" ht="12.75">
      <c r="E1242" s="51"/>
      <c r="F1242" s="51"/>
      <c r="G1242" s="51"/>
    </row>
    <row r="1243" spans="5:7" ht="12.75">
      <c r="E1243" s="51"/>
      <c r="F1243" s="51"/>
      <c r="G1243" s="51"/>
    </row>
    <row r="1244" spans="5:7" ht="12.75">
      <c r="E1244" s="51"/>
      <c r="F1244" s="51"/>
      <c r="G1244" s="51"/>
    </row>
    <row r="1245" spans="5:7" ht="12.75">
      <c r="E1245" s="51"/>
      <c r="F1245" s="51"/>
      <c r="G1245" s="51"/>
    </row>
    <row r="1246" spans="5:7" ht="12.75">
      <c r="E1246" s="51"/>
      <c r="F1246" s="51"/>
      <c r="G1246" s="51"/>
    </row>
    <row r="1247" spans="5:7" ht="12.75">
      <c r="E1247" s="51"/>
      <c r="F1247" s="51"/>
      <c r="G1247" s="51"/>
    </row>
    <row r="1248" spans="5:7" ht="12.75">
      <c r="E1248" s="51"/>
      <c r="F1248" s="51"/>
      <c r="G1248" s="51"/>
    </row>
    <row r="1249" spans="5:7" ht="12.75">
      <c r="E1249" s="51"/>
      <c r="F1249" s="51"/>
      <c r="G1249" s="51"/>
    </row>
    <row r="1250" spans="5:7" ht="12.75">
      <c r="E1250" s="51"/>
      <c r="F1250" s="51"/>
      <c r="G1250" s="51"/>
    </row>
    <row r="1251" spans="5:7" ht="12.75">
      <c r="E1251" s="51"/>
      <c r="F1251" s="51"/>
      <c r="G1251" s="51"/>
    </row>
    <row r="1252" spans="5:7" ht="12.75">
      <c r="E1252" s="51"/>
      <c r="F1252" s="51"/>
      <c r="G1252" s="51"/>
    </row>
    <row r="1253" spans="5:7" ht="12.75">
      <c r="E1253" s="51"/>
      <c r="F1253" s="51"/>
      <c r="G1253" s="51"/>
    </row>
    <row r="1254" spans="5:7" ht="12.75">
      <c r="E1254" s="51"/>
      <c r="F1254" s="51"/>
      <c r="G1254" s="51"/>
    </row>
    <row r="1255" spans="5:7" ht="12.75">
      <c r="E1255" s="51"/>
      <c r="F1255" s="51"/>
      <c r="G1255" s="51"/>
    </row>
    <row r="1256" spans="5:7" ht="12.75">
      <c r="E1256" s="51"/>
      <c r="F1256" s="51"/>
      <c r="G1256" s="51"/>
    </row>
    <row r="1257" spans="5:7" ht="12.75">
      <c r="E1257" s="51"/>
      <c r="F1257" s="51"/>
      <c r="G1257" s="51"/>
    </row>
    <row r="1258" spans="5:7" ht="12.75">
      <c r="E1258" s="51"/>
      <c r="F1258" s="51"/>
      <c r="G1258" s="51"/>
    </row>
    <row r="1259" spans="5:7" ht="12.75">
      <c r="E1259" s="51"/>
      <c r="F1259" s="51"/>
      <c r="G1259" s="51"/>
    </row>
    <row r="1260" spans="5:7" ht="12.75">
      <c r="E1260" s="51"/>
      <c r="F1260" s="51"/>
      <c r="G1260" s="51"/>
    </row>
    <row r="1261" spans="5:7" ht="12.75">
      <c r="E1261" s="51"/>
      <c r="F1261" s="51"/>
      <c r="G1261" s="51"/>
    </row>
    <row r="1262" spans="5:7" ht="12.75">
      <c r="E1262" s="51"/>
      <c r="F1262" s="51"/>
      <c r="G1262" s="51"/>
    </row>
    <row r="1263" spans="5:7" ht="12.75">
      <c r="E1263" s="51"/>
      <c r="F1263" s="51"/>
      <c r="G1263" s="51"/>
    </row>
    <row r="1264" spans="5:7" ht="12.75">
      <c r="E1264" s="51"/>
      <c r="F1264" s="51"/>
      <c r="G1264" s="51"/>
    </row>
    <row r="1265" spans="5:7" ht="12.75">
      <c r="E1265" s="51"/>
      <c r="F1265" s="51"/>
      <c r="G1265" s="51"/>
    </row>
    <row r="1266" spans="5:7" ht="12.75">
      <c r="E1266" s="51"/>
      <c r="F1266" s="51"/>
      <c r="G1266" s="51"/>
    </row>
    <row r="1267" spans="5:7" ht="12.75">
      <c r="E1267" s="51"/>
      <c r="F1267" s="51"/>
      <c r="G1267" s="51"/>
    </row>
    <row r="1268" spans="5:7" ht="12.75">
      <c r="E1268" s="51"/>
      <c r="F1268" s="51"/>
      <c r="G1268" s="51"/>
    </row>
    <row r="1269" spans="5:7" ht="12.75">
      <c r="E1269" s="51"/>
      <c r="F1269" s="51"/>
      <c r="G1269" s="51"/>
    </row>
    <row r="1270" spans="5:7" ht="12.75">
      <c r="E1270" s="51"/>
      <c r="F1270" s="51"/>
      <c r="G1270" s="51"/>
    </row>
    <row r="1271" spans="5:7" ht="12.75">
      <c r="E1271" s="51"/>
      <c r="F1271" s="51"/>
      <c r="G1271" s="51"/>
    </row>
    <row r="1272" spans="5:7" ht="12.75">
      <c r="E1272" s="51"/>
      <c r="F1272" s="51"/>
      <c r="G1272" s="51"/>
    </row>
    <row r="1273" spans="5:7" ht="12.75">
      <c r="E1273" s="51"/>
      <c r="F1273" s="51"/>
      <c r="G1273" s="51"/>
    </row>
    <row r="1274" spans="5:7" ht="12.75">
      <c r="E1274" s="51"/>
      <c r="F1274" s="51"/>
      <c r="G1274" s="51"/>
    </row>
    <row r="1275" spans="5:7" ht="12.75">
      <c r="E1275" s="51"/>
      <c r="F1275" s="51"/>
      <c r="G1275" s="51"/>
    </row>
    <row r="1276" spans="5:7" ht="12.75">
      <c r="E1276" s="51"/>
      <c r="F1276" s="51"/>
      <c r="G1276" s="51"/>
    </row>
    <row r="1277" spans="5:7" ht="12.75">
      <c r="E1277" s="51"/>
      <c r="F1277" s="51"/>
      <c r="G1277" s="51"/>
    </row>
    <row r="1278" spans="5:7" ht="12.75">
      <c r="E1278" s="51"/>
      <c r="F1278" s="51"/>
      <c r="G1278" s="51"/>
    </row>
    <row r="1279" spans="5:7" ht="12.75">
      <c r="E1279" s="51"/>
      <c r="F1279" s="51"/>
      <c r="G1279" s="51"/>
    </row>
    <row r="1280" spans="5:7" ht="12.75">
      <c r="E1280" s="51"/>
      <c r="F1280" s="51"/>
      <c r="G1280" s="51"/>
    </row>
    <row r="1281" spans="5:7" ht="12.75">
      <c r="E1281" s="51"/>
      <c r="F1281" s="51"/>
      <c r="G1281" s="51"/>
    </row>
    <row r="1282" spans="5:7" ht="12.75">
      <c r="E1282" s="51"/>
      <c r="F1282" s="51"/>
      <c r="G1282" s="51"/>
    </row>
    <row r="1283" spans="5:7" ht="12.75">
      <c r="E1283" s="51"/>
      <c r="F1283" s="51"/>
      <c r="G1283" s="51"/>
    </row>
    <row r="1284" spans="5:7" ht="12.75">
      <c r="E1284" s="51"/>
      <c r="F1284" s="51"/>
      <c r="G1284" s="51"/>
    </row>
    <row r="1285" spans="5:7" ht="12.75">
      <c r="E1285" s="51"/>
      <c r="F1285" s="51"/>
      <c r="G1285" s="51"/>
    </row>
    <row r="1286" spans="5:7" ht="12.75">
      <c r="E1286" s="51"/>
      <c r="F1286" s="51"/>
      <c r="G1286" s="51"/>
    </row>
    <row r="1287" spans="5:7" ht="12.75">
      <c r="E1287" s="51"/>
      <c r="F1287" s="51"/>
      <c r="G1287" s="51"/>
    </row>
    <row r="1288" spans="5:7" ht="12.75">
      <c r="E1288" s="51"/>
      <c r="F1288" s="51"/>
      <c r="G1288" s="51"/>
    </row>
    <row r="1289" spans="5:7" ht="12.75">
      <c r="E1289" s="51"/>
      <c r="F1289" s="51"/>
      <c r="G1289" s="51"/>
    </row>
    <row r="1290" spans="5:7" ht="12.75">
      <c r="E1290" s="51"/>
      <c r="F1290" s="51"/>
      <c r="G1290" s="51"/>
    </row>
    <row r="1291" spans="5:7" ht="12.75">
      <c r="E1291" s="51"/>
      <c r="F1291" s="51"/>
      <c r="G1291" s="51"/>
    </row>
    <row r="1292" spans="5:7" ht="12.75">
      <c r="E1292" s="51"/>
      <c r="F1292" s="51"/>
      <c r="G1292" s="51"/>
    </row>
    <row r="1293" spans="5:7" ht="12.75">
      <c r="E1293" s="51"/>
      <c r="F1293" s="51"/>
      <c r="G1293" s="51"/>
    </row>
    <row r="1294" spans="5:7" ht="12.75">
      <c r="E1294" s="51"/>
      <c r="F1294" s="51"/>
      <c r="G1294" s="51"/>
    </row>
    <row r="1295" spans="5:7" ht="12.75">
      <c r="E1295" s="51"/>
      <c r="F1295" s="51"/>
      <c r="G1295" s="51"/>
    </row>
    <row r="1296" spans="5:7" ht="12.75">
      <c r="E1296" s="51"/>
      <c r="F1296" s="51"/>
      <c r="G1296" s="51"/>
    </row>
    <row r="1297" spans="5:7" ht="12.75">
      <c r="E1297" s="51"/>
      <c r="F1297" s="51"/>
      <c r="G1297" s="51"/>
    </row>
    <row r="1298" spans="5:7" ht="12.75">
      <c r="E1298" s="51"/>
      <c r="F1298" s="51"/>
      <c r="G1298" s="51"/>
    </row>
    <row r="1299" spans="5:7" ht="12.75">
      <c r="E1299" s="51"/>
      <c r="F1299" s="51"/>
      <c r="G1299" s="51"/>
    </row>
    <row r="1300" spans="5:7" ht="12.75">
      <c r="E1300" s="51"/>
      <c r="F1300" s="51"/>
      <c r="G1300" s="51"/>
    </row>
    <row r="1301" spans="5:7" ht="12.75">
      <c r="E1301" s="51"/>
      <c r="F1301" s="51"/>
      <c r="G1301" s="51"/>
    </row>
    <row r="1302" spans="5:7" ht="12.75">
      <c r="E1302" s="51"/>
      <c r="F1302" s="51"/>
      <c r="G1302" s="51"/>
    </row>
    <row r="1303" spans="5:7" ht="12.75">
      <c r="E1303" s="51"/>
      <c r="F1303" s="51"/>
      <c r="G1303" s="51"/>
    </row>
    <row r="1304" spans="5:7" ht="12.75">
      <c r="E1304" s="51"/>
      <c r="F1304" s="51"/>
      <c r="G1304" s="51"/>
    </row>
    <row r="1305" spans="5:7" ht="12.75">
      <c r="E1305" s="51"/>
      <c r="F1305" s="51"/>
      <c r="G1305" s="51"/>
    </row>
    <row r="1306" spans="5:7" ht="12.75">
      <c r="E1306" s="51"/>
      <c r="F1306" s="51"/>
      <c r="G1306" s="51"/>
    </row>
    <row r="1307" spans="5:7" ht="12.75">
      <c r="E1307" s="51"/>
      <c r="F1307" s="51"/>
      <c r="G1307" s="51"/>
    </row>
    <row r="1308" spans="5:7" ht="12.75">
      <c r="E1308" s="51"/>
      <c r="F1308" s="51"/>
      <c r="G1308" s="51"/>
    </row>
    <row r="1309" spans="5:7" ht="12.75">
      <c r="E1309" s="51"/>
      <c r="F1309" s="51"/>
      <c r="G1309" s="51"/>
    </row>
    <row r="1310" spans="5:7" ht="12.75">
      <c r="E1310" s="51"/>
      <c r="F1310" s="51"/>
      <c r="G1310" s="51"/>
    </row>
    <row r="1311" spans="5:7" ht="12.75">
      <c r="E1311" s="51"/>
      <c r="F1311" s="51"/>
      <c r="G1311" s="51"/>
    </row>
    <row r="1312" spans="5:7" ht="12.75">
      <c r="E1312" s="51"/>
      <c r="F1312" s="51"/>
      <c r="G1312" s="51"/>
    </row>
    <row r="1313" spans="5:7" ht="12.75">
      <c r="E1313" s="51"/>
      <c r="F1313" s="51"/>
      <c r="G1313" s="51"/>
    </row>
    <row r="1314" spans="5:7" ht="12.75">
      <c r="E1314" s="51"/>
      <c r="F1314" s="51"/>
      <c r="G1314" s="51"/>
    </row>
    <row r="1315" spans="5:7" ht="12.75">
      <c r="E1315" s="51"/>
      <c r="F1315" s="51"/>
      <c r="G1315" s="51"/>
    </row>
    <row r="1316" spans="5:7" ht="12.75">
      <c r="E1316" s="51"/>
      <c r="F1316" s="51"/>
      <c r="G1316" s="51"/>
    </row>
    <row r="1317" spans="5:7" ht="12.75">
      <c r="E1317" s="51"/>
      <c r="F1317" s="51"/>
      <c r="G1317" s="51"/>
    </row>
    <row r="1318" spans="5:7" ht="12.75">
      <c r="E1318" s="51"/>
      <c r="F1318" s="51"/>
      <c r="G1318" s="51"/>
    </row>
    <row r="1319" spans="5:7" ht="12.75">
      <c r="E1319" s="51"/>
      <c r="F1319" s="51"/>
      <c r="G1319" s="51"/>
    </row>
    <row r="1320" spans="5:7" ht="12.75">
      <c r="E1320" s="51"/>
      <c r="F1320" s="51"/>
      <c r="G1320" s="51"/>
    </row>
    <row r="1321" spans="5:7" ht="12.75">
      <c r="E1321" s="51"/>
      <c r="F1321" s="51"/>
      <c r="G1321" s="51"/>
    </row>
    <row r="1322" spans="5:7" ht="12.75">
      <c r="E1322" s="51"/>
      <c r="F1322" s="51"/>
      <c r="G1322" s="51"/>
    </row>
    <row r="1323" spans="5:7" ht="12.75">
      <c r="E1323" s="51"/>
      <c r="F1323" s="51"/>
      <c r="G1323" s="51"/>
    </row>
    <row r="1324" spans="5:7" ht="12.75">
      <c r="E1324" s="51"/>
      <c r="F1324" s="51"/>
      <c r="G1324" s="51"/>
    </row>
    <row r="1325" spans="5:7" ht="12.75">
      <c r="E1325" s="51"/>
      <c r="F1325" s="51"/>
      <c r="G1325" s="51"/>
    </row>
    <row r="1326" spans="5:7" ht="12.75">
      <c r="E1326" s="51"/>
      <c r="F1326" s="51"/>
      <c r="G1326" s="51"/>
    </row>
    <row r="1327" spans="5:7" ht="12.75">
      <c r="E1327" s="51"/>
      <c r="F1327" s="51"/>
      <c r="G1327" s="51"/>
    </row>
    <row r="1328" spans="5:7" ht="12.75">
      <c r="E1328" s="51"/>
      <c r="F1328" s="51"/>
      <c r="G1328" s="51"/>
    </row>
    <row r="1329" spans="5:7" ht="12.75">
      <c r="E1329" s="51"/>
      <c r="F1329" s="51"/>
      <c r="G1329" s="51"/>
    </row>
    <row r="1330" spans="5:7" ht="12.75">
      <c r="E1330" s="51"/>
      <c r="F1330" s="51"/>
      <c r="G1330" s="51"/>
    </row>
    <row r="1331" spans="5:7" ht="12.75">
      <c r="E1331" s="51"/>
      <c r="F1331" s="51"/>
      <c r="G1331" s="51"/>
    </row>
    <row r="1332" spans="5:7" ht="12.75">
      <c r="E1332" s="51"/>
      <c r="F1332" s="51"/>
      <c r="G1332" s="51"/>
    </row>
    <row r="1333" spans="5:7" ht="12.75">
      <c r="E1333" s="51"/>
      <c r="F1333" s="51"/>
      <c r="G1333" s="51"/>
    </row>
    <row r="1334" spans="5:7" ht="12.75">
      <c r="E1334" s="51"/>
      <c r="F1334" s="51"/>
      <c r="G1334" s="51"/>
    </row>
    <row r="1335" spans="5:7" ht="12.75">
      <c r="E1335" s="51"/>
      <c r="F1335" s="51"/>
      <c r="G1335" s="51"/>
    </row>
    <row r="1336" spans="5:7" ht="12.75">
      <c r="E1336" s="51"/>
      <c r="F1336" s="51"/>
      <c r="G1336" s="51"/>
    </row>
    <row r="1337" spans="5:7" ht="12.75">
      <c r="E1337" s="51"/>
      <c r="F1337" s="51"/>
      <c r="G1337" s="51"/>
    </row>
    <row r="1338" spans="5:7" ht="12.75">
      <c r="E1338" s="51"/>
      <c r="F1338" s="51"/>
      <c r="G1338" s="51"/>
    </row>
    <row r="1339" spans="5:7" ht="12.75">
      <c r="E1339" s="51"/>
      <c r="F1339" s="51"/>
      <c r="G1339" s="51"/>
    </row>
    <row r="1340" spans="5:7" ht="12.75">
      <c r="E1340" s="51"/>
      <c r="F1340" s="51"/>
      <c r="G1340" s="51"/>
    </row>
    <row r="1341" spans="5:7" ht="12.75">
      <c r="E1341" s="51"/>
      <c r="F1341" s="51"/>
      <c r="G1341" s="51"/>
    </row>
    <row r="1342" spans="5:7" ht="12.75">
      <c r="E1342" s="51"/>
      <c r="F1342" s="51"/>
      <c r="G1342" s="51"/>
    </row>
    <row r="1343" spans="5:7" ht="12.75">
      <c r="E1343" s="51"/>
      <c r="F1343" s="51"/>
      <c r="G1343" s="51"/>
    </row>
    <row r="1344" spans="5:7" ht="12.75">
      <c r="E1344" s="51"/>
      <c r="F1344" s="51"/>
      <c r="G1344" s="51"/>
    </row>
    <row r="1345" spans="5:7" ht="12.75">
      <c r="E1345" s="51"/>
      <c r="F1345" s="51"/>
      <c r="G1345" s="51"/>
    </row>
    <row r="1346" spans="5:7" ht="12.75">
      <c r="E1346" s="51"/>
      <c r="F1346" s="51"/>
      <c r="G1346" s="51"/>
    </row>
    <row r="1347" spans="5:7" ht="12.75">
      <c r="E1347" s="51"/>
      <c r="F1347" s="51"/>
      <c r="G1347" s="51"/>
    </row>
    <row r="1348" spans="5:7" ht="12.75">
      <c r="E1348" s="51"/>
      <c r="F1348" s="51"/>
      <c r="G1348" s="51"/>
    </row>
    <row r="1349" spans="5:7" ht="12.75">
      <c r="E1349" s="51"/>
      <c r="F1349" s="51"/>
      <c r="G1349" s="51"/>
    </row>
    <row r="1350" spans="5:7" ht="12.75">
      <c r="E1350" s="51"/>
      <c r="F1350" s="51"/>
      <c r="G1350" s="51"/>
    </row>
    <row r="1351" spans="5:7" ht="12.75">
      <c r="E1351" s="51"/>
      <c r="F1351" s="51"/>
      <c r="G1351" s="51"/>
    </row>
    <row r="1352" spans="5:7" ht="12.75">
      <c r="E1352" s="51"/>
      <c r="F1352" s="51"/>
      <c r="G1352" s="51"/>
    </row>
    <row r="1353" spans="5:7" ht="12.75">
      <c r="E1353" s="51"/>
      <c r="F1353" s="51"/>
      <c r="G1353" s="51"/>
    </row>
    <row r="1354" spans="5:7" ht="12.75">
      <c r="E1354" s="51"/>
      <c r="F1354" s="51"/>
      <c r="G1354" s="51"/>
    </row>
    <row r="1355" spans="5:7" ht="12.75">
      <c r="E1355" s="51"/>
      <c r="F1355" s="51"/>
      <c r="G1355" s="51"/>
    </row>
    <row r="1356" spans="5:7" ht="12.75">
      <c r="E1356" s="51"/>
      <c r="F1356" s="51"/>
      <c r="G1356" s="51"/>
    </row>
    <row r="1357" spans="5:7" ht="12.75">
      <c r="E1357" s="51"/>
      <c r="F1357" s="51"/>
      <c r="G1357" s="51"/>
    </row>
    <row r="1358" spans="5:7" ht="12.75">
      <c r="E1358" s="51"/>
      <c r="F1358" s="51"/>
      <c r="G1358" s="51"/>
    </row>
    <row r="1359" spans="5:7" ht="12.75">
      <c r="E1359" s="51"/>
      <c r="F1359" s="51"/>
      <c r="G1359" s="51"/>
    </row>
    <row r="1360" spans="5:7" ht="12.75">
      <c r="E1360" s="51"/>
      <c r="F1360" s="51"/>
      <c r="G1360" s="51"/>
    </row>
    <row r="1361" spans="5:7" ht="12.75">
      <c r="E1361" s="51"/>
      <c r="F1361" s="51"/>
      <c r="G1361" s="51"/>
    </row>
    <row r="1362" spans="5:7" ht="12.75">
      <c r="E1362" s="51"/>
      <c r="F1362" s="51"/>
      <c r="G1362" s="51"/>
    </row>
    <row r="1363" spans="5:7" ht="12.75">
      <c r="E1363" s="51"/>
      <c r="F1363" s="51"/>
      <c r="G1363" s="51"/>
    </row>
    <row r="1364" spans="5:7" ht="12.75">
      <c r="E1364" s="51"/>
      <c r="F1364" s="51"/>
      <c r="G1364" s="51"/>
    </row>
    <row r="1365" spans="5:7" ht="12.75">
      <c r="E1365" s="51"/>
      <c r="F1365" s="51"/>
      <c r="G1365" s="51"/>
    </row>
    <row r="1366" spans="5:7" ht="12.75">
      <c r="E1366" s="51"/>
      <c r="F1366" s="51"/>
      <c r="G1366" s="51"/>
    </row>
    <row r="1367" spans="5:7" ht="12.75">
      <c r="E1367" s="51"/>
      <c r="F1367" s="51"/>
      <c r="G1367" s="51"/>
    </row>
    <row r="1368" spans="5:7" ht="12.75">
      <c r="E1368" s="51"/>
      <c r="F1368" s="51"/>
      <c r="G1368" s="51"/>
    </row>
    <row r="1369" spans="5:7" ht="12.75">
      <c r="E1369" s="51"/>
      <c r="F1369" s="51"/>
      <c r="G1369" s="51"/>
    </row>
    <row r="1370" spans="5:7" ht="12.75">
      <c r="E1370" s="51"/>
      <c r="F1370" s="51"/>
      <c r="G1370" s="51"/>
    </row>
    <row r="1371" spans="5:7" ht="12.75">
      <c r="E1371" s="51"/>
      <c r="F1371" s="51"/>
      <c r="G1371" s="51"/>
    </row>
    <row r="1372" spans="5:7" ht="12.75">
      <c r="E1372" s="51"/>
      <c r="F1372" s="51"/>
      <c r="G1372" s="51"/>
    </row>
    <row r="1373" spans="5:7" ht="12.75">
      <c r="E1373" s="51"/>
      <c r="F1373" s="51"/>
      <c r="G1373" s="51"/>
    </row>
    <row r="1374" spans="5:7" ht="12.75">
      <c r="E1374" s="51"/>
      <c r="F1374" s="51"/>
      <c r="G1374" s="51"/>
    </row>
    <row r="1375" spans="5:7" ht="12.75">
      <c r="E1375" s="51"/>
      <c r="F1375" s="51"/>
      <c r="G1375" s="51"/>
    </row>
    <row r="1376" spans="5:7" ht="12.75">
      <c r="E1376" s="51"/>
      <c r="F1376" s="51"/>
      <c r="G1376" s="51"/>
    </row>
    <row r="1377" spans="5:7" ht="12.75">
      <c r="E1377" s="51"/>
      <c r="F1377" s="51"/>
      <c r="G1377" s="51"/>
    </row>
    <row r="1378" spans="5:7" ht="12.75">
      <c r="E1378" s="51"/>
      <c r="F1378" s="51"/>
      <c r="G1378" s="51"/>
    </row>
    <row r="1379" spans="5:7" ht="12.75">
      <c r="E1379" s="51"/>
      <c r="F1379" s="51"/>
      <c r="G1379" s="51"/>
    </row>
    <row r="1380" spans="5:7" ht="12.75">
      <c r="E1380" s="51"/>
      <c r="F1380" s="51"/>
      <c r="G1380" s="51"/>
    </row>
    <row r="1381" spans="5:7" ht="12.75">
      <c r="E1381" s="51"/>
      <c r="F1381" s="51"/>
      <c r="G1381" s="51"/>
    </row>
    <row r="1382" spans="5:7" ht="12.75">
      <c r="E1382" s="51"/>
      <c r="F1382" s="51"/>
      <c r="G1382" s="51"/>
    </row>
    <row r="1383" spans="5:7" ht="12.75">
      <c r="E1383" s="51"/>
      <c r="F1383" s="51"/>
      <c r="G1383" s="51"/>
    </row>
    <row r="1384" spans="5:7" ht="12.75">
      <c r="E1384" s="51"/>
      <c r="F1384" s="51"/>
      <c r="G1384" s="51"/>
    </row>
    <row r="1385" spans="5:7" ht="12.75">
      <c r="E1385" s="51"/>
      <c r="F1385" s="51"/>
      <c r="G1385" s="51"/>
    </row>
    <row r="1386" spans="5:7" ht="12.75">
      <c r="E1386" s="51"/>
      <c r="F1386" s="51"/>
      <c r="G1386" s="51"/>
    </row>
    <row r="1387" spans="5:7" ht="12.75">
      <c r="E1387" s="51"/>
      <c r="F1387" s="51"/>
      <c r="G1387" s="51"/>
    </row>
    <row r="1388" spans="5:7" ht="12.75">
      <c r="E1388" s="51"/>
      <c r="F1388" s="51"/>
      <c r="G1388" s="51"/>
    </row>
    <row r="1389" spans="5:7" ht="12.75">
      <c r="E1389" s="51"/>
      <c r="F1389" s="51"/>
      <c r="G1389" s="51"/>
    </row>
    <row r="1390" spans="5:7" ht="12.75">
      <c r="E1390" s="51"/>
      <c r="F1390" s="51"/>
      <c r="G1390" s="51"/>
    </row>
    <row r="1391" spans="5:7" ht="12.75">
      <c r="E1391" s="51"/>
      <c r="F1391" s="51"/>
      <c r="G1391" s="51"/>
    </row>
    <row r="1392" spans="5:7" ht="12.75">
      <c r="E1392" s="51"/>
      <c r="F1392" s="51"/>
      <c r="G1392" s="51"/>
    </row>
    <row r="1393" spans="5:7" ht="12.75">
      <c r="E1393" s="51"/>
      <c r="F1393" s="51"/>
      <c r="G1393" s="51"/>
    </row>
    <row r="1394" spans="5:7" ht="12.75">
      <c r="E1394" s="51"/>
      <c r="F1394" s="51"/>
      <c r="G1394" s="51"/>
    </row>
    <row r="1395" spans="5:7" ht="12.75">
      <c r="E1395" s="51"/>
      <c r="F1395" s="51"/>
      <c r="G1395" s="51"/>
    </row>
    <row r="1396" spans="5:7" ht="12.75">
      <c r="E1396" s="51"/>
      <c r="F1396" s="51"/>
      <c r="G1396" s="51"/>
    </row>
    <row r="1397" spans="5:7" ht="12.75">
      <c r="E1397" s="51"/>
      <c r="F1397" s="51"/>
      <c r="G1397" s="51"/>
    </row>
    <row r="1398" spans="5:7" ht="12.75">
      <c r="E1398" s="51"/>
      <c r="F1398" s="51"/>
      <c r="G1398" s="51"/>
    </row>
    <row r="1399" spans="5:7" ht="12.75">
      <c r="E1399" s="51"/>
      <c r="F1399" s="51"/>
      <c r="G1399" s="51"/>
    </row>
    <row r="1400" spans="5:7" ht="12.75">
      <c r="E1400" s="51"/>
      <c r="F1400" s="51"/>
      <c r="G1400" s="51"/>
    </row>
    <row r="1401" spans="5:7" ht="12.75">
      <c r="E1401" s="51"/>
      <c r="F1401" s="51"/>
      <c r="G1401" s="51"/>
    </row>
    <row r="1402" spans="5:7" ht="12.75">
      <c r="E1402" s="51"/>
      <c r="F1402" s="51"/>
      <c r="G1402" s="51"/>
    </row>
    <row r="1403" spans="5:7" ht="12.75">
      <c r="E1403" s="51"/>
      <c r="F1403" s="51"/>
      <c r="G1403" s="51"/>
    </row>
    <row r="1404" spans="5:7" ht="12.75">
      <c r="E1404" s="51"/>
      <c r="F1404" s="51"/>
      <c r="G1404" s="51"/>
    </row>
    <row r="1405" spans="5:7" ht="12.75">
      <c r="E1405" s="51"/>
      <c r="F1405" s="51"/>
      <c r="G1405" s="51"/>
    </row>
    <row r="1406" spans="5:7" ht="12.75">
      <c r="E1406" s="51"/>
      <c r="F1406" s="51"/>
      <c r="G1406" s="51"/>
    </row>
    <row r="1407" spans="5:7" ht="12.75">
      <c r="E1407" s="51"/>
      <c r="F1407" s="51"/>
      <c r="G1407" s="51"/>
    </row>
    <row r="1408" spans="5:7" ht="12.75">
      <c r="E1408" s="51"/>
      <c r="F1408" s="51"/>
      <c r="G1408" s="51"/>
    </row>
    <row r="1409" spans="5:7" ht="12.75">
      <c r="E1409" s="51"/>
      <c r="F1409" s="51"/>
      <c r="G1409" s="51"/>
    </row>
    <row r="1410" spans="5:7" ht="12.75">
      <c r="E1410" s="51"/>
      <c r="F1410" s="51"/>
      <c r="G1410" s="51"/>
    </row>
    <row r="1411" spans="5:7" ht="12.75">
      <c r="E1411" s="51"/>
      <c r="F1411" s="51"/>
      <c r="G1411" s="51"/>
    </row>
    <row r="1412" spans="5:7" ht="12.75">
      <c r="E1412" s="51"/>
      <c r="F1412" s="51"/>
      <c r="G1412" s="51"/>
    </row>
    <row r="1413" spans="5:7" ht="12.75">
      <c r="E1413" s="51"/>
      <c r="F1413" s="51"/>
      <c r="G1413" s="51"/>
    </row>
    <row r="1414" spans="5:7" ht="12.75">
      <c r="E1414" s="51"/>
      <c r="F1414" s="51"/>
      <c r="G1414" s="51"/>
    </row>
    <row r="1415" spans="5:7" ht="12.75">
      <c r="E1415" s="51"/>
      <c r="F1415" s="51"/>
      <c r="G1415" s="51"/>
    </row>
    <row r="1416" spans="5:7" ht="12.75">
      <c r="E1416" s="51"/>
      <c r="F1416" s="51"/>
      <c r="G1416" s="51"/>
    </row>
    <row r="1417" spans="5:7" ht="12.75">
      <c r="E1417" s="51"/>
      <c r="F1417" s="51"/>
      <c r="G1417" s="51"/>
    </row>
    <row r="1418" spans="5:7" ht="12.75">
      <c r="E1418" s="51"/>
      <c r="F1418" s="51"/>
      <c r="G1418" s="51"/>
    </row>
    <row r="1419" spans="5:7" ht="12.75">
      <c r="E1419" s="51"/>
      <c r="F1419" s="51"/>
      <c r="G1419" s="51"/>
    </row>
    <row r="1420" spans="5:7" ht="12.75">
      <c r="E1420" s="51"/>
      <c r="F1420" s="51"/>
      <c r="G1420" s="51"/>
    </row>
    <row r="1421" spans="5:7" ht="12.75">
      <c r="E1421" s="51"/>
      <c r="F1421" s="51"/>
      <c r="G1421" s="51"/>
    </row>
    <row r="1422" spans="5:7" ht="12.75">
      <c r="E1422" s="51"/>
      <c r="F1422" s="51"/>
      <c r="G1422" s="51"/>
    </row>
    <row r="1423" spans="5:7" ht="12.75">
      <c r="E1423" s="51"/>
      <c r="F1423" s="51"/>
      <c r="G1423" s="51"/>
    </row>
    <row r="1424" spans="5:7" ht="12.75">
      <c r="E1424" s="51"/>
      <c r="F1424" s="51"/>
      <c r="G1424" s="51"/>
    </row>
    <row r="1425" spans="5:7" ht="12.75">
      <c r="E1425" s="51"/>
      <c r="F1425" s="51"/>
      <c r="G1425" s="51"/>
    </row>
    <row r="1426" spans="5:7" ht="12.75">
      <c r="E1426" s="51"/>
      <c r="F1426" s="51"/>
      <c r="G1426" s="51"/>
    </row>
    <row r="1427" spans="5:7" ht="12.75">
      <c r="E1427" s="51"/>
      <c r="F1427" s="51"/>
      <c r="G1427" s="51"/>
    </row>
    <row r="1428" spans="5:7" ht="12.75">
      <c r="E1428" s="51"/>
      <c r="F1428" s="51"/>
      <c r="G1428" s="51"/>
    </row>
    <row r="1429" spans="5:7" ht="12.75">
      <c r="E1429" s="51"/>
      <c r="F1429" s="51"/>
      <c r="G1429" s="51"/>
    </row>
    <row r="1430" spans="5:7" ht="12.75">
      <c r="E1430" s="51"/>
      <c r="F1430" s="51"/>
      <c r="G1430" s="51"/>
    </row>
    <row r="1431" spans="5:7" ht="12.75">
      <c r="E1431" s="51"/>
      <c r="F1431" s="51"/>
      <c r="G1431" s="51"/>
    </row>
    <row r="1432" spans="5:7" ht="12.75">
      <c r="E1432" s="51"/>
      <c r="F1432" s="51"/>
      <c r="G1432" s="51"/>
    </row>
    <row r="1433" spans="5:7" ht="12.75">
      <c r="E1433" s="51"/>
      <c r="F1433" s="51"/>
      <c r="G1433" s="51"/>
    </row>
    <row r="1434" spans="5:7" ht="12.75">
      <c r="E1434" s="51"/>
      <c r="F1434" s="51"/>
      <c r="G1434" s="51"/>
    </row>
    <row r="1435" spans="5:7" ht="12.75">
      <c r="E1435" s="51"/>
      <c r="F1435" s="51"/>
      <c r="G1435" s="51"/>
    </row>
    <row r="1436" spans="5:7" ht="12.75">
      <c r="E1436" s="51"/>
      <c r="F1436" s="51"/>
      <c r="G1436" s="51"/>
    </row>
    <row r="1437" spans="5:7" ht="12.75">
      <c r="E1437" s="51"/>
      <c r="F1437" s="51"/>
      <c r="G1437" s="51"/>
    </row>
    <row r="1438" spans="5:7" ht="12.75">
      <c r="E1438" s="51"/>
      <c r="F1438" s="51"/>
      <c r="G1438" s="51"/>
    </row>
    <row r="1439" spans="5:7" ht="12.75">
      <c r="E1439" s="51"/>
      <c r="F1439" s="51"/>
      <c r="G1439" s="51"/>
    </row>
    <row r="1440" spans="5:7" ht="12.75">
      <c r="E1440" s="51"/>
      <c r="F1440" s="51"/>
      <c r="G1440" s="51"/>
    </row>
    <row r="1441" spans="5:7" ht="12.75">
      <c r="E1441" s="51"/>
      <c r="F1441" s="51"/>
      <c r="G1441" s="51"/>
    </row>
    <row r="1442" spans="5:7" ht="12.75">
      <c r="E1442" s="51"/>
      <c r="F1442" s="51"/>
      <c r="G1442" s="51"/>
    </row>
    <row r="1443" spans="5:7" ht="12.75">
      <c r="E1443" s="51"/>
      <c r="F1443" s="51"/>
      <c r="G1443" s="51"/>
    </row>
    <row r="1444" spans="5:7" ht="12.75">
      <c r="E1444" s="51"/>
      <c r="F1444" s="51"/>
      <c r="G1444" s="51"/>
    </row>
    <row r="1445" spans="5:7" ht="12.75">
      <c r="E1445" s="51"/>
      <c r="F1445" s="51"/>
      <c r="G1445" s="51"/>
    </row>
    <row r="1446" spans="5:7" ht="12.75">
      <c r="E1446" s="51"/>
      <c r="F1446" s="51"/>
      <c r="G1446" s="51"/>
    </row>
    <row r="1447" spans="5:7" ht="12.75">
      <c r="E1447" s="51"/>
      <c r="F1447" s="51"/>
      <c r="G1447" s="51"/>
    </row>
    <row r="1448" spans="5:7" ht="12.75">
      <c r="E1448" s="51"/>
      <c r="F1448" s="51"/>
      <c r="G1448" s="51"/>
    </row>
    <row r="1449" spans="5:7" ht="12.75">
      <c r="E1449" s="51"/>
      <c r="F1449" s="51"/>
      <c r="G1449" s="51"/>
    </row>
    <row r="1450" spans="5:7" ht="12.75">
      <c r="E1450" s="51"/>
      <c r="F1450" s="51"/>
      <c r="G1450" s="51"/>
    </row>
    <row r="1451" spans="5:7" ht="12.75">
      <c r="E1451" s="51"/>
      <c r="F1451" s="51"/>
      <c r="G1451" s="51"/>
    </row>
    <row r="1452" spans="5:7" ht="12.75">
      <c r="E1452" s="51"/>
      <c r="F1452" s="51"/>
      <c r="G1452" s="51"/>
    </row>
    <row r="1453" spans="5:7" ht="12.75">
      <c r="E1453" s="51"/>
      <c r="F1453" s="51"/>
      <c r="G1453" s="51"/>
    </row>
    <row r="1454" spans="5:7" ht="12.75">
      <c r="E1454" s="51"/>
      <c r="F1454" s="51"/>
      <c r="G1454" s="51"/>
    </row>
    <row r="1455" spans="5:7" ht="12.75">
      <c r="E1455" s="51"/>
      <c r="F1455" s="51"/>
      <c r="G1455" s="51"/>
    </row>
    <row r="1456" spans="5:7" ht="12.75">
      <c r="E1456" s="51"/>
      <c r="F1456" s="51"/>
      <c r="G1456" s="51"/>
    </row>
    <row r="1457" spans="5:7" ht="12.75">
      <c r="E1457" s="51"/>
      <c r="F1457" s="51"/>
      <c r="G1457" s="51"/>
    </row>
    <row r="1458" spans="5:7" ht="12.75">
      <c r="E1458" s="51"/>
      <c r="F1458" s="51"/>
      <c r="G1458" s="51"/>
    </row>
    <row r="1459" spans="5:7" ht="12.75">
      <c r="E1459" s="51"/>
      <c r="F1459" s="51"/>
      <c r="G1459" s="51"/>
    </row>
    <row r="1460" spans="5:7" ht="12.75">
      <c r="E1460" s="51"/>
      <c r="F1460" s="51"/>
      <c r="G1460" s="51"/>
    </row>
    <row r="1461" spans="5:7" ht="12.75">
      <c r="E1461" s="51"/>
      <c r="F1461" s="51"/>
      <c r="G1461" s="51"/>
    </row>
    <row r="1462" spans="5:7" ht="12.75">
      <c r="E1462" s="51"/>
      <c r="F1462" s="51"/>
      <c r="G1462" s="51"/>
    </row>
    <row r="1463" spans="5:7" ht="12.75">
      <c r="E1463" s="51"/>
      <c r="F1463" s="51"/>
      <c r="G1463" s="51"/>
    </row>
    <row r="1464" spans="5:7" ht="12.75">
      <c r="E1464" s="51"/>
      <c r="F1464" s="51"/>
      <c r="G1464" s="51"/>
    </row>
    <row r="1465" spans="5:7" ht="12.75">
      <c r="E1465" s="51"/>
      <c r="F1465" s="51"/>
      <c r="G1465" s="51"/>
    </row>
    <row r="1466" spans="5:7" ht="12.75">
      <c r="E1466" s="51"/>
      <c r="F1466" s="51"/>
      <c r="G1466" s="51"/>
    </row>
    <row r="1467" spans="5:7" ht="12.75">
      <c r="E1467" s="51"/>
      <c r="F1467" s="51"/>
      <c r="G1467" s="51"/>
    </row>
    <row r="1468" spans="5:7" ht="12.75">
      <c r="E1468" s="51"/>
      <c r="F1468" s="51"/>
      <c r="G1468" s="51"/>
    </row>
    <row r="1469" spans="5:7" ht="12.75">
      <c r="E1469" s="51"/>
      <c r="F1469" s="51"/>
      <c r="G1469" s="51"/>
    </row>
    <row r="1470" spans="5:7" ht="12.75">
      <c r="E1470" s="51"/>
      <c r="F1470" s="51"/>
      <c r="G1470" s="51"/>
    </row>
    <row r="1471" spans="5:7" ht="12.75">
      <c r="E1471" s="51"/>
      <c r="F1471" s="51"/>
      <c r="G1471" s="51"/>
    </row>
    <row r="1472" spans="5:7" ht="12.75">
      <c r="E1472" s="51"/>
      <c r="F1472" s="51"/>
      <c r="G1472" s="51"/>
    </row>
    <row r="1473" spans="5:7" ht="12.75">
      <c r="E1473" s="51"/>
      <c r="F1473" s="51"/>
      <c r="G1473" s="51"/>
    </row>
    <row r="1474" spans="5:7" ht="12.75">
      <c r="E1474" s="51"/>
      <c r="F1474" s="51"/>
      <c r="G1474" s="51"/>
    </row>
    <row r="1475" spans="5:7" ht="12.75">
      <c r="E1475" s="51"/>
      <c r="F1475" s="51"/>
      <c r="G1475" s="51"/>
    </row>
    <row r="1476" spans="5:7" ht="12.75">
      <c r="E1476" s="51"/>
      <c r="F1476" s="51"/>
      <c r="G1476" s="51"/>
    </row>
    <row r="1477" spans="5:7" ht="12.75">
      <c r="E1477" s="51"/>
      <c r="F1477" s="51"/>
      <c r="G1477" s="51"/>
    </row>
    <row r="1478" spans="5:7" ht="12.75">
      <c r="E1478" s="51"/>
      <c r="F1478" s="51"/>
      <c r="G1478" s="51"/>
    </row>
    <row r="1479" spans="5:7" ht="12.75">
      <c r="E1479" s="51"/>
      <c r="F1479" s="51"/>
      <c r="G1479" s="51"/>
    </row>
    <row r="1480" spans="5:7" ht="12.75">
      <c r="E1480" s="51"/>
      <c r="F1480" s="51"/>
      <c r="G1480" s="51"/>
    </row>
    <row r="1481" spans="5:7" ht="12.75">
      <c r="E1481" s="51"/>
      <c r="F1481" s="51"/>
      <c r="G1481" s="51"/>
    </row>
    <row r="1482" spans="5:7" ht="12.75">
      <c r="E1482" s="51"/>
      <c r="F1482" s="51"/>
      <c r="G1482" s="51"/>
    </row>
    <row r="1483" spans="5:7" ht="12.75">
      <c r="E1483" s="51"/>
      <c r="F1483" s="51"/>
      <c r="G1483" s="51"/>
    </row>
    <row r="1484" spans="5:7" ht="12.75">
      <c r="E1484" s="51"/>
      <c r="F1484" s="51"/>
      <c r="G1484" s="51"/>
    </row>
    <row r="1485" spans="5:7" ht="12.75">
      <c r="E1485" s="51"/>
      <c r="F1485" s="51"/>
      <c r="G1485" s="51"/>
    </row>
    <row r="1486" spans="5:7" ht="12.75">
      <c r="E1486" s="51"/>
      <c r="F1486" s="51"/>
      <c r="G1486" s="51"/>
    </row>
    <row r="1487" spans="5:7" ht="12.75">
      <c r="E1487" s="51"/>
      <c r="F1487" s="51"/>
      <c r="G1487" s="51"/>
    </row>
    <row r="1488" spans="5:7" ht="12.75">
      <c r="E1488" s="51"/>
      <c r="F1488" s="51"/>
      <c r="G1488" s="51"/>
    </row>
    <row r="1489" spans="5:7" ht="12.75">
      <c r="E1489" s="51"/>
      <c r="F1489" s="51"/>
      <c r="G1489" s="51"/>
    </row>
    <row r="1490" spans="5:7" ht="12.75">
      <c r="E1490" s="51"/>
      <c r="F1490" s="51"/>
      <c r="G1490" s="51"/>
    </row>
    <row r="1491" spans="5:7" ht="12.75">
      <c r="E1491" s="51"/>
      <c r="F1491" s="51"/>
      <c r="G1491" s="51"/>
    </row>
    <row r="1492" spans="5:7" ht="12.75">
      <c r="E1492" s="51"/>
      <c r="F1492" s="51"/>
      <c r="G1492" s="51"/>
    </row>
    <row r="1493" spans="5:7" ht="12.75">
      <c r="E1493" s="51"/>
      <c r="F1493" s="51"/>
      <c r="G1493" s="51"/>
    </row>
    <row r="1494" spans="5:7" ht="12.75">
      <c r="E1494" s="51"/>
      <c r="F1494" s="51"/>
      <c r="G1494" s="51"/>
    </row>
    <row r="1495" spans="5:7" ht="12.75">
      <c r="E1495" s="51"/>
      <c r="F1495" s="51"/>
      <c r="G1495" s="51"/>
    </row>
    <row r="1496" spans="5:7" ht="12.75">
      <c r="E1496" s="51"/>
      <c r="F1496" s="51"/>
      <c r="G1496" s="51"/>
    </row>
    <row r="1497" spans="5:7" ht="12.75">
      <c r="E1497" s="51"/>
      <c r="F1497" s="51"/>
      <c r="G1497" s="51"/>
    </row>
    <row r="1498" spans="5:7" ht="12.75">
      <c r="E1498" s="51"/>
      <c r="F1498" s="51"/>
      <c r="G1498" s="51"/>
    </row>
    <row r="1499" spans="5:7" ht="12.75">
      <c r="E1499" s="51"/>
      <c r="F1499" s="51"/>
      <c r="G1499" s="51"/>
    </row>
    <row r="1500" spans="5:7" ht="12.75">
      <c r="E1500" s="51"/>
      <c r="F1500" s="51"/>
      <c r="G1500" s="51"/>
    </row>
    <row r="1501" spans="5:7" ht="12.75">
      <c r="E1501" s="51"/>
      <c r="F1501" s="51"/>
      <c r="G1501" s="51"/>
    </row>
    <row r="1502" spans="5:7" ht="12.75">
      <c r="E1502" s="51"/>
      <c r="F1502" s="51"/>
      <c r="G1502" s="51"/>
    </row>
    <row r="1503" spans="5:7" ht="12.75">
      <c r="E1503" s="51"/>
      <c r="F1503" s="51"/>
      <c r="G1503" s="51"/>
    </row>
    <row r="1504" spans="5:7" ht="12.75">
      <c r="E1504" s="51"/>
      <c r="F1504" s="51"/>
      <c r="G1504" s="51"/>
    </row>
    <row r="1505" spans="5:7" ht="12.75">
      <c r="E1505" s="51"/>
      <c r="F1505" s="51"/>
      <c r="G1505" s="51"/>
    </row>
    <row r="1506" spans="5:7" ht="12.75">
      <c r="E1506" s="51"/>
      <c r="F1506" s="51"/>
      <c r="G1506" s="51"/>
    </row>
    <row r="1507" spans="5:7" ht="12.75">
      <c r="E1507" s="51"/>
      <c r="F1507" s="51"/>
      <c r="G1507" s="51"/>
    </row>
    <row r="1508" spans="5:7" ht="12.75">
      <c r="E1508" s="51"/>
      <c r="F1508" s="51"/>
      <c r="G1508" s="51"/>
    </row>
    <row r="1509" spans="5:7" ht="12.75">
      <c r="E1509" s="51"/>
      <c r="F1509" s="51"/>
      <c r="G1509" s="51"/>
    </row>
    <row r="1510" spans="5:7" ht="12.75">
      <c r="E1510" s="51"/>
      <c r="F1510" s="51"/>
      <c r="G1510" s="51"/>
    </row>
    <row r="1511" spans="5:7" ht="12.75">
      <c r="E1511" s="51"/>
      <c r="F1511" s="51"/>
      <c r="G1511" s="51"/>
    </row>
    <row r="1512" spans="5:7" ht="12.75">
      <c r="E1512" s="51"/>
      <c r="F1512" s="51"/>
      <c r="G1512" s="51"/>
    </row>
    <row r="1513" spans="5:7" ht="12.75">
      <c r="E1513" s="51"/>
      <c r="F1513" s="51"/>
      <c r="G1513" s="51"/>
    </row>
    <row r="1514" spans="5:7" ht="12.75">
      <c r="E1514" s="51"/>
      <c r="F1514" s="51"/>
      <c r="G1514" s="51"/>
    </row>
    <row r="1515" spans="5:7" ht="12.75">
      <c r="E1515" s="51"/>
      <c r="F1515" s="51"/>
      <c r="G1515" s="51"/>
    </row>
    <row r="1516" spans="5:7" ht="12.75">
      <c r="E1516" s="51"/>
      <c r="F1516" s="51"/>
      <c r="G1516" s="51"/>
    </row>
    <row r="1517" spans="5:7" ht="12.75">
      <c r="E1517" s="51"/>
      <c r="F1517" s="51"/>
      <c r="G1517" s="51"/>
    </row>
    <row r="1518" spans="5:7" ht="12.75">
      <c r="E1518" s="51"/>
      <c r="F1518" s="51"/>
      <c r="G1518" s="51"/>
    </row>
    <row r="1519" spans="5:7" ht="12.75">
      <c r="E1519" s="51"/>
      <c r="F1519" s="51"/>
      <c r="G1519" s="51"/>
    </row>
    <row r="1520" spans="5:7" ht="12.75">
      <c r="E1520" s="51"/>
      <c r="F1520" s="51"/>
      <c r="G1520" s="51"/>
    </row>
    <row r="1521" spans="5:7" ht="12.75">
      <c r="E1521" s="51"/>
      <c r="F1521" s="51"/>
      <c r="G1521" s="51"/>
    </row>
    <row r="1522" spans="5:7" ht="12.75">
      <c r="E1522" s="51"/>
      <c r="F1522" s="51"/>
      <c r="G1522" s="51"/>
    </row>
    <row r="1523" spans="5:7" ht="12.75">
      <c r="E1523" s="51"/>
      <c r="F1523" s="51"/>
      <c r="G1523" s="51"/>
    </row>
    <row r="1524" spans="5:7" ht="12.75">
      <c r="E1524" s="51"/>
      <c r="F1524" s="51"/>
      <c r="G1524" s="51"/>
    </row>
    <row r="1525" spans="5:7" ht="12.75">
      <c r="E1525" s="51"/>
      <c r="F1525" s="51"/>
      <c r="G1525" s="51"/>
    </row>
    <row r="1526" spans="5:7" ht="12.75">
      <c r="E1526" s="51"/>
      <c r="F1526" s="51"/>
      <c r="G1526" s="51"/>
    </row>
    <row r="1527" spans="5:7" ht="12.75">
      <c r="E1527" s="51"/>
      <c r="F1527" s="51"/>
      <c r="G1527" s="51"/>
    </row>
    <row r="1528" spans="5:7" ht="12.75">
      <c r="E1528" s="51"/>
      <c r="F1528" s="51"/>
      <c r="G1528" s="51"/>
    </row>
    <row r="1529" spans="5:7" ht="12.75">
      <c r="E1529" s="51"/>
      <c r="F1529" s="51"/>
      <c r="G1529" s="51"/>
    </row>
    <row r="1530" spans="5:7" ht="12.75">
      <c r="E1530" s="51"/>
      <c r="F1530" s="51"/>
      <c r="G1530" s="51"/>
    </row>
    <row r="1531" spans="5:7" ht="12.75">
      <c r="E1531" s="51"/>
      <c r="F1531" s="51"/>
      <c r="G1531" s="51"/>
    </row>
    <row r="1532" spans="5:7" ht="12.75">
      <c r="E1532" s="51"/>
      <c r="F1532" s="51"/>
      <c r="G1532" s="51"/>
    </row>
    <row r="1533" spans="5:7" ht="12.75">
      <c r="E1533" s="51"/>
      <c r="F1533" s="51"/>
      <c r="G1533" s="51"/>
    </row>
    <row r="1534" spans="5:7" ht="12.75">
      <c r="E1534" s="51"/>
      <c r="F1534" s="51"/>
      <c r="G1534" s="51"/>
    </row>
    <row r="1535" spans="5:7" ht="12.75">
      <c r="E1535" s="51"/>
      <c r="F1535" s="51"/>
      <c r="G1535" s="51"/>
    </row>
    <row r="1536" spans="5:7" ht="12.75">
      <c r="E1536" s="51"/>
      <c r="F1536" s="51"/>
      <c r="G1536" s="51"/>
    </row>
    <row r="1537" spans="5:7" ht="12.75">
      <c r="E1537" s="51"/>
      <c r="F1537" s="51"/>
      <c r="G1537" s="51"/>
    </row>
    <row r="1538" spans="5:7" ht="12.75">
      <c r="E1538" s="51"/>
      <c r="F1538" s="51"/>
      <c r="G1538" s="51"/>
    </row>
    <row r="1539" spans="5:7" ht="12.75">
      <c r="E1539" s="51"/>
      <c r="F1539" s="51"/>
      <c r="G1539" s="51"/>
    </row>
    <row r="1540" spans="5:7" ht="12.75">
      <c r="E1540" s="51"/>
      <c r="F1540" s="51"/>
      <c r="G1540" s="51"/>
    </row>
    <row r="1541" spans="5:7" ht="12.75">
      <c r="E1541" s="51"/>
      <c r="F1541" s="51"/>
      <c r="G1541" s="51"/>
    </row>
    <row r="1542" spans="5:7" ht="12.75">
      <c r="E1542" s="51"/>
      <c r="F1542" s="51"/>
      <c r="G1542" s="51"/>
    </row>
    <row r="1543" spans="5:7" ht="12.75">
      <c r="E1543" s="51"/>
      <c r="F1543" s="51"/>
      <c r="G1543" s="51"/>
    </row>
    <row r="1544" spans="5:7" ht="12.75">
      <c r="E1544" s="51"/>
      <c r="F1544" s="51"/>
      <c r="G1544" s="51"/>
    </row>
    <row r="1545" spans="5:7" ht="12.75">
      <c r="E1545" s="51"/>
      <c r="F1545" s="51"/>
      <c r="G1545" s="51"/>
    </row>
    <row r="1546" spans="5:7" ht="12.75">
      <c r="E1546" s="51"/>
      <c r="F1546" s="51"/>
      <c r="G1546" s="51"/>
    </row>
    <row r="1547" spans="5:7" ht="12.75">
      <c r="E1547" s="51"/>
      <c r="F1547" s="51"/>
      <c r="G1547" s="51"/>
    </row>
    <row r="1548" spans="5:7" ht="12.75">
      <c r="E1548" s="51"/>
      <c r="F1548" s="51"/>
      <c r="G1548" s="51"/>
    </row>
    <row r="1549" spans="5:7" ht="12.75">
      <c r="E1549" s="51"/>
      <c r="F1549" s="51"/>
      <c r="G1549" s="51"/>
    </row>
    <row r="1550" spans="5:7" ht="12.75">
      <c r="E1550" s="51"/>
      <c r="F1550" s="51"/>
      <c r="G1550" s="51"/>
    </row>
    <row r="1551" spans="5:7" ht="12.75">
      <c r="E1551" s="51"/>
      <c r="F1551" s="51"/>
      <c r="G1551" s="51"/>
    </row>
    <row r="1552" spans="5:7" ht="12.75">
      <c r="E1552" s="51"/>
      <c r="F1552" s="51"/>
      <c r="G1552" s="51"/>
    </row>
    <row r="1553" spans="5:7" ht="12.75">
      <c r="E1553" s="51"/>
      <c r="F1553" s="51"/>
      <c r="G1553" s="51"/>
    </row>
    <row r="1554" spans="5:7" ht="12.75">
      <c r="E1554" s="51"/>
      <c r="F1554" s="51"/>
      <c r="G1554" s="51"/>
    </row>
    <row r="1555" spans="5:7" ht="12.75">
      <c r="E1555" s="51"/>
      <c r="F1555" s="51"/>
      <c r="G1555" s="51"/>
    </row>
    <row r="1556" spans="5:7" ht="12.75">
      <c r="E1556" s="51"/>
      <c r="F1556" s="51"/>
      <c r="G1556" s="51"/>
    </row>
    <row r="1557" spans="5:7" ht="12.75">
      <c r="E1557" s="51"/>
      <c r="F1557" s="51"/>
      <c r="G1557" s="51"/>
    </row>
    <row r="1558" spans="5:7" ht="12.75">
      <c r="E1558" s="51"/>
      <c r="F1558" s="51"/>
      <c r="G1558" s="51"/>
    </row>
    <row r="1559" spans="5:7" ht="12.75">
      <c r="E1559" s="51"/>
      <c r="F1559" s="51"/>
      <c r="G1559" s="51"/>
    </row>
    <row r="1560" spans="5:7" ht="12.75">
      <c r="E1560" s="51"/>
      <c r="F1560" s="51"/>
      <c r="G1560" s="51"/>
    </row>
    <row r="1561" spans="5:7" ht="12.75">
      <c r="E1561" s="51"/>
      <c r="F1561" s="51"/>
      <c r="G1561" s="51"/>
    </row>
    <row r="1562" spans="5:7" ht="12.75">
      <c r="E1562" s="51"/>
      <c r="F1562" s="51"/>
      <c r="G1562" s="51"/>
    </row>
    <row r="1563" spans="5:7" ht="12.75">
      <c r="E1563" s="51"/>
      <c r="F1563" s="51"/>
      <c r="G1563" s="51"/>
    </row>
    <row r="1564" spans="5:7" ht="12.75">
      <c r="E1564" s="51"/>
      <c r="F1564" s="51"/>
      <c r="G1564" s="51"/>
    </row>
    <row r="1565" spans="5:7" ht="12.75">
      <c r="E1565" s="51"/>
      <c r="F1565" s="51"/>
      <c r="G1565" s="51"/>
    </row>
    <row r="1566" spans="5:7" ht="12.75">
      <c r="E1566" s="51"/>
      <c r="F1566" s="51"/>
      <c r="G1566" s="51"/>
    </row>
    <row r="1567" spans="5:7" ht="12.75">
      <c r="E1567" s="51"/>
      <c r="F1567" s="51"/>
      <c r="G1567" s="51"/>
    </row>
    <row r="1568" spans="5:7" ht="12.75">
      <c r="E1568" s="51"/>
      <c r="F1568" s="51"/>
      <c r="G1568" s="51"/>
    </row>
    <row r="1569" spans="5:7" ht="12.75">
      <c r="E1569" s="51"/>
      <c r="F1569" s="51"/>
      <c r="G1569" s="51"/>
    </row>
    <row r="1570" spans="5:7" ht="12.75">
      <c r="E1570" s="51"/>
      <c r="F1570" s="51"/>
      <c r="G1570" s="51"/>
    </row>
    <row r="1571" spans="5:7" ht="12.75">
      <c r="E1571" s="51"/>
      <c r="F1571" s="51"/>
      <c r="G1571" s="51"/>
    </row>
    <row r="1572" spans="5:7" ht="12.75">
      <c r="E1572" s="51"/>
      <c r="F1572" s="51"/>
      <c r="G1572" s="51"/>
    </row>
    <row r="1573" spans="5:7" ht="12.75">
      <c r="E1573" s="51"/>
      <c r="F1573" s="51"/>
      <c r="G1573" s="51"/>
    </row>
    <row r="1574" spans="5:7" ht="12.75">
      <c r="E1574" s="51"/>
      <c r="F1574" s="51"/>
      <c r="G1574" s="51"/>
    </row>
    <row r="1575" spans="5:7" ht="12.75">
      <c r="E1575" s="51"/>
      <c r="F1575" s="51"/>
      <c r="G1575" s="51"/>
    </row>
    <row r="1576" spans="5:7" ht="12.75">
      <c r="E1576" s="51"/>
      <c r="F1576" s="51"/>
      <c r="G1576" s="51"/>
    </row>
    <row r="1577" spans="5:7" ht="12.75">
      <c r="E1577" s="51"/>
      <c r="F1577" s="51"/>
      <c r="G1577" s="51"/>
    </row>
    <row r="1578" spans="5:7" ht="12.75">
      <c r="E1578" s="51"/>
      <c r="F1578" s="51"/>
      <c r="G1578" s="51"/>
    </row>
    <row r="1579" spans="5:7" ht="12.75">
      <c r="E1579" s="51"/>
      <c r="F1579" s="51"/>
      <c r="G1579" s="51"/>
    </row>
    <row r="1580" spans="5:7" ht="12.75">
      <c r="E1580" s="51"/>
      <c r="F1580" s="51"/>
      <c r="G1580" s="51"/>
    </row>
    <row r="1581" spans="5:7" ht="12.75">
      <c r="E1581" s="51"/>
      <c r="F1581" s="51"/>
      <c r="G1581" s="51"/>
    </row>
    <row r="1582" spans="5:7" ht="12.75">
      <c r="E1582" s="51"/>
      <c r="F1582" s="51"/>
      <c r="G1582" s="51"/>
    </row>
    <row r="1583" spans="5:7" ht="12.75">
      <c r="E1583" s="51"/>
      <c r="F1583" s="51"/>
      <c r="G1583" s="51"/>
    </row>
    <row r="1584" spans="5:7" ht="12.75">
      <c r="E1584" s="51"/>
      <c r="F1584" s="51"/>
      <c r="G1584" s="51"/>
    </row>
    <row r="1585" spans="5:7" ht="12.75">
      <c r="E1585" s="51"/>
      <c r="F1585" s="51"/>
      <c r="G1585" s="51"/>
    </row>
    <row r="1586" spans="5:7" ht="12.75">
      <c r="E1586" s="51"/>
      <c r="F1586" s="51"/>
      <c r="G1586" s="51"/>
    </row>
    <row r="1587" spans="5:7" ht="12.75">
      <c r="E1587" s="51"/>
      <c r="F1587" s="51"/>
      <c r="G1587" s="51"/>
    </row>
    <row r="1588" spans="5:7" ht="12.75">
      <c r="E1588" s="51"/>
      <c r="F1588" s="51"/>
      <c r="G1588" s="51"/>
    </row>
    <row r="1589" spans="5:7" ht="12.75">
      <c r="E1589" s="51"/>
      <c r="F1589" s="51"/>
      <c r="G1589" s="51"/>
    </row>
    <row r="1590" spans="5:7" ht="12.75">
      <c r="E1590" s="51"/>
      <c r="F1590" s="51"/>
      <c r="G1590" s="51"/>
    </row>
    <row r="1591" spans="5:7" ht="12.75">
      <c r="E1591" s="51"/>
      <c r="F1591" s="51"/>
      <c r="G1591" s="51"/>
    </row>
    <row r="1592" spans="5:7" ht="12.75">
      <c r="E1592" s="51"/>
      <c r="F1592" s="51"/>
      <c r="G1592" s="51"/>
    </row>
    <row r="1593" spans="5:7" ht="12.75">
      <c r="E1593" s="51"/>
      <c r="F1593" s="51"/>
      <c r="G1593" s="51"/>
    </row>
    <row r="1594" spans="5:7" ht="12.75">
      <c r="E1594" s="51"/>
      <c r="F1594" s="51"/>
      <c r="G1594" s="51"/>
    </row>
    <row r="1595" spans="5:7" ht="12.75">
      <c r="E1595" s="51"/>
      <c r="F1595" s="51"/>
      <c r="G1595" s="51"/>
    </row>
    <row r="1596" spans="5:7" ht="12.75">
      <c r="E1596" s="51"/>
      <c r="F1596" s="51"/>
      <c r="G1596" s="51"/>
    </row>
    <row r="1597" spans="5:7" ht="12.75">
      <c r="E1597" s="51"/>
      <c r="F1597" s="51"/>
      <c r="G1597" s="51"/>
    </row>
    <row r="1598" spans="5:7" ht="12.75">
      <c r="E1598" s="51"/>
      <c r="F1598" s="51"/>
      <c r="G1598" s="51"/>
    </row>
    <row r="1599" spans="5:7" ht="12.75">
      <c r="E1599" s="51"/>
      <c r="F1599" s="51"/>
      <c r="G1599" s="51"/>
    </row>
    <row r="1600" spans="5:7" ht="12.75">
      <c r="E1600" s="51"/>
      <c r="F1600" s="51"/>
      <c r="G1600" s="51"/>
    </row>
    <row r="1601" spans="5:7" ht="12.75">
      <c r="E1601" s="51"/>
      <c r="F1601" s="51"/>
      <c r="G1601" s="51"/>
    </row>
    <row r="1602" spans="5:7" ht="12.75">
      <c r="E1602" s="51"/>
      <c r="F1602" s="51"/>
      <c r="G1602" s="51"/>
    </row>
    <row r="1603" spans="5:7" ht="12.75">
      <c r="E1603" s="51"/>
      <c r="F1603" s="51"/>
      <c r="G1603" s="51"/>
    </row>
    <row r="1604" spans="5:7" ht="12.75">
      <c r="E1604" s="51"/>
      <c r="F1604" s="51"/>
      <c r="G1604" s="51"/>
    </row>
    <row r="1605" spans="5:7" ht="12.75">
      <c r="E1605" s="51"/>
      <c r="F1605" s="51"/>
      <c r="G1605" s="51"/>
    </row>
    <row r="1606" spans="5:7" ht="12.75">
      <c r="E1606" s="51"/>
      <c r="F1606" s="51"/>
      <c r="G1606" s="51"/>
    </row>
    <row r="1607" spans="5:7" ht="12.75">
      <c r="E1607" s="51"/>
      <c r="F1607" s="51"/>
      <c r="G1607" s="51"/>
    </row>
    <row r="1608" spans="5:7" ht="12.75">
      <c r="E1608" s="51"/>
      <c r="F1608" s="51"/>
      <c r="G1608" s="51"/>
    </row>
    <row r="1609" spans="5:7" ht="12.75">
      <c r="E1609" s="51"/>
      <c r="F1609" s="51"/>
      <c r="G1609" s="51"/>
    </row>
    <row r="1610" spans="5:7" ht="12.75">
      <c r="E1610" s="51"/>
      <c r="F1610" s="51"/>
      <c r="G1610" s="51"/>
    </row>
    <row r="1611" spans="5:7" ht="12.75">
      <c r="E1611" s="51"/>
      <c r="F1611" s="51"/>
      <c r="G1611" s="51"/>
    </row>
    <row r="1612" spans="5:7" ht="12.75">
      <c r="E1612" s="51"/>
      <c r="F1612" s="51"/>
      <c r="G1612" s="51"/>
    </row>
    <row r="1613" spans="5:7" ht="12.75">
      <c r="E1613" s="51"/>
      <c r="F1613" s="51"/>
      <c r="G1613" s="51"/>
    </row>
    <row r="1614" spans="5:7" ht="12.75">
      <c r="E1614" s="51"/>
      <c r="F1614" s="51"/>
      <c r="G1614" s="51"/>
    </row>
    <row r="1615" spans="5:7" ht="12.75">
      <c r="E1615" s="51"/>
      <c r="F1615" s="51"/>
      <c r="G1615" s="51"/>
    </row>
    <row r="1616" spans="5:7" ht="12.75">
      <c r="E1616" s="51"/>
      <c r="F1616" s="51"/>
      <c r="G1616" s="51"/>
    </row>
    <row r="1617" spans="5:7" ht="12.75">
      <c r="E1617" s="51"/>
      <c r="F1617" s="51"/>
      <c r="G1617" s="51"/>
    </row>
    <row r="1618" spans="5:7" ht="12.75">
      <c r="E1618" s="51"/>
      <c r="F1618" s="51"/>
      <c r="G1618" s="51"/>
    </row>
    <row r="1619" spans="5:7" ht="12.75">
      <c r="E1619" s="51"/>
      <c r="F1619" s="51"/>
      <c r="G1619" s="51"/>
    </row>
    <row r="1620" spans="5:7" ht="12.75">
      <c r="E1620" s="51"/>
      <c r="F1620" s="51"/>
      <c r="G1620" s="51"/>
    </row>
    <row r="1621" spans="5:7" ht="12.75">
      <c r="E1621" s="51"/>
      <c r="F1621" s="51"/>
      <c r="G1621" s="51"/>
    </row>
    <row r="1622" spans="5:7" ht="12.75">
      <c r="E1622" s="51"/>
      <c r="F1622" s="51"/>
      <c r="G1622" s="51"/>
    </row>
    <row r="1623" spans="5:7" ht="12.75">
      <c r="E1623" s="51"/>
      <c r="F1623" s="51"/>
      <c r="G1623" s="51"/>
    </row>
    <row r="1624" spans="5:7" ht="12.75">
      <c r="E1624" s="51"/>
      <c r="F1624" s="51"/>
      <c r="G1624" s="51"/>
    </row>
    <row r="1625" spans="5:7" ht="12.75">
      <c r="E1625" s="51"/>
      <c r="F1625" s="51"/>
      <c r="G1625" s="51"/>
    </row>
    <row r="1626" spans="5:7" ht="12.75">
      <c r="E1626" s="51"/>
      <c r="F1626" s="51"/>
      <c r="G1626" s="51"/>
    </row>
    <row r="1627" spans="5:7" ht="12.75">
      <c r="E1627" s="51"/>
      <c r="F1627" s="51"/>
      <c r="G1627" s="51"/>
    </row>
    <row r="1628" spans="5:7" ht="12.75">
      <c r="E1628" s="51"/>
      <c r="F1628" s="51"/>
      <c r="G1628" s="51"/>
    </row>
    <row r="1629" spans="5:7" ht="12.75">
      <c r="E1629" s="51"/>
      <c r="F1629" s="51"/>
      <c r="G1629" s="51"/>
    </row>
    <row r="1630" spans="5:7" ht="12.75">
      <c r="E1630" s="51"/>
      <c r="F1630" s="51"/>
      <c r="G1630" s="51"/>
    </row>
    <row r="1631" spans="5:7" ht="12.75">
      <c r="E1631" s="51"/>
      <c r="F1631" s="51"/>
      <c r="G1631" s="51"/>
    </row>
    <row r="1632" spans="5:7" ht="12.75">
      <c r="E1632" s="51"/>
      <c r="F1632" s="51"/>
      <c r="G1632" s="51"/>
    </row>
    <row r="1633" spans="5:7" ht="12.75">
      <c r="E1633" s="51"/>
      <c r="F1633" s="51"/>
      <c r="G1633" s="51"/>
    </row>
    <row r="1634" spans="5:7" ht="12.75">
      <c r="E1634" s="51"/>
      <c r="F1634" s="51"/>
      <c r="G1634" s="51"/>
    </row>
    <row r="1635" spans="5:7" ht="12.75">
      <c r="E1635" s="51"/>
      <c r="F1635" s="51"/>
      <c r="G1635" s="51"/>
    </row>
    <row r="1636" spans="5:7" ht="12.75">
      <c r="E1636" s="51"/>
      <c r="F1636" s="51"/>
      <c r="G1636" s="51"/>
    </row>
    <row r="1637" spans="5:7" ht="12.75">
      <c r="E1637" s="51"/>
      <c r="F1637" s="51"/>
      <c r="G1637" s="51"/>
    </row>
    <row r="1638" spans="5:7" ht="12.75">
      <c r="E1638" s="51"/>
      <c r="F1638" s="51"/>
      <c r="G1638" s="51"/>
    </row>
    <row r="1639" spans="5:7" ht="12.75">
      <c r="E1639" s="51"/>
      <c r="F1639" s="51"/>
      <c r="G1639" s="51"/>
    </row>
    <row r="1640" spans="5:7" ht="12.75">
      <c r="E1640" s="51"/>
      <c r="F1640" s="51"/>
      <c r="G1640" s="51"/>
    </row>
    <row r="1641" spans="5:7" ht="12.75">
      <c r="E1641" s="51"/>
      <c r="F1641" s="51"/>
      <c r="G1641" s="51"/>
    </row>
    <row r="1642" spans="5:7" ht="12.75">
      <c r="E1642" s="51"/>
      <c r="F1642" s="51"/>
      <c r="G1642" s="51"/>
    </row>
    <row r="1643" spans="5:7" ht="12.75">
      <c r="E1643" s="51"/>
      <c r="F1643" s="51"/>
      <c r="G1643" s="51"/>
    </row>
    <row r="1644" spans="5:7" ht="12.75">
      <c r="E1644" s="51"/>
      <c r="F1644" s="51"/>
      <c r="G1644" s="51"/>
    </row>
    <row r="1645" spans="5:7" ht="12.75">
      <c r="E1645" s="51"/>
      <c r="F1645" s="51"/>
      <c r="G1645" s="51"/>
    </row>
    <row r="1646" spans="5:7" ht="12.75">
      <c r="E1646" s="51"/>
      <c r="F1646" s="51"/>
      <c r="G1646" s="51"/>
    </row>
    <row r="1647" spans="5:7" ht="12.75">
      <c r="E1647" s="51"/>
      <c r="F1647" s="51"/>
      <c r="G1647" s="51"/>
    </row>
    <row r="1648" spans="5:7" ht="12.75">
      <c r="E1648" s="51"/>
      <c r="F1648" s="51"/>
      <c r="G1648" s="51"/>
    </row>
    <row r="1649" spans="5:7" ht="12.75">
      <c r="E1649" s="51"/>
      <c r="F1649" s="51"/>
      <c r="G1649" s="51"/>
    </row>
    <row r="1650" spans="5:7" ht="12.75">
      <c r="E1650" s="51"/>
      <c r="F1650" s="51"/>
      <c r="G1650" s="51"/>
    </row>
    <row r="1651" spans="5:7" ht="12.75">
      <c r="E1651" s="51"/>
      <c r="F1651" s="51"/>
      <c r="G1651" s="51"/>
    </row>
    <row r="1652" spans="5:7" ht="12.75">
      <c r="E1652" s="51"/>
      <c r="F1652" s="51"/>
      <c r="G1652" s="51"/>
    </row>
    <row r="1653" spans="5:7" ht="12.75">
      <c r="E1653" s="51"/>
      <c r="F1653" s="51"/>
      <c r="G1653" s="51"/>
    </row>
    <row r="1654" spans="5:7" ht="12.75">
      <c r="E1654" s="51"/>
      <c r="F1654" s="51"/>
      <c r="G1654" s="51"/>
    </row>
    <row r="1655" spans="5:7" ht="12.75">
      <c r="E1655" s="51"/>
      <c r="F1655" s="51"/>
      <c r="G1655" s="51"/>
    </row>
    <row r="1656" spans="5:7" ht="12.75">
      <c r="E1656" s="51"/>
      <c r="F1656" s="51"/>
      <c r="G1656" s="51"/>
    </row>
    <row r="1657" spans="5:7" ht="12.75">
      <c r="E1657" s="51"/>
      <c r="F1657" s="51"/>
      <c r="G1657" s="51"/>
    </row>
    <row r="1658" spans="5:7" ht="12.75">
      <c r="E1658" s="51"/>
      <c r="F1658" s="51"/>
      <c r="G1658" s="51"/>
    </row>
    <row r="1659" spans="5:7" ht="12.75">
      <c r="E1659" s="51"/>
      <c r="F1659" s="51"/>
      <c r="G1659" s="51"/>
    </row>
    <row r="1660" spans="5:7" ht="12.75">
      <c r="E1660" s="51"/>
      <c r="F1660" s="51"/>
      <c r="G1660" s="51"/>
    </row>
  </sheetData>
  <sheetProtection/>
  <printOptions/>
  <pageMargins left="0.31496062992125984" right="0.15748031496062992" top="0.8661417322834646" bottom="0.7874015748031497" header="0.35433070866141736" footer="0.5511811023622047"/>
  <pageSetup horizontalDpi="600" verticalDpi="600" orientation="landscape" paperSize="9" scale="97" r:id="rId1"/>
  <headerFooter alignWithMargins="0">
    <oddHeader>&amp;L&amp;"Arial CE,Fett"&amp;14&amp;ECeny jednostkowe&amp;"Arial CE,Standard"&amp;E
&amp;12Grupa Górazdze&amp;C&amp;14&amp;A</oddHeader>
    <oddFooter>&amp;LPlik: &amp;F / &amp;A&amp;CStrona: &amp;P / &amp;N</oddFooter>
  </headerFooter>
  <rowBreaks count="2" manualBreakCount="2">
    <brk id="28" max="6" man="1"/>
    <brk id="51" max="6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18"/>
  <sheetViews>
    <sheetView zoomScale="75" zoomScaleNormal="75" zoomScaleSheetLayoutView="75" zoomScalePageLayoutView="0" workbookViewId="0" topLeftCell="A212">
      <selection activeCell="N183" sqref="N183"/>
    </sheetView>
  </sheetViews>
  <sheetFormatPr defaultColWidth="9.00390625" defaultRowHeight="12.75"/>
  <cols>
    <col min="2" max="2" width="66.375" style="0" customWidth="1"/>
    <col min="3" max="3" width="12.625" style="0" customWidth="1"/>
    <col min="4" max="4" width="12.25390625" style="0" customWidth="1"/>
    <col min="5" max="5" width="10.875" style="18" customWidth="1"/>
    <col min="6" max="6" width="9.875" style="0" customWidth="1"/>
    <col min="7" max="7" width="11.25390625" style="0" customWidth="1"/>
    <col min="8" max="8" width="0" style="0" hidden="1" customWidth="1"/>
    <col min="9" max="10" width="0" style="276" hidden="1" customWidth="1"/>
    <col min="11" max="12" width="0" style="0" hidden="1" customWidth="1"/>
  </cols>
  <sheetData>
    <row r="1" spans="1:9" ht="18">
      <c r="A1" s="16" t="s">
        <v>1462</v>
      </c>
      <c r="B1" s="17" t="s">
        <v>1463</v>
      </c>
      <c r="C1" s="79" t="s">
        <v>1464</v>
      </c>
      <c r="D1" s="16" t="s">
        <v>1465</v>
      </c>
      <c r="E1" s="16" t="s">
        <v>1466</v>
      </c>
      <c r="F1" s="16" t="s">
        <v>1466</v>
      </c>
      <c r="G1" s="16" t="s">
        <v>1466</v>
      </c>
      <c r="I1" s="275" t="s">
        <v>1466</v>
      </c>
    </row>
    <row r="2" spans="1:12" ht="12.75">
      <c r="A2" s="86"/>
      <c r="B2" s="87"/>
      <c r="C2" s="87"/>
      <c r="D2" s="205" t="s">
        <v>1468</v>
      </c>
      <c r="E2" s="21" t="s">
        <v>1931</v>
      </c>
      <c r="F2" s="205" t="s">
        <v>1935</v>
      </c>
      <c r="G2" s="205" t="s">
        <v>1025</v>
      </c>
      <c r="I2" s="277" t="s">
        <v>1935</v>
      </c>
      <c r="L2" s="440" t="s">
        <v>1051</v>
      </c>
    </row>
    <row r="3" spans="1:12" ht="16.5" thickBot="1">
      <c r="A3" s="130"/>
      <c r="B3" s="131"/>
      <c r="C3" s="131"/>
      <c r="D3" s="132"/>
      <c r="E3" s="269" t="s">
        <v>1472</v>
      </c>
      <c r="F3" s="132" t="s">
        <v>1059</v>
      </c>
      <c r="G3" s="132" t="s">
        <v>1052</v>
      </c>
      <c r="I3" s="278" t="s">
        <v>1059</v>
      </c>
      <c r="L3" s="440" t="s">
        <v>994</v>
      </c>
    </row>
    <row r="4" spans="1:9" ht="32.25" customHeight="1" thickBot="1">
      <c r="A4" s="401" t="s">
        <v>1298</v>
      </c>
      <c r="B4" s="23"/>
      <c r="C4" s="23"/>
      <c r="D4" s="24"/>
      <c r="E4" s="23"/>
      <c r="F4" s="23"/>
      <c r="G4" s="25"/>
      <c r="I4" s="279"/>
    </row>
    <row r="5" spans="1:12" ht="12.75">
      <c r="A5" s="405" t="s">
        <v>277</v>
      </c>
      <c r="B5" s="90" t="s">
        <v>673</v>
      </c>
      <c r="C5" s="90" t="s">
        <v>351</v>
      </c>
      <c r="D5" s="91" t="s">
        <v>1409</v>
      </c>
      <c r="E5" s="270">
        <v>42.71</v>
      </c>
      <c r="F5" s="69">
        <v>15.2</v>
      </c>
      <c r="G5" s="69">
        <f aca="true" t="shared" si="0" ref="G5:G10">SUM(E5:F5)</f>
        <v>57.91</v>
      </c>
      <c r="I5" s="280">
        <v>3.36</v>
      </c>
      <c r="J5" s="276">
        <f>I5*10%</f>
        <v>0.336</v>
      </c>
      <c r="L5" s="441">
        <f>F5*1.26</f>
        <v>19.151999999999997</v>
      </c>
    </row>
    <row r="6" spans="1:45" ht="12.75">
      <c r="A6" s="405" t="s">
        <v>278</v>
      </c>
      <c r="B6" s="90" t="s">
        <v>674</v>
      </c>
      <c r="C6" s="90" t="s">
        <v>351</v>
      </c>
      <c r="D6" s="91" t="s">
        <v>1409</v>
      </c>
      <c r="E6" s="270">
        <v>51.97</v>
      </c>
      <c r="F6" s="69">
        <v>19.4</v>
      </c>
      <c r="G6" s="69">
        <f t="shared" si="0"/>
        <v>71.37</v>
      </c>
      <c r="I6" s="280">
        <v>4.4</v>
      </c>
      <c r="J6" s="276">
        <f aca="true" t="shared" si="1" ref="J6:J69">I6*10%</f>
        <v>0.44000000000000006</v>
      </c>
      <c r="L6" s="441">
        <f aca="true" t="shared" si="2" ref="L6:L60">F6*1.26</f>
        <v>24.444</v>
      </c>
      <c r="AR6">
        <f>AS6*2.5</f>
        <v>8.4</v>
      </c>
      <c r="AS6">
        <v>3.36</v>
      </c>
    </row>
    <row r="7" spans="1:45" ht="12.75">
      <c r="A7" s="405" t="s">
        <v>279</v>
      </c>
      <c r="B7" s="90" t="s">
        <v>675</v>
      </c>
      <c r="C7" s="90" t="s">
        <v>351</v>
      </c>
      <c r="D7" s="91" t="s">
        <v>1409</v>
      </c>
      <c r="E7" s="270">
        <v>59.18</v>
      </c>
      <c r="F7" s="69">
        <v>24.25</v>
      </c>
      <c r="G7" s="69">
        <f t="shared" si="0"/>
        <v>83.43</v>
      </c>
      <c r="I7" s="280">
        <v>5.36</v>
      </c>
      <c r="J7" s="276">
        <f t="shared" si="1"/>
        <v>0.536</v>
      </c>
      <c r="L7" s="441">
        <f t="shared" si="2"/>
        <v>30.555</v>
      </c>
      <c r="AR7">
        <f aca="true" t="shared" si="3" ref="AR7:AR17">AS7*2.5</f>
        <v>11</v>
      </c>
      <c r="AS7">
        <v>4.4</v>
      </c>
    </row>
    <row r="8" spans="1:45" ht="12.75">
      <c r="A8" s="405" t="s">
        <v>280</v>
      </c>
      <c r="B8" s="90" t="s">
        <v>676</v>
      </c>
      <c r="C8" s="90" t="s">
        <v>351</v>
      </c>
      <c r="D8" s="91" t="s">
        <v>1409</v>
      </c>
      <c r="E8" s="270">
        <v>85.6</v>
      </c>
      <c r="F8" s="69">
        <v>15.2</v>
      </c>
      <c r="G8" s="69">
        <f t="shared" si="0"/>
        <v>100.8</v>
      </c>
      <c r="I8" s="280">
        <v>3.36</v>
      </c>
      <c r="J8" s="276">
        <f t="shared" si="1"/>
        <v>0.336</v>
      </c>
      <c r="L8" s="441">
        <f t="shared" si="2"/>
        <v>19.151999999999997</v>
      </c>
      <c r="AR8">
        <f t="shared" si="3"/>
        <v>13.4</v>
      </c>
      <c r="AS8">
        <v>5.36</v>
      </c>
    </row>
    <row r="9" spans="1:45" ht="12.75">
      <c r="A9" s="405" t="s">
        <v>281</v>
      </c>
      <c r="B9" s="90" t="s">
        <v>677</v>
      </c>
      <c r="C9" s="90" t="s">
        <v>351</v>
      </c>
      <c r="D9" s="91" t="s">
        <v>1409</v>
      </c>
      <c r="E9" s="270">
        <v>91.95</v>
      </c>
      <c r="F9" s="69">
        <v>19.4</v>
      </c>
      <c r="G9" s="69">
        <f t="shared" si="0"/>
        <v>111.35</v>
      </c>
      <c r="I9" s="280">
        <v>4.4</v>
      </c>
      <c r="J9" s="276">
        <f t="shared" si="1"/>
        <v>0.44000000000000006</v>
      </c>
      <c r="L9" s="441">
        <f t="shared" si="2"/>
        <v>24.444</v>
      </c>
      <c r="AR9">
        <f t="shared" si="3"/>
        <v>8.4</v>
      </c>
      <c r="AS9">
        <v>3.36</v>
      </c>
    </row>
    <row r="10" spans="1:45" ht="12.75">
      <c r="A10" s="405" t="s">
        <v>282</v>
      </c>
      <c r="B10" s="90" t="s">
        <v>678</v>
      </c>
      <c r="C10" s="90" t="s">
        <v>351</v>
      </c>
      <c r="D10" s="91" t="s">
        <v>1409</v>
      </c>
      <c r="E10" s="270">
        <v>104.65</v>
      </c>
      <c r="F10" s="69">
        <v>24.25</v>
      </c>
      <c r="G10" s="69">
        <f t="shared" si="0"/>
        <v>128.9</v>
      </c>
      <c r="I10" s="280">
        <v>5.36</v>
      </c>
      <c r="J10" s="276">
        <f t="shared" si="1"/>
        <v>0.536</v>
      </c>
      <c r="L10" s="441">
        <f t="shared" si="2"/>
        <v>30.555</v>
      </c>
      <c r="AR10">
        <f t="shared" si="3"/>
        <v>11</v>
      </c>
      <c r="AS10">
        <v>4.4</v>
      </c>
    </row>
    <row r="11" spans="1:45" ht="12.75">
      <c r="A11" s="405" t="s">
        <v>283</v>
      </c>
      <c r="B11" s="90"/>
      <c r="C11" s="90"/>
      <c r="D11" s="91"/>
      <c r="E11" s="270"/>
      <c r="F11" s="69"/>
      <c r="G11" s="69"/>
      <c r="I11" s="280" t="e">
        <f>#REF!*4</f>
        <v>#REF!</v>
      </c>
      <c r="J11" s="276" t="e">
        <f t="shared" si="1"/>
        <v>#REF!</v>
      </c>
      <c r="L11" s="441"/>
      <c r="AR11">
        <f t="shared" si="3"/>
        <v>13.4</v>
      </c>
      <c r="AS11">
        <v>5.36</v>
      </c>
    </row>
    <row r="12" spans="1:44" ht="12.75">
      <c r="A12" s="405" t="s">
        <v>284</v>
      </c>
      <c r="B12" s="90"/>
      <c r="C12" s="90"/>
      <c r="D12" s="91"/>
      <c r="E12" s="270"/>
      <c r="F12" s="69"/>
      <c r="G12" s="69"/>
      <c r="I12" s="280" t="e">
        <f>#REF!*4</f>
        <v>#REF!</v>
      </c>
      <c r="J12" s="276" t="e">
        <f t="shared" si="1"/>
        <v>#REF!</v>
      </c>
      <c r="L12" s="441"/>
      <c r="AR12">
        <f t="shared" si="3"/>
        <v>0</v>
      </c>
    </row>
    <row r="13" spans="1:44" ht="12.75">
      <c r="A13" s="405" t="s">
        <v>285</v>
      </c>
      <c r="B13" s="90"/>
      <c r="C13" s="90"/>
      <c r="D13" s="91"/>
      <c r="E13" s="270"/>
      <c r="F13" s="69"/>
      <c r="G13" s="69"/>
      <c r="I13" s="280" t="e">
        <f>#REF!*4</f>
        <v>#REF!</v>
      </c>
      <c r="J13" s="276" t="e">
        <f t="shared" si="1"/>
        <v>#REF!</v>
      </c>
      <c r="L13" s="441"/>
      <c r="AR13">
        <f t="shared" si="3"/>
        <v>0</v>
      </c>
    </row>
    <row r="14" spans="1:44" ht="12.75">
      <c r="A14" s="405" t="s">
        <v>286</v>
      </c>
      <c r="B14" s="90" t="s">
        <v>679</v>
      </c>
      <c r="C14" s="90" t="s">
        <v>351</v>
      </c>
      <c r="D14" s="91" t="s">
        <v>1409</v>
      </c>
      <c r="E14" s="270">
        <v>98.98</v>
      </c>
      <c r="F14" s="69">
        <v>15.2</v>
      </c>
      <c r="G14" s="69">
        <f>SUM(E14:F14)</f>
        <v>114.18</v>
      </c>
      <c r="I14" s="280">
        <v>3.36</v>
      </c>
      <c r="J14" s="276">
        <f t="shared" si="1"/>
        <v>0.336</v>
      </c>
      <c r="L14" s="441">
        <f t="shared" si="2"/>
        <v>19.151999999999997</v>
      </c>
      <c r="AR14">
        <f t="shared" si="3"/>
        <v>0</v>
      </c>
    </row>
    <row r="15" spans="1:45" ht="12.75">
      <c r="A15" s="405" t="s">
        <v>287</v>
      </c>
      <c r="B15" s="90" t="s">
        <v>680</v>
      </c>
      <c r="C15" s="90" t="s">
        <v>351</v>
      </c>
      <c r="D15" s="91" t="s">
        <v>1409</v>
      </c>
      <c r="E15" s="270">
        <v>108.21</v>
      </c>
      <c r="F15" s="69">
        <v>19.4</v>
      </c>
      <c r="G15" s="69">
        <f>SUM(E15:F15)</f>
        <v>127.60999999999999</v>
      </c>
      <c r="I15" s="280">
        <v>4.4</v>
      </c>
      <c r="J15" s="276">
        <f t="shared" si="1"/>
        <v>0.44000000000000006</v>
      </c>
      <c r="L15" s="441">
        <f t="shared" si="2"/>
        <v>24.444</v>
      </c>
      <c r="AR15">
        <f t="shared" si="3"/>
        <v>8.4</v>
      </c>
      <c r="AS15">
        <v>3.36</v>
      </c>
    </row>
    <row r="16" spans="1:45" ht="12.75">
      <c r="A16" s="405" t="s">
        <v>288</v>
      </c>
      <c r="B16" s="90" t="s">
        <v>681</v>
      </c>
      <c r="C16" s="90" t="s">
        <v>351</v>
      </c>
      <c r="D16" s="91" t="s">
        <v>1409</v>
      </c>
      <c r="E16" s="270">
        <v>120.3</v>
      </c>
      <c r="F16" s="69">
        <v>24.25</v>
      </c>
      <c r="G16" s="69">
        <f>SUM(E16:F16)</f>
        <v>144.55</v>
      </c>
      <c r="I16" s="280">
        <v>5.36</v>
      </c>
      <c r="J16" s="276">
        <f t="shared" si="1"/>
        <v>0.536</v>
      </c>
      <c r="L16" s="441">
        <f t="shared" si="2"/>
        <v>30.555</v>
      </c>
      <c r="AR16">
        <f t="shared" si="3"/>
        <v>11</v>
      </c>
      <c r="AS16">
        <v>4.4</v>
      </c>
    </row>
    <row r="17" spans="1:45" ht="12.75">
      <c r="A17" s="405" t="s">
        <v>289</v>
      </c>
      <c r="B17" s="90"/>
      <c r="C17" s="90"/>
      <c r="D17" s="91"/>
      <c r="E17" s="270"/>
      <c r="F17" s="69"/>
      <c r="G17" s="69"/>
      <c r="I17" s="280"/>
      <c r="J17" s="276">
        <f t="shared" si="1"/>
        <v>0</v>
      </c>
      <c r="L17" s="441"/>
      <c r="AR17">
        <f t="shared" si="3"/>
        <v>13.4</v>
      </c>
      <c r="AS17">
        <v>5.36</v>
      </c>
    </row>
    <row r="18" spans="1:12" ht="12.75">
      <c r="A18" s="405" t="s">
        <v>290</v>
      </c>
      <c r="B18" s="90" t="s">
        <v>323</v>
      </c>
      <c r="C18" s="90" t="s">
        <v>351</v>
      </c>
      <c r="D18" s="91" t="s">
        <v>1409</v>
      </c>
      <c r="E18" s="270">
        <v>39.36</v>
      </c>
      <c r="F18" s="69">
        <v>6.33</v>
      </c>
      <c r="G18" s="69">
        <f>SUM(E18:F18)</f>
        <v>45.69</v>
      </c>
      <c r="I18" s="280">
        <v>3.76</v>
      </c>
      <c r="J18" s="276">
        <f t="shared" si="1"/>
        <v>0.376</v>
      </c>
      <c r="L18" s="441">
        <f t="shared" si="2"/>
        <v>7.9758000000000004</v>
      </c>
    </row>
    <row r="19" spans="1:12" ht="12.75">
      <c r="A19" s="405" t="s">
        <v>291</v>
      </c>
      <c r="B19" s="90" t="s">
        <v>324</v>
      </c>
      <c r="C19" s="90" t="s">
        <v>351</v>
      </c>
      <c r="D19" s="91" t="s">
        <v>1409</v>
      </c>
      <c r="E19" s="270">
        <v>51.11</v>
      </c>
      <c r="F19" s="69">
        <v>6.33</v>
      </c>
      <c r="G19" s="69">
        <f>SUM(E19:F19)</f>
        <v>57.44</v>
      </c>
      <c r="I19" s="280">
        <v>3.76</v>
      </c>
      <c r="J19" s="276">
        <f t="shared" si="1"/>
        <v>0.376</v>
      </c>
      <c r="L19" s="441">
        <f t="shared" si="2"/>
        <v>7.9758000000000004</v>
      </c>
    </row>
    <row r="20" spans="1:12" ht="12.75">
      <c r="A20" s="405" t="s">
        <v>302</v>
      </c>
      <c r="B20" s="90" t="s">
        <v>325</v>
      </c>
      <c r="C20" s="90" t="s">
        <v>351</v>
      </c>
      <c r="D20" s="91" t="s">
        <v>1409</v>
      </c>
      <c r="E20" s="270">
        <v>60.27</v>
      </c>
      <c r="F20" s="69">
        <v>6.33</v>
      </c>
      <c r="G20" s="69">
        <f>SUM(E20:F20)</f>
        <v>66.60000000000001</v>
      </c>
      <c r="I20" s="280">
        <v>3.76</v>
      </c>
      <c r="J20" s="276">
        <f t="shared" si="1"/>
        <v>0.376</v>
      </c>
      <c r="L20" s="441">
        <f t="shared" si="2"/>
        <v>7.9758000000000004</v>
      </c>
    </row>
    <row r="21" spans="1:12" ht="12.75">
      <c r="A21" s="405" t="s">
        <v>1678</v>
      </c>
      <c r="B21" s="90"/>
      <c r="C21" s="90"/>
      <c r="D21" s="91"/>
      <c r="E21" s="270"/>
      <c r="F21" s="69"/>
      <c r="G21" s="69"/>
      <c r="I21" s="280"/>
      <c r="J21" s="276">
        <f t="shared" si="1"/>
        <v>0</v>
      </c>
      <c r="L21" s="441"/>
    </row>
    <row r="22" spans="1:12" ht="12.75">
      <c r="A22" s="405" t="s">
        <v>1679</v>
      </c>
      <c r="B22" s="90" t="s">
        <v>326</v>
      </c>
      <c r="C22" s="90" t="s">
        <v>351</v>
      </c>
      <c r="D22" s="91" t="s">
        <v>1409</v>
      </c>
      <c r="E22" s="270">
        <v>53.86</v>
      </c>
      <c r="F22" s="69">
        <v>6.33</v>
      </c>
      <c r="G22" s="69">
        <f>SUM(E22:F22)</f>
        <v>60.19</v>
      </c>
      <c r="I22" s="280">
        <v>3.76</v>
      </c>
      <c r="J22" s="276">
        <f t="shared" si="1"/>
        <v>0.376</v>
      </c>
      <c r="L22" s="441">
        <f t="shared" si="2"/>
        <v>7.9758000000000004</v>
      </c>
    </row>
    <row r="23" spans="1:12" ht="12.75">
      <c r="A23" s="405" t="s">
        <v>1680</v>
      </c>
      <c r="B23" s="90" t="s">
        <v>327</v>
      </c>
      <c r="C23" s="90" t="s">
        <v>351</v>
      </c>
      <c r="D23" s="91" t="s">
        <v>1409</v>
      </c>
      <c r="E23" s="270">
        <v>65.39</v>
      </c>
      <c r="F23" s="69">
        <v>6.33</v>
      </c>
      <c r="G23" s="69">
        <f>SUM(E23:F23)</f>
        <v>71.72</v>
      </c>
      <c r="I23" s="280">
        <v>3.76</v>
      </c>
      <c r="J23" s="276">
        <f t="shared" si="1"/>
        <v>0.376</v>
      </c>
      <c r="L23" s="441">
        <f t="shared" si="2"/>
        <v>7.9758000000000004</v>
      </c>
    </row>
    <row r="24" spans="1:12" ht="12.75">
      <c r="A24" s="405" t="s">
        <v>1681</v>
      </c>
      <c r="B24" s="90" t="s">
        <v>328</v>
      </c>
      <c r="C24" s="90" t="s">
        <v>351</v>
      </c>
      <c r="D24" s="91" t="s">
        <v>1409</v>
      </c>
      <c r="E24" s="270">
        <v>79.64</v>
      </c>
      <c r="F24" s="69">
        <v>6.33</v>
      </c>
      <c r="G24" s="69">
        <f>SUM(E24:F24)</f>
        <v>85.97</v>
      </c>
      <c r="I24" s="280">
        <v>3.76</v>
      </c>
      <c r="J24" s="276">
        <f t="shared" si="1"/>
        <v>0.376</v>
      </c>
      <c r="L24" s="441">
        <f t="shared" si="2"/>
        <v>7.9758000000000004</v>
      </c>
    </row>
    <row r="25" spans="1:12" ht="12.75">
      <c r="A25" s="405" t="s">
        <v>1682</v>
      </c>
      <c r="B25" s="90"/>
      <c r="C25" s="90"/>
      <c r="D25" s="91"/>
      <c r="E25" s="270"/>
      <c r="F25" s="69"/>
      <c r="G25" s="69"/>
      <c r="I25" s="280"/>
      <c r="J25" s="276">
        <f t="shared" si="1"/>
        <v>0</v>
      </c>
      <c r="L25" s="441"/>
    </row>
    <row r="26" spans="1:12" ht="12.75">
      <c r="A26" s="405" t="s">
        <v>1683</v>
      </c>
      <c r="B26" s="90" t="s">
        <v>329</v>
      </c>
      <c r="C26" s="90" t="s">
        <v>351</v>
      </c>
      <c r="D26" s="91" t="s">
        <v>1409</v>
      </c>
      <c r="E26" s="270">
        <v>57.59</v>
      </c>
      <c r="F26" s="69">
        <v>9.95</v>
      </c>
      <c r="G26" s="69">
        <f>SUM(E26:F26)</f>
        <v>67.54</v>
      </c>
      <c r="I26" s="280">
        <v>5.92</v>
      </c>
      <c r="J26" s="276">
        <f t="shared" si="1"/>
        <v>0.592</v>
      </c>
      <c r="L26" s="441">
        <f t="shared" si="2"/>
        <v>12.536999999999999</v>
      </c>
    </row>
    <row r="27" spans="1:12" ht="12.75">
      <c r="A27" s="405" t="s">
        <v>1684</v>
      </c>
      <c r="B27" s="90" t="s">
        <v>330</v>
      </c>
      <c r="C27" s="90" t="s">
        <v>351</v>
      </c>
      <c r="D27" s="91" t="s">
        <v>1409</v>
      </c>
      <c r="E27" s="270">
        <v>72.01</v>
      </c>
      <c r="F27" s="69">
        <v>9.95</v>
      </c>
      <c r="G27" s="69">
        <f>SUM(E27:F27)</f>
        <v>81.96000000000001</v>
      </c>
      <c r="I27" s="280">
        <v>5.92</v>
      </c>
      <c r="J27" s="276">
        <f t="shared" si="1"/>
        <v>0.592</v>
      </c>
      <c r="L27" s="441">
        <f t="shared" si="2"/>
        <v>12.536999999999999</v>
      </c>
    </row>
    <row r="28" spans="1:12" ht="12.75">
      <c r="A28" s="405" t="s">
        <v>1685</v>
      </c>
      <c r="B28" s="90" t="s">
        <v>331</v>
      </c>
      <c r="C28" s="90" t="s">
        <v>351</v>
      </c>
      <c r="D28" s="91" t="s">
        <v>1409</v>
      </c>
      <c r="E28" s="270">
        <v>81.84</v>
      </c>
      <c r="F28" s="69">
        <v>9.95</v>
      </c>
      <c r="G28" s="69">
        <f>SUM(E28:F28)</f>
        <v>91.79</v>
      </c>
      <c r="I28" s="280">
        <v>5.92</v>
      </c>
      <c r="J28" s="276">
        <f t="shared" si="1"/>
        <v>0.592</v>
      </c>
      <c r="L28" s="441">
        <f t="shared" si="2"/>
        <v>12.536999999999999</v>
      </c>
    </row>
    <row r="29" spans="1:12" ht="12.75">
      <c r="A29" s="405" t="s">
        <v>1692</v>
      </c>
      <c r="B29" s="90"/>
      <c r="C29" s="90"/>
      <c r="D29" s="91"/>
      <c r="E29" s="270"/>
      <c r="F29" s="69"/>
      <c r="G29" s="69"/>
      <c r="I29" s="280"/>
      <c r="J29" s="276">
        <f t="shared" si="1"/>
        <v>0</v>
      </c>
      <c r="L29" s="441"/>
    </row>
    <row r="30" spans="1:12" ht="12.75">
      <c r="A30" s="405" t="s">
        <v>1693</v>
      </c>
      <c r="B30" s="90" t="s">
        <v>332</v>
      </c>
      <c r="C30" s="90" t="s">
        <v>351</v>
      </c>
      <c r="D30" s="91" t="s">
        <v>1409</v>
      </c>
      <c r="E30" s="270">
        <v>41.87</v>
      </c>
      <c r="F30" s="69">
        <v>9.95</v>
      </c>
      <c r="G30" s="69">
        <f>SUM(E30:F30)</f>
        <v>51.81999999999999</v>
      </c>
      <c r="I30" s="280">
        <v>5.92</v>
      </c>
      <c r="J30" s="276">
        <f t="shared" si="1"/>
        <v>0.592</v>
      </c>
      <c r="L30" s="441">
        <f t="shared" si="2"/>
        <v>12.536999999999999</v>
      </c>
    </row>
    <row r="31" spans="1:12" ht="12.75">
      <c r="A31" s="405" t="s">
        <v>1694</v>
      </c>
      <c r="B31" s="90" t="s">
        <v>333</v>
      </c>
      <c r="C31" s="90" t="s">
        <v>351</v>
      </c>
      <c r="D31" s="91" t="s">
        <v>1409</v>
      </c>
      <c r="E31" s="270">
        <v>46.46</v>
      </c>
      <c r="F31" s="69">
        <v>9.95</v>
      </c>
      <c r="G31" s="69">
        <f>SUM(E31:F31)</f>
        <v>56.41</v>
      </c>
      <c r="I31" s="280">
        <v>5.92</v>
      </c>
      <c r="J31" s="276">
        <f t="shared" si="1"/>
        <v>0.592</v>
      </c>
      <c r="L31" s="441">
        <f t="shared" si="2"/>
        <v>12.536999999999999</v>
      </c>
    </row>
    <row r="32" spans="1:12" ht="12.75">
      <c r="A32" s="405" t="s">
        <v>1695</v>
      </c>
      <c r="B32" s="90" t="s">
        <v>1591</v>
      </c>
      <c r="C32" s="90" t="s">
        <v>351</v>
      </c>
      <c r="D32" s="91" t="s">
        <v>1409</v>
      </c>
      <c r="E32" s="270">
        <v>49.98</v>
      </c>
      <c r="F32" s="69">
        <v>9.95</v>
      </c>
      <c r="G32" s="69">
        <f>SUM(E32:F32)</f>
        <v>59.92999999999999</v>
      </c>
      <c r="I32" s="280">
        <v>5.92</v>
      </c>
      <c r="J32" s="276">
        <f t="shared" si="1"/>
        <v>0.592</v>
      </c>
      <c r="L32" s="441">
        <f t="shared" si="2"/>
        <v>12.536999999999999</v>
      </c>
    </row>
    <row r="33" spans="1:12" ht="12.75">
      <c r="A33" s="405" t="s">
        <v>1696</v>
      </c>
      <c r="B33" s="90"/>
      <c r="C33" s="90"/>
      <c r="D33" s="91"/>
      <c r="E33" s="270"/>
      <c r="F33" s="69"/>
      <c r="G33" s="69"/>
      <c r="I33" s="280"/>
      <c r="J33" s="276">
        <f t="shared" si="1"/>
        <v>0</v>
      </c>
      <c r="L33" s="441"/>
    </row>
    <row r="34" spans="1:12" ht="12.75">
      <c r="A34" s="405" t="s">
        <v>1697</v>
      </c>
      <c r="B34" s="90" t="s">
        <v>1592</v>
      </c>
      <c r="C34" s="90" t="s">
        <v>351</v>
      </c>
      <c r="D34" s="91" t="s">
        <v>1409</v>
      </c>
      <c r="E34" s="270">
        <v>13.61</v>
      </c>
      <c r="F34" s="69">
        <v>1.28</v>
      </c>
      <c r="G34" s="69">
        <f>SUM(E34:F34)</f>
        <v>14.889999999999999</v>
      </c>
      <c r="I34" s="280">
        <v>0.76</v>
      </c>
      <c r="J34" s="276">
        <f t="shared" si="1"/>
        <v>0.07600000000000001</v>
      </c>
      <c r="L34" s="441">
        <f t="shared" si="2"/>
        <v>1.6128</v>
      </c>
    </row>
    <row r="35" spans="1:12" ht="12.75">
      <c r="A35" s="405" t="s">
        <v>817</v>
      </c>
      <c r="B35" s="90" t="s">
        <v>1593</v>
      </c>
      <c r="C35" s="90" t="s">
        <v>351</v>
      </c>
      <c r="D35" s="91" t="s">
        <v>1409</v>
      </c>
      <c r="E35" s="270">
        <v>19.55</v>
      </c>
      <c r="F35" s="69">
        <v>1.28</v>
      </c>
      <c r="G35" s="69">
        <f>SUM(E35:F35)</f>
        <v>20.830000000000002</v>
      </c>
      <c r="I35" s="280">
        <v>0.76</v>
      </c>
      <c r="J35" s="276">
        <f t="shared" si="1"/>
        <v>0.07600000000000001</v>
      </c>
      <c r="L35" s="441">
        <f t="shared" si="2"/>
        <v>1.6128</v>
      </c>
    </row>
    <row r="36" spans="1:12" ht="12.75">
      <c r="A36" s="405" t="s">
        <v>818</v>
      </c>
      <c r="B36" s="90" t="s">
        <v>1623</v>
      </c>
      <c r="C36" s="90" t="s">
        <v>351</v>
      </c>
      <c r="D36" s="91" t="s">
        <v>1409</v>
      </c>
      <c r="E36" s="270">
        <v>26.36</v>
      </c>
      <c r="F36" s="69">
        <v>1.28</v>
      </c>
      <c r="G36" s="69">
        <f>SUM(E36:F36)</f>
        <v>27.64</v>
      </c>
      <c r="I36" s="280">
        <v>0.76</v>
      </c>
      <c r="J36" s="276">
        <f t="shared" si="1"/>
        <v>0.07600000000000001</v>
      </c>
      <c r="L36" s="441">
        <f t="shared" si="2"/>
        <v>1.6128</v>
      </c>
    </row>
    <row r="37" spans="1:12" ht="12.75">
      <c r="A37" s="405" t="s">
        <v>819</v>
      </c>
      <c r="B37" s="90"/>
      <c r="C37" s="90"/>
      <c r="D37" s="91"/>
      <c r="E37" s="270"/>
      <c r="F37" s="69"/>
      <c r="G37" s="69"/>
      <c r="I37" s="280"/>
      <c r="J37" s="276">
        <f t="shared" si="1"/>
        <v>0</v>
      </c>
      <c r="L37" s="441"/>
    </row>
    <row r="38" spans="1:12" ht="12.75">
      <c r="A38" s="405" t="s">
        <v>820</v>
      </c>
      <c r="B38" s="90" t="s">
        <v>1624</v>
      </c>
      <c r="C38" s="90" t="s">
        <v>351</v>
      </c>
      <c r="D38" s="91" t="s">
        <v>1409</v>
      </c>
      <c r="E38" s="270">
        <v>2.06</v>
      </c>
      <c r="F38" s="69">
        <v>1.28</v>
      </c>
      <c r="G38" s="69">
        <f>SUM(E38:F38)</f>
        <v>3.34</v>
      </c>
      <c r="I38" s="280">
        <v>0.76</v>
      </c>
      <c r="J38" s="276">
        <f t="shared" si="1"/>
        <v>0.07600000000000001</v>
      </c>
      <c r="L38" s="441">
        <f t="shared" si="2"/>
        <v>1.6128</v>
      </c>
    </row>
    <row r="39" spans="1:12" ht="12.75">
      <c r="A39" s="405" t="s">
        <v>821</v>
      </c>
      <c r="B39" s="90"/>
      <c r="C39" s="90"/>
      <c r="D39" s="91"/>
      <c r="E39" s="270"/>
      <c r="F39" s="69"/>
      <c r="G39" s="69"/>
      <c r="I39" s="280"/>
      <c r="J39" s="276">
        <f t="shared" si="1"/>
        <v>0</v>
      </c>
      <c r="L39" s="441"/>
    </row>
    <row r="40" spans="1:12" ht="12.75">
      <c r="A40" s="405" t="s">
        <v>822</v>
      </c>
      <c r="B40" s="90" t="s">
        <v>1625</v>
      </c>
      <c r="C40" s="90" t="s">
        <v>351</v>
      </c>
      <c r="D40" s="91" t="s">
        <v>1409</v>
      </c>
      <c r="E40" s="270">
        <v>25.05</v>
      </c>
      <c r="F40" s="69">
        <v>3.23</v>
      </c>
      <c r="G40" s="69">
        <f>SUM(E40:F40)</f>
        <v>28.28</v>
      </c>
      <c r="I40" s="280">
        <v>1.92</v>
      </c>
      <c r="J40" s="276">
        <f t="shared" si="1"/>
        <v>0.192</v>
      </c>
      <c r="L40" s="441">
        <f t="shared" si="2"/>
        <v>4.0698</v>
      </c>
    </row>
    <row r="41" spans="1:12" ht="12.75">
      <c r="A41" s="405" t="s">
        <v>823</v>
      </c>
      <c r="B41" s="90"/>
      <c r="C41" s="90"/>
      <c r="D41" s="91"/>
      <c r="E41" s="270"/>
      <c r="F41" s="69"/>
      <c r="G41" s="69"/>
      <c r="I41" s="280"/>
      <c r="J41" s="276">
        <f t="shared" si="1"/>
        <v>0</v>
      </c>
      <c r="L41" s="441"/>
    </row>
    <row r="42" spans="1:12" ht="12.75">
      <c r="A42" s="405" t="s">
        <v>824</v>
      </c>
      <c r="B42" s="90" t="s">
        <v>1626</v>
      </c>
      <c r="C42" s="90" t="s">
        <v>351</v>
      </c>
      <c r="D42" s="91" t="s">
        <v>1409</v>
      </c>
      <c r="E42" s="270">
        <v>7.9</v>
      </c>
      <c r="F42" s="69">
        <v>6.33</v>
      </c>
      <c r="G42" s="69">
        <f>SUM(E42:F42)</f>
        <v>14.23</v>
      </c>
      <c r="I42" s="280">
        <v>3.76</v>
      </c>
      <c r="J42" s="276">
        <f t="shared" si="1"/>
        <v>0.376</v>
      </c>
      <c r="L42" s="441">
        <f t="shared" si="2"/>
        <v>7.9758000000000004</v>
      </c>
    </row>
    <row r="43" spans="1:12" ht="12.75">
      <c r="A43" s="405" t="s">
        <v>825</v>
      </c>
      <c r="B43" s="90"/>
      <c r="C43" s="90"/>
      <c r="D43" s="91"/>
      <c r="E43" s="270"/>
      <c r="F43" s="69"/>
      <c r="G43" s="69"/>
      <c r="I43" s="280"/>
      <c r="J43" s="276">
        <f t="shared" si="1"/>
        <v>0</v>
      </c>
      <c r="L43" s="441"/>
    </row>
    <row r="44" spans="1:12" ht="12.75">
      <c r="A44" s="405" t="s">
        <v>826</v>
      </c>
      <c r="B44" s="90" t="s">
        <v>1624</v>
      </c>
      <c r="C44" s="90" t="s">
        <v>351</v>
      </c>
      <c r="D44" s="91" t="s">
        <v>1409</v>
      </c>
      <c r="E44" s="270">
        <v>2.06</v>
      </c>
      <c r="F44" s="69">
        <v>2.63</v>
      </c>
      <c r="G44" s="69">
        <f>SUM(E44:F44)</f>
        <v>4.6899999999999995</v>
      </c>
      <c r="I44" s="280">
        <v>1.56</v>
      </c>
      <c r="J44" s="276">
        <f t="shared" si="1"/>
        <v>0.15600000000000003</v>
      </c>
      <c r="L44" s="441">
        <f t="shared" si="2"/>
        <v>3.3138</v>
      </c>
    </row>
    <row r="45" spans="1:12" ht="12.75">
      <c r="A45" s="405" t="s">
        <v>827</v>
      </c>
      <c r="B45" s="90"/>
      <c r="C45" s="90"/>
      <c r="D45" s="91"/>
      <c r="E45" s="270"/>
      <c r="F45" s="69"/>
      <c r="G45" s="69"/>
      <c r="I45" s="280"/>
      <c r="J45" s="276">
        <f t="shared" si="1"/>
        <v>0</v>
      </c>
      <c r="L45" s="441"/>
    </row>
    <row r="46" spans="1:12" ht="12.75">
      <c r="A46" s="405" t="s">
        <v>828</v>
      </c>
      <c r="B46" s="90" t="s">
        <v>682</v>
      </c>
      <c r="C46" s="90" t="s">
        <v>351</v>
      </c>
      <c r="D46" s="91" t="s">
        <v>1409</v>
      </c>
      <c r="E46" s="270">
        <v>4.9</v>
      </c>
      <c r="F46" s="69">
        <v>2.63</v>
      </c>
      <c r="G46" s="69">
        <f>SUM(E46:F46)</f>
        <v>7.53</v>
      </c>
      <c r="I46" s="280">
        <v>1.56</v>
      </c>
      <c r="J46" s="276">
        <f t="shared" si="1"/>
        <v>0.15600000000000003</v>
      </c>
      <c r="L46" s="441">
        <f t="shared" si="2"/>
        <v>3.3138</v>
      </c>
    </row>
    <row r="47" spans="1:12" ht="12.75">
      <c r="A47" s="405" t="s">
        <v>829</v>
      </c>
      <c r="B47" s="90"/>
      <c r="C47" s="90"/>
      <c r="D47" s="91"/>
      <c r="E47" s="270"/>
      <c r="F47" s="69"/>
      <c r="G47" s="69"/>
      <c r="I47" s="280"/>
      <c r="J47" s="276">
        <f t="shared" si="1"/>
        <v>0</v>
      </c>
      <c r="L47" s="441"/>
    </row>
    <row r="48" spans="1:12" ht="12.75">
      <c r="A48" s="405" t="s">
        <v>830</v>
      </c>
      <c r="B48" s="90" t="s">
        <v>683</v>
      </c>
      <c r="C48" s="90" t="s">
        <v>351</v>
      </c>
      <c r="D48" s="91" t="s">
        <v>1409</v>
      </c>
      <c r="E48" s="270">
        <v>3.42</v>
      </c>
      <c r="F48" s="69">
        <v>3.56</v>
      </c>
      <c r="G48" s="69">
        <f>SUM(E48:F48)</f>
        <v>6.98</v>
      </c>
      <c r="I48" s="280">
        <v>1.92</v>
      </c>
      <c r="J48" s="276">
        <f t="shared" si="1"/>
        <v>0.192</v>
      </c>
      <c r="L48" s="441">
        <f t="shared" si="2"/>
        <v>4.4856</v>
      </c>
    </row>
    <row r="49" spans="1:12" ht="12.75">
      <c r="A49" s="405" t="s">
        <v>831</v>
      </c>
      <c r="B49" s="90"/>
      <c r="C49" s="90"/>
      <c r="D49" s="91"/>
      <c r="E49" s="270"/>
      <c r="F49" s="69"/>
      <c r="G49" s="69"/>
      <c r="I49" s="280"/>
      <c r="J49" s="276">
        <f t="shared" si="1"/>
        <v>0</v>
      </c>
      <c r="L49" s="441"/>
    </row>
    <row r="50" spans="1:12" ht="12.75">
      <c r="A50" s="405" t="s">
        <v>832</v>
      </c>
      <c r="B50" s="90" t="s">
        <v>1627</v>
      </c>
      <c r="C50" s="90" t="s">
        <v>351</v>
      </c>
      <c r="D50" s="91" t="s">
        <v>1409</v>
      </c>
      <c r="E50" s="270">
        <v>29.75</v>
      </c>
      <c r="F50" s="69">
        <v>3.23</v>
      </c>
      <c r="G50" s="69">
        <f>SUM(E50:F50)</f>
        <v>32.98</v>
      </c>
      <c r="I50" s="280">
        <v>1.92</v>
      </c>
      <c r="J50" s="276">
        <f t="shared" si="1"/>
        <v>0.192</v>
      </c>
      <c r="L50" s="441">
        <f t="shared" si="2"/>
        <v>4.0698</v>
      </c>
    </row>
    <row r="51" spans="1:12" ht="12.75">
      <c r="A51" s="405" t="s">
        <v>833</v>
      </c>
      <c r="B51" s="90"/>
      <c r="C51" s="90"/>
      <c r="D51" s="91"/>
      <c r="E51" s="270"/>
      <c r="F51" s="69"/>
      <c r="G51" s="69"/>
      <c r="I51" s="280"/>
      <c r="J51" s="276">
        <f t="shared" si="1"/>
        <v>0</v>
      </c>
      <c r="L51" s="441"/>
    </row>
    <row r="52" spans="1:12" ht="12.75">
      <c r="A52" s="405" t="s">
        <v>834</v>
      </c>
      <c r="B52" s="90" t="s">
        <v>684</v>
      </c>
      <c r="C52" s="90" t="s">
        <v>351</v>
      </c>
      <c r="D52" s="91" t="s">
        <v>1409</v>
      </c>
      <c r="E52" s="270">
        <v>6.18</v>
      </c>
      <c r="F52" s="69">
        <v>2.63</v>
      </c>
      <c r="G52" s="69">
        <f>SUM(E52:F52)</f>
        <v>8.809999999999999</v>
      </c>
      <c r="I52" s="280">
        <v>1.56</v>
      </c>
      <c r="J52" s="276">
        <f t="shared" si="1"/>
        <v>0.15600000000000003</v>
      </c>
      <c r="L52" s="441">
        <f t="shared" si="2"/>
        <v>3.3138</v>
      </c>
    </row>
    <row r="53" spans="1:12" ht="12.75">
      <c r="A53" s="405" t="s">
        <v>835</v>
      </c>
      <c r="B53" s="90"/>
      <c r="C53" s="90"/>
      <c r="D53" s="91"/>
      <c r="E53" s="270"/>
      <c r="F53" s="69"/>
      <c r="G53" s="69"/>
      <c r="I53" s="280"/>
      <c r="J53" s="276">
        <f t="shared" si="1"/>
        <v>0</v>
      </c>
      <c r="L53" s="441"/>
    </row>
    <row r="54" spans="1:12" ht="12.75">
      <c r="A54" s="405" t="s">
        <v>836</v>
      </c>
      <c r="B54" s="90" t="s">
        <v>1628</v>
      </c>
      <c r="C54" s="90" t="s">
        <v>351</v>
      </c>
      <c r="D54" s="91" t="s">
        <v>1629</v>
      </c>
      <c r="E54" s="270">
        <v>9.33</v>
      </c>
      <c r="F54" s="69">
        <v>1.28</v>
      </c>
      <c r="G54" s="69">
        <f>SUM(E54:F54)</f>
        <v>10.61</v>
      </c>
      <c r="I54" s="280">
        <v>0.76</v>
      </c>
      <c r="J54" s="276">
        <f t="shared" si="1"/>
        <v>0.07600000000000001</v>
      </c>
      <c r="L54" s="441">
        <f t="shared" si="2"/>
        <v>1.6128</v>
      </c>
    </row>
    <row r="55" spans="1:12" ht="12.75">
      <c r="A55" s="405" t="s">
        <v>837</v>
      </c>
      <c r="B55" s="90"/>
      <c r="C55" s="90"/>
      <c r="D55" s="91"/>
      <c r="E55" s="270"/>
      <c r="F55" s="69"/>
      <c r="G55" s="69"/>
      <c r="I55" s="280"/>
      <c r="J55" s="276">
        <f t="shared" si="1"/>
        <v>0</v>
      </c>
      <c r="L55" s="441"/>
    </row>
    <row r="56" spans="1:12" ht="12.75">
      <c r="A56" s="405" t="s">
        <v>838</v>
      </c>
      <c r="B56" s="90" t="s">
        <v>685</v>
      </c>
      <c r="C56" s="90" t="s">
        <v>351</v>
      </c>
      <c r="D56" s="91" t="s">
        <v>1409</v>
      </c>
      <c r="E56" s="270">
        <v>41.8</v>
      </c>
      <c r="F56" s="69">
        <v>1.93</v>
      </c>
      <c r="G56" s="69">
        <f>SUM(E56:F56)</f>
        <v>43.73</v>
      </c>
      <c r="I56" s="280">
        <v>1.16</v>
      </c>
      <c r="J56" s="276">
        <f t="shared" si="1"/>
        <v>0.11599999999999999</v>
      </c>
      <c r="L56" s="441">
        <f t="shared" si="2"/>
        <v>2.4318</v>
      </c>
    </row>
    <row r="57" spans="1:12" ht="12.75">
      <c r="A57" s="405" t="s">
        <v>915</v>
      </c>
      <c r="B57" s="90" t="s">
        <v>686</v>
      </c>
      <c r="C57" s="90" t="s">
        <v>351</v>
      </c>
      <c r="D57" s="91" t="s">
        <v>1409</v>
      </c>
      <c r="E57" s="270">
        <v>76.11</v>
      </c>
      <c r="F57" s="69">
        <v>2.27</v>
      </c>
      <c r="G57" s="69">
        <f>SUM(E57:F57)</f>
        <v>78.38</v>
      </c>
      <c r="I57" s="280">
        <v>1.36</v>
      </c>
      <c r="J57" s="276">
        <f t="shared" si="1"/>
        <v>0.136</v>
      </c>
      <c r="L57" s="441">
        <f t="shared" si="2"/>
        <v>2.8602</v>
      </c>
    </row>
    <row r="58" spans="1:12" ht="12.75">
      <c r="A58" s="405" t="s">
        <v>848</v>
      </c>
      <c r="B58" s="90" t="s">
        <v>687</v>
      </c>
      <c r="C58" s="90" t="s">
        <v>351</v>
      </c>
      <c r="D58" s="91" t="s">
        <v>1409</v>
      </c>
      <c r="E58" s="270">
        <v>110.55</v>
      </c>
      <c r="F58" s="69">
        <v>2.76</v>
      </c>
      <c r="G58" s="69">
        <f>SUM(E58:F58)</f>
        <v>113.31</v>
      </c>
      <c r="I58" s="280">
        <v>1.64</v>
      </c>
      <c r="J58" s="276">
        <f t="shared" si="1"/>
        <v>0.164</v>
      </c>
      <c r="L58" s="441">
        <f t="shared" si="2"/>
        <v>3.4776</v>
      </c>
    </row>
    <row r="59" spans="1:12" ht="12.75">
      <c r="A59" s="405" t="s">
        <v>849</v>
      </c>
      <c r="B59" s="90"/>
      <c r="C59" s="90"/>
      <c r="D59" s="91"/>
      <c r="E59" s="270"/>
      <c r="F59" s="69"/>
      <c r="G59" s="69"/>
      <c r="I59" s="280"/>
      <c r="J59" s="276">
        <f t="shared" si="1"/>
        <v>0</v>
      </c>
      <c r="L59" s="441"/>
    </row>
    <row r="60" spans="1:12" ht="12.75">
      <c r="A60" s="405" t="s">
        <v>850</v>
      </c>
      <c r="B60" s="90" t="s">
        <v>688</v>
      </c>
      <c r="C60" s="90" t="s">
        <v>351</v>
      </c>
      <c r="D60" s="91" t="s">
        <v>1409</v>
      </c>
      <c r="E60" s="270">
        <v>1.48</v>
      </c>
      <c r="F60" s="69">
        <v>1.48</v>
      </c>
      <c r="G60" s="69">
        <f>SUM(E60:F60)</f>
        <v>2.96</v>
      </c>
      <c r="I60" s="280">
        <v>0.88</v>
      </c>
      <c r="J60" s="276">
        <f t="shared" si="1"/>
        <v>0.08800000000000001</v>
      </c>
      <c r="L60" s="441">
        <f t="shared" si="2"/>
        <v>1.8648</v>
      </c>
    </row>
    <row r="61" spans="1:10" ht="12.75">
      <c r="A61" s="405" t="s">
        <v>652</v>
      </c>
      <c r="B61" s="233"/>
      <c r="C61" s="233"/>
      <c r="D61" s="234"/>
      <c r="E61" s="271"/>
      <c r="F61" s="177"/>
      <c r="G61" s="177"/>
      <c r="I61" s="281"/>
      <c r="J61" s="276">
        <f t="shared" si="1"/>
        <v>0</v>
      </c>
    </row>
    <row r="62" spans="1:10" ht="13.5" thickBot="1">
      <c r="A62" s="253"/>
      <c r="B62" s="254"/>
      <c r="C62" s="254"/>
      <c r="D62" s="255"/>
      <c r="E62" s="272"/>
      <c r="F62" s="256"/>
      <c r="G62" s="256"/>
      <c r="I62" s="282"/>
      <c r="J62" s="276">
        <f t="shared" si="1"/>
        <v>0</v>
      </c>
    </row>
    <row r="63" spans="1:10" ht="32.25" customHeight="1" thickBot="1">
      <c r="A63" s="401" t="s">
        <v>1299</v>
      </c>
      <c r="B63" s="23"/>
      <c r="C63" s="23"/>
      <c r="D63" s="24"/>
      <c r="E63" s="273"/>
      <c r="F63" s="318"/>
      <c r="G63" s="257"/>
      <c r="I63" s="283"/>
      <c r="J63" s="276">
        <f t="shared" si="1"/>
        <v>0</v>
      </c>
    </row>
    <row r="64" spans="1:12" ht="12.75">
      <c r="A64" s="406" t="s">
        <v>303</v>
      </c>
      <c r="B64" s="172" t="s">
        <v>689</v>
      </c>
      <c r="C64" s="172" t="s">
        <v>351</v>
      </c>
      <c r="D64" s="173" t="s">
        <v>1409</v>
      </c>
      <c r="E64" s="274">
        <v>23.19</v>
      </c>
      <c r="F64" s="178">
        <v>15.2</v>
      </c>
      <c r="G64" s="178">
        <f>SUM(E64:F64)</f>
        <v>38.39</v>
      </c>
      <c r="I64" s="284">
        <v>3</v>
      </c>
      <c r="J64" s="276">
        <f t="shared" si="1"/>
        <v>0.30000000000000004</v>
      </c>
      <c r="L64" s="441">
        <f aca="true" t="shared" si="4" ref="L64:L74">F64*1.26</f>
        <v>19.151999999999997</v>
      </c>
    </row>
    <row r="65" spans="1:12" ht="12.75">
      <c r="A65" s="406" t="s">
        <v>304</v>
      </c>
      <c r="B65" s="172" t="s">
        <v>690</v>
      </c>
      <c r="C65" s="90" t="s">
        <v>351</v>
      </c>
      <c r="D65" s="91" t="s">
        <v>1409</v>
      </c>
      <c r="E65" s="270">
        <v>30.19</v>
      </c>
      <c r="F65" s="69">
        <v>19.4</v>
      </c>
      <c r="G65" s="69">
        <f>SUM(E65:F65)</f>
        <v>49.59</v>
      </c>
      <c r="I65" s="280">
        <v>3.28</v>
      </c>
      <c r="J65" s="276">
        <f t="shared" si="1"/>
        <v>0.328</v>
      </c>
      <c r="L65" s="441">
        <f t="shared" si="4"/>
        <v>24.444</v>
      </c>
    </row>
    <row r="66" spans="1:12" ht="12.75">
      <c r="A66" s="406" t="s">
        <v>305</v>
      </c>
      <c r="B66" s="172" t="s">
        <v>766</v>
      </c>
      <c r="C66" s="90" t="s">
        <v>351</v>
      </c>
      <c r="D66" s="91" t="s">
        <v>1409</v>
      </c>
      <c r="E66" s="270">
        <v>91.51</v>
      </c>
      <c r="F66" s="69">
        <v>24.25</v>
      </c>
      <c r="G66" s="69">
        <f>SUM(E66:F66)</f>
        <v>115.76</v>
      </c>
      <c r="I66" s="280">
        <v>4.4</v>
      </c>
      <c r="J66" s="276">
        <f t="shared" si="1"/>
        <v>0.44000000000000006</v>
      </c>
      <c r="L66" s="441">
        <f t="shared" si="4"/>
        <v>30.555</v>
      </c>
    </row>
    <row r="67" spans="1:12" ht="12.75">
      <c r="A67" s="406" t="s">
        <v>306</v>
      </c>
      <c r="B67" s="90"/>
      <c r="C67" s="90"/>
      <c r="D67" s="91" t="s">
        <v>1445</v>
      </c>
      <c r="E67" s="270"/>
      <c r="F67" s="69"/>
      <c r="G67" s="69"/>
      <c r="I67" s="280"/>
      <c r="J67" s="276">
        <f t="shared" si="1"/>
        <v>0</v>
      </c>
      <c r="L67" s="441"/>
    </row>
    <row r="68" spans="1:12" ht="12.75">
      <c r="A68" s="406" t="s">
        <v>307</v>
      </c>
      <c r="B68" s="90" t="s">
        <v>694</v>
      </c>
      <c r="C68" s="90" t="s">
        <v>351</v>
      </c>
      <c r="D68" s="91" t="s">
        <v>1409</v>
      </c>
      <c r="E68" s="270">
        <v>10.54</v>
      </c>
      <c r="F68" s="69">
        <v>6.33</v>
      </c>
      <c r="G68" s="69">
        <f>SUM(E68:F68)</f>
        <v>16.869999999999997</v>
      </c>
      <c r="I68" s="280">
        <v>3.76</v>
      </c>
      <c r="J68" s="276">
        <f t="shared" si="1"/>
        <v>0.376</v>
      </c>
      <c r="L68" s="441">
        <f t="shared" si="4"/>
        <v>7.9758000000000004</v>
      </c>
    </row>
    <row r="69" spans="1:12" ht="12.75">
      <c r="A69" s="406" t="s">
        <v>308</v>
      </c>
      <c r="B69" s="90" t="s">
        <v>695</v>
      </c>
      <c r="C69" s="90" t="s">
        <v>351</v>
      </c>
      <c r="D69" s="91" t="s">
        <v>1409</v>
      </c>
      <c r="E69" s="270">
        <v>15.68</v>
      </c>
      <c r="F69" s="69">
        <v>6.33</v>
      </c>
      <c r="G69" s="69">
        <f>SUM(E69:F69)</f>
        <v>22.009999999999998</v>
      </c>
      <c r="I69" s="280">
        <v>3.76</v>
      </c>
      <c r="J69" s="276">
        <f t="shared" si="1"/>
        <v>0.376</v>
      </c>
      <c r="L69" s="441">
        <f t="shared" si="4"/>
        <v>7.9758000000000004</v>
      </c>
    </row>
    <row r="70" spans="1:12" ht="12.75">
      <c r="A70" s="406" t="s">
        <v>1278</v>
      </c>
      <c r="B70" s="90" t="s">
        <v>696</v>
      </c>
      <c r="C70" s="90" t="s">
        <v>351</v>
      </c>
      <c r="D70" s="91" t="s">
        <v>1409</v>
      </c>
      <c r="E70" s="270">
        <v>44.95</v>
      </c>
      <c r="F70" s="69">
        <v>8.07</v>
      </c>
      <c r="G70" s="69">
        <f>SUM(E70:F70)</f>
        <v>53.02</v>
      </c>
      <c r="I70" s="280">
        <v>4.8</v>
      </c>
      <c r="J70" s="276">
        <f aca="true" t="shared" si="5" ref="J70:J128">I70*10%</f>
        <v>0.48</v>
      </c>
      <c r="L70" s="441">
        <f t="shared" si="4"/>
        <v>10.1682</v>
      </c>
    </row>
    <row r="71" spans="1:12" ht="12.75">
      <c r="A71" s="406" t="s">
        <v>1279</v>
      </c>
      <c r="B71" s="90"/>
      <c r="C71" s="90"/>
      <c r="D71" s="91"/>
      <c r="E71" s="270"/>
      <c r="F71" s="69"/>
      <c r="G71" s="69"/>
      <c r="I71" s="280"/>
      <c r="J71" s="276">
        <f t="shared" si="5"/>
        <v>0</v>
      </c>
      <c r="L71" s="441"/>
    </row>
    <row r="72" spans="1:12" ht="12.75">
      <c r="A72" s="406" t="s">
        <v>1280</v>
      </c>
      <c r="B72" s="90" t="s">
        <v>691</v>
      </c>
      <c r="C72" s="90" t="s">
        <v>351</v>
      </c>
      <c r="D72" s="91" t="s">
        <v>1409</v>
      </c>
      <c r="E72" s="270">
        <v>14.68</v>
      </c>
      <c r="F72" s="69">
        <v>6.33</v>
      </c>
      <c r="G72" s="69">
        <f>SUM(E72:F72)</f>
        <v>21.009999999999998</v>
      </c>
      <c r="I72" s="280">
        <v>3.76</v>
      </c>
      <c r="J72" s="276">
        <f t="shared" si="5"/>
        <v>0.376</v>
      </c>
      <c r="L72" s="441">
        <f t="shared" si="4"/>
        <v>7.9758000000000004</v>
      </c>
    </row>
    <row r="73" spans="1:12" ht="12.75">
      <c r="A73" s="406" t="s">
        <v>426</v>
      </c>
      <c r="B73" s="90" t="s">
        <v>692</v>
      </c>
      <c r="C73" s="90" t="s">
        <v>351</v>
      </c>
      <c r="D73" s="91" t="s">
        <v>1409</v>
      </c>
      <c r="E73" s="270">
        <v>18.09</v>
      </c>
      <c r="F73" s="69">
        <v>6.33</v>
      </c>
      <c r="G73" s="69">
        <f>SUM(E73:F73)</f>
        <v>24.42</v>
      </c>
      <c r="I73" s="280">
        <v>3.76</v>
      </c>
      <c r="J73" s="276">
        <f t="shared" si="5"/>
        <v>0.376</v>
      </c>
      <c r="L73" s="441">
        <f t="shared" si="4"/>
        <v>7.9758000000000004</v>
      </c>
    </row>
    <row r="74" spans="1:12" ht="12.75">
      <c r="A74" s="406" t="s">
        <v>427</v>
      </c>
      <c r="B74" s="90" t="s">
        <v>693</v>
      </c>
      <c r="C74" s="90" t="s">
        <v>351</v>
      </c>
      <c r="D74" s="91" t="s">
        <v>1409</v>
      </c>
      <c r="E74" s="270">
        <v>47.94</v>
      </c>
      <c r="F74" s="69">
        <v>6.33</v>
      </c>
      <c r="G74" s="69">
        <f>SUM(E74:F74)</f>
        <v>54.269999999999996</v>
      </c>
      <c r="I74" s="280">
        <v>3.76</v>
      </c>
      <c r="J74" s="276">
        <f t="shared" si="5"/>
        <v>0.376</v>
      </c>
      <c r="L74" s="441">
        <f t="shared" si="4"/>
        <v>7.9758000000000004</v>
      </c>
    </row>
    <row r="75" spans="1:10" ht="12.75">
      <c r="A75" s="406" t="s">
        <v>653</v>
      </c>
      <c r="B75" s="233"/>
      <c r="C75" s="233"/>
      <c r="D75" s="234"/>
      <c r="E75" s="271"/>
      <c r="F75" s="177"/>
      <c r="G75" s="177"/>
      <c r="I75" s="281"/>
      <c r="J75" s="276">
        <f t="shared" si="5"/>
        <v>0</v>
      </c>
    </row>
    <row r="76" spans="1:10" ht="13.5" thickBot="1">
      <c r="A76" s="258"/>
      <c r="B76" s="259"/>
      <c r="C76" s="259"/>
      <c r="D76" s="260"/>
      <c r="E76" s="272"/>
      <c r="F76" s="256"/>
      <c r="G76" s="256"/>
      <c r="I76" s="282"/>
      <c r="J76" s="276">
        <f t="shared" si="5"/>
        <v>0</v>
      </c>
    </row>
    <row r="77" spans="1:10" ht="32.25" customHeight="1" thickBot="1">
      <c r="A77" s="401" t="s">
        <v>1300</v>
      </c>
      <c r="B77" s="23"/>
      <c r="C77" s="23"/>
      <c r="D77" s="24"/>
      <c r="E77" s="273"/>
      <c r="F77" s="318"/>
      <c r="G77" s="257"/>
      <c r="I77" s="283"/>
      <c r="J77" s="276">
        <f t="shared" si="5"/>
        <v>0</v>
      </c>
    </row>
    <row r="78" spans="1:12" ht="12.75">
      <c r="A78" s="406" t="s">
        <v>428</v>
      </c>
      <c r="B78" s="172" t="s">
        <v>697</v>
      </c>
      <c r="C78" s="172" t="s">
        <v>351</v>
      </c>
      <c r="D78" s="173" t="s">
        <v>1409</v>
      </c>
      <c r="E78" s="274">
        <v>60.98</v>
      </c>
      <c r="F78" s="178">
        <v>16.46</v>
      </c>
      <c r="G78" s="178">
        <f>SUM(E78:F78)</f>
        <v>77.44</v>
      </c>
      <c r="I78" s="284">
        <v>3.28</v>
      </c>
      <c r="J78" s="276">
        <f t="shared" si="5"/>
        <v>0.328</v>
      </c>
      <c r="L78" s="441">
        <f aca="true" t="shared" si="6" ref="L78:L121">F78*1.26</f>
        <v>20.739600000000003</v>
      </c>
    </row>
    <row r="79" spans="1:12" ht="12.75">
      <c r="A79" s="406" t="s">
        <v>429</v>
      </c>
      <c r="B79" s="172" t="s">
        <v>698</v>
      </c>
      <c r="C79" s="90" t="s">
        <v>351</v>
      </c>
      <c r="D79" s="91" t="s">
        <v>1409</v>
      </c>
      <c r="E79" s="270">
        <v>66.66</v>
      </c>
      <c r="F79" s="69">
        <v>21.34</v>
      </c>
      <c r="G79" s="69">
        <f>SUM(E79:F79)</f>
        <v>88</v>
      </c>
      <c r="I79" s="280">
        <v>4.4</v>
      </c>
      <c r="J79" s="276">
        <f t="shared" si="5"/>
        <v>0.44000000000000006</v>
      </c>
      <c r="L79" s="441">
        <f t="shared" si="6"/>
        <v>26.8884</v>
      </c>
    </row>
    <row r="80" spans="1:12" ht="12.75">
      <c r="A80" s="406" t="s">
        <v>430</v>
      </c>
      <c r="B80" s="172" t="s">
        <v>699</v>
      </c>
      <c r="C80" s="90" t="s">
        <v>351</v>
      </c>
      <c r="D80" s="91" t="s">
        <v>1409</v>
      </c>
      <c r="E80" s="270">
        <v>71.88</v>
      </c>
      <c r="F80" s="69">
        <v>26.31</v>
      </c>
      <c r="G80" s="69">
        <f>SUM(E80:F80)</f>
        <v>98.19</v>
      </c>
      <c r="I80" s="280">
        <v>5.36</v>
      </c>
      <c r="J80" s="276">
        <f t="shared" si="5"/>
        <v>0.536</v>
      </c>
      <c r="L80" s="441">
        <f t="shared" si="6"/>
        <v>33.1506</v>
      </c>
    </row>
    <row r="81" spans="1:12" ht="12.75">
      <c r="A81" s="406" t="s">
        <v>431</v>
      </c>
      <c r="B81" s="90"/>
      <c r="C81" s="90"/>
      <c r="D81" s="91"/>
      <c r="E81" s="270"/>
      <c r="F81" s="69"/>
      <c r="G81" s="69"/>
      <c r="I81" s="280"/>
      <c r="J81" s="276">
        <f t="shared" si="5"/>
        <v>0</v>
      </c>
      <c r="L81" s="441"/>
    </row>
    <row r="82" spans="1:12" ht="12.75">
      <c r="A82" s="406" t="s">
        <v>432</v>
      </c>
      <c r="B82" s="90" t="s">
        <v>700</v>
      </c>
      <c r="C82" s="90" t="s">
        <v>351</v>
      </c>
      <c r="D82" s="91" t="s">
        <v>1409</v>
      </c>
      <c r="E82" s="270">
        <v>40.72</v>
      </c>
      <c r="F82" s="69">
        <v>7.2</v>
      </c>
      <c r="G82" s="69">
        <f>SUM(E82:F82)</f>
        <v>47.92</v>
      </c>
      <c r="I82" s="280">
        <v>3.76</v>
      </c>
      <c r="J82" s="276">
        <f t="shared" si="5"/>
        <v>0.376</v>
      </c>
      <c r="L82" s="441">
        <f t="shared" si="6"/>
        <v>9.072000000000001</v>
      </c>
    </row>
    <row r="83" spans="1:12" ht="12.75">
      <c r="A83" s="406" t="s">
        <v>433</v>
      </c>
      <c r="B83" s="90" t="s">
        <v>701</v>
      </c>
      <c r="C83" s="90" t="s">
        <v>351</v>
      </c>
      <c r="D83" s="91" t="s">
        <v>1409</v>
      </c>
      <c r="E83" s="270">
        <v>74.12</v>
      </c>
      <c r="F83" s="69">
        <v>7.2</v>
      </c>
      <c r="G83" s="69">
        <f>SUM(E83:F83)</f>
        <v>81.32000000000001</v>
      </c>
      <c r="I83" s="280">
        <v>3.76</v>
      </c>
      <c r="J83" s="276">
        <f t="shared" si="5"/>
        <v>0.376</v>
      </c>
      <c r="L83" s="441">
        <f t="shared" si="6"/>
        <v>9.072000000000001</v>
      </c>
    </row>
    <row r="84" spans="1:12" ht="12.75">
      <c r="A84" s="406" t="s">
        <v>434</v>
      </c>
      <c r="B84" s="90" t="s">
        <v>702</v>
      </c>
      <c r="C84" s="90" t="s">
        <v>351</v>
      </c>
      <c r="D84" s="91" t="s">
        <v>1409</v>
      </c>
      <c r="E84" s="270">
        <v>107.6</v>
      </c>
      <c r="F84" s="69">
        <v>7.2</v>
      </c>
      <c r="G84" s="69">
        <f>SUM(E84:F84)</f>
        <v>114.8</v>
      </c>
      <c r="I84" s="280">
        <v>3.76</v>
      </c>
      <c r="J84" s="276">
        <f t="shared" si="5"/>
        <v>0.376</v>
      </c>
      <c r="L84" s="441">
        <f t="shared" si="6"/>
        <v>9.072000000000001</v>
      </c>
    </row>
    <row r="85" spans="1:12" ht="12.75">
      <c r="A85" s="406" t="s">
        <v>435</v>
      </c>
      <c r="B85" s="90" t="s">
        <v>704</v>
      </c>
      <c r="C85" s="90" t="s">
        <v>351</v>
      </c>
      <c r="D85" s="91" t="s">
        <v>1409</v>
      </c>
      <c r="E85" s="270">
        <v>1.48</v>
      </c>
      <c r="F85" s="69">
        <v>1.48</v>
      </c>
      <c r="G85" s="69">
        <f>SUM(E85:F85)</f>
        <v>2.96</v>
      </c>
      <c r="I85" s="280">
        <v>0.88</v>
      </c>
      <c r="J85" s="276">
        <f t="shared" si="5"/>
        <v>0.08800000000000001</v>
      </c>
      <c r="L85" s="441">
        <f t="shared" si="6"/>
        <v>1.8648</v>
      </c>
    </row>
    <row r="86" spans="1:12" ht="12.75">
      <c r="A86" s="406" t="s">
        <v>436</v>
      </c>
      <c r="B86" s="90"/>
      <c r="C86" s="90"/>
      <c r="D86" s="91"/>
      <c r="E86" s="270"/>
      <c r="F86" s="69"/>
      <c r="G86" s="69"/>
      <c r="I86" s="280"/>
      <c r="J86" s="276">
        <f t="shared" si="5"/>
        <v>0</v>
      </c>
      <c r="L86" s="441"/>
    </row>
    <row r="87" spans="1:12" ht="12.75">
      <c r="A87" s="406" t="s">
        <v>437</v>
      </c>
      <c r="B87" s="90" t="s">
        <v>705</v>
      </c>
      <c r="C87" s="90" t="s">
        <v>351</v>
      </c>
      <c r="D87" s="91" t="s">
        <v>1409</v>
      </c>
      <c r="E87" s="270">
        <v>54.83</v>
      </c>
      <c r="F87" s="69">
        <v>7.2</v>
      </c>
      <c r="G87" s="69">
        <f>SUM(E87:F87)</f>
        <v>62.03</v>
      </c>
      <c r="I87" s="280">
        <v>3.76</v>
      </c>
      <c r="J87" s="276">
        <f t="shared" si="5"/>
        <v>0.376</v>
      </c>
      <c r="L87" s="441">
        <f t="shared" si="6"/>
        <v>9.072000000000001</v>
      </c>
    </row>
    <row r="88" spans="1:12" ht="12.75">
      <c r="A88" s="406" t="s">
        <v>438</v>
      </c>
      <c r="B88" s="90" t="s">
        <v>706</v>
      </c>
      <c r="C88" s="90" t="s">
        <v>351</v>
      </c>
      <c r="D88" s="91" t="s">
        <v>1409</v>
      </c>
      <c r="E88" s="270">
        <v>64.65</v>
      </c>
      <c r="F88" s="69">
        <v>7.2</v>
      </c>
      <c r="G88" s="69">
        <f>SUM(E88:F88)</f>
        <v>71.85000000000001</v>
      </c>
      <c r="I88" s="280">
        <v>3.76</v>
      </c>
      <c r="J88" s="276">
        <f t="shared" si="5"/>
        <v>0.376</v>
      </c>
      <c r="L88" s="441">
        <f t="shared" si="6"/>
        <v>9.072000000000001</v>
      </c>
    </row>
    <row r="89" spans="1:12" ht="12.75">
      <c r="A89" s="406" t="s">
        <v>439</v>
      </c>
      <c r="B89" s="90" t="s">
        <v>707</v>
      </c>
      <c r="C89" s="90" t="s">
        <v>351</v>
      </c>
      <c r="D89" s="91" t="s">
        <v>1409</v>
      </c>
      <c r="E89" s="270">
        <v>76.72</v>
      </c>
      <c r="F89" s="69">
        <v>7.2</v>
      </c>
      <c r="G89" s="69">
        <f>SUM(E89:F89)</f>
        <v>83.92</v>
      </c>
      <c r="I89" s="280">
        <v>3.76</v>
      </c>
      <c r="J89" s="276">
        <f t="shared" si="5"/>
        <v>0.376</v>
      </c>
      <c r="L89" s="441">
        <f t="shared" si="6"/>
        <v>9.072000000000001</v>
      </c>
    </row>
    <row r="90" spans="1:12" ht="12.75">
      <c r="A90" s="406" t="s">
        <v>1662</v>
      </c>
      <c r="B90" s="90"/>
      <c r="C90" s="90"/>
      <c r="D90" s="91"/>
      <c r="E90" s="270"/>
      <c r="F90" s="69"/>
      <c r="G90" s="69"/>
      <c r="I90" s="280"/>
      <c r="J90" s="276">
        <f t="shared" si="5"/>
        <v>0</v>
      </c>
      <c r="L90" s="441"/>
    </row>
    <row r="91" spans="1:12" ht="12.75">
      <c r="A91" s="406" t="s">
        <v>1663</v>
      </c>
      <c r="B91" s="90" t="s">
        <v>708</v>
      </c>
      <c r="C91" s="90" t="s">
        <v>351</v>
      </c>
      <c r="D91" s="91" t="s">
        <v>1409</v>
      </c>
      <c r="E91" s="270">
        <v>70.19</v>
      </c>
      <c r="F91" s="69">
        <v>7.2</v>
      </c>
      <c r="G91" s="69">
        <f>SUM(E91:F91)</f>
        <v>77.39</v>
      </c>
      <c r="I91" s="280">
        <v>3.76</v>
      </c>
      <c r="J91" s="276">
        <f t="shared" si="5"/>
        <v>0.376</v>
      </c>
      <c r="L91" s="441">
        <f t="shared" si="6"/>
        <v>9.072000000000001</v>
      </c>
    </row>
    <row r="92" spans="1:12" ht="12.75">
      <c r="A92" s="406" t="s">
        <v>1550</v>
      </c>
      <c r="B92" s="90" t="s">
        <v>709</v>
      </c>
      <c r="C92" s="90" t="s">
        <v>351</v>
      </c>
      <c r="D92" s="91" t="s">
        <v>1409</v>
      </c>
      <c r="E92" s="270">
        <v>87.8</v>
      </c>
      <c r="F92" s="69">
        <v>7.2</v>
      </c>
      <c r="G92" s="69">
        <f>SUM(E92:F92)</f>
        <v>95</v>
      </c>
      <c r="I92" s="280">
        <v>3.76</v>
      </c>
      <c r="J92" s="276">
        <f t="shared" si="5"/>
        <v>0.376</v>
      </c>
      <c r="L92" s="441">
        <f t="shared" si="6"/>
        <v>9.072000000000001</v>
      </c>
    </row>
    <row r="93" spans="1:12" ht="12.75">
      <c r="A93" s="406" t="s">
        <v>1551</v>
      </c>
      <c r="B93" s="90" t="s">
        <v>710</v>
      </c>
      <c r="C93" s="90" t="s">
        <v>351</v>
      </c>
      <c r="D93" s="91" t="s">
        <v>1409</v>
      </c>
      <c r="E93" s="270">
        <v>96.09</v>
      </c>
      <c r="F93" s="69">
        <v>7.2</v>
      </c>
      <c r="G93" s="69">
        <f>SUM(E93:F93)</f>
        <v>103.29</v>
      </c>
      <c r="I93" s="280">
        <v>3.76</v>
      </c>
      <c r="J93" s="276">
        <f t="shared" si="5"/>
        <v>0.376</v>
      </c>
      <c r="L93" s="441">
        <f t="shared" si="6"/>
        <v>9.072000000000001</v>
      </c>
    </row>
    <row r="94" spans="1:12" ht="12.75">
      <c r="A94" s="406" t="s">
        <v>1552</v>
      </c>
      <c r="B94" s="90"/>
      <c r="C94" s="90"/>
      <c r="D94" s="91"/>
      <c r="E94" s="270"/>
      <c r="F94" s="69"/>
      <c r="G94" s="69"/>
      <c r="I94" s="280"/>
      <c r="J94" s="276">
        <f t="shared" si="5"/>
        <v>0</v>
      </c>
      <c r="L94" s="441"/>
    </row>
    <row r="95" spans="1:12" ht="12.75">
      <c r="A95" s="406" t="s">
        <v>1553</v>
      </c>
      <c r="B95" s="90" t="s">
        <v>714</v>
      </c>
      <c r="C95" s="90" t="s">
        <v>351</v>
      </c>
      <c r="D95" s="91" t="s">
        <v>1409</v>
      </c>
      <c r="E95" s="270">
        <v>80.23</v>
      </c>
      <c r="F95" s="69">
        <v>11.28</v>
      </c>
      <c r="G95" s="69">
        <f>SUM(E95:F95)</f>
        <v>91.51</v>
      </c>
      <c r="I95" s="280">
        <v>5.92</v>
      </c>
      <c r="J95" s="276">
        <f t="shared" si="5"/>
        <v>0.592</v>
      </c>
      <c r="L95" s="441">
        <f t="shared" si="6"/>
        <v>14.2128</v>
      </c>
    </row>
    <row r="96" spans="1:12" ht="12.75">
      <c r="A96" s="406" t="s">
        <v>576</v>
      </c>
      <c r="B96" s="90" t="s">
        <v>715</v>
      </c>
      <c r="C96" s="90" t="s">
        <v>351</v>
      </c>
      <c r="D96" s="91" t="s">
        <v>1409</v>
      </c>
      <c r="E96" s="270">
        <v>90.56</v>
      </c>
      <c r="F96" s="69">
        <v>11.28</v>
      </c>
      <c r="G96" s="69">
        <f>SUM(E96:F96)</f>
        <v>101.84</v>
      </c>
      <c r="I96" s="280">
        <v>5.92</v>
      </c>
      <c r="J96" s="276">
        <f t="shared" si="5"/>
        <v>0.592</v>
      </c>
      <c r="L96" s="441">
        <f t="shared" si="6"/>
        <v>14.2128</v>
      </c>
    </row>
    <row r="97" spans="1:12" ht="12.75">
      <c r="A97" s="406" t="s">
        <v>577</v>
      </c>
      <c r="B97" s="90" t="s">
        <v>716</v>
      </c>
      <c r="C97" s="90" t="s">
        <v>351</v>
      </c>
      <c r="D97" s="91" t="s">
        <v>1409</v>
      </c>
      <c r="E97" s="270">
        <v>104.7</v>
      </c>
      <c r="F97" s="69">
        <v>11.28</v>
      </c>
      <c r="G97" s="69">
        <f>SUM(E97:F97)</f>
        <v>115.98</v>
      </c>
      <c r="I97" s="280">
        <v>5.92</v>
      </c>
      <c r="J97" s="276">
        <f t="shared" si="5"/>
        <v>0.592</v>
      </c>
      <c r="L97" s="441">
        <f t="shared" si="6"/>
        <v>14.2128</v>
      </c>
    </row>
    <row r="98" spans="1:12" ht="12.75">
      <c r="A98" s="406" t="s">
        <v>578</v>
      </c>
      <c r="B98" s="90"/>
      <c r="C98" s="90"/>
      <c r="D98" s="91"/>
      <c r="E98" s="270"/>
      <c r="F98" s="69"/>
      <c r="G98" s="69"/>
      <c r="I98" s="280"/>
      <c r="J98" s="276">
        <f t="shared" si="5"/>
        <v>0</v>
      </c>
      <c r="L98" s="441"/>
    </row>
    <row r="99" spans="1:12" ht="12.75">
      <c r="A99" s="406" t="s">
        <v>579</v>
      </c>
      <c r="B99" s="90" t="s">
        <v>711</v>
      </c>
      <c r="C99" s="90" t="s">
        <v>351</v>
      </c>
      <c r="D99" s="91" t="s">
        <v>1409</v>
      </c>
      <c r="E99" s="270">
        <v>56.27</v>
      </c>
      <c r="F99" s="69">
        <v>11.28</v>
      </c>
      <c r="G99" s="69">
        <f>SUM(E99:F99)</f>
        <v>67.55</v>
      </c>
      <c r="I99" s="280">
        <v>5.92</v>
      </c>
      <c r="J99" s="276">
        <f t="shared" si="5"/>
        <v>0.592</v>
      </c>
      <c r="L99" s="441">
        <f t="shared" si="6"/>
        <v>14.2128</v>
      </c>
    </row>
    <row r="100" spans="1:12" ht="12.75">
      <c r="A100" s="406" t="s">
        <v>580</v>
      </c>
      <c r="B100" s="90" t="s">
        <v>712</v>
      </c>
      <c r="C100" s="90" t="s">
        <v>351</v>
      </c>
      <c r="D100" s="91" t="s">
        <v>1409</v>
      </c>
      <c r="E100" s="270">
        <v>57.94</v>
      </c>
      <c r="F100" s="69">
        <v>11.28</v>
      </c>
      <c r="G100" s="69">
        <f>SUM(E100:F100)</f>
        <v>69.22</v>
      </c>
      <c r="I100" s="280">
        <v>5.92</v>
      </c>
      <c r="J100" s="276">
        <f t="shared" si="5"/>
        <v>0.592</v>
      </c>
      <c r="L100" s="441">
        <f t="shared" si="6"/>
        <v>14.2128</v>
      </c>
    </row>
    <row r="101" spans="1:12" ht="12.75">
      <c r="A101" s="406" t="s">
        <v>581</v>
      </c>
      <c r="B101" s="90" t="s">
        <v>713</v>
      </c>
      <c r="C101" s="90" t="s">
        <v>351</v>
      </c>
      <c r="D101" s="91" t="s">
        <v>1409</v>
      </c>
      <c r="E101" s="270">
        <v>62.76</v>
      </c>
      <c r="F101" s="69">
        <v>11.28</v>
      </c>
      <c r="G101" s="69">
        <f>SUM(E101:F101)</f>
        <v>74.03999999999999</v>
      </c>
      <c r="I101" s="280">
        <v>5.92</v>
      </c>
      <c r="J101" s="276">
        <f t="shared" si="5"/>
        <v>0.592</v>
      </c>
      <c r="L101" s="441">
        <f t="shared" si="6"/>
        <v>14.2128</v>
      </c>
    </row>
    <row r="102" spans="1:12" ht="12.75">
      <c r="A102" s="406" t="s">
        <v>582</v>
      </c>
      <c r="B102" s="90"/>
      <c r="C102" s="90"/>
      <c r="D102" s="91"/>
      <c r="E102" s="270"/>
      <c r="F102" s="69"/>
      <c r="G102" s="69"/>
      <c r="I102" s="280"/>
      <c r="J102" s="276">
        <f t="shared" si="5"/>
        <v>0</v>
      </c>
      <c r="L102" s="441"/>
    </row>
    <row r="103" spans="1:12" ht="12.75">
      <c r="A103" s="406" t="s">
        <v>583</v>
      </c>
      <c r="B103" s="90" t="s">
        <v>1592</v>
      </c>
      <c r="C103" s="90" t="s">
        <v>351</v>
      </c>
      <c r="D103" s="91" t="s">
        <v>1409</v>
      </c>
      <c r="E103" s="270">
        <v>13.61</v>
      </c>
      <c r="F103" s="69">
        <v>1.28</v>
      </c>
      <c r="G103" s="69">
        <f>SUM(E103:F103)</f>
        <v>14.889999999999999</v>
      </c>
      <c r="I103" s="280">
        <v>0.76</v>
      </c>
      <c r="J103" s="276">
        <f t="shared" si="5"/>
        <v>0.07600000000000001</v>
      </c>
      <c r="L103" s="441">
        <f t="shared" si="6"/>
        <v>1.6128</v>
      </c>
    </row>
    <row r="104" spans="1:12" ht="12.75">
      <c r="A104" s="406" t="s">
        <v>584</v>
      </c>
      <c r="B104" s="90" t="s">
        <v>1593</v>
      </c>
      <c r="C104" s="90" t="s">
        <v>351</v>
      </c>
      <c r="D104" s="91" t="s">
        <v>1409</v>
      </c>
      <c r="E104" s="270">
        <v>19.55</v>
      </c>
      <c r="F104" s="69">
        <v>1.28</v>
      </c>
      <c r="G104" s="69">
        <f>SUM(E104:F104)</f>
        <v>20.830000000000002</v>
      </c>
      <c r="I104" s="280">
        <v>0.76</v>
      </c>
      <c r="J104" s="276">
        <f t="shared" si="5"/>
        <v>0.07600000000000001</v>
      </c>
      <c r="L104" s="441">
        <f t="shared" si="6"/>
        <v>1.6128</v>
      </c>
    </row>
    <row r="105" spans="1:12" ht="12.75">
      <c r="A105" s="406" t="s">
        <v>585</v>
      </c>
      <c r="B105" s="90" t="s">
        <v>1623</v>
      </c>
      <c r="C105" s="90" t="s">
        <v>351</v>
      </c>
      <c r="D105" s="91" t="s">
        <v>1409</v>
      </c>
      <c r="E105" s="270">
        <v>26.36</v>
      </c>
      <c r="F105" s="69">
        <v>1.28</v>
      </c>
      <c r="G105" s="69">
        <f>SUM(E105:F105)</f>
        <v>27.64</v>
      </c>
      <c r="I105" s="280">
        <v>0.76</v>
      </c>
      <c r="J105" s="276">
        <f t="shared" si="5"/>
        <v>0.07600000000000001</v>
      </c>
      <c r="L105" s="441">
        <f t="shared" si="6"/>
        <v>1.6128</v>
      </c>
    </row>
    <row r="106" spans="1:12" ht="12.75">
      <c r="A106" s="406" t="s">
        <v>586</v>
      </c>
      <c r="B106" s="90"/>
      <c r="C106" s="90"/>
      <c r="D106" s="91"/>
      <c r="E106" s="270"/>
      <c r="F106" s="69"/>
      <c r="G106" s="69"/>
      <c r="I106" s="280"/>
      <c r="J106" s="276">
        <f t="shared" si="5"/>
        <v>0</v>
      </c>
      <c r="L106" s="441"/>
    </row>
    <row r="107" spans="1:12" ht="12.75">
      <c r="A107" s="406" t="s">
        <v>587</v>
      </c>
      <c r="B107" s="90" t="s">
        <v>718</v>
      </c>
      <c r="C107" s="90" t="s">
        <v>351</v>
      </c>
      <c r="D107" s="91" t="s">
        <v>1409</v>
      </c>
      <c r="E107" s="270">
        <v>2.96</v>
      </c>
      <c r="F107" s="69">
        <v>1.28</v>
      </c>
      <c r="G107" s="69">
        <f>SUM(E107:F107)</f>
        <v>4.24</v>
      </c>
      <c r="I107" s="280">
        <v>0.72</v>
      </c>
      <c r="J107" s="276">
        <f t="shared" si="5"/>
        <v>0.072</v>
      </c>
      <c r="L107" s="441">
        <f t="shared" si="6"/>
        <v>1.6128</v>
      </c>
    </row>
    <row r="108" spans="1:12" ht="12.75">
      <c r="A108" s="406" t="s">
        <v>588</v>
      </c>
      <c r="B108" s="90"/>
      <c r="C108" s="90"/>
      <c r="D108" s="91"/>
      <c r="E108" s="270"/>
      <c r="F108" s="69"/>
      <c r="G108" s="69"/>
      <c r="I108" s="280"/>
      <c r="J108" s="276">
        <f t="shared" si="5"/>
        <v>0</v>
      </c>
      <c r="L108" s="441"/>
    </row>
    <row r="109" spans="1:12" ht="12.75">
      <c r="A109" s="406" t="s">
        <v>589</v>
      </c>
      <c r="B109" s="90" t="s">
        <v>717</v>
      </c>
      <c r="C109" s="90" t="s">
        <v>351</v>
      </c>
      <c r="D109" s="91" t="s">
        <v>1409</v>
      </c>
      <c r="E109" s="270">
        <v>14.66</v>
      </c>
      <c r="F109" s="69">
        <v>3.23</v>
      </c>
      <c r="G109" s="69">
        <f>SUM(E109:F109)</f>
        <v>17.89</v>
      </c>
      <c r="I109" s="280">
        <v>1.92</v>
      </c>
      <c r="J109" s="276">
        <f t="shared" si="5"/>
        <v>0.192</v>
      </c>
      <c r="L109" s="441">
        <f t="shared" si="6"/>
        <v>4.0698</v>
      </c>
    </row>
    <row r="110" spans="1:12" ht="12.75">
      <c r="A110" s="406" t="s">
        <v>590</v>
      </c>
      <c r="B110" s="90"/>
      <c r="C110" s="90"/>
      <c r="D110" s="91"/>
      <c r="E110" s="270"/>
      <c r="F110" s="69"/>
      <c r="G110" s="69"/>
      <c r="I110" s="280"/>
      <c r="J110" s="276">
        <f t="shared" si="5"/>
        <v>0</v>
      </c>
      <c r="L110" s="441"/>
    </row>
    <row r="111" spans="1:12" ht="12.75">
      <c r="A111" s="406" t="s">
        <v>591</v>
      </c>
      <c r="B111" s="90" t="s">
        <v>808</v>
      </c>
      <c r="C111" s="90" t="s">
        <v>351</v>
      </c>
      <c r="D111" s="91" t="s">
        <v>1409</v>
      </c>
      <c r="E111" s="270">
        <v>8</v>
      </c>
      <c r="F111" s="69">
        <v>6.33</v>
      </c>
      <c r="G111" s="69">
        <f>SUM(E111:F111)</f>
        <v>14.33</v>
      </c>
      <c r="I111" s="280">
        <v>3.76</v>
      </c>
      <c r="J111" s="276">
        <f t="shared" si="5"/>
        <v>0.376</v>
      </c>
      <c r="L111" s="441">
        <f t="shared" si="6"/>
        <v>7.9758000000000004</v>
      </c>
    </row>
    <row r="112" spans="1:12" ht="12.75">
      <c r="A112" s="406" t="s">
        <v>592</v>
      </c>
      <c r="B112" s="90"/>
      <c r="C112" s="90"/>
      <c r="D112" s="91"/>
      <c r="E112" s="270"/>
      <c r="F112" s="69"/>
      <c r="G112" s="69"/>
      <c r="I112" s="280"/>
      <c r="J112" s="276">
        <f t="shared" si="5"/>
        <v>0</v>
      </c>
      <c r="L112" s="441"/>
    </row>
    <row r="113" spans="1:12" ht="12.75">
      <c r="A113" s="406" t="s">
        <v>593</v>
      </c>
      <c r="B113" s="90" t="s">
        <v>719</v>
      </c>
      <c r="C113" s="90" t="s">
        <v>351</v>
      </c>
      <c r="D113" s="91" t="s">
        <v>1409</v>
      </c>
      <c r="E113" s="270">
        <v>7.18</v>
      </c>
      <c r="F113" s="69">
        <v>2.63</v>
      </c>
      <c r="G113" s="69">
        <f>SUM(E113:F113)</f>
        <v>9.809999999999999</v>
      </c>
      <c r="I113" s="280">
        <v>1.56</v>
      </c>
      <c r="J113" s="276">
        <f t="shared" si="5"/>
        <v>0.15600000000000003</v>
      </c>
      <c r="L113" s="441">
        <f t="shared" si="6"/>
        <v>3.3138</v>
      </c>
    </row>
    <row r="114" spans="1:12" ht="12.75">
      <c r="A114" s="406" t="s">
        <v>594</v>
      </c>
      <c r="B114" s="90"/>
      <c r="C114" s="90"/>
      <c r="D114" s="91"/>
      <c r="E114" s="270"/>
      <c r="F114" s="69"/>
      <c r="G114" s="69"/>
      <c r="I114" s="280"/>
      <c r="J114" s="276">
        <f t="shared" si="5"/>
        <v>0</v>
      </c>
      <c r="L114" s="441"/>
    </row>
    <row r="115" spans="1:12" ht="12.75">
      <c r="A115" s="406" t="s">
        <v>595</v>
      </c>
      <c r="B115" s="90" t="s">
        <v>720</v>
      </c>
      <c r="C115" s="90" t="s">
        <v>351</v>
      </c>
      <c r="D115" s="91" t="s">
        <v>1409</v>
      </c>
      <c r="E115" s="270">
        <v>4.66</v>
      </c>
      <c r="F115" s="69">
        <v>3.23</v>
      </c>
      <c r="G115" s="69">
        <f>SUM(E115:F115)</f>
        <v>7.890000000000001</v>
      </c>
      <c r="I115" s="280">
        <v>1.92</v>
      </c>
      <c r="J115" s="276">
        <f t="shared" si="5"/>
        <v>0.192</v>
      </c>
      <c r="L115" s="441">
        <f t="shared" si="6"/>
        <v>4.0698</v>
      </c>
    </row>
    <row r="116" spans="1:12" ht="12.75">
      <c r="A116" s="406" t="s">
        <v>596</v>
      </c>
      <c r="B116" s="90"/>
      <c r="C116" s="90"/>
      <c r="D116" s="91"/>
      <c r="E116" s="270"/>
      <c r="F116" s="69"/>
      <c r="G116" s="69"/>
      <c r="I116" s="280"/>
      <c r="J116" s="276">
        <f t="shared" si="5"/>
        <v>0</v>
      </c>
      <c r="L116" s="441"/>
    </row>
    <row r="117" spans="1:12" ht="12.75">
      <c r="A117" s="406" t="s">
        <v>597</v>
      </c>
      <c r="B117" s="90" t="s">
        <v>721</v>
      </c>
      <c r="C117" s="90" t="s">
        <v>351</v>
      </c>
      <c r="D117" s="91" t="s">
        <v>1409</v>
      </c>
      <c r="E117" s="270">
        <v>6.18</v>
      </c>
      <c r="F117" s="69">
        <v>2.63</v>
      </c>
      <c r="G117" s="69">
        <f>SUM(E117:F117)</f>
        <v>8.809999999999999</v>
      </c>
      <c r="I117" s="280">
        <v>1.56</v>
      </c>
      <c r="J117" s="276">
        <f t="shared" si="5"/>
        <v>0.15600000000000003</v>
      </c>
      <c r="L117" s="441">
        <f t="shared" si="6"/>
        <v>3.3138</v>
      </c>
    </row>
    <row r="118" spans="1:12" ht="12.75">
      <c r="A118" s="406" t="s">
        <v>598</v>
      </c>
      <c r="B118" s="90"/>
      <c r="C118" s="90"/>
      <c r="D118" s="91"/>
      <c r="E118" s="270"/>
      <c r="F118" s="69"/>
      <c r="G118" s="69"/>
      <c r="I118" s="280"/>
      <c r="J118" s="276">
        <f t="shared" si="5"/>
        <v>0</v>
      </c>
      <c r="L118" s="441"/>
    </row>
    <row r="119" spans="1:12" ht="12.75">
      <c r="A119" s="406" t="s">
        <v>599</v>
      </c>
      <c r="B119" s="90" t="s">
        <v>1627</v>
      </c>
      <c r="C119" s="90" t="s">
        <v>351</v>
      </c>
      <c r="D119" s="91" t="s">
        <v>1409</v>
      </c>
      <c r="E119" s="270">
        <v>28.91</v>
      </c>
      <c r="F119" s="69">
        <v>3.23</v>
      </c>
      <c r="G119" s="69">
        <f>SUM(E119:F119)</f>
        <v>32.14</v>
      </c>
      <c r="I119" s="280">
        <v>1.92</v>
      </c>
      <c r="J119" s="276">
        <f t="shared" si="5"/>
        <v>0.192</v>
      </c>
      <c r="L119" s="441">
        <f t="shared" si="6"/>
        <v>4.0698</v>
      </c>
    </row>
    <row r="120" spans="1:12" ht="12.75">
      <c r="A120" s="406" t="s">
        <v>600</v>
      </c>
      <c r="B120" s="90"/>
      <c r="C120" s="90"/>
      <c r="D120" s="91"/>
      <c r="E120" s="270"/>
      <c r="F120" s="69"/>
      <c r="G120" s="69"/>
      <c r="I120" s="280"/>
      <c r="J120" s="276">
        <f t="shared" si="5"/>
        <v>0</v>
      </c>
      <c r="L120" s="441"/>
    </row>
    <row r="121" spans="1:12" ht="12.75">
      <c r="A121" s="406" t="s">
        <v>601</v>
      </c>
      <c r="B121" s="90" t="s">
        <v>1669</v>
      </c>
      <c r="C121" s="90" t="s">
        <v>351</v>
      </c>
      <c r="D121" s="91" t="s">
        <v>1629</v>
      </c>
      <c r="E121" s="270">
        <v>10.21</v>
      </c>
      <c r="F121" s="69">
        <v>1.28</v>
      </c>
      <c r="G121" s="69">
        <f>SUM(E121:F121)</f>
        <v>11.49</v>
      </c>
      <c r="I121" s="280">
        <v>0.76</v>
      </c>
      <c r="J121" s="276">
        <f t="shared" si="5"/>
        <v>0.07600000000000001</v>
      </c>
      <c r="L121" s="441">
        <f t="shared" si="6"/>
        <v>1.6128</v>
      </c>
    </row>
    <row r="122" spans="1:10" ht="12.75">
      <c r="A122" s="406" t="s">
        <v>602</v>
      </c>
      <c r="B122" s="233"/>
      <c r="C122" s="233"/>
      <c r="D122" s="234"/>
      <c r="E122" s="271"/>
      <c r="F122" s="177"/>
      <c r="G122" s="177"/>
      <c r="I122" s="280"/>
      <c r="J122" s="276">
        <f t="shared" si="5"/>
        <v>0</v>
      </c>
    </row>
    <row r="123" spans="1:10" ht="13.5" thickBot="1">
      <c r="A123" s="253"/>
      <c r="B123" s="254"/>
      <c r="C123" s="254"/>
      <c r="D123" s="255"/>
      <c r="E123" s="272"/>
      <c r="F123" s="256"/>
      <c r="G123" s="256"/>
      <c r="I123" s="285"/>
      <c r="J123" s="276">
        <f t="shared" si="5"/>
        <v>0</v>
      </c>
    </row>
    <row r="124" spans="1:10" ht="32.25" customHeight="1" thickBot="1">
      <c r="A124" s="401" t="s">
        <v>764</v>
      </c>
      <c r="B124" s="23"/>
      <c r="C124" s="23"/>
      <c r="D124" s="24"/>
      <c r="E124" s="273"/>
      <c r="F124" s="318"/>
      <c r="G124" s="257"/>
      <c r="I124" s="283"/>
      <c r="J124" s="276">
        <f t="shared" si="5"/>
        <v>0</v>
      </c>
    </row>
    <row r="125" spans="1:12" ht="12.75">
      <c r="A125" s="406" t="s">
        <v>765</v>
      </c>
      <c r="B125" s="172" t="s">
        <v>1664</v>
      </c>
      <c r="C125" s="172" t="s">
        <v>351</v>
      </c>
      <c r="D125" s="173" t="s">
        <v>1409</v>
      </c>
      <c r="E125" s="274">
        <v>10.21</v>
      </c>
      <c r="F125" s="178">
        <v>3.86</v>
      </c>
      <c r="G125" s="178">
        <f>SUM(E125:F125)</f>
        <v>14.07</v>
      </c>
      <c r="I125" s="284">
        <v>2.12</v>
      </c>
      <c r="J125" s="276">
        <f t="shared" si="5"/>
        <v>0.21200000000000002</v>
      </c>
      <c r="L125" s="441">
        <f aca="true" t="shared" si="7" ref="L125:L135">F125*1.26</f>
        <v>4.8636</v>
      </c>
    </row>
    <row r="126" spans="1:12" ht="12.75">
      <c r="A126" s="406" t="s">
        <v>607</v>
      </c>
      <c r="B126" s="172" t="s">
        <v>1665</v>
      </c>
      <c r="C126" s="90" t="s">
        <v>351</v>
      </c>
      <c r="D126" s="91" t="s">
        <v>1409</v>
      </c>
      <c r="E126" s="270">
        <v>12.75</v>
      </c>
      <c r="F126" s="178">
        <v>3.86</v>
      </c>
      <c r="G126" s="69">
        <f>SUM(E126:F126)</f>
        <v>16.61</v>
      </c>
      <c r="I126" s="284">
        <v>2.12</v>
      </c>
      <c r="J126" s="276">
        <f t="shared" si="5"/>
        <v>0.21200000000000002</v>
      </c>
      <c r="L126" s="441">
        <f t="shared" si="7"/>
        <v>4.8636</v>
      </c>
    </row>
    <row r="127" spans="1:12" ht="12.75">
      <c r="A127" s="406" t="s">
        <v>608</v>
      </c>
      <c r="B127" s="172" t="s">
        <v>1666</v>
      </c>
      <c r="C127" s="90" t="s">
        <v>351</v>
      </c>
      <c r="D127" s="91" t="s">
        <v>1409</v>
      </c>
      <c r="E127" s="270">
        <v>15.31</v>
      </c>
      <c r="F127" s="178">
        <v>3.86</v>
      </c>
      <c r="G127" s="69">
        <f>SUM(E127:F127)</f>
        <v>19.17</v>
      </c>
      <c r="I127" s="284">
        <v>2.12</v>
      </c>
      <c r="J127" s="276">
        <f t="shared" si="5"/>
        <v>0.21200000000000002</v>
      </c>
      <c r="L127" s="441">
        <f t="shared" si="7"/>
        <v>4.8636</v>
      </c>
    </row>
    <row r="128" spans="1:12" ht="12.75">
      <c r="A128" s="406" t="s">
        <v>609</v>
      </c>
      <c r="B128" s="172" t="s">
        <v>1667</v>
      </c>
      <c r="C128" s="90" t="s">
        <v>351</v>
      </c>
      <c r="D128" s="91" t="s">
        <v>1409</v>
      </c>
      <c r="E128" s="270">
        <v>19.55</v>
      </c>
      <c r="F128" s="178">
        <v>3.86</v>
      </c>
      <c r="G128" s="69">
        <f>SUM(E128:F128)</f>
        <v>23.41</v>
      </c>
      <c r="I128" s="284">
        <v>2.12</v>
      </c>
      <c r="J128" s="276">
        <f t="shared" si="5"/>
        <v>0.21200000000000002</v>
      </c>
      <c r="L128" s="441">
        <f t="shared" si="7"/>
        <v>4.8636</v>
      </c>
    </row>
    <row r="129" spans="1:12" ht="12.75">
      <c r="A129" s="406" t="s">
        <v>610</v>
      </c>
      <c r="B129" s="172" t="s">
        <v>1668</v>
      </c>
      <c r="C129" s="90" t="s">
        <v>351</v>
      </c>
      <c r="D129" s="91" t="s">
        <v>1409</v>
      </c>
      <c r="E129" s="270">
        <v>21.26</v>
      </c>
      <c r="F129" s="178">
        <v>3.86</v>
      </c>
      <c r="G129" s="69">
        <f>SUM(E129:F129)</f>
        <v>25.12</v>
      </c>
      <c r="I129" s="284">
        <v>2.12</v>
      </c>
      <c r="J129" s="276">
        <f aca="true" t="shared" si="8" ref="J129:J201">I129*10%</f>
        <v>0.21200000000000002</v>
      </c>
      <c r="L129" s="441">
        <f t="shared" si="7"/>
        <v>4.8636</v>
      </c>
    </row>
    <row r="130" spans="1:12" ht="12.75">
      <c r="A130" s="406" t="s">
        <v>611</v>
      </c>
      <c r="B130" s="90"/>
      <c r="C130" s="90"/>
      <c r="D130" s="91" t="s">
        <v>1445</v>
      </c>
      <c r="E130" s="270"/>
      <c r="F130" s="178"/>
      <c r="G130" s="69"/>
      <c r="I130" s="284"/>
      <c r="J130" s="276">
        <f t="shared" si="8"/>
        <v>0</v>
      </c>
      <c r="L130" s="441"/>
    </row>
    <row r="131" spans="1:12" ht="12.75">
      <c r="A131" s="406" t="s">
        <v>612</v>
      </c>
      <c r="B131" s="172" t="s">
        <v>940</v>
      </c>
      <c r="C131" s="90" t="s">
        <v>351</v>
      </c>
      <c r="D131" s="91" t="s">
        <v>1409</v>
      </c>
      <c r="E131" s="270">
        <v>7.56</v>
      </c>
      <c r="F131" s="178">
        <v>4.07</v>
      </c>
      <c r="G131" s="69">
        <f>SUM(E131:F131)</f>
        <v>11.629999999999999</v>
      </c>
      <c r="I131" s="284">
        <v>2.12</v>
      </c>
      <c r="J131" s="276">
        <f t="shared" si="8"/>
        <v>0.21200000000000002</v>
      </c>
      <c r="L131" s="441">
        <f t="shared" si="7"/>
        <v>5.1282000000000005</v>
      </c>
    </row>
    <row r="132" spans="1:12" ht="12.75">
      <c r="A132" s="406" t="s">
        <v>613</v>
      </c>
      <c r="B132" s="172" t="s">
        <v>941</v>
      </c>
      <c r="C132" s="90" t="s">
        <v>351</v>
      </c>
      <c r="D132" s="91" t="s">
        <v>1409</v>
      </c>
      <c r="E132" s="270">
        <v>9.04</v>
      </c>
      <c r="F132" s="178">
        <v>4.07</v>
      </c>
      <c r="G132" s="69">
        <f>SUM(E132:F132)</f>
        <v>13.11</v>
      </c>
      <c r="I132" s="284">
        <v>2.12</v>
      </c>
      <c r="J132" s="276">
        <f t="shared" si="8"/>
        <v>0.21200000000000002</v>
      </c>
      <c r="L132" s="441">
        <f t="shared" si="7"/>
        <v>5.1282000000000005</v>
      </c>
    </row>
    <row r="133" spans="1:12" ht="12.75">
      <c r="A133" s="406" t="s">
        <v>614</v>
      </c>
      <c r="B133" s="172" t="s">
        <v>942</v>
      </c>
      <c r="C133" s="90" t="s">
        <v>351</v>
      </c>
      <c r="D133" s="91" t="s">
        <v>1409</v>
      </c>
      <c r="E133" s="270">
        <v>11.46</v>
      </c>
      <c r="F133" s="178">
        <v>4.07</v>
      </c>
      <c r="G133" s="69">
        <f>SUM(E133:F133)</f>
        <v>15.530000000000001</v>
      </c>
      <c r="I133" s="284">
        <v>2.12</v>
      </c>
      <c r="J133" s="276">
        <f t="shared" si="8"/>
        <v>0.21200000000000002</v>
      </c>
      <c r="L133" s="441">
        <f t="shared" si="7"/>
        <v>5.1282000000000005</v>
      </c>
    </row>
    <row r="134" spans="1:12" ht="12.75">
      <c r="A134" s="406" t="s">
        <v>615</v>
      </c>
      <c r="B134" s="172" t="s">
        <v>943</v>
      </c>
      <c r="C134" s="90" t="s">
        <v>351</v>
      </c>
      <c r="D134" s="91" t="s">
        <v>1409</v>
      </c>
      <c r="E134" s="270">
        <v>15.76</v>
      </c>
      <c r="F134" s="178">
        <v>4.07</v>
      </c>
      <c r="G134" s="69">
        <f>SUM(E134:F134)</f>
        <v>19.83</v>
      </c>
      <c r="I134" s="284">
        <v>2.12</v>
      </c>
      <c r="J134" s="276">
        <f t="shared" si="8"/>
        <v>0.21200000000000002</v>
      </c>
      <c r="L134" s="441">
        <f t="shared" si="7"/>
        <v>5.1282000000000005</v>
      </c>
    </row>
    <row r="135" spans="1:12" ht="12.75">
      <c r="A135" s="406" t="s">
        <v>616</v>
      </c>
      <c r="B135" s="172" t="s">
        <v>944</v>
      </c>
      <c r="C135" s="90" t="s">
        <v>351</v>
      </c>
      <c r="D135" s="91" t="s">
        <v>1409</v>
      </c>
      <c r="E135" s="270">
        <v>17.88</v>
      </c>
      <c r="F135" s="178">
        <v>4.07</v>
      </c>
      <c r="G135" s="69">
        <f>SUM(E135:F135)</f>
        <v>21.95</v>
      </c>
      <c r="I135" s="284">
        <v>2.12</v>
      </c>
      <c r="J135" s="276">
        <f t="shared" si="8"/>
        <v>0.21200000000000002</v>
      </c>
      <c r="L135" s="441">
        <f t="shared" si="7"/>
        <v>5.1282000000000005</v>
      </c>
    </row>
    <row r="136" spans="1:10" ht="12.75">
      <c r="A136" s="406" t="s">
        <v>779</v>
      </c>
      <c r="B136" s="261"/>
      <c r="C136" s="233"/>
      <c r="D136" s="234"/>
      <c r="E136" s="271"/>
      <c r="F136" s="69"/>
      <c r="G136" s="177"/>
      <c r="I136" s="281"/>
      <c r="J136" s="276">
        <f t="shared" si="8"/>
        <v>0</v>
      </c>
    </row>
    <row r="137" spans="1:10" ht="12.75">
      <c r="A137" s="406" t="s">
        <v>1301</v>
      </c>
      <c r="B137" s="261"/>
      <c r="C137" s="233"/>
      <c r="D137" s="234"/>
      <c r="E137" s="271"/>
      <c r="F137" s="177"/>
      <c r="G137" s="177"/>
      <c r="I137" s="280"/>
      <c r="J137" s="276">
        <f t="shared" si="8"/>
        <v>0</v>
      </c>
    </row>
    <row r="138" spans="1:10" ht="13.5" thickBot="1">
      <c r="A138" s="253"/>
      <c r="B138" s="254"/>
      <c r="C138" s="254"/>
      <c r="D138" s="255"/>
      <c r="E138" s="272"/>
      <c r="F138" s="256"/>
      <c r="G138" s="256"/>
      <c r="I138" s="286"/>
      <c r="J138" s="276">
        <f t="shared" si="8"/>
        <v>0</v>
      </c>
    </row>
    <row r="139" spans="1:10" ht="32.25" customHeight="1" thickBot="1">
      <c r="A139" s="401" t="s">
        <v>617</v>
      </c>
      <c r="B139" s="23"/>
      <c r="C139" s="23"/>
      <c r="D139" s="24"/>
      <c r="E139" s="273"/>
      <c r="F139" s="318"/>
      <c r="G139" s="257"/>
      <c r="I139" s="286"/>
      <c r="J139" s="276">
        <f t="shared" si="8"/>
        <v>0</v>
      </c>
    </row>
    <row r="140" spans="1:12" ht="12.75">
      <c r="A140" s="406" t="s">
        <v>249</v>
      </c>
      <c r="B140" s="172" t="s">
        <v>722</v>
      </c>
      <c r="C140" s="172" t="s">
        <v>351</v>
      </c>
      <c r="D140" s="173" t="s">
        <v>1409</v>
      </c>
      <c r="E140" s="274">
        <v>11.05</v>
      </c>
      <c r="F140" s="178">
        <v>15.38</v>
      </c>
      <c r="G140" s="178">
        <f aca="true" t="shared" si="9" ref="G140:G147">SUM(E140:F140)</f>
        <v>26.43</v>
      </c>
      <c r="I140" s="284">
        <v>9.12</v>
      </c>
      <c r="J140" s="276">
        <f t="shared" si="8"/>
        <v>0.9119999999999999</v>
      </c>
      <c r="L140" s="441">
        <f aca="true" t="shared" si="10" ref="L140:L157">F140*1.26</f>
        <v>19.378800000000002</v>
      </c>
    </row>
    <row r="141" spans="1:12" ht="12.75">
      <c r="A141" s="406" t="s">
        <v>250</v>
      </c>
      <c r="B141" s="172" t="s">
        <v>723</v>
      </c>
      <c r="C141" s="90" t="s">
        <v>351</v>
      </c>
      <c r="D141" s="91" t="s">
        <v>1409</v>
      </c>
      <c r="E141" s="270">
        <v>15.31</v>
      </c>
      <c r="F141" s="178">
        <v>15.38</v>
      </c>
      <c r="G141" s="69">
        <f t="shared" si="9"/>
        <v>30.69</v>
      </c>
      <c r="I141" s="284">
        <v>9.12</v>
      </c>
      <c r="J141" s="276">
        <f t="shared" si="8"/>
        <v>0.9119999999999999</v>
      </c>
      <c r="L141" s="441">
        <f t="shared" si="10"/>
        <v>19.378800000000002</v>
      </c>
    </row>
    <row r="142" spans="1:12" ht="12.75">
      <c r="A142" s="406" t="s">
        <v>251</v>
      </c>
      <c r="B142" s="172" t="s">
        <v>724</v>
      </c>
      <c r="C142" s="90" t="s">
        <v>351</v>
      </c>
      <c r="D142" s="91" t="s">
        <v>1409</v>
      </c>
      <c r="E142" s="270">
        <v>19.55</v>
      </c>
      <c r="F142" s="178">
        <v>15.38</v>
      </c>
      <c r="G142" s="69">
        <f t="shared" si="9"/>
        <v>34.93</v>
      </c>
      <c r="I142" s="284">
        <v>9.12</v>
      </c>
      <c r="J142" s="276">
        <f t="shared" si="8"/>
        <v>0.9119999999999999</v>
      </c>
      <c r="L142" s="441">
        <f t="shared" si="10"/>
        <v>19.378800000000002</v>
      </c>
    </row>
    <row r="143" spans="1:12" ht="12.75">
      <c r="A143" s="406" t="s">
        <v>252</v>
      </c>
      <c r="B143" s="172" t="s">
        <v>725</v>
      </c>
      <c r="C143" s="90" t="s">
        <v>351</v>
      </c>
      <c r="D143" s="91" t="s">
        <v>1409</v>
      </c>
      <c r="E143" s="270">
        <v>23.8</v>
      </c>
      <c r="F143" s="178">
        <v>15.38</v>
      </c>
      <c r="G143" s="69">
        <f t="shared" si="9"/>
        <v>39.18</v>
      </c>
      <c r="I143" s="284">
        <v>9.12</v>
      </c>
      <c r="J143" s="276">
        <f t="shared" si="8"/>
        <v>0.9119999999999999</v>
      </c>
      <c r="L143" s="441">
        <f t="shared" si="10"/>
        <v>19.378800000000002</v>
      </c>
    </row>
    <row r="144" spans="1:12" ht="12.75">
      <c r="A144" s="406" t="s">
        <v>253</v>
      </c>
      <c r="B144" s="172" t="s">
        <v>726</v>
      </c>
      <c r="C144" s="90" t="s">
        <v>351</v>
      </c>
      <c r="D144" s="91" t="s">
        <v>1409</v>
      </c>
      <c r="E144" s="270">
        <v>28.05</v>
      </c>
      <c r="F144" s="178">
        <v>15.38</v>
      </c>
      <c r="G144" s="69">
        <f t="shared" si="9"/>
        <v>43.43</v>
      </c>
      <c r="I144" s="284">
        <v>9.12</v>
      </c>
      <c r="J144" s="276">
        <f t="shared" si="8"/>
        <v>0.9119999999999999</v>
      </c>
      <c r="L144" s="441">
        <f t="shared" si="10"/>
        <v>19.378800000000002</v>
      </c>
    </row>
    <row r="145" spans="1:12" ht="12.75">
      <c r="A145" s="406" t="s">
        <v>254</v>
      </c>
      <c r="B145" s="172" t="s">
        <v>727</v>
      </c>
      <c r="C145" s="90" t="s">
        <v>351</v>
      </c>
      <c r="D145" s="91" t="s">
        <v>1409</v>
      </c>
      <c r="E145" s="270">
        <v>36.55</v>
      </c>
      <c r="F145" s="178">
        <v>15.38</v>
      </c>
      <c r="G145" s="69">
        <f t="shared" si="9"/>
        <v>51.93</v>
      </c>
      <c r="I145" s="284">
        <v>9.12</v>
      </c>
      <c r="J145" s="276">
        <f t="shared" si="8"/>
        <v>0.9119999999999999</v>
      </c>
      <c r="L145" s="441">
        <f t="shared" si="10"/>
        <v>19.378800000000002</v>
      </c>
    </row>
    <row r="146" spans="1:12" ht="12.75">
      <c r="A146" s="406" t="s">
        <v>255</v>
      </c>
      <c r="B146" s="172" t="s">
        <v>728</v>
      </c>
      <c r="C146" s="90" t="s">
        <v>351</v>
      </c>
      <c r="D146" s="91" t="s">
        <v>1409</v>
      </c>
      <c r="E146" s="270">
        <v>45.05</v>
      </c>
      <c r="F146" s="178">
        <v>15.38</v>
      </c>
      <c r="G146" s="69">
        <f t="shared" si="9"/>
        <v>60.43</v>
      </c>
      <c r="I146" s="280">
        <v>10.2</v>
      </c>
      <c r="J146" s="276">
        <f t="shared" si="8"/>
        <v>1.02</v>
      </c>
      <c r="L146" s="441">
        <f t="shared" si="10"/>
        <v>19.378800000000002</v>
      </c>
    </row>
    <row r="147" spans="1:12" ht="12.75">
      <c r="A147" s="406" t="s">
        <v>256</v>
      </c>
      <c r="B147" s="172" t="s">
        <v>729</v>
      </c>
      <c r="C147" s="90" t="s">
        <v>351</v>
      </c>
      <c r="D147" s="91" t="s">
        <v>1409</v>
      </c>
      <c r="E147" s="270">
        <v>243.1</v>
      </c>
      <c r="F147" s="69">
        <v>38.46</v>
      </c>
      <c r="G147" s="69">
        <f t="shared" si="9"/>
        <v>281.56</v>
      </c>
      <c r="I147" s="280">
        <v>10.32</v>
      </c>
      <c r="J147" s="276">
        <f t="shared" si="8"/>
        <v>1.032</v>
      </c>
      <c r="L147" s="441">
        <f t="shared" si="10"/>
        <v>48.4596</v>
      </c>
    </row>
    <row r="148" spans="1:12" ht="12.75">
      <c r="A148" s="406" t="s">
        <v>257</v>
      </c>
      <c r="B148" s="90"/>
      <c r="C148" s="90"/>
      <c r="D148" s="91"/>
      <c r="E148" s="270"/>
      <c r="F148" s="69"/>
      <c r="G148" s="69"/>
      <c r="I148" s="280"/>
      <c r="J148" s="276">
        <f t="shared" si="8"/>
        <v>0</v>
      </c>
      <c r="L148" s="441"/>
    </row>
    <row r="149" spans="1:12" ht="12.75">
      <c r="A149" s="406" t="s">
        <v>258</v>
      </c>
      <c r="B149" s="172" t="s">
        <v>730</v>
      </c>
      <c r="C149" s="90" t="s">
        <v>351</v>
      </c>
      <c r="D149" s="91" t="s">
        <v>1409</v>
      </c>
      <c r="E149" s="270">
        <v>24.66</v>
      </c>
      <c r="F149" s="69">
        <v>15.38</v>
      </c>
      <c r="G149" s="69">
        <f aca="true" t="shared" si="11" ref="G149:G154">SUM(E149:F149)</f>
        <v>40.04</v>
      </c>
      <c r="I149" s="280">
        <v>9.6</v>
      </c>
      <c r="J149" s="276">
        <f t="shared" si="8"/>
        <v>0.96</v>
      </c>
      <c r="L149" s="441">
        <f t="shared" si="10"/>
        <v>19.378800000000002</v>
      </c>
    </row>
    <row r="150" spans="1:12" ht="12.75">
      <c r="A150" s="406" t="s">
        <v>259</v>
      </c>
      <c r="B150" s="172" t="s">
        <v>731</v>
      </c>
      <c r="C150" s="90" t="s">
        <v>351</v>
      </c>
      <c r="D150" s="91" t="s">
        <v>1409</v>
      </c>
      <c r="E150" s="270">
        <v>28.9</v>
      </c>
      <c r="F150" s="69">
        <v>15.38</v>
      </c>
      <c r="G150" s="69">
        <f t="shared" si="11"/>
        <v>44.28</v>
      </c>
      <c r="I150" s="280">
        <v>9.6</v>
      </c>
      <c r="J150" s="276">
        <f t="shared" si="8"/>
        <v>0.96</v>
      </c>
      <c r="L150" s="441">
        <f t="shared" si="10"/>
        <v>19.378800000000002</v>
      </c>
    </row>
    <row r="151" spans="1:12" ht="12.75">
      <c r="A151" s="406" t="s">
        <v>618</v>
      </c>
      <c r="B151" s="172" t="s">
        <v>732</v>
      </c>
      <c r="C151" s="90" t="s">
        <v>351</v>
      </c>
      <c r="D151" s="91" t="s">
        <v>1409</v>
      </c>
      <c r="E151" s="270">
        <v>33.16</v>
      </c>
      <c r="F151" s="69">
        <v>15.38</v>
      </c>
      <c r="G151" s="69">
        <f t="shared" si="11"/>
        <v>48.54</v>
      </c>
      <c r="I151" s="280">
        <v>9.6</v>
      </c>
      <c r="J151" s="276">
        <f t="shared" si="8"/>
        <v>0.96</v>
      </c>
      <c r="L151" s="441">
        <f t="shared" si="10"/>
        <v>19.378800000000002</v>
      </c>
    </row>
    <row r="152" spans="1:12" ht="12.75">
      <c r="A152" s="406" t="s">
        <v>619</v>
      </c>
      <c r="B152" s="172" t="s">
        <v>733</v>
      </c>
      <c r="C152" s="90" t="s">
        <v>351</v>
      </c>
      <c r="D152" s="91" t="s">
        <v>1409</v>
      </c>
      <c r="E152" s="270">
        <v>37.41</v>
      </c>
      <c r="F152" s="69">
        <v>15.38</v>
      </c>
      <c r="G152" s="69">
        <f t="shared" si="11"/>
        <v>52.79</v>
      </c>
      <c r="I152" s="280">
        <v>9.6</v>
      </c>
      <c r="J152" s="276">
        <f t="shared" si="8"/>
        <v>0.96</v>
      </c>
      <c r="L152" s="441">
        <f t="shared" si="10"/>
        <v>19.378800000000002</v>
      </c>
    </row>
    <row r="153" spans="1:12" ht="12.75">
      <c r="A153" s="406" t="s">
        <v>620</v>
      </c>
      <c r="B153" s="172" t="s">
        <v>734</v>
      </c>
      <c r="C153" s="90" t="s">
        <v>351</v>
      </c>
      <c r="D153" s="91" t="s">
        <v>1409</v>
      </c>
      <c r="E153" s="270">
        <v>42.5</v>
      </c>
      <c r="F153" s="69">
        <v>15.38</v>
      </c>
      <c r="G153" s="69">
        <f t="shared" si="11"/>
        <v>57.88</v>
      </c>
      <c r="I153" s="280">
        <v>9.6</v>
      </c>
      <c r="J153" s="276">
        <f t="shared" si="8"/>
        <v>0.96</v>
      </c>
      <c r="L153" s="441">
        <f t="shared" si="10"/>
        <v>19.378800000000002</v>
      </c>
    </row>
    <row r="154" spans="1:12" ht="12.75">
      <c r="A154" s="406" t="s">
        <v>621</v>
      </c>
      <c r="B154" s="172" t="s">
        <v>735</v>
      </c>
      <c r="C154" s="90" t="s">
        <v>351</v>
      </c>
      <c r="D154" s="91" t="s">
        <v>1409</v>
      </c>
      <c r="E154" s="270">
        <v>59.51</v>
      </c>
      <c r="F154" s="69">
        <v>17.15</v>
      </c>
      <c r="G154" s="69">
        <f t="shared" si="11"/>
        <v>76.66</v>
      </c>
      <c r="I154" s="280">
        <v>9.64</v>
      </c>
      <c r="J154" s="276">
        <f t="shared" si="8"/>
        <v>0.9640000000000001</v>
      </c>
      <c r="L154" s="441">
        <f t="shared" si="10"/>
        <v>21.608999999999998</v>
      </c>
    </row>
    <row r="155" spans="1:12" ht="12.75">
      <c r="A155" s="406" t="s">
        <v>622</v>
      </c>
      <c r="B155" s="90"/>
      <c r="C155" s="90"/>
      <c r="D155" s="91"/>
      <c r="E155" s="270"/>
      <c r="F155" s="69"/>
      <c r="G155" s="69"/>
      <c r="I155" s="280"/>
      <c r="J155" s="276">
        <f t="shared" si="8"/>
        <v>0</v>
      </c>
      <c r="L155" s="441"/>
    </row>
    <row r="156" spans="1:12" ht="12.75">
      <c r="A156" s="406" t="s">
        <v>623</v>
      </c>
      <c r="B156" s="90"/>
      <c r="C156" s="90"/>
      <c r="D156" s="91"/>
      <c r="E156" s="270"/>
      <c r="F156" s="69"/>
      <c r="G156" s="69"/>
      <c r="I156" s="280"/>
      <c r="J156" s="276">
        <f t="shared" si="8"/>
        <v>0</v>
      </c>
      <c r="L156" s="441"/>
    </row>
    <row r="157" spans="1:12" ht="18">
      <c r="A157" s="406" t="s">
        <v>624</v>
      </c>
      <c r="B157" s="90" t="s">
        <v>1793</v>
      </c>
      <c r="C157" s="33"/>
      <c r="D157" s="91" t="s">
        <v>1416</v>
      </c>
      <c r="E157" s="270"/>
      <c r="F157" s="69">
        <v>14.22</v>
      </c>
      <c r="G157" s="69">
        <v>11.98</v>
      </c>
      <c r="I157" s="280">
        <v>5.44</v>
      </c>
      <c r="J157" s="276">
        <f t="shared" si="8"/>
        <v>0.544</v>
      </c>
      <c r="L157" s="441">
        <f t="shared" si="10"/>
        <v>17.9172</v>
      </c>
    </row>
    <row r="158" spans="1:10" ht="15">
      <c r="A158" s="406" t="s">
        <v>625</v>
      </c>
      <c r="B158" s="265" t="s">
        <v>603</v>
      </c>
      <c r="C158" s="90"/>
      <c r="D158" s="91"/>
      <c r="E158" s="270"/>
      <c r="F158" s="69"/>
      <c r="G158" s="69"/>
      <c r="I158" s="280"/>
      <c r="J158" s="276">
        <f t="shared" si="8"/>
        <v>0</v>
      </c>
    </row>
    <row r="159" spans="1:10" ht="15.75">
      <c r="A159" s="406" t="s">
        <v>626</v>
      </c>
      <c r="B159" s="266"/>
      <c r="C159" s="90"/>
      <c r="D159" s="91"/>
      <c r="E159" s="270"/>
      <c r="F159" s="69"/>
      <c r="G159" s="69"/>
      <c r="I159" s="280"/>
      <c r="J159" s="276">
        <f t="shared" si="8"/>
        <v>0</v>
      </c>
    </row>
    <row r="160" spans="1:10" ht="12.75">
      <c r="A160" s="406" t="s">
        <v>627</v>
      </c>
      <c r="B160" s="90"/>
      <c r="C160" s="90" t="s">
        <v>1445</v>
      </c>
      <c r="D160" s="91"/>
      <c r="E160" s="270"/>
      <c r="F160" s="69"/>
      <c r="G160" s="69"/>
      <c r="I160" s="280"/>
      <c r="J160" s="276">
        <f t="shared" si="8"/>
        <v>0</v>
      </c>
    </row>
    <row r="161" spans="1:10" ht="12.75">
      <c r="A161" s="406" t="s">
        <v>628</v>
      </c>
      <c r="B161" s="233"/>
      <c r="C161" s="233"/>
      <c r="D161" s="234"/>
      <c r="E161" s="271"/>
      <c r="F161" s="177"/>
      <c r="G161" s="177"/>
      <c r="I161" s="281"/>
      <c r="J161" s="276">
        <f t="shared" si="8"/>
        <v>0</v>
      </c>
    </row>
    <row r="162" spans="1:10" ht="13.5" thickBot="1">
      <c r="A162" s="253"/>
      <c r="B162" s="254"/>
      <c r="C162" s="254"/>
      <c r="D162" s="255"/>
      <c r="E162" s="272"/>
      <c r="F162" s="256"/>
      <c r="G162" s="256"/>
      <c r="I162" s="282"/>
      <c r="J162" s="276">
        <f t="shared" si="8"/>
        <v>0</v>
      </c>
    </row>
    <row r="163" spans="1:10" ht="32.25" customHeight="1" thickBot="1">
      <c r="A163" s="401" t="s">
        <v>629</v>
      </c>
      <c r="B163" s="23"/>
      <c r="C163" s="23"/>
      <c r="D163" s="24"/>
      <c r="E163" s="273"/>
      <c r="F163" s="318"/>
      <c r="G163" s="257"/>
      <c r="I163" s="283"/>
      <c r="J163" s="276">
        <f t="shared" si="8"/>
        <v>0</v>
      </c>
    </row>
    <row r="164" spans="1:12" ht="12.75">
      <c r="A164" s="406" t="s">
        <v>955</v>
      </c>
      <c r="B164" s="172" t="s">
        <v>736</v>
      </c>
      <c r="C164" s="172" t="s">
        <v>351</v>
      </c>
      <c r="D164" s="173" t="s">
        <v>1409</v>
      </c>
      <c r="E164" s="274">
        <v>22.13</v>
      </c>
      <c r="F164" s="178">
        <v>3.4</v>
      </c>
      <c r="G164" s="178">
        <f>SUM(E164:F164)</f>
        <v>25.529999999999998</v>
      </c>
      <c r="I164" s="284">
        <v>1.72</v>
      </c>
      <c r="J164" s="276">
        <f t="shared" si="8"/>
        <v>0.17200000000000001</v>
      </c>
      <c r="L164" s="441">
        <f aca="true" t="shared" si="12" ref="L164:L217">F164*1.26</f>
        <v>4.284</v>
      </c>
    </row>
    <row r="165" spans="1:12" ht="12.75">
      <c r="A165" s="406" t="s">
        <v>956</v>
      </c>
      <c r="B165" s="172" t="s">
        <v>737</v>
      </c>
      <c r="C165" s="90" t="s">
        <v>351</v>
      </c>
      <c r="D165" s="91" t="s">
        <v>1409</v>
      </c>
      <c r="E165" s="270">
        <v>25.5</v>
      </c>
      <c r="F165" s="178">
        <v>3.4</v>
      </c>
      <c r="G165" s="69">
        <f>SUM(E165:F165)</f>
        <v>28.9</v>
      </c>
      <c r="I165" s="284">
        <v>1.72</v>
      </c>
      <c r="J165" s="276">
        <f t="shared" si="8"/>
        <v>0.17200000000000001</v>
      </c>
      <c r="L165" s="441">
        <f t="shared" si="12"/>
        <v>4.284</v>
      </c>
    </row>
    <row r="166" spans="1:12" ht="12.75">
      <c r="A166" s="406" t="s">
        <v>957</v>
      </c>
      <c r="B166" s="172" t="s">
        <v>738</v>
      </c>
      <c r="C166" s="90" t="s">
        <v>351</v>
      </c>
      <c r="D166" s="91" t="s">
        <v>1409</v>
      </c>
      <c r="E166" s="270">
        <v>32.31</v>
      </c>
      <c r="F166" s="178">
        <v>3.4</v>
      </c>
      <c r="G166" s="69">
        <f>SUM(E166:F166)</f>
        <v>35.71</v>
      </c>
      <c r="I166" s="284">
        <v>1.72</v>
      </c>
      <c r="J166" s="276">
        <f t="shared" si="8"/>
        <v>0.17200000000000001</v>
      </c>
      <c r="L166" s="441">
        <f t="shared" si="12"/>
        <v>4.284</v>
      </c>
    </row>
    <row r="167" spans="1:12" ht="12.75">
      <c r="A167" s="406" t="s">
        <v>958</v>
      </c>
      <c r="B167" s="172"/>
      <c r="C167" s="90"/>
      <c r="D167" s="91"/>
      <c r="E167" s="270"/>
      <c r="F167" s="178"/>
      <c r="G167" s="69"/>
      <c r="I167" s="284"/>
      <c r="L167" s="441"/>
    </row>
    <row r="168" spans="1:12" ht="12.75">
      <c r="A168" s="406" t="s">
        <v>959</v>
      </c>
      <c r="B168" s="172" t="s">
        <v>739</v>
      </c>
      <c r="C168" s="90" t="s">
        <v>351</v>
      </c>
      <c r="D168" s="91" t="s">
        <v>745</v>
      </c>
      <c r="E168" s="270">
        <v>17.01</v>
      </c>
      <c r="F168" s="178">
        <v>3.65</v>
      </c>
      <c r="G168" s="69">
        <f>SUM(E168:F168)</f>
        <v>20.66</v>
      </c>
      <c r="I168" s="284"/>
      <c r="L168" s="441">
        <f t="shared" si="12"/>
        <v>4.599</v>
      </c>
    </row>
    <row r="169" spans="1:12" ht="12.75">
      <c r="A169" s="406" t="s">
        <v>960</v>
      </c>
      <c r="B169" s="172" t="s">
        <v>740</v>
      </c>
      <c r="C169" s="90" t="s">
        <v>351</v>
      </c>
      <c r="D169" s="91" t="s">
        <v>745</v>
      </c>
      <c r="E169" s="270">
        <v>17.85</v>
      </c>
      <c r="F169" s="178">
        <v>3.65</v>
      </c>
      <c r="G169" s="69">
        <f>SUM(E169:F169)</f>
        <v>21.5</v>
      </c>
      <c r="I169" s="284"/>
      <c r="L169" s="441">
        <f t="shared" si="12"/>
        <v>4.599</v>
      </c>
    </row>
    <row r="170" spans="1:12" ht="12.75">
      <c r="A170" s="406" t="s">
        <v>961</v>
      </c>
      <c r="B170" s="90"/>
      <c r="C170" s="90"/>
      <c r="D170" s="91"/>
      <c r="E170" s="270"/>
      <c r="F170" s="178"/>
      <c r="G170" s="69"/>
      <c r="I170" s="284"/>
      <c r="J170" s="276">
        <f t="shared" si="8"/>
        <v>0</v>
      </c>
      <c r="L170" s="441"/>
    </row>
    <row r="171" spans="1:12" ht="12.75">
      <c r="A171" s="406" t="s">
        <v>962</v>
      </c>
      <c r="B171" s="90" t="s">
        <v>741</v>
      </c>
      <c r="C171" s="90" t="s">
        <v>351</v>
      </c>
      <c r="D171" s="91" t="s">
        <v>1409</v>
      </c>
      <c r="E171" s="270">
        <v>13.61</v>
      </c>
      <c r="F171" s="178">
        <v>3.4</v>
      </c>
      <c r="G171" s="69">
        <f>SUM(E171:F171)</f>
        <v>17.009999999999998</v>
      </c>
      <c r="I171" s="284">
        <v>1.72</v>
      </c>
      <c r="J171" s="276">
        <f t="shared" si="8"/>
        <v>0.17200000000000001</v>
      </c>
      <c r="L171" s="441">
        <f t="shared" si="12"/>
        <v>4.284</v>
      </c>
    </row>
    <row r="172" spans="1:12" ht="12.75">
      <c r="A172" s="406" t="s">
        <v>963</v>
      </c>
      <c r="B172" s="90" t="s">
        <v>742</v>
      </c>
      <c r="C172" s="90" t="s">
        <v>351</v>
      </c>
      <c r="D172" s="91" t="s">
        <v>1409</v>
      </c>
      <c r="E172" s="270">
        <v>5.49</v>
      </c>
      <c r="F172" s="178">
        <v>3.4</v>
      </c>
      <c r="G172" s="69">
        <f>SUM(E172:F172)</f>
        <v>8.89</v>
      </c>
      <c r="I172" s="284">
        <v>1.72</v>
      </c>
      <c r="J172" s="276">
        <f t="shared" si="8"/>
        <v>0.17200000000000001</v>
      </c>
      <c r="L172" s="441">
        <f t="shared" si="12"/>
        <v>4.284</v>
      </c>
    </row>
    <row r="173" spans="1:12" ht="12.75">
      <c r="A173" s="406" t="s">
        <v>964</v>
      </c>
      <c r="B173" s="90" t="s">
        <v>743</v>
      </c>
      <c r="C173" s="90" t="s">
        <v>351</v>
      </c>
      <c r="D173" s="91" t="s">
        <v>1409</v>
      </c>
      <c r="E173" s="270">
        <v>15.13</v>
      </c>
      <c r="F173" s="178">
        <v>3.4</v>
      </c>
      <c r="G173" s="69">
        <f>SUM(E173:F173)</f>
        <v>18.53</v>
      </c>
      <c r="I173" s="284">
        <v>1.72</v>
      </c>
      <c r="J173" s="276">
        <f t="shared" si="8"/>
        <v>0.17200000000000001</v>
      </c>
      <c r="L173" s="441">
        <f t="shared" si="12"/>
        <v>4.284</v>
      </c>
    </row>
    <row r="174" spans="1:12" ht="12.75">
      <c r="A174" s="406" t="s">
        <v>965</v>
      </c>
      <c r="B174" s="93"/>
      <c r="C174" s="90"/>
      <c r="D174" s="90"/>
      <c r="E174" s="270"/>
      <c r="F174" s="69"/>
      <c r="G174" s="69" t="s">
        <v>1445</v>
      </c>
      <c r="I174" s="280"/>
      <c r="J174" s="276">
        <f t="shared" si="8"/>
        <v>0</v>
      </c>
      <c r="L174" s="441"/>
    </row>
    <row r="175" spans="1:12" ht="12.75">
      <c r="A175" s="406" t="s">
        <v>966</v>
      </c>
      <c r="B175" s="90" t="s">
        <v>744</v>
      </c>
      <c r="C175" s="90" t="s">
        <v>351</v>
      </c>
      <c r="D175" s="91" t="s">
        <v>745</v>
      </c>
      <c r="E175" s="270">
        <v>0.54</v>
      </c>
      <c r="F175" s="69">
        <v>0.89</v>
      </c>
      <c r="G175" s="69">
        <f aca="true" t="shared" si="13" ref="G175:G187">SUM(E175:F175)</f>
        <v>1.4300000000000002</v>
      </c>
      <c r="I175" s="280">
        <v>0.52</v>
      </c>
      <c r="J175" s="276">
        <f t="shared" si="8"/>
        <v>0.052000000000000005</v>
      </c>
      <c r="L175" s="441">
        <f t="shared" si="12"/>
        <v>1.1214</v>
      </c>
    </row>
    <row r="176" spans="1:12" ht="12.75">
      <c r="A176" s="406" t="s">
        <v>967</v>
      </c>
      <c r="B176" s="90" t="s">
        <v>1698</v>
      </c>
      <c r="C176" s="90" t="s">
        <v>351</v>
      </c>
      <c r="D176" s="91" t="s">
        <v>1409</v>
      </c>
      <c r="E176" s="270">
        <v>0.5</v>
      </c>
      <c r="F176" s="69">
        <v>0.89</v>
      </c>
      <c r="G176" s="69">
        <f t="shared" si="13"/>
        <v>1.3900000000000001</v>
      </c>
      <c r="I176" s="280">
        <v>0.52</v>
      </c>
      <c r="J176" s="276">
        <f t="shared" si="8"/>
        <v>0.052000000000000005</v>
      </c>
      <c r="L176" s="441">
        <f t="shared" si="12"/>
        <v>1.1214</v>
      </c>
    </row>
    <row r="177" spans="1:12" ht="12.75">
      <c r="A177" s="406" t="s">
        <v>968</v>
      </c>
      <c r="B177" s="90" t="s">
        <v>1699</v>
      </c>
      <c r="C177" s="90" t="s">
        <v>351</v>
      </c>
      <c r="D177" s="91" t="s">
        <v>1409</v>
      </c>
      <c r="E177" s="270">
        <v>1.53</v>
      </c>
      <c r="F177" s="69">
        <v>0.89</v>
      </c>
      <c r="G177" s="69">
        <f t="shared" si="13"/>
        <v>2.42</v>
      </c>
      <c r="I177" s="280">
        <v>0.52</v>
      </c>
      <c r="J177" s="276">
        <f t="shared" si="8"/>
        <v>0.052000000000000005</v>
      </c>
      <c r="L177" s="441">
        <f t="shared" si="12"/>
        <v>1.1214</v>
      </c>
    </row>
    <row r="178" spans="1:12" ht="12.75">
      <c r="A178" s="406" t="s">
        <v>969</v>
      </c>
      <c r="B178" s="90" t="s">
        <v>1700</v>
      </c>
      <c r="C178" s="90" t="s">
        <v>351</v>
      </c>
      <c r="D178" s="91" t="s">
        <v>1409</v>
      </c>
      <c r="E178" s="270">
        <v>0.84</v>
      </c>
      <c r="F178" s="69">
        <v>0.89</v>
      </c>
      <c r="G178" s="69">
        <f t="shared" si="13"/>
        <v>1.73</v>
      </c>
      <c r="I178" s="280">
        <v>0.52</v>
      </c>
      <c r="J178" s="276">
        <f t="shared" si="8"/>
        <v>0.052000000000000005</v>
      </c>
      <c r="L178" s="441">
        <f t="shared" si="12"/>
        <v>1.1214</v>
      </c>
    </row>
    <row r="179" spans="1:12" ht="12.75">
      <c r="A179" s="406" t="s">
        <v>970</v>
      </c>
      <c r="B179" s="90" t="s">
        <v>1041</v>
      </c>
      <c r="C179" s="90" t="s">
        <v>351</v>
      </c>
      <c r="D179" s="91" t="s">
        <v>1409</v>
      </c>
      <c r="E179" s="270">
        <v>0.85</v>
      </c>
      <c r="F179" s="69">
        <v>0.89</v>
      </c>
      <c r="G179" s="69">
        <f t="shared" si="13"/>
        <v>1.74</v>
      </c>
      <c r="I179" s="280"/>
      <c r="L179" s="441">
        <f t="shared" si="12"/>
        <v>1.1214</v>
      </c>
    </row>
    <row r="180" spans="1:12" ht="12.75">
      <c r="A180" s="406" t="s">
        <v>971</v>
      </c>
      <c r="B180" s="90" t="s">
        <v>1042</v>
      </c>
      <c r="C180" s="90" t="s">
        <v>351</v>
      </c>
      <c r="D180" s="91" t="s">
        <v>1409</v>
      </c>
      <c r="E180" s="270">
        <v>0.42</v>
      </c>
      <c r="F180" s="69">
        <v>0.89</v>
      </c>
      <c r="G180" s="69">
        <f t="shared" si="13"/>
        <v>1.31</v>
      </c>
      <c r="I180" s="280"/>
      <c r="L180" s="441">
        <f t="shared" si="12"/>
        <v>1.1214</v>
      </c>
    </row>
    <row r="181" spans="1:12" ht="12.75">
      <c r="A181" s="406" t="s">
        <v>972</v>
      </c>
      <c r="B181" s="90" t="s">
        <v>746</v>
      </c>
      <c r="C181" s="90" t="s">
        <v>351</v>
      </c>
      <c r="D181" s="91" t="s">
        <v>1409</v>
      </c>
      <c r="E181" s="270">
        <v>2.3</v>
      </c>
      <c r="F181" s="69">
        <v>0.89</v>
      </c>
      <c r="G181" s="69">
        <f t="shared" si="13"/>
        <v>3.19</v>
      </c>
      <c r="I181" s="280"/>
      <c r="L181" s="441">
        <f t="shared" si="12"/>
        <v>1.1214</v>
      </c>
    </row>
    <row r="182" spans="1:12" ht="12.75">
      <c r="A182" s="406" t="s">
        <v>973</v>
      </c>
      <c r="B182" s="90" t="s">
        <v>747</v>
      </c>
      <c r="C182" s="90" t="s">
        <v>351</v>
      </c>
      <c r="D182" s="91" t="s">
        <v>1409</v>
      </c>
      <c r="E182" s="270">
        <v>0.18</v>
      </c>
      <c r="F182" s="69">
        <v>0.89</v>
      </c>
      <c r="G182" s="69">
        <f t="shared" si="13"/>
        <v>1.07</v>
      </c>
      <c r="I182" s="280"/>
      <c r="L182" s="441">
        <f t="shared" si="12"/>
        <v>1.1214</v>
      </c>
    </row>
    <row r="183" spans="1:12" ht="12.75">
      <c r="A183" s="406" t="s">
        <v>974</v>
      </c>
      <c r="B183" s="90" t="s">
        <v>1043</v>
      </c>
      <c r="C183" s="90" t="s">
        <v>351</v>
      </c>
      <c r="D183" s="91" t="s">
        <v>1409</v>
      </c>
      <c r="E183" s="270">
        <v>0.18</v>
      </c>
      <c r="F183" s="69">
        <v>0.89</v>
      </c>
      <c r="G183" s="69">
        <f t="shared" si="13"/>
        <v>1.07</v>
      </c>
      <c r="I183" s="280"/>
      <c r="L183" s="441">
        <f t="shared" si="12"/>
        <v>1.1214</v>
      </c>
    </row>
    <row r="184" spans="1:12" ht="12.75">
      <c r="A184" s="406" t="s">
        <v>975</v>
      </c>
      <c r="B184" s="90" t="s">
        <v>1044</v>
      </c>
      <c r="C184" s="90" t="s">
        <v>351</v>
      </c>
      <c r="D184" s="91" t="s">
        <v>1409</v>
      </c>
      <c r="E184" s="270">
        <v>1.78</v>
      </c>
      <c r="F184" s="69">
        <v>0.89</v>
      </c>
      <c r="G184" s="69">
        <f t="shared" si="13"/>
        <v>2.67</v>
      </c>
      <c r="I184" s="280"/>
      <c r="L184" s="441">
        <f t="shared" si="12"/>
        <v>1.1214</v>
      </c>
    </row>
    <row r="185" spans="1:12" ht="12.75">
      <c r="A185" s="406" t="s">
        <v>976</v>
      </c>
      <c r="B185" s="90" t="s">
        <v>1045</v>
      </c>
      <c r="C185" s="90" t="s">
        <v>351</v>
      </c>
      <c r="D185" s="91" t="s">
        <v>1409</v>
      </c>
      <c r="E185" s="270">
        <v>1.91</v>
      </c>
      <c r="F185" s="69">
        <v>0.89</v>
      </c>
      <c r="G185" s="69">
        <f t="shared" si="13"/>
        <v>2.8</v>
      </c>
      <c r="I185" s="280"/>
      <c r="L185" s="441">
        <f t="shared" si="12"/>
        <v>1.1214</v>
      </c>
    </row>
    <row r="186" spans="1:12" ht="12.75">
      <c r="A186" s="406" t="s">
        <v>630</v>
      </c>
      <c r="B186" s="90" t="s">
        <v>1046</v>
      </c>
      <c r="C186" s="90" t="s">
        <v>351</v>
      </c>
      <c r="D186" s="91" t="s">
        <v>1409</v>
      </c>
      <c r="E186" s="270">
        <v>2.11</v>
      </c>
      <c r="F186" s="69">
        <v>0.89</v>
      </c>
      <c r="G186" s="69">
        <f t="shared" si="13"/>
        <v>3</v>
      </c>
      <c r="I186" s="280"/>
      <c r="L186" s="441">
        <f t="shared" si="12"/>
        <v>1.1214</v>
      </c>
    </row>
    <row r="187" spans="1:12" ht="12.75">
      <c r="A187" s="406" t="s">
        <v>631</v>
      </c>
      <c r="B187" s="90" t="s">
        <v>1047</v>
      </c>
      <c r="C187" s="90" t="s">
        <v>351</v>
      </c>
      <c r="D187" s="91" t="s">
        <v>1409</v>
      </c>
      <c r="E187" s="270">
        <v>2.25</v>
      </c>
      <c r="F187" s="69">
        <v>0.89</v>
      </c>
      <c r="G187" s="69">
        <f t="shared" si="13"/>
        <v>3.14</v>
      </c>
      <c r="I187" s="280"/>
      <c r="L187" s="441">
        <f t="shared" si="12"/>
        <v>1.1214</v>
      </c>
    </row>
    <row r="188" spans="1:12" ht="12.75">
      <c r="A188" s="406" t="s">
        <v>632</v>
      </c>
      <c r="B188" s="90"/>
      <c r="C188" s="90"/>
      <c r="D188" s="91"/>
      <c r="E188" s="270"/>
      <c r="F188" s="69"/>
      <c r="G188" s="69"/>
      <c r="I188" s="280"/>
      <c r="L188" s="441"/>
    </row>
    <row r="189" spans="1:12" ht="12.75">
      <c r="A189" s="406" t="s">
        <v>633</v>
      </c>
      <c r="B189" s="93"/>
      <c r="C189" s="90"/>
      <c r="D189" s="90"/>
      <c r="E189" s="270"/>
      <c r="F189" s="69"/>
      <c r="G189" s="69"/>
      <c r="I189" s="280"/>
      <c r="J189" s="276">
        <f t="shared" si="8"/>
        <v>0</v>
      </c>
      <c r="L189" s="441"/>
    </row>
    <row r="190" spans="1:12" ht="12.75">
      <c r="A190" s="406" t="s">
        <v>634</v>
      </c>
      <c r="B190" s="90" t="s">
        <v>748</v>
      </c>
      <c r="C190" s="90" t="s">
        <v>351</v>
      </c>
      <c r="D190" s="91" t="s">
        <v>1409</v>
      </c>
      <c r="E190" s="270">
        <v>2.4</v>
      </c>
      <c r="F190" s="69">
        <v>2.9</v>
      </c>
      <c r="G190" s="69">
        <f>SUM(E190:F190)</f>
        <v>5.3</v>
      </c>
      <c r="I190" s="280">
        <v>1.72</v>
      </c>
      <c r="J190" s="276">
        <f t="shared" si="8"/>
        <v>0.17200000000000001</v>
      </c>
      <c r="L190" s="441">
        <f t="shared" si="12"/>
        <v>3.654</v>
      </c>
    </row>
    <row r="191" spans="1:12" ht="12.75">
      <c r="A191" s="406" t="s">
        <v>635</v>
      </c>
      <c r="B191" s="90" t="s">
        <v>1701</v>
      </c>
      <c r="C191" s="90" t="s">
        <v>351</v>
      </c>
      <c r="D191" s="91" t="s">
        <v>1409</v>
      </c>
      <c r="E191" s="270">
        <v>8.9</v>
      </c>
      <c r="F191" s="69">
        <v>2.9</v>
      </c>
      <c r="G191" s="69">
        <f>SUM(E191:F191)</f>
        <v>11.8</v>
      </c>
      <c r="I191" s="280">
        <v>1.72</v>
      </c>
      <c r="J191" s="276">
        <f t="shared" si="8"/>
        <v>0.17200000000000001</v>
      </c>
      <c r="L191" s="441">
        <f t="shared" si="12"/>
        <v>3.654</v>
      </c>
    </row>
    <row r="192" spans="1:12" ht="12.75">
      <c r="A192" s="406" t="s">
        <v>636</v>
      </c>
      <c r="B192" s="90" t="s">
        <v>749</v>
      </c>
      <c r="C192" s="90" t="s">
        <v>351</v>
      </c>
      <c r="D192" s="91" t="s">
        <v>1409</v>
      </c>
      <c r="E192" s="270">
        <v>5.49</v>
      </c>
      <c r="F192" s="69">
        <v>3.25</v>
      </c>
      <c r="G192" s="69">
        <f>SUM(E192:F192)</f>
        <v>8.74</v>
      </c>
      <c r="I192" s="280">
        <v>1.92</v>
      </c>
      <c r="J192" s="276">
        <f t="shared" si="8"/>
        <v>0.192</v>
      </c>
      <c r="L192" s="441">
        <f t="shared" si="12"/>
        <v>4.095</v>
      </c>
    </row>
    <row r="193" spans="1:12" ht="12.75">
      <c r="A193" s="406" t="s">
        <v>637</v>
      </c>
      <c r="B193" s="90"/>
      <c r="C193" s="90"/>
      <c r="D193" s="91"/>
      <c r="E193" s="270"/>
      <c r="F193" s="69"/>
      <c r="G193" s="69"/>
      <c r="I193" s="280"/>
      <c r="J193" s="276">
        <f t="shared" si="8"/>
        <v>0</v>
      </c>
      <c r="L193" s="441"/>
    </row>
    <row r="194" spans="1:12" ht="12.75">
      <c r="A194" s="406" t="s">
        <v>638</v>
      </c>
      <c r="B194" s="90" t="s">
        <v>946</v>
      </c>
      <c r="C194" s="90" t="s">
        <v>351</v>
      </c>
      <c r="D194" s="91" t="s">
        <v>1409</v>
      </c>
      <c r="E194" s="270">
        <v>5.49</v>
      </c>
      <c r="F194" s="69">
        <v>3.4</v>
      </c>
      <c r="G194" s="69">
        <f>SUM(E194:F194)</f>
        <v>8.89</v>
      </c>
      <c r="I194" s="280">
        <v>1.72</v>
      </c>
      <c r="J194" s="276">
        <f t="shared" si="8"/>
        <v>0.17200000000000001</v>
      </c>
      <c r="L194" s="441">
        <f t="shared" si="12"/>
        <v>4.284</v>
      </c>
    </row>
    <row r="195" spans="1:12" ht="12.75">
      <c r="A195" s="406" t="s">
        <v>639</v>
      </c>
      <c r="B195" s="90" t="s">
        <v>947</v>
      </c>
      <c r="C195" s="90" t="s">
        <v>351</v>
      </c>
      <c r="D195" s="91" t="s">
        <v>1409</v>
      </c>
      <c r="E195" s="270">
        <v>4.47</v>
      </c>
      <c r="F195" s="69">
        <v>3.4</v>
      </c>
      <c r="G195" s="69">
        <f>SUM(E195:F195)</f>
        <v>7.869999999999999</v>
      </c>
      <c r="I195" s="280">
        <v>0.6</v>
      </c>
      <c r="J195" s="276">
        <f t="shared" si="8"/>
        <v>0.06</v>
      </c>
      <c r="L195" s="441">
        <f t="shared" si="12"/>
        <v>4.284</v>
      </c>
    </row>
    <row r="196" spans="1:12" ht="12.75">
      <c r="A196" s="406" t="s">
        <v>640</v>
      </c>
      <c r="B196" s="252" t="s">
        <v>655</v>
      </c>
      <c r="C196" s="90" t="s">
        <v>351</v>
      </c>
      <c r="D196" s="91" t="s">
        <v>1409</v>
      </c>
      <c r="E196" s="270">
        <v>2.55</v>
      </c>
      <c r="F196" s="69">
        <v>1.05</v>
      </c>
      <c r="G196" s="69">
        <f>SUM(E196:F196)</f>
        <v>3.5999999999999996</v>
      </c>
      <c r="I196" s="280">
        <v>0.6</v>
      </c>
      <c r="J196" s="276">
        <f t="shared" si="8"/>
        <v>0.06</v>
      </c>
      <c r="L196" s="441">
        <f t="shared" si="12"/>
        <v>1.3230000000000002</v>
      </c>
    </row>
    <row r="197" spans="1:12" ht="12.75">
      <c r="A197" s="406" t="s">
        <v>641</v>
      </c>
      <c r="B197" s="90" t="s">
        <v>656</v>
      </c>
      <c r="C197" s="90" t="s">
        <v>351</v>
      </c>
      <c r="D197" s="91" t="s">
        <v>1409</v>
      </c>
      <c r="E197" s="270">
        <v>5.49</v>
      </c>
      <c r="F197" s="69">
        <v>3.4</v>
      </c>
      <c r="G197" s="69">
        <f>SUM(E197:F197)</f>
        <v>8.89</v>
      </c>
      <c r="I197" s="280">
        <v>1.72</v>
      </c>
      <c r="J197" s="276">
        <f t="shared" si="8"/>
        <v>0.17200000000000001</v>
      </c>
      <c r="L197" s="441">
        <f t="shared" si="12"/>
        <v>4.284</v>
      </c>
    </row>
    <row r="198" spans="1:12" ht="12.75">
      <c r="A198" s="406" t="s">
        <v>642</v>
      </c>
      <c r="B198" s="90" t="s">
        <v>657</v>
      </c>
      <c r="C198" s="90" t="s">
        <v>351</v>
      </c>
      <c r="D198" s="91" t="s">
        <v>1409</v>
      </c>
      <c r="E198" s="270">
        <v>3.05</v>
      </c>
      <c r="F198" s="69">
        <v>3.4</v>
      </c>
      <c r="G198" s="69">
        <f>SUM(E198:F198)</f>
        <v>6.449999999999999</v>
      </c>
      <c r="I198" s="280">
        <v>0.6</v>
      </c>
      <c r="J198" s="276">
        <f t="shared" si="8"/>
        <v>0.06</v>
      </c>
      <c r="L198" s="441">
        <f t="shared" si="12"/>
        <v>4.284</v>
      </c>
    </row>
    <row r="199" spans="1:12" ht="12.75">
      <c r="A199" s="406" t="s">
        <v>643</v>
      </c>
      <c r="B199" s="252"/>
      <c r="C199" s="90"/>
      <c r="D199" s="91"/>
      <c r="E199" s="270"/>
      <c r="F199" s="69"/>
      <c r="G199" s="69"/>
      <c r="I199" s="280"/>
      <c r="J199" s="276">
        <f t="shared" si="8"/>
        <v>0</v>
      </c>
      <c r="L199" s="441"/>
    </row>
    <row r="200" spans="1:12" ht="12.75">
      <c r="A200" s="406" t="s">
        <v>644</v>
      </c>
      <c r="B200" s="252"/>
      <c r="C200" s="90"/>
      <c r="D200" s="91"/>
      <c r="E200" s="270"/>
      <c r="F200" s="69"/>
      <c r="G200" s="69"/>
      <c r="I200" s="280"/>
      <c r="J200" s="276">
        <f t="shared" si="8"/>
        <v>0</v>
      </c>
      <c r="L200" s="441"/>
    </row>
    <row r="201" spans="1:12" ht="12.75">
      <c r="A201" s="406" t="s">
        <v>645</v>
      </c>
      <c r="B201" s="90" t="s">
        <v>750</v>
      </c>
      <c r="C201" s="90" t="s">
        <v>351</v>
      </c>
      <c r="D201" s="91" t="s">
        <v>1409</v>
      </c>
      <c r="E201" s="270">
        <v>19.83</v>
      </c>
      <c r="F201" s="69">
        <v>12.65</v>
      </c>
      <c r="G201" s="69">
        <f aca="true" t="shared" si="14" ref="G201:G206">SUM(E201:F201)</f>
        <v>32.48</v>
      </c>
      <c r="I201" s="280">
        <v>1.92</v>
      </c>
      <c r="J201" s="276">
        <f t="shared" si="8"/>
        <v>0.192</v>
      </c>
      <c r="L201" s="441">
        <f t="shared" si="12"/>
        <v>15.939</v>
      </c>
    </row>
    <row r="202" spans="1:12" ht="12.75">
      <c r="A202" s="406" t="s">
        <v>646</v>
      </c>
      <c r="B202" s="90" t="s">
        <v>751</v>
      </c>
      <c r="C202" s="90" t="s">
        <v>351</v>
      </c>
      <c r="D202" s="91" t="s">
        <v>1409</v>
      </c>
      <c r="E202" s="270">
        <v>35.7</v>
      </c>
      <c r="F202" s="69">
        <v>12.65</v>
      </c>
      <c r="G202" s="69">
        <f t="shared" si="14"/>
        <v>48.35</v>
      </c>
      <c r="I202" s="280">
        <v>1.92</v>
      </c>
      <c r="J202" s="276">
        <f aca="true" t="shared" si="15" ref="J202:J264">I202*10%</f>
        <v>0.192</v>
      </c>
      <c r="L202" s="441">
        <f t="shared" si="12"/>
        <v>15.939</v>
      </c>
    </row>
    <row r="203" spans="1:12" ht="12.75">
      <c r="A203" s="406" t="s">
        <v>647</v>
      </c>
      <c r="B203" s="90" t="s">
        <v>752</v>
      </c>
      <c r="C203" s="90" t="s">
        <v>351</v>
      </c>
      <c r="D203" s="91" t="s">
        <v>1409</v>
      </c>
      <c r="E203" s="270">
        <v>24.23</v>
      </c>
      <c r="F203" s="69">
        <v>14.11</v>
      </c>
      <c r="G203" s="69">
        <f t="shared" si="14"/>
        <v>38.34</v>
      </c>
      <c r="I203" s="280">
        <v>1.92</v>
      </c>
      <c r="J203" s="276">
        <f t="shared" si="15"/>
        <v>0.192</v>
      </c>
      <c r="L203" s="441">
        <f t="shared" si="12"/>
        <v>17.7786</v>
      </c>
    </row>
    <row r="204" spans="1:12" ht="12.75">
      <c r="A204" s="406" t="s">
        <v>648</v>
      </c>
      <c r="B204" s="90" t="s">
        <v>753</v>
      </c>
      <c r="C204" s="90" t="s">
        <v>351</v>
      </c>
      <c r="D204" s="91" t="s">
        <v>1409</v>
      </c>
      <c r="E204" s="270">
        <v>49.31</v>
      </c>
      <c r="F204" s="69">
        <v>14.11</v>
      </c>
      <c r="G204" s="69">
        <f t="shared" si="14"/>
        <v>63.42</v>
      </c>
      <c r="I204" s="280">
        <v>1.92</v>
      </c>
      <c r="J204" s="276">
        <f t="shared" si="15"/>
        <v>0.192</v>
      </c>
      <c r="L204" s="441">
        <f t="shared" si="12"/>
        <v>17.7786</v>
      </c>
    </row>
    <row r="205" spans="1:12" ht="12.75">
      <c r="A205" s="406" t="s">
        <v>649</v>
      </c>
      <c r="B205" s="90" t="s">
        <v>945</v>
      </c>
      <c r="C205" s="90" t="s">
        <v>351</v>
      </c>
      <c r="D205" s="91" t="s">
        <v>1409</v>
      </c>
      <c r="E205" s="270">
        <v>106.54</v>
      </c>
      <c r="F205" s="69">
        <v>32.42</v>
      </c>
      <c r="G205" s="69">
        <f t="shared" si="14"/>
        <v>138.96</v>
      </c>
      <c r="I205" s="280">
        <v>1.92</v>
      </c>
      <c r="J205" s="276">
        <f t="shared" si="15"/>
        <v>0.192</v>
      </c>
      <c r="L205" s="441">
        <f t="shared" si="12"/>
        <v>40.8492</v>
      </c>
    </row>
    <row r="206" spans="1:12" ht="12.75">
      <c r="A206" s="406" t="s">
        <v>650</v>
      </c>
      <c r="B206" s="90" t="s">
        <v>658</v>
      </c>
      <c r="C206" s="90" t="s">
        <v>351</v>
      </c>
      <c r="D206" s="91" t="s">
        <v>1409</v>
      </c>
      <c r="E206" s="270">
        <v>130.89</v>
      </c>
      <c r="F206" s="69">
        <v>32.42</v>
      </c>
      <c r="G206" s="69">
        <f t="shared" si="14"/>
        <v>163.31</v>
      </c>
      <c r="I206" s="280">
        <v>1.92</v>
      </c>
      <c r="J206" s="276">
        <f t="shared" si="15"/>
        <v>0.192</v>
      </c>
      <c r="L206" s="441">
        <f t="shared" si="12"/>
        <v>40.8492</v>
      </c>
    </row>
    <row r="207" spans="1:12" ht="12.75">
      <c r="A207" s="406" t="s">
        <v>1302</v>
      </c>
      <c r="B207" s="90"/>
      <c r="C207" s="90"/>
      <c r="D207" s="91"/>
      <c r="E207" s="270"/>
      <c r="F207" s="69"/>
      <c r="G207" s="69"/>
      <c r="I207" s="280"/>
      <c r="J207" s="276">
        <f t="shared" si="15"/>
        <v>0</v>
      </c>
      <c r="L207" s="441"/>
    </row>
    <row r="208" spans="1:12" ht="12.75">
      <c r="A208" s="406" t="s">
        <v>1303</v>
      </c>
      <c r="B208" s="90" t="s">
        <v>1920</v>
      </c>
      <c r="C208" s="90" t="s">
        <v>351</v>
      </c>
      <c r="D208" s="91" t="s">
        <v>1409</v>
      </c>
      <c r="E208" s="270">
        <v>157.25</v>
      </c>
      <c r="F208" s="69">
        <v>32.42</v>
      </c>
      <c r="G208" s="69">
        <f>SUM(E208:F208)</f>
        <v>189.67000000000002</v>
      </c>
      <c r="I208" s="280">
        <v>1.92</v>
      </c>
      <c r="J208" s="276">
        <f t="shared" si="15"/>
        <v>0.192</v>
      </c>
      <c r="L208" s="441">
        <f t="shared" si="12"/>
        <v>40.8492</v>
      </c>
    </row>
    <row r="209" spans="1:12" ht="12.75">
      <c r="A209" s="406" t="s">
        <v>1304</v>
      </c>
      <c r="B209" s="90" t="s">
        <v>1919</v>
      </c>
      <c r="C209" s="90" t="s">
        <v>351</v>
      </c>
      <c r="D209" s="91" t="s">
        <v>1409</v>
      </c>
      <c r="E209" s="270">
        <v>105.54</v>
      </c>
      <c r="F209" s="69">
        <v>14.11</v>
      </c>
      <c r="G209" s="69">
        <f>SUM(E209:F209)</f>
        <v>119.65</v>
      </c>
      <c r="I209" s="280"/>
      <c r="J209" s="276">
        <f t="shared" si="15"/>
        <v>0</v>
      </c>
      <c r="L209" s="441">
        <f t="shared" si="12"/>
        <v>17.7786</v>
      </c>
    </row>
    <row r="210" spans="1:12" ht="12.75">
      <c r="A210" s="406" t="s">
        <v>1305</v>
      </c>
      <c r="B210" s="90" t="s">
        <v>1918</v>
      </c>
      <c r="C210" s="90" t="s">
        <v>351</v>
      </c>
      <c r="D210" s="91" t="s">
        <v>1409</v>
      </c>
      <c r="E210" s="270">
        <v>206.32</v>
      </c>
      <c r="F210" s="69">
        <v>35.27</v>
      </c>
      <c r="G210" s="69">
        <f>SUM(E210:F210)</f>
        <v>241.59</v>
      </c>
      <c r="I210" s="280">
        <v>0.76</v>
      </c>
      <c r="J210" s="276">
        <f t="shared" si="15"/>
        <v>0.07600000000000001</v>
      </c>
      <c r="L210" s="441">
        <f t="shared" si="12"/>
        <v>44.440200000000004</v>
      </c>
    </row>
    <row r="211" spans="1:12" ht="12.75">
      <c r="A211" s="406" t="s">
        <v>1306</v>
      </c>
      <c r="B211" s="90"/>
      <c r="C211" s="90"/>
      <c r="D211" s="91"/>
      <c r="E211" s="270"/>
      <c r="F211" s="69"/>
      <c r="G211" s="69"/>
      <c r="I211" s="280"/>
      <c r="J211" s="276">
        <f t="shared" si="15"/>
        <v>0</v>
      </c>
      <c r="L211" s="441"/>
    </row>
    <row r="212" spans="1:12" ht="12.75">
      <c r="A212" s="406" t="s">
        <v>1307</v>
      </c>
      <c r="B212" s="90" t="s">
        <v>1797</v>
      </c>
      <c r="C212" s="90" t="s">
        <v>351</v>
      </c>
      <c r="D212" s="91" t="s">
        <v>1629</v>
      </c>
      <c r="E212" s="270">
        <v>17.85</v>
      </c>
      <c r="F212" s="69">
        <v>3.65</v>
      </c>
      <c r="G212" s="69">
        <f>SUM(E212:F212)</f>
        <v>21.5</v>
      </c>
      <c r="I212" s="280"/>
      <c r="L212" s="441">
        <f t="shared" si="12"/>
        <v>4.599</v>
      </c>
    </row>
    <row r="213" spans="1:12" ht="12.75">
      <c r="A213" s="406" t="s">
        <v>1308</v>
      </c>
      <c r="B213" s="90" t="s">
        <v>1798</v>
      </c>
      <c r="C213" s="90" t="s">
        <v>351</v>
      </c>
      <c r="D213" s="91" t="s">
        <v>1629</v>
      </c>
      <c r="E213" s="270">
        <v>3.65</v>
      </c>
      <c r="F213" s="69">
        <v>2.52</v>
      </c>
      <c r="G213" s="69">
        <f>SUM(E213:F213)</f>
        <v>6.17</v>
      </c>
      <c r="I213" s="280"/>
      <c r="L213" s="441">
        <f t="shared" si="12"/>
        <v>3.1752000000000002</v>
      </c>
    </row>
    <row r="214" spans="1:12" ht="12.75">
      <c r="A214" s="406" t="s">
        <v>1309</v>
      </c>
      <c r="B214" s="90"/>
      <c r="C214" s="90"/>
      <c r="D214" s="91"/>
      <c r="E214" s="270"/>
      <c r="F214" s="69"/>
      <c r="G214" s="69"/>
      <c r="I214" s="280">
        <v>1.12</v>
      </c>
      <c r="J214" s="276">
        <f t="shared" si="15"/>
        <v>0.11200000000000002</v>
      </c>
      <c r="L214" s="441"/>
    </row>
    <row r="215" spans="1:12" ht="12.75">
      <c r="A215" s="406" t="s">
        <v>1310</v>
      </c>
      <c r="B215" s="90" t="s">
        <v>659</v>
      </c>
      <c r="C215" s="90" t="s">
        <v>351</v>
      </c>
      <c r="D215" s="91" t="s">
        <v>1409</v>
      </c>
      <c r="E215" s="270">
        <v>7.63</v>
      </c>
      <c r="F215" s="69">
        <v>1.25</v>
      </c>
      <c r="G215" s="69">
        <f>SUM(E215:F215)</f>
        <v>8.879999999999999</v>
      </c>
      <c r="I215" s="280"/>
      <c r="J215" s="276">
        <f t="shared" si="15"/>
        <v>0</v>
      </c>
      <c r="L215" s="441">
        <f t="shared" si="12"/>
        <v>1.575</v>
      </c>
    </row>
    <row r="216" spans="1:12" ht="12.75">
      <c r="A216" s="406" t="s">
        <v>1311</v>
      </c>
      <c r="B216" s="90"/>
      <c r="C216" s="90"/>
      <c r="D216" s="91"/>
      <c r="E216" s="270"/>
      <c r="F216" s="69"/>
      <c r="G216" s="69"/>
      <c r="I216" s="280"/>
      <c r="J216" s="276">
        <f t="shared" si="15"/>
        <v>0</v>
      </c>
      <c r="L216" s="441"/>
    </row>
    <row r="217" spans="1:12" ht="12.75">
      <c r="A217" s="406" t="s">
        <v>1313</v>
      </c>
      <c r="B217" s="90" t="s">
        <v>660</v>
      </c>
      <c r="C217" s="90" t="s">
        <v>351</v>
      </c>
      <c r="D217" s="91" t="s">
        <v>1409</v>
      </c>
      <c r="E217" s="270">
        <v>7.23</v>
      </c>
      <c r="F217" s="69">
        <v>1.85</v>
      </c>
      <c r="G217" s="69">
        <f>SUM(E217:F217)</f>
        <v>9.08</v>
      </c>
      <c r="I217" s="280"/>
      <c r="J217" s="276">
        <f t="shared" si="15"/>
        <v>0</v>
      </c>
      <c r="L217" s="441">
        <f t="shared" si="12"/>
        <v>2.331</v>
      </c>
    </row>
    <row r="218" spans="1:10" ht="12.75">
      <c r="A218" s="406" t="s">
        <v>1314</v>
      </c>
      <c r="B218" s="233"/>
      <c r="C218" s="233"/>
      <c r="D218" s="234"/>
      <c r="E218" s="271"/>
      <c r="F218" s="177"/>
      <c r="G218" s="177"/>
      <c r="I218" s="281"/>
      <c r="J218" s="276">
        <f t="shared" si="15"/>
        <v>0</v>
      </c>
    </row>
    <row r="219" spans="1:10" ht="12" customHeight="1" thickBot="1">
      <c r="A219" s="388"/>
      <c r="B219" s="310"/>
      <c r="C219" s="310"/>
      <c r="D219" s="311"/>
      <c r="E219" s="389"/>
      <c r="F219" s="314"/>
      <c r="G219" s="314"/>
      <c r="I219" s="282"/>
      <c r="J219" s="276">
        <f t="shared" si="15"/>
        <v>0</v>
      </c>
    </row>
    <row r="220" spans="1:10" ht="32.25" customHeight="1" thickBot="1">
      <c r="A220" s="404" t="s">
        <v>651</v>
      </c>
      <c r="B220" s="263"/>
      <c r="C220" s="263"/>
      <c r="D220" s="264"/>
      <c r="E220" s="385"/>
      <c r="F220" s="386"/>
      <c r="G220" s="387"/>
      <c r="I220" s="283"/>
      <c r="J220" s="276">
        <f t="shared" si="15"/>
        <v>0</v>
      </c>
    </row>
    <row r="221" spans="1:12" ht="12.75">
      <c r="A221" s="406" t="s">
        <v>489</v>
      </c>
      <c r="B221" s="172" t="s">
        <v>661</v>
      </c>
      <c r="C221" s="172" t="s">
        <v>351</v>
      </c>
      <c r="D221" s="173" t="s">
        <v>1409</v>
      </c>
      <c r="E221" s="274">
        <v>2.46</v>
      </c>
      <c r="F221" s="178">
        <v>4.84</v>
      </c>
      <c r="G221" s="178">
        <f aca="true" t="shared" si="16" ref="G221:G229">SUM(E221:F221)</f>
        <v>7.3</v>
      </c>
      <c r="I221" s="284">
        <v>2.88</v>
      </c>
      <c r="J221" s="276">
        <f t="shared" si="15"/>
        <v>0.288</v>
      </c>
      <c r="L221" s="441">
        <f aca="true" t="shared" si="17" ref="L221:L263">F221*1.26</f>
        <v>6.0984</v>
      </c>
    </row>
    <row r="222" spans="1:12" ht="12.75">
      <c r="A222" s="406" t="s">
        <v>490</v>
      </c>
      <c r="B222" s="172" t="s">
        <v>662</v>
      </c>
      <c r="C222" s="90" t="s">
        <v>351</v>
      </c>
      <c r="D222" s="91" t="s">
        <v>1409</v>
      </c>
      <c r="E222" s="270">
        <v>2.56</v>
      </c>
      <c r="F222" s="178">
        <v>4.84</v>
      </c>
      <c r="G222" s="69">
        <f t="shared" si="16"/>
        <v>7.4</v>
      </c>
      <c r="I222" s="284">
        <v>2.88</v>
      </c>
      <c r="J222" s="276">
        <f t="shared" si="15"/>
        <v>0.288</v>
      </c>
      <c r="L222" s="441">
        <f t="shared" si="17"/>
        <v>6.0984</v>
      </c>
    </row>
    <row r="223" spans="1:12" ht="12.75">
      <c r="A223" s="406" t="s">
        <v>491</v>
      </c>
      <c r="B223" s="172" t="s">
        <v>1703</v>
      </c>
      <c r="C223" s="90" t="s">
        <v>351</v>
      </c>
      <c r="D223" s="91" t="s">
        <v>1409</v>
      </c>
      <c r="E223" s="270">
        <v>2.87</v>
      </c>
      <c r="F223" s="178">
        <v>4.84</v>
      </c>
      <c r="G223" s="69">
        <f t="shared" si="16"/>
        <v>7.71</v>
      </c>
      <c r="I223" s="284">
        <v>2.88</v>
      </c>
      <c r="J223" s="276">
        <f t="shared" si="15"/>
        <v>0.288</v>
      </c>
      <c r="L223" s="441">
        <f t="shared" si="17"/>
        <v>6.0984</v>
      </c>
    </row>
    <row r="224" spans="1:12" ht="12.75">
      <c r="A224" s="406" t="s">
        <v>492</v>
      </c>
      <c r="B224" s="172" t="s">
        <v>1704</v>
      </c>
      <c r="C224" s="90" t="s">
        <v>351</v>
      </c>
      <c r="D224" s="91" t="s">
        <v>1409</v>
      </c>
      <c r="E224" s="270">
        <v>2.97</v>
      </c>
      <c r="F224" s="178">
        <v>4.84</v>
      </c>
      <c r="G224" s="69">
        <f t="shared" si="16"/>
        <v>7.8100000000000005</v>
      </c>
      <c r="I224" s="284">
        <v>2.88</v>
      </c>
      <c r="J224" s="276">
        <f t="shared" si="15"/>
        <v>0.288</v>
      </c>
      <c r="L224" s="441">
        <f t="shared" si="17"/>
        <v>6.0984</v>
      </c>
    </row>
    <row r="225" spans="1:12" ht="12.75">
      <c r="A225" s="406" t="s">
        <v>493</v>
      </c>
      <c r="B225" s="172" t="s">
        <v>1705</v>
      </c>
      <c r="C225" s="90" t="s">
        <v>351</v>
      </c>
      <c r="D225" s="91" t="s">
        <v>1409</v>
      </c>
      <c r="E225" s="270">
        <v>3.89</v>
      </c>
      <c r="F225" s="178">
        <v>4.84</v>
      </c>
      <c r="G225" s="69">
        <f t="shared" si="16"/>
        <v>8.73</v>
      </c>
      <c r="I225" s="284">
        <v>2.88</v>
      </c>
      <c r="J225" s="276">
        <f t="shared" si="15"/>
        <v>0.288</v>
      </c>
      <c r="L225" s="441">
        <f t="shared" si="17"/>
        <v>6.0984</v>
      </c>
    </row>
    <row r="226" spans="1:12" ht="12.75">
      <c r="A226" s="406" t="s">
        <v>494</v>
      </c>
      <c r="B226" s="172" t="s">
        <v>1706</v>
      </c>
      <c r="C226" s="90" t="s">
        <v>351</v>
      </c>
      <c r="D226" s="91" t="s">
        <v>1409</v>
      </c>
      <c r="E226" s="270">
        <v>4.5</v>
      </c>
      <c r="F226" s="178">
        <v>4.84</v>
      </c>
      <c r="G226" s="69">
        <f t="shared" si="16"/>
        <v>9.34</v>
      </c>
      <c r="I226" s="284">
        <v>2.88</v>
      </c>
      <c r="J226" s="276">
        <f t="shared" si="15"/>
        <v>0.288</v>
      </c>
      <c r="L226" s="441">
        <f t="shared" si="17"/>
        <v>6.0984</v>
      </c>
    </row>
    <row r="227" spans="1:12" ht="12.75">
      <c r="A227" s="406" t="s">
        <v>495</v>
      </c>
      <c r="B227" s="172" t="s">
        <v>1707</v>
      </c>
      <c r="C227" s="90" t="s">
        <v>351</v>
      </c>
      <c r="D227" s="91" t="s">
        <v>1409</v>
      </c>
      <c r="E227" s="270">
        <v>4.7</v>
      </c>
      <c r="F227" s="178">
        <v>4.84</v>
      </c>
      <c r="G227" s="69">
        <f t="shared" si="16"/>
        <v>9.54</v>
      </c>
      <c r="I227" s="284">
        <v>2.88</v>
      </c>
      <c r="J227" s="276">
        <f t="shared" si="15"/>
        <v>0.288</v>
      </c>
      <c r="L227" s="441">
        <f t="shared" si="17"/>
        <v>6.0984</v>
      </c>
    </row>
    <row r="228" spans="1:12" ht="12.75">
      <c r="A228" s="406" t="s">
        <v>496</v>
      </c>
      <c r="B228" s="172" t="s">
        <v>1708</v>
      </c>
      <c r="C228" s="90" t="s">
        <v>351</v>
      </c>
      <c r="D228" s="91" t="s">
        <v>1409</v>
      </c>
      <c r="E228" s="270">
        <v>5.42</v>
      </c>
      <c r="F228" s="178">
        <v>4.84</v>
      </c>
      <c r="G228" s="69">
        <f t="shared" si="16"/>
        <v>10.26</v>
      </c>
      <c r="I228" s="284">
        <v>2.88</v>
      </c>
      <c r="J228" s="276">
        <f t="shared" si="15"/>
        <v>0.288</v>
      </c>
      <c r="L228" s="441">
        <f t="shared" si="17"/>
        <v>6.0984</v>
      </c>
    </row>
    <row r="229" spans="1:12" ht="12.75">
      <c r="A229" s="406" t="s">
        <v>1645</v>
      </c>
      <c r="B229" s="172" t="s">
        <v>1709</v>
      </c>
      <c r="C229" s="90" t="s">
        <v>351</v>
      </c>
      <c r="D229" s="91" t="s">
        <v>1409</v>
      </c>
      <c r="E229" s="270">
        <v>5.72</v>
      </c>
      <c r="F229" s="178">
        <v>4.84</v>
      </c>
      <c r="G229" s="69">
        <f t="shared" si="16"/>
        <v>10.559999999999999</v>
      </c>
      <c r="I229" s="284">
        <v>2.88</v>
      </c>
      <c r="J229" s="276">
        <f t="shared" si="15"/>
        <v>0.288</v>
      </c>
      <c r="L229" s="441">
        <f t="shared" si="17"/>
        <v>6.0984</v>
      </c>
    </row>
    <row r="230" spans="1:12" ht="12.75">
      <c r="A230" s="406" t="s">
        <v>1646</v>
      </c>
      <c r="B230" s="90"/>
      <c r="C230" s="90"/>
      <c r="D230" s="91" t="s">
        <v>1445</v>
      </c>
      <c r="E230" s="270"/>
      <c r="F230" s="69"/>
      <c r="G230" s="69"/>
      <c r="I230" s="280"/>
      <c r="J230" s="276">
        <f t="shared" si="15"/>
        <v>0</v>
      </c>
      <c r="L230" s="441"/>
    </row>
    <row r="231" spans="1:12" ht="12.75">
      <c r="A231" s="406" t="s">
        <v>1647</v>
      </c>
      <c r="B231" s="90" t="s">
        <v>1710</v>
      </c>
      <c r="C231" s="90" t="s">
        <v>351</v>
      </c>
      <c r="D231" s="91" t="s">
        <v>1409</v>
      </c>
      <c r="E231" s="270">
        <v>1.49</v>
      </c>
      <c r="F231" s="69">
        <v>1.45</v>
      </c>
      <c r="G231" s="69">
        <f aca="true" t="shared" si="18" ref="G231:G239">SUM(E231:F231)</f>
        <v>2.94</v>
      </c>
      <c r="I231" s="280">
        <v>0.88</v>
      </c>
      <c r="J231" s="276">
        <f t="shared" si="15"/>
        <v>0.08800000000000001</v>
      </c>
      <c r="L231" s="441">
        <f t="shared" si="17"/>
        <v>1.827</v>
      </c>
    </row>
    <row r="232" spans="1:12" ht="12.75">
      <c r="A232" s="406" t="s">
        <v>1648</v>
      </c>
      <c r="B232" s="90" t="s">
        <v>1711</v>
      </c>
      <c r="C232" s="90" t="s">
        <v>351</v>
      </c>
      <c r="D232" s="91" t="s">
        <v>1409</v>
      </c>
      <c r="E232" s="270">
        <v>1.49</v>
      </c>
      <c r="F232" s="69">
        <v>1.45</v>
      </c>
      <c r="G232" s="69">
        <f t="shared" si="18"/>
        <v>2.94</v>
      </c>
      <c r="I232" s="280">
        <v>0.88</v>
      </c>
      <c r="J232" s="276">
        <f t="shared" si="15"/>
        <v>0.08800000000000001</v>
      </c>
      <c r="L232" s="441">
        <f t="shared" si="17"/>
        <v>1.827</v>
      </c>
    </row>
    <row r="233" spans="1:12" ht="12.75">
      <c r="A233" s="406" t="s">
        <v>1649</v>
      </c>
      <c r="B233" s="90" t="s">
        <v>1712</v>
      </c>
      <c r="C233" s="90" t="s">
        <v>351</v>
      </c>
      <c r="D233" s="91" t="s">
        <v>1409</v>
      </c>
      <c r="E233" s="270">
        <v>1.91</v>
      </c>
      <c r="F233" s="69">
        <v>1.45</v>
      </c>
      <c r="G233" s="69">
        <f t="shared" si="18"/>
        <v>3.36</v>
      </c>
      <c r="I233" s="280">
        <v>0.88</v>
      </c>
      <c r="J233" s="276">
        <f t="shared" si="15"/>
        <v>0.08800000000000001</v>
      </c>
      <c r="L233" s="441">
        <f t="shared" si="17"/>
        <v>1.827</v>
      </c>
    </row>
    <row r="234" spans="1:12" ht="12.75">
      <c r="A234" s="406" t="s">
        <v>1650</v>
      </c>
      <c r="B234" s="90" t="s">
        <v>1713</v>
      </c>
      <c r="C234" s="90" t="s">
        <v>351</v>
      </c>
      <c r="D234" s="91" t="s">
        <v>1409</v>
      </c>
      <c r="E234" s="270">
        <v>2.04</v>
      </c>
      <c r="F234" s="69">
        <v>1.45</v>
      </c>
      <c r="G234" s="69">
        <f t="shared" si="18"/>
        <v>3.49</v>
      </c>
      <c r="I234" s="280">
        <v>0.88</v>
      </c>
      <c r="J234" s="276">
        <f t="shared" si="15"/>
        <v>0.08800000000000001</v>
      </c>
      <c r="L234" s="441">
        <f t="shared" si="17"/>
        <v>1.827</v>
      </c>
    </row>
    <row r="235" spans="1:12" ht="12.75">
      <c r="A235" s="406" t="s">
        <v>1651</v>
      </c>
      <c r="B235" s="90" t="s">
        <v>1714</v>
      </c>
      <c r="C235" s="90" t="s">
        <v>351</v>
      </c>
      <c r="D235" s="91" t="s">
        <v>1409</v>
      </c>
      <c r="E235" s="270">
        <v>2.29</v>
      </c>
      <c r="F235" s="69">
        <v>1.45</v>
      </c>
      <c r="G235" s="69">
        <f t="shared" si="18"/>
        <v>3.74</v>
      </c>
      <c r="I235" s="280">
        <v>0.88</v>
      </c>
      <c r="J235" s="276">
        <f t="shared" si="15"/>
        <v>0.08800000000000001</v>
      </c>
      <c r="L235" s="441">
        <f t="shared" si="17"/>
        <v>1.827</v>
      </c>
    </row>
    <row r="236" spans="1:12" ht="12.75">
      <c r="A236" s="406" t="s">
        <v>1652</v>
      </c>
      <c r="B236" s="90" t="s">
        <v>1715</v>
      </c>
      <c r="C236" s="90" t="s">
        <v>351</v>
      </c>
      <c r="D236" s="91" t="s">
        <v>1409</v>
      </c>
      <c r="E236" s="270">
        <v>2.29</v>
      </c>
      <c r="F236" s="69">
        <v>1.45</v>
      </c>
      <c r="G236" s="69">
        <f t="shared" si="18"/>
        <v>3.74</v>
      </c>
      <c r="I236" s="280">
        <v>0.88</v>
      </c>
      <c r="J236" s="276">
        <f t="shared" si="15"/>
        <v>0.08800000000000001</v>
      </c>
      <c r="L236" s="441">
        <f t="shared" si="17"/>
        <v>1.827</v>
      </c>
    </row>
    <row r="237" spans="1:12" ht="12.75">
      <c r="A237" s="406" t="s">
        <v>152</v>
      </c>
      <c r="B237" s="90" t="s">
        <v>1716</v>
      </c>
      <c r="C237" s="90" t="s">
        <v>351</v>
      </c>
      <c r="D237" s="91" t="s">
        <v>1409</v>
      </c>
      <c r="E237" s="270">
        <v>2.29</v>
      </c>
      <c r="F237" s="69">
        <v>1.45</v>
      </c>
      <c r="G237" s="69">
        <f t="shared" si="18"/>
        <v>3.74</v>
      </c>
      <c r="I237" s="280">
        <v>0.88</v>
      </c>
      <c r="J237" s="276">
        <f t="shared" si="15"/>
        <v>0.08800000000000001</v>
      </c>
      <c r="L237" s="441">
        <f t="shared" si="17"/>
        <v>1.827</v>
      </c>
    </row>
    <row r="238" spans="1:12" ht="12.75">
      <c r="A238" s="406" t="s">
        <v>153</v>
      </c>
      <c r="B238" s="90" t="s">
        <v>900</v>
      </c>
      <c r="C238" s="90" t="s">
        <v>351</v>
      </c>
      <c r="D238" s="91" t="s">
        <v>1409</v>
      </c>
      <c r="E238" s="270">
        <v>2.55</v>
      </c>
      <c r="F238" s="69">
        <v>1.45</v>
      </c>
      <c r="G238" s="69">
        <f t="shared" si="18"/>
        <v>4</v>
      </c>
      <c r="I238" s="280">
        <v>0.88</v>
      </c>
      <c r="J238" s="276">
        <f t="shared" si="15"/>
        <v>0.08800000000000001</v>
      </c>
      <c r="L238" s="441">
        <f t="shared" si="17"/>
        <v>1.827</v>
      </c>
    </row>
    <row r="239" spans="1:12" ht="12.75">
      <c r="A239" s="406" t="s">
        <v>154</v>
      </c>
      <c r="B239" s="90" t="s">
        <v>901</v>
      </c>
      <c r="C239" s="90" t="s">
        <v>351</v>
      </c>
      <c r="D239" s="91" t="s">
        <v>1409</v>
      </c>
      <c r="E239" s="270">
        <v>2.49</v>
      </c>
      <c r="F239" s="69">
        <v>1.45</v>
      </c>
      <c r="G239" s="69">
        <f t="shared" si="18"/>
        <v>3.9400000000000004</v>
      </c>
      <c r="I239" s="280">
        <v>0.88</v>
      </c>
      <c r="J239" s="276">
        <f t="shared" si="15"/>
        <v>0.08800000000000001</v>
      </c>
      <c r="L239" s="441">
        <f t="shared" si="17"/>
        <v>1.827</v>
      </c>
    </row>
    <row r="240" spans="1:12" ht="12.75">
      <c r="A240" s="406" t="s">
        <v>155</v>
      </c>
      <c r="B240" s="90"/>
      <c r="C240" s="90"/>
      <c r="D240" s="91"/>
      <c r="E240" s="270"/>
      <c r="F240" s="69"/>
      <c r="G240" s="69"/>
      <c r="I240" s="280"/>
      <c r="J240" s="276">
        <f t="shared" si="15"/>
        <v>0</v>
      </c>
      <c r="L240" s="441"/>
    </row>
    <row r="241" spans="1:12" ht="12.75">
      <c r="A241" s="406" t="s">
        <v>156</v>
      </c>
      <c r="B241" s="172" t="s">
        <v>166</v>
      </c>
      <c r="C241" s="90" t="s">
        <v>351</v>
      </c>
      <c r="D241" s="91" t="s">
        <v>1409</v>
      </c>
      <c r="E241" s="270">
        <v>2.36</v>
      </c>
      <c r="F241" s="69">
        <v>4.84</v>
      </c>
      <c r="G241" s="69">
        <f aca="true" t="shared" si="19" ref="G241:G252">SUM(E241:F241)</f>
        <v>7.199999999999999</v>
      </c>
      <c r="I241" s="280">
        <v>2.88</v>
      </c>
      <c r="J241" s="276">
        <f t="shared" si="15"/>
        <v>0.288</v>
      </c>
      <c r="L241" s="441">
        <f t="shared" si="17"/>
        <v>6.0984</v>
      </c>
    </row>
    <row r="242" spans="1:12" ht="12.75">
      <c r="A242" s="406" t="s">
        <v>157</v>
      </c>
      <c r="B242" s="172" t="s">
        <v>167</v>
      </c>
      <c r="C242" s="90" t="s">
        <v>351</v>
      </c>
      <c r="D242" s="91" t="s">
        <v>1409</v>
      </c>
      <c r="E242" s="270">
        <v>2.46</v>
      </c>
      <c r="F242" s="69">
        <v>4.84</v>
      </c>
      <c r="G242" s="69">
        <f t="shared" si="19"/>
        <v>7.3</v>
      </c>
      <c r="I242" s="280">
        <v>2.88</v>
      </c>
      <c r="J242" s="276">
        <f t="shared" si="15"/>
        <v>0.288</v>
      </c>
      <c r="L242" s="441">
        <f t="shared" si="17"/>
        <v>6.0984</v>
      </c>
    </row>
    <row r="243" spans="1:12" ht="12.75">
      <c r="A243" s="406" t="s">
        <v>158</v>
      </c>
      <c r="B243" s="172" t="s">
        <v>168</v>
      </c>
      <c r="C243" s="90" t="s">
        <v>351</v>
      </c>
      <c r="D243" s="91" t="s">
        <v>1409</v>
      </c>
      <c r="E243" s="270">
        <v>2.56</v>
      </c>
      <c r="F243" s="69">
        <v>4.84</v>
      </c>
      <c r="G243" s="69">
        <f t="shared" si="19"/>
        <v>7.4</v>
      </c>
      <c r="I243" s="280">
        <v>2.88</v>
      </c>
      <c r="J243" s="276">
        <f t="shared" si="15"/>
        <v>0.288</v>
      </c>
      <c r="L243" s="441">
        <f t="shared" si="17"/>
        <v>6.0984</v>
      </c>
    </row>
    <row r="244" spans="1:12" ht="12.75">
      <c r="A244" s="406" t="s">
        <v>159</v>
      </c>
      <c r="B244" s="172" t="s">
        <v>1896</v>
      </c>
      <c r="C244" s="90" t="s">
        <v>351</v>
      </c>
      <c r="D244" s="91" t="s">
        <v>1409</v>
      </c>
      <c r="E244" s="270">
        <v>2.66</v>
      </c>
      <c r="F244" s="69">
        <v>4.84</v>
      </c>
      <c r="G244" s="69">
        <f t="shared" si="19"/>
        <v>7.5</v>
      </c>
      <c r="I244" s="280">
        <v>2.88</v>
      </c>
      <c r="J244" s="276">
        <f t="shared" si="15"/>
        <v>0.288</v>
      </c>
      <c r="L244" s="441">
        <f t="shared" si="17"/>
        <v>6.0984</v>
      </c>
    </row>
    <row r="245" spans="1:12" ht="12.75">
      <c r="A245" s="406" t="s">
        <v>160</v>
      </c>
      <c r="B245" s="172" t="s">
        <v>1897</v>
      </c>
      <c r="C245" s="90" t="s">
        <v>351</v>
      </c>
      <c r="D245" s="91" t="s">
        <v>1409</v>
      </c>
      <c r="E245" s="270">
        <v>2.76</v>
      </c>
      <c r="F245" s="69">
        <v>4.84</v>
      </c>
      <c r="G245" s="69">
        <f t="shared" si="19"/>
        <v>7.6</v>
      </c>
      <c r="I245" s="280">
        <v>2.88</v>
      </c>
      <c r="J245" s="276">
        <f t="shared" si="15"/>
        <v>0.288</v>
      </c>
      <c r="L245" s="441">
        <f t="shared" si="17"/>
        <v>6.0984</v>
      </c>
    </row>
    <row r="246" spans="1:12" ht="12.75">
      <c r="A246" s="406" t="s">
        <v>161</v>
      </c>
      <c r="B246" s="172" t="s">
        <v>1034</v>
      </c>
      <c r="C246" s="90" t="s">
        <v>351</v>
      </c>
      <c r="D246" s="91" t="s">
        <v>1409</v>
      </c>
      <c r="E246" s="270">
        <v>3.48</v>
      </c>
      <c r="F246" s="69">
        <v>4.84</v>
      </c>
      <c r="G246" s="69">
        <f t="shared" si="19"/>
        <v>8.32</v>
      </c>
      <c r="I246" s="280">
        <v>2.88</v>
      </c>
      <c r="J246" s="276">
        <f t="shared" si="15"/>
        <v>0.288</v>
      </c>
      <c r="L246" s="441">
        <f t="shared" si="17"/>
        <v>6.0984</v>
      </c>
    </row>
    <row r="247" spans="1:12" ht="12.75">
      <c r="A247" s="406" t="s">
        <v>162</v>
      </c>
      <c r="B247" s="172" t="s">
        <v>1035</v>
      </c>
      <c r="C247" s="90" t="s">
        <v>351</v>
      </c>
      <c r="D247" s="91" t="s">
        <v>1409</v>
      </c>
      <c r="E247" s="270">
        <v>3.68</v>
      </c>
      <c r="F247" s="69">
        <v>4.84</v>
      </c>
      <c r="G247" s="69">
        <f t="shared" si="19"/>
        <v>8.52</v>
      </c>
      <c r="I247" s="280">
        <v>2.88</v>
      </c>
      <c r="J247" s="276">
        <f t="shared" si="15"/>
        <v>0.288</v>
      </c>
      <c r="L247" s="441">
        <f t="shared" si="17"/>
        <v>6.0984</v>
      </c>
    </row>
    <row r="248" spans="1:12" ht="12.75">
      <c r="A248" s="406" t="s">
        <v>163</v>
      </c>
      <c r="B248" s="172" t="s">
        <v>1036</v>
      </c>
      <c r="C248" s="90" t="s">
        <v>351</v>
      </c>
      <c r="D248" s="91" t="s">
        <v>1409</v>
      </c>
      <c r="E248" s="270">
        <v>4.4</v>
      </c>
      <c r="F248" s="69">
        <v>4.84</v>
      </c>
      <c r="G248" s="69">
        <f t="shared" si="19"/>
        <v>9.24</v>
      </c>
      <c r="I248" s="280">
        <v>2.88</v>
      </c>
      <c r="J248" s="276">
        <f t="shared" si="15"/>
        <v>0.288</v>
      </c>
      <c r="L248" s="441">
        <f t="shared" si="17"/>
        <v>6.0984</v>
      </c>
    </row>
    <row r="249" spans="1:12" ht="12.75">
      <c r="A249" s="406" t="s">
        <v>164</v>
      </c>
      <c r="B249" s="172" t="s">
        <v>1037</v>
      </c>
      <c r="C249" s="90" t="s">
        <v>351</v>
      </c>
      <c r="D249" s="91" t="s">
        <v>1409</v>
      </c>
      <c r="E249" s="270">
        <v>4.6</v>
      </c>
      <c r="F249" s="69">
        <v>4.84</v>
      </c>
      <c r="G249" s="69">
        <f t="shared" si="19"/>
        <v>9.44</v>
      </c>
      <c r="I249" s="280">
        <v>2.88</v>
      </c>
      <c r="J249" s="276">
        <f t="shared" si="15"/>
        <v>0.288</v>
      </c>
      <c r="L249" s="441">
        <f t="shared" si="17"/>
        <v>6.0984</v>
      </c>
    </row>
    <row r="250" spans="1:12" ht="12.75">
      <c r="A250" s="406" t="s">
        <v>948</v>
      </c>
      <c r="B250" s="172" t="s">
        <v>1038</v>
      </c>
      <c r="C250" s="90" t="s">
        <v>351</v>
      </c>
      <c r="D250" s="91" t="s">
        <v>1409</v>
      </c>
      <c r="E250" s="270">
        <v>4.8</v>
      </c>
      <c r="F250" s="69">
        <v>4.84</v>
      </c>
      <c r="G250" s="69">
        <f t="shared" si="19"/>
        <v>9.64</v>
      </c>
      <c r="I250" s="280">
        <v>2.88</v>
      </c>
      <c r="J250" s="276">
        <f t="shared" si="15"/>
        <v>0.288</v>
      </c>
      <c r="L250" s="441">
        <f t="shared" si="17"/>
        <v>6.0984</v>
      </c>
    </row>
    <row r="251" spans="1:12" ht="12.75">
      <c r="A251" s="406" t="s">
        <v>949</v>
      </c>
      <c r="B251" s="172" t="s">
        <v>1039</v>
      </c>
      <c r="C251" s="90" t="s">
        <v>351</v>
      </c>
      <c r="D251" s="91" t="s">
        <v>1409</v>
      </c>
      <c r="E251" s="270">
        <v>5.52</v>
      </c>
      <c r="F251" s="69">
        <v>4.84</v>
      </c>
      <c r="G251" s="69">
        <f t="shared" si="19"/>
        <v>10.36</v>
      </c>
      <c r="I251" s="280">
        <v>2.88</v>
      </c>
      <c r="J251" s="276">
        <f t="shared" si="15"/>
        <v>0.288</v>
      </c>
      <c r="L251" s="441">
        <f t="shared" si="17"/>
        <v>6.0984</v>
      </c>
    </row>
    <row r="252" spans="1:12" ht="12.75">
      <c r="A252" s="406" t="s">
        <v>950</v>
      </c>
      <c r="B252" s="172" t="s">
        <v>1040</v>
      </c>
      <c r="C252" s="90" t="s">
        <v>351</v>
      </c>
      <c r="D252" s="91" t="s">
        <v>1409</v>
      </c>
      <c r="E252" s="270">
        <v>5.72</v>
      </c>
      <c r="F252" s="69">
        <v>4.84</v>
      </c>
      <c r="G252" s="69">
        <f t="shared" si="19"/>
        <v>10.559999999999999</v>
      </c>
      <c r="I252" s="280">
        <v>2.88</v>
      </c>
      <c r="J252" s="276">
        <f t="shared" si="15"/>
        <v>0.288</v>
      </c>
      <c r="L252" s="441">
        <f t="shared" si="17"/>
        <v>6.0984</v>
      </c>
    </row>
    <row r="253" spans="1:12" ht="12.75">
      <c r="A253" s="406" t="s">
        <v>951</v>
      </c>
      <c r="B253" s="90"/>
      <c r="C253" s="90"/>
      <c r="D253" s="91"/>
      <c r="E253" s="270"/>
      <c r="F253" s="69"/>
      <c r="G253" s="69"/>
      <c r="I253" s="280"/>
      <c r="J253" s="276">
        <f t="shared" si="15"/>
        <v>0</v>
      </c>
      <c r="L253" s="441"/>
    </row>
    <row r="254" spans="1:12" ht="12.75">
      <c r="A254" s="406" t="s">
        <v>952</v>
      </c>
      <c r="B254" s="90" t="s">
        <v>754</v>
      </c>
      <c r="C254" s="90" t="s">
        <v>351</v>
      </c>
      <c r="D254" s="91" t="s">
        <v>1409</v>
      </c>
      <c r="E254" s="270">
        <v>0.72</v>
      </c>
      <c r="F254" s="69">
        <v>1.45</v>
      </c>
      <c r="G254" s="69">
        <f aca="true" t="shared" si="20" ref="G254:G263">SUM(E254:F254)</f>
        <v>2.17</v>
      </c>
      <c r="I254" s="280">
        <v>0.88</v>
      </c>
      <c r="J254" s="276">
        <f t="shared" si="15"/>
        <v>0.08800000000000001</v>
      </c>
      <c r="L254" s="441">
        <f t="shared" si="17"/>
        <v>1.827</v>
      </c>
    </row>
    <row r="255" spans="1:12" ht="12.75">
      <c r="A255" s="406" t="s">
        <v>953</v>
      </c>
      <c r="B255" s="90" t="s">
        <v>755</v>
      </c>
      <c r="C255" s="90" t="s">
        <v>351</v>
      </c>
      <c r="D255" s="91" t="s">
        <v>1409</v>
      </c>
      <c r="E255" s="270">
        <v>0.72</v>
      </c>
      <c r="F255" s="69">
        <v>1.45</v>
      </c>
      <c r="G255" s="69">
        <f t="shared" si="20"/>
        <v>2.17</v>
      </c>
      <c r="I255" s="280">
        <v>0.88</v>
      </c>
      <c r="J255" s="276">
        <f t="shared" si="15"/>
        <v>0.08800000000000001</v>
      </c>
      <c r="L255" s="441">
        <f t="shared" si="17"/>
        <v>1.827</v>
      </c>
    </row>
    <row r="256" spans="1:12" ht="12.75">
      <c r="A256" s="406" t="s">
        <v>954</v>
      </c>
      <c r="B256" s="90" t="s">
        <v>756</v>
      </c>
      <c r="C256" s="90" t="s">
        <v>351</v>
      </c>
      <c r="D256" s="91" t="s">
        <v>1409</v>
      </c>
      <c r="E256" s="270">
        <v>0.77</v>
      </c>
      <c r="F256" s="69">
        <v>1.45</v>
      </c>
      <c r="G256" s="69">
        <f t="shared" si="20"/>
        <v>2.2199999999999998</v>
      </c>
      <c r="I256" s="280">
        <v>0.88</v>
      </c>
      <c r="J256" s="276">
        <f t="shared" si="15"/>
        <v>0.08800000000000001</v>
      </c>
      <c r="L256" s="441">
        <f t="shared" si="17"/>
        <v>1.827</v>
      </c>
    </row>
    <row r="257" spans="1:12" ht="12.75">
      <c r="A257" s="406" t="s">
        <v>1906</v>
      </c>
      <c r="B257" s="90" t="s">
        <v>757</v>
      </c>
      <c r="C257" s="90" t="s">
        <v>351</v>
      </c>
      <c r="D257" s="91" t="s">
        <v>1409</v>
      </c>
      <c r="E257" s="270">
        <v>0.77</v>
      </c>
      <c r="F257" s="69">
        <v>1.45</v>
      </c>
      <c r="G257" s="69">
        <f t="shared" si="20"/>
        <v>2.2199999999999998</v>
      </c>
      <c r="I257" s="280">
        <v>0.88</v>
      </c>
      <c r="J257" s="276">
        <f t="shared" si="15"/>
        <v>0.08800000000000001</v>
      </c>
      <c r="L257" s="441">
        <f t="shared" si="17"/>
        <v>1.827</v>
      </c>
    </row>
    <row r="258" spans="1:12" ht="12.75">
      <c r="A258" s="406" t="s">
        <v>1907</v>
      </c>
      <c r="B258" s="90" t="s">
        <v>758</v>
      </c>
      <c r="C258" s="90" t="s">
        <v>351</v>
      </c>
      <c r="D258" s="91" t="s">
        <v>1409</v>
      </c>
      <c r="E258" s="270">
        <v>0.89</v>
      </c>
      <c r="F258" s="69">
        <v>1.45</v>
      </c>
      <c r="G258" s="69">
        <f t="shared" si="20"/>
        <v>2.34</v>
      </c>
      <c r="I258" s="280">
        <v>0.88</v>
      </c>
      <c r="J258" s="276">
        <f t="shared" si="15"/>
        <v>0.08800000000000001</v>
      </c>
      <c r="L258" s="441">
        <f t="shared" si="17"/>
        <v>1.827</v>
      </c>
    </row>
    <row r="259" spans="1:12" ht="12.75">
      <c r="A259" s="406" t="s">
        <v>1908</v>
      </c>
      <c r="B259" s="90" t="s">
        <v>759</v>
      </c>
      <c r="C259" s="90" t="s">
        <v>351</v>
      </c>
      <c r="D259" s="91" t="s">
        <v>1409</v>
      </c>
      <c r="E259" s="270">
        <v>0.89</v>
      </c>
      <c r="F259" s="69">
        <v>1.45</v>
      </c>
      <c r="G259" s="69">
        <f t="shared" si="20"/>
        <v>2.34</v>
      </c>
      <c r="I259" s="280">
        <v>0.88</v>
      </c>
      <c r="J259" s="276">
        <f t="shared" si="15"/>
        <v>0.08800000000000001</v>
      </c>
      <c r="L259" s="441">
        <f t="shared" si="17"/>
        <v>1.827</v>
      </c>
    </row>
    <row r="260" spans="1:12" ht="12.75">
      <c r="A260" s="406" t="s">
        <v>1909</v>
      </c>
      <c r="B260" s="90" t="s">
        <v>760</v>
      </c>
      <c r="C260" s="90" t="s">
        <v>351</v>
      </c>
      <c r="D260" s="91" t="s">
        <v>1409</v>
      </c>
      <c r="E260" s="270">
        <v>1.03</v>
      </c>
      <c r="F260" s="69">
        <v>1.45</v>
      </c>
      <c r="G260" s="69">
        <f t="shared" si="20"/>
        <v>2.48</v>
      </c>
      <c r="I260" s="280">
        <v>0.88</v>
      </c>
      <c r="J260" s="276">
        <f t="shared" si="15"/>
        <v>0.08800000000000001</v>
      </c>
      <c r="L260" s="441">
        <f t="shared" si="17"/>
        <v>1.827</v>
      </c>
    </row>
    <row r="261" spans="1:12" ht="12.75">
      <c r="A261" s="406" t="s">
        <v>568</v>
      </c>
      <c r="B261" s="90" t="s">
        <v>761</v>
      </c>
      <c r="C261" s="90" t="s">
        <v>351</v>
      </c>
      <c r="D261" s="91" t="s">
        <v>1409</v>
      </c>
      <c r="E261" s="270">
        <v>1.03</v>
      </c>
      <c r="F261" s="69">
        <v>1.45</v>
      </c>
      <c r="G261" s="69">
        <f t="shared" si="20"/>
        <v>2.48</v>
      </c>
      <c r="I261" s="280">
        <v>0.88</v>
      </c>
      <c r="J261" s="276">
        <f t="shared" si="15"/>
        <v>0.08800000000000001</v>
      </c>
      <c r="L261" s="441">
        <f t="shared" si="17"/>
        <v>1.827</v>
      </c>
    </row>
    <row r="262" spans="1:12" ht="12.75">
      <c r="A262" s="406" t="s">
        <v>1545</v>
      </c>
      <c r="B262" s="90" t="s">
        <v>762</v>
      </c>
      <c r="C262" s="90" t="s">
        <v>351</v>
      </c>
      <c r="D262" s="91" t="s">
        <v>1409</v>
      </c>
      <c r="E262" s="270">
        <v>1.03</v>
      </c>
      <c r="F262" s="69">
        <v>1.45</v>
      </c>
      <c r="G262" s="69">
        <f t="shared" si="20"/>
        <v>2.48</v>
      </c>
      <c r="I262" s="280">
        <v>0.88</v>
      </c>
      <c r="J262" s="276">
        <f t="shared" si="15"/>
        <v>0.08800000000000001</v>
      </c>
      <c r="L262" s="441">
        <f t="shared" si="17"/>
        <v>1.827</v>
      </c>
    </row>
    <row r="263" spans="1:12" ht="12.75">
      <c r="A263" s="406" t="s">
        <v>1546</v>
      </c>
      <c r="B263" s="90" t="s">
        <v>763</v>
      </c>
      <c r="C263" s="90" t="s">
        <v>351</v>
      </c>
      <c r="D263" s="91" t="s">
        <v>1409</v>
      </c>
      <c r="E263" s="270">
        <v>104</v>
      </c>
      <c r="F263" s="69">
        <v>1.45</v>
      </c>
      <c r="G263" s="69">
        <f t="shared" si="20"/>
        <v>105.45</v>
      </c>
      <c r="I263" s="280">
        <v>0.88</v>
      </c>
      <c r="J263" s="276">
        <f t="shared" si="15"/>
        <v>0.08800000000000001</v>
      </c>
      <c r="L263" s="441">
        <f t="shared" si="17"/>
        <v>1.827</v>
      </c>
    </row>
    <row r="264" spans="1:10" ht="12.75">
      <c r="A264" s="406" t="s">
        <v>1547</v>
      </c>
      <c r="B264" s="233"/>
      <c r="C264" s="233"/>
      <c r="D264" s="234"/>
      <c r="E264" s="322"/>
      <c r="F264" s="177"/>
      <c r="G264" s="323"/>
      <c r="I264" s="287"/>
      <c r="J264" s="276">
        <f t="shared" si="15"/>
        <v>0</v>
      </c>
    </row>
    <row r="265" spans="1:10" ht="13.5" thickBot="1">
      <c r="A265" s="325"/>
      <c r="B265" s="325"/>
      <c r="C265" s="325"/>
      <c r="D265" s="325"/>
      <c r="E265" s="326"/>
      <c r="F265" s="256"/>
      <c r="G265" s="325"/>
      <c r="J265" s="276">
        <f aca="true" t="shared" si="21" ref="J265:J314">I265*10%</f>
        <v>0</v>
      </c>
    </row>
    <row r="266" spans="1:10" ht="31.5" customHeight="1" thickBot="1">
      <c r="A266" s="401" t="s">
        <v>1315</v>
      </c>
      <c r="B266" s="23"/>
      <c r="C266" s="23"/>
      <c r="D266" s="24"/>
      <c r="E266" s="273"/>
      <c r="F266" s="318"/>
      <c r="G266" s="257"/>
      <c r="I266" s="283"/>
      <c r="J266" s="276">
        <f t="shared" si="21"/>
        <v>0</v>
      </c>
    </row>
    <row r="267" spans="1:12" ht="12.75">
      <c r="A267" s="406" t="s">
        <v>1316</v>
      </c>
      <c r="B267" s="172" t="s">
        <v>902</v>
      </c>
      <c r="C267" s="172" t="s">
        <v>351</v>
      </c>
      <c r="D267" s="173" t="s">
        <v>1409</v>
      </c>
      <c r="E267" s="274">
        <v>242.29</v>
      </c>
      <c r="F267" s="178">
        <v>39.47</v>
      </c>
      <c r="G267" s="178">
        <f>SUM(E267:F267)</f>
        <v>281.76</v>
      </c>
      <c r="I267" s="284">
        <v>5.36</v>
      </c>
      <c r="J267" s="276">
        <f t="shared" si="21"/>
        <v>0.536</v>
      </c>
      <c r="L267" s="441">
        <f aca="true" t="shared" si="22" ref="L267:L313">F267*1.26</f>
        <v>49.7322</v>
      </c>
    </row>
    <row r="268" spans="1:12" ht="12.75">
      <c r="A268" s="406" t="s">
        <v>1317</v>
      </c>
      <c r="B268" s="172" t="s">
        <v>903</v>
      </c>
      <c r="C268" s="90" t="s">
        <v>351</v>
      </c>
      <c r="D268" s="91" t="s">
        <v>1409</v>
      </c>
      <c r="E268" s="270">
        <v>497.58</v>
      </c>
      <c r="F268" s="178">
        <v>39.47</v>
      </c>
      <c r="G268" s="69">
        <f>SUM(E268:F268)</f>
        <v>537.05</v>
      </c>
      <c r="I268" s="284">
        <v>5.36</v>
      </c>
      <c r="J268" s="276">
        <f t="shared" si="21"/>
        <v>0.536</v>
      </c>
      <c r="L268" s="441">
        <f t="shared" si="22"/>
        <v>49.7322</v>
      </c>
    </row>
    <row r="269" spans="1:12" ht="12.75">
      <c r="A269" s="406" t="s">
        <v>1318</v>
      </c>
      <c r="B269" s="172" t="s">
        <v>1753</v>
      </c>
      <c r="C269" s="90" t="s">
        <v>351</v>
      </c>
      <c r="D269" s="173" t="s">
        <v>1409</v>
      </c>
      <c r="E269" s="270">
        <v>298.76</v>
      </c>
      <c r="F269" s="69">
        <v>23.88</v>
      </c>
      <c r="G269" s="69">
        <f>SUM(E269:F269)</f>
        <v>322.64</v>
      </c>
      <c r="I269" s="280">
        <v>3.76</v>
      </c>
      <c r="J269" s="276">
        <f t="shared" si="21"/>
        <v>0.376</v>
      </c>
      <c r="L269" s="441">
        <f t="shared" si="22"/>
        <v>30.0888</v>
      </c>
    </row>
    <row r="270" spans="1:12" ht="12.75">
      <c r="A270" s="406" t="s">
        <v>1319</v>
      </c>
      <c r="B270" s="90" t="s">
        <v>1754</v>
      </c>
      <c r="C270" s="90" t="s">
        <v>351</v>
      </c>
      <c r="D270" s="173" t="s">
        <v>1409</v>
      </c>
      <c r="E270" s="270">
        <v>460.07</v>
      </c>
      <c r="F270" s="69">
        <v>28.69</v>
      </c>
      <c r="G270" s="69">
        <f>SUM(E270:F270)</f>
        <v>488.76</v>
      </c>
      <c r="I270" s="280">
        <v>5.92</v>
      </c>
      <c r="J270" s="276">
        <f t="shared" si="21"/>
        <v>0.592</v>
      </c>
      <c r="L270" s="441">
        <f t="shared" si="22"/>
        <v>36.1494</v>
      </c>
    </row>
    <row r="271" spans="1:12" ht="12.75">
      <c r="A271" s="406" t="s">
        <v>1320</v>
      </c>
      <c r="B271" s="90" t="s">
        <v>1757</v>
      </c>
      <c r="C271" s="90" t="s">
        <v>351</v>
      </c>
      <c r="D271" s="91" t="s">
        <v>1409</v>
      </c>
      <c r="E271" s="270">
        <v>636.85</v>
      </c>
      <c r="F271" s="69">
        <v>31.22</v>
      </c>
      <c r="G271" s="69">
        <f>SUM(E271:F271)</f>
        <v>668.07</v>
      </c>
      <c r="I271" s="280">
        <v>5.92</v>
      </c>
      <c r="J271" s="276">
        <f t="shared" si="21"/>
        <v>0.592</v>
      </c>
      <c r="L271" s="441">
        <f t="shared" si="22"/>
        <v>39.337199999999996</v>
      </c>
    </row>
    <row r="272" spans="1:12" ht="12.75">
      <c r="A272" s="406" t="s">
        <v>1321</v>
      </c>
      <c r="B272" s="90"/>
      <c r="C272" s="90"/>
      <c r="D272" s="91"/>
      <c r="E272" s="270"/>
      <c r="F272" s="69"/>
      <c r="G272" s="69"/>
      <c r="I272" s="280"/>
      <c r="J272" s="276">
        <f t="shared" si="21"/>
        <v>0</v>
      </c>
      <c r="L272" s="441"/>
    </row>
    <row r="273" spans="1:12" ht="12.75">
      <c r="A273" s="406" t="s">
        <v>1322</v>
      </c>
      <c r="B273" s="172" t="s">
        <v>1758</v>
      </c>
      <c r="C273" s="90" t="s">
        <v>351</v>
      </c>
      <c r="D273" s="91" t="s">
        <v>1409</v>
      </c>
      <c r="E273" s="270">
        <v>267.89</v>
      </c>
      <c r="F273" s="69">
        <v>39.47</v>
      </c>
      <c r="G273" s="69">
        <f>SUM(E273:F273)</f>
        <v>307.36</v>
      </c>
      <c r="I273" s="284">
        <v>5.36</v>
      </c>
      <c r="J273" s="276">
        <f t="shared" si="21"/>
        <v>0.536</v>
      </c>
      <c r="L273" s="441">
        <f t="shared" si="22"/>
        <v>49.7322</v>
      </c>
    </row>
    <row r="274" spans="1:12" ht="12.75">
      <c r="A274" s="406" t="s">
        <v>1323</v>
      </c>
      <c r="B274" s="172" t="s">
        <v>1759</v>
      </c>
      <c r="C274" s="90" t="s">
        <v>351</v>
      </c>
      <c r="D274" s="91" t="s">
        <v>1409</v>
      </c>
      <c r="E274" s="270">
        <v>580.54</v>
      </c>
      <c r="F274" s="69">
        <v>39.47</v>
      </c>
      <c r="G274" s="69">
        <f>SUM(E274:F274)</f>
        <v>620.01</v>
      </c>
      <c r="I274" s="284">
        <v>5.36</v>
      </c>
      <c r="J274" s="276">
        <f t="shared" si="21"/>
        <v>0.536</v>
      </c>
      <c r="L274" s="441">
        <f t="shared" si="22"/>
        <v>49.7322</v>
      </c>
    </row>
    <row r="275" spans="1:12" ht="12.75">
      <c r="A275" s="406" t="s">
        <v>1324</v>
      </c>
      <c r="B275" s="172" t="s">
        <v>1760</v>
      </c>
      <c r="C275" s="90" t="s">
        <v>351</v>
      </c>
      <c r="D275" s="91" t="s">
        <v>1409</v>
      </c>
      <c r="E275" s="270">
        <v>364.69</v>
      </c>
      <c r="F275" s="69">
        <v>23.88</v>
      </c>
      <c r="G275" s="69">
        <f>SUM(E275:F275)</f>
        <v>388.57</v>
      </c>
      <c r="I275" s="280">
        <v>3.76</v>
      </c>
      <c r="J275" s="276">
        <f t="shared" si="21"/>
        <v>0.376</v>
      </c>
      <c r="L275" s="441">
        <f t="shared" si="22"/>
        <v>30.0888</v>
      </c>
    </row>
    <row r="276" spans="1:12" ht="12.75">
      <c r="A276" s="406" t="s">
        <v>1325</v>
      </c>
      <c r="B276" s="90" t="s">
        <v>1761</v>
      </c>
      <c r="C276" s="90" t="s">
        <v>351</v>
      </c>
      <c r="D276" s="91" t="s">
        <v>1409</v>
      </c>
      <c r="E276" s="270">
        <v>583.49</v>
      </c>
      <c r="F276" s="69">
        <v>28.69</v>
      </c>
      <c r="G276" s="69">
        <f>SUM(E276:F276)</f>
        <v>612.1800000000001</v>
      </c>
      <c r="I276" s="280">
        <v>5.92</v>
      </c>
      <c r="J276" s="276">
        <f t="shared" si="21"/>
        <v>0.592</v>
      </c>
      <c r="L276" s="441">
        <f t="shared" si="22"/>
        <v>36.1494</v>
      </c>
    </row>
    <row r="277" spans="1:12" ht="12.75">
      <c r="A277" s="406" t="s">
        <v>1326</v>
      </c>
      <c r="B277" s="90" t="s">
        <v>1762</v>
      </c>
      <c r="C277" s="90" t="s">
        <v>351</v>
      </c>
      <c r="D277" s="91" t="s">
        <v>1409</v>
      </c>
      <c r="E277" s="270">
        <v>825.97</v>
      </c>
      <c r="F277" s="69">
        <v>31.22</v>
      </c>
      <c r="G277" s="69">
        <f>SUM(E277:F277)</f>
        <v>857.19</v>
      </c>
      <c r="I277" s="280">
        <v>5.92</v>
      </c>
      <c r="J277" s="276">
        <f t="shared" si="21"/>
        <v>0.592</v>
      </c>
      <c r="L277" s="441">
        <f t="shared" si="22"/>
        <v>39.337199999999996</v>
      </c>
    </row>
    <row r="278" spans="1:12" ht="12.75">
      <c r="A278" s="406" t="s">
        <v>1327</v>
      </c>
      <c r="B278" s="90"/>
      <c r="C278" s="90"/>
      <c r="D278" s="91"/>
      <c r="E278" s="270"/>
      <c r="F278" s="69"/>
      <c r="G278" s="69"/>
      <c r="I278" s="280"/>
      <c r="J278" s="276">
        <f t="shared" si="21"/>
        <v>0</v>
      </c>
      <c r="L278" s="441"/>
    </row>
    <row r="279" spans="1:12" ht="12.75">
      <c r="A279" s="406" t="s">
        <v>1328</v>
      </c>
      <c r="B279" s="172" t="s">
        <v>1763</v>
      </c>
      <c r="C279" s="90" t="s">
        <v>351</v>
      </c>
      <c r="D279" s="91" t="s">
        <v>1409</v>
      </c>
      <c r="E279" s="270">
        <v>430.13</v>
      </c>
      <c r="F279" s="69">
        <v>41.44</v>
      </c>
      <c r="G279" s="69">
        <f>SUM(E279:F279)</f>
        <v>471.57</v>
      </c>
      <c r="I279" s="284">
        <v>5.36</v>
      </c>
      <c r="J279" s="276">
        <f t="shared" si="21"/>
        <v>0.536</v>
      </c>
      <c r="L279" s="441">
        <f t="shared" si="22"/>
        <v>52.2144</v>
      </c>
    </row>
    <row r="280" spans="1:12" ht="12.75">
      <c r="A280" s="406" t="s">
        <v>1329</v>
      </c>
      <c r="B280" s="172" t="s">
        <v>1764</v>
      </c>
      <c r="C280" s="90" t="s">
        <v>351</v>
      </c>
      <c r="D280" s="91" t="s">
        <v>1409</v>
      </c>
      <c r="E280" s="270">
        <v>764.58</v>
      </c>
      <c r="F280" s="69">
        <v>41.44</v>
      </c>
      <c r="G280" s="69">
        <f>SUM(E280:F280)</f>
        <v>806.02</v>
      </c>
      <c r="I280" s="284">
        <v>5.36</v>
      </c>
      <c r="J280" s="276">
        <f t="shared" si="21"/>
        <v>0.536</v>
      </c>
      <c r="L280" s="441">
        <f t="shared" si="22"/>
        <v>52.2144</v>
      </c>
    </row>
    <row r="281" spans="1:12" ht="12.75">
      <c r="A281" s="406" t="s">
        <v>1330</v>
      </c>
      <c r="B281" s="172" t="s">
        <v>1765</v>
      </c>
      <c r="C281" s="90" t="s">
        <v>351</v>
      </c>
      <c r="D281" s="91" t="s">
        <v>1409</v>
      </c>
      <c r="E281" s="270">
        <v>442.01</v>
      </c>
      <c r="F281" s="69">
        <v>25.08</v>
      </c>
      <c r="G281" s="69">
        <f>SUM(E281:F281)</f>
        <v>467.09</v>
      </c>
      <c r="I281" s="280">
        <v>3.76</v>
      </c>
      <c r="J281" s="276">
        <f t="shared" si="21"/>
        <v>0.376</v>
      </c>
      <c r="L281" s="441">
        <f t="shared" si="22"/>
        <v>31.6008</v>
      </c>
    </row>
    <row r="282" spans="1:12" ht="12.75">
      <c r="A282" s="406" t="s">
        <v>1331</v>
      </c>
      <c r="B282" s="90" t="s">
        <v>1766</v>
      </c>
      <c r="C282" s="90" t="s">
        <v>351</v>
      </c>
      <c r="D282" s="91" t="s">
        <v>1409</v>
      </c>
      <c r="E282" s="270">
        <v>713.99</v>
      </c>
      <c r="F282" s="69">
        <v>30.13</v>
      </c>
      <c r="G282" s="69">
        <f>SUM(E282:F282)</f>
        <v>744.12</v>
      </c>
      <c r="I282" s="280">
        <v>5.92</v>
      </c>
      <c r="J282" s="276">
        <f t="shared" si="21"/>
        <v>0.592</v>
      </c>
      <c r="L282" s="441">
        <f t="shared" si="22"/>
        <v>37.9638</v>
      </c>
    </row>
    <row r="283" spans="1:12" ht="12.75">
      <c r="A283" s="406" t="s">
        <v>1332</v>
      </c>
      <c r="B283" s="90" t="s">
        <v>1767</v>
      </c>
      <c r="C283" s="90" t="s">
        <v>351</v>
      </c>
      <c r="D283" s="91" t="s">
        <v>1409</v>
      </c>
      <c r="E283" s="270">
        <v>901</v>
      </c>
      <c r="F283" s="69">
        <v>32.79</v>
      </c>
      <c r="G283" s="69">
        <f>SUM(E283:F283)</f>
        <v>933.79</v>
      </c>
      <c r="I283" s="280">
        <v>5.92</v>
      </c>
      <c r="J283" s="276">
        <f t="shared" si="21"/>
        <v>0.592</v>
      </c>
      <c r="L283" s="441">
        <f t="shared" si="22"/>
        <v>41.3154</v>
      </c>
    </row>
    <row r="284" spans="1:12" ht="12.75">
      <c r="A284" s="406" t="s">
        <v>1333</v>
      </c>
      <c r="B284" s="90"/>
      <c r="C284" s="90"/>
      <c r="D284" s="91"/>
      <c r="E284" s="270"/>
      <c r="F284" s="69"/>
      <c r="G284" s="69"/>
      <c r="I284" s="280"/>
      <c r="J284" s="276">
        <f t="shared" si="21"/>
        <v>0</v>
      </c>
      <c r="L284" s="441"/>
    </row>
    <row r="285" spans="1:12" ht="12.75">
      <c r="A285" s="406" t="s">
        <v>1334</v>
      </c>
      <c r="B285" s="90" t="s">
        <v>1768</v>
      </c>
      <c r="C285" s="90" t="s">
        <v>351</v>
      </c>
      <c r="D285" s="91" t="s">
        <v>1409</v>
      </c>
      <c r="E285" s="270">
        <v>137.14</v>
      </c>
      <c r="F285" s="69">
        <v>6.89</v>
      </c>
      <c r="G285" s="69">
        <f>SUM(E285:F285)</f>
        <v>144.02999999999997</v>
      </c>
      <c r="I285" s="280">
        <v>0.76</v>
      </c>
      <c r="J285" s="276">
        <f t="shared" si="21"/>
        <v>0.07600000000000001</v>
      </c>
      <c r="L285" s="441">
        <f t="shared" si="22"/>
        <v>8.6814</v>
      </c>
    </row>
    <row r="286" spans="1:12" ht="12.75">
      <c r="A286" s="406" t="s">
        <v>1335</v>
      </c>
      <c r="B286" s="90" t="s">
        <v>1769</v>
      </c>
      <c r="C286" s="90" t="s">
        <v>351</v>
      </c>
      <c r="D286" s="91" t="s">
        <v>1409</v>
      </c>
      <c r="E286" s="270">
        <v>204</v>
      </c>
      <c r="F286" s="69">
        <v>6.89</v>
      </c>
      <c r="G286" s="69">
        <f>SUM(E286:F286)</f>
        <v>210.89</v>
      </c>
      <c r="I286" s="280">
        <v>0.76</v>
      </c>
      <c r="J286" s="276">
        <f t="shared" si="21"/>
        <v>0.07600000000000001</v>
      </c>
      <c r="L286" s="441">
        <f t="shared" si="22"/>
        <v>8.6814</v>
      </c>
    </row>
    <row r="287" spans="1:12" ht="12.75">
      <c r="A287" s="406" t="s">
        <v>1336</v>
      </c>
      <c r="B287" s="90"/>
      <c r="C287" s="90"/>
      <c r="D287" s="91"/>
      <c r="E287" s="270"/>
      <c r="F287" s="69"/>
      <c r="G287" s="69"/>
      <c r="I287" s="280"/>
      <c r="J287" s="276">
        <f t="shared" si="21"/>
        <v>0</v>
      </c>
      <c r="L287" s="441"/>
    </row>
    <row r="288" spans="1:12" ht="12.75">
      <c r="A288" s="406" t="s">
        <v>1337</v>
      </c>
      <c r="B288" s="90" t="s">
        <v>1771</v>
      </c>
      <c r="C288" s="90" t="s">
        <v>351</v>
      </c>
      <c r="D288" s="91" t="s">
        <v>1409</v>
      </c>
      <c r="E288" s="270">
        <v>106.25</v>
      </c>
      <c r="F288" s="69">
        <v>6.89</v>
      </c>
      <c r="G288" s="69">
        <f>SUM(E288:F288)</f>
        <v>113.14</v>
      </c>
      <c r="I288" s="280">
        <v>0.76</v>
      </c>
      <c r="J288" s="276">
        <f t="shared" si="21"/>
        <v>0.07600000000000001</v>
      </c>
      <c r="L288" s="441">
        <f t="shared" si="22"/>
        <v>8.6814</v>
      </c>
    </row>
    <row r="289" spans="1:12" ht="12.75">
      <c r="A289" s="406" t="s">
        <v>1338</v>
      </c>
      <c r="B289" s="90" t="s">
        <v>917</v>
      </c>
      <c r="C289" s="90" t="s">
        <v>351</v>
      </c>
      <c r="D289" s="91" t="s">
        <v>1409</v>
      </c>
      <c r="E289" s="270">
        <v>136</v>
      </c>
      <c r="F289" s="69">
        <v>6.89</v>
      </c>
      <c r="G289" s="69">
        <f>SUM(E289:F289)</f>
        <v>142.89</v>
      </c>
      <c r="I289" s="280">
        <v>0.76</v>
      </c>
      <c r="J289" s="276">
        <f t="shared" si="21"/>
        <v>0.07600000000000001</v>
      </c>
      <c r="L289" s="441">
        <f t="shared" si="22"/>
        <v>8.6814</v>
      </c>
    </row>
    <row r="290" spans="1:12" ht="12.75">
      <c r="A290" s="406" t="s">
        <v>1339</v>
      </c>
      <c r="B290" s="90"/>
      <c r="C290" s="90"/>
      <c r="D290" s="91"/>
      <c r="E290" s="270"/>
      <c r="F290" s="69"/>
      <c r="G290" s="69"/>
      <c r="I290" s="280"/>
      <c r="J290" s="276">
        <f t="shared" si="21"/>
        <v>0</v>
      </c>
      <c r="L290" s="441"/>
    </row>
    <row r="291" spans="1:12" ht="12.75">
      <c r="A291" s="406" t="s">
        <v>1340</v>
      </c>
      <c r="B291" s="90" t="s">
        <v>918</v>
      </c>
      <c r="C291" s="90" t="s">
        <v>351</v>
      </c>
      <c r="D291" s="91" t="s">
        <v>1409</v>
      </c>
      <c r="E291" s="270">
        <v>116.55</v>
      </c>
      <c r="F291" s="69">
        <v>14.76</v>
      </c>
      <c r="G291" s="69">
        <f>SUM(E291:F291)</f>
        <v>131.31</v>
      </c>
      <c r="I291" s="280">
        <v>1.64</v>
      </c>
      <c r="J291" s="276">
        <f t="shared" si="21"/>
        <v>0.164</v>
      </c>
      <c r="L291" s="441">
        <f t="shared" si="22"/>
        <v>18.5976</v>
      </c>
    </row>
    <row r="292" spans="1:12" ht="12.75">
      <c r="A292" s="406" t="s">
        <v>1341</v>
      </c>
      <c r="B292" s="90" t="s">
        <v>1788</v>
      </c>
      <c r="C292" s="90" t="s">
        <v>351</v>
      </c>
      <c r="D292" s="91" t="s">
        <v>1409</v>
      </c>
      <c r="E292" s="270">
        <v>254.99</v>
      </c>
      <c r="F292" s="69">
        <v>14.76</v>
      </c>
      <c r="G292" s="69">
        <f>SUM(E292:F292)</f>
        <v>269.75</v>
      </c>
      <c r="I292" s="280">
        <v>1.64</v>
      </c>
      <c r="J292" s="276">
        <f t="shared" si="21"/>
        <v>0.164</v>
      </c>
      <c r="L292" s="441">
        <f t="shared" si="22"/>
        <v>18.5976</v>
      </c>
    </row>
    <row r="293" spans="1:12" ht="12.75">
      <c r="A293" s="406" t="s">
        <v>1342</v>
      </c>
      <c r="B293" s="90"/>
      <c r="C293" s="90"/>
      <c r="D293" s="91"/>
      <c r="E293" s="270"/>
      <c r="F293" s="69"/>
      <c r="G293" s="69"/>
      <c r="I293" s="280"/>
      <c r="J293" s="276">
        <f t="shared" si="21"/>
        <v>0</v>
      </c>
      <c r="L293" s="441"/>
    </row>
    <row r="294" spans="1:12" ht="12.75">
      <c r="A294" s="406" t="s">
        <v>1343</v>
      </c>
      <c r="B294" s="90" t="s">
        <v>1789</v>
      </c>
      <c r="C294" s="90" t="s">
        <v>351</v>
      </c>
      <c r="D294" s="91" t="s">
        <v>1409</v>
      </c>
      <c r="E294" s="270">
        <v>124.13</v>
      </c>
      <c r="F294" s="69">
        <v>14.76</v>
      </c>
      <c r="G294" s="69">
        <f>SUM(E294:F294)</f>
        <v>138.89</v>
      </c>
      <c r="I294" s="280">
        <v>1.64</v>
      </c>
      <c r="J294" s="276">
        <f t="shared" si="21"/>
        <v>0.164</v>
      </c>
      <c r="L294" s="441">
        <f t="shared" si="22"/>
        <v>18.5976</v>
      </c>
    </row>
    <row r="295" spans="1:12" ht="12.75">
      <c r="A295" s="406" t="s">
        <v>1344</v>
      </c>
      <c r="B295" s="90" t="s">
        <v>1783</v>
      </c>
      <c r="C295" s="90" t="s">
        <v>351</v>
      </c>
      <c r="D295" s="91" t="s">
        <v>1409</v>
      </c>
      <c r="E295" s="270">
        <v>303.04</v>
      </c>
      <c r="F295" s="69">
        <v>14.76</v>
      </c>
      <c r="G295" s="69">
        <f>SUM(E295:F295)</f>
        <v>317.8</v>
      </c>
      <c r="I295" s="280">
        <v>1.64</v>
      </c>
      <c r="J295" s="276">
        <f t="shared" si="21"/>
        <v>0.164</v>
      </c>
      <c r="L295" s="441">
        <f t="shared" si="22"/>
        <v>18.5976</v>
      </c>
    </row>
    <row r="296" spans="1:12" ht="12.75">
      <c r="A296" s="406" t="s">
        <v>1345</v>
      </c>
      <c r="B296" s="90"/>
      <c r="C296" s="90"/>
      <c r="D296" s="91"/>
      <c r="E296" s="270"/>
      <c r="F296" s="69"/>
      <c r="G296" s="69"/>
      <c r="I296" s="280"/>
      <c r="J296" s="276">
        <f t="shared" si="21"/>
        <v>0</v>
      </c>
      <c r="L296" s="441"/>
    </row>
    <row r="297" spans="1:12" ht="12.75">
      <c r="A297" s="406" t="s">
        <v>1346</v>
      </c>
      <c r="B297" s="90" t="s">
        <v>1784</v>
      </c>
      <c r="C297" s="90" t="s">
        <v>351</v>
      </c>
      <c r="D297" s="91" t="s">
        <v>1409</v>
      </c>
      <c r="E297" s="270">
        <v>117.34</v>
      </c>
      <c r="F297" s="69">
        <v>7.21</v>
      </c>
      <c r="G297" s="69">
        <f>SUM(E297:F297)</f>
        <v>124.55</v>
      </c>
      <c r="I297" s="280">
        <v>1.64</v>
      </c>
      <c r="J297" s="276">
        <f t="shared" si="21"/>
        <v>0.164</v>
      </c>
      <c r="L297" s="441">
        <f t="shared" si="22"/>
        <v>9.0846</v>
      </c>
    </row>
    <row r="298" spans="1:12" ht="12.75">
      <c r="A298" s="406" t="s">
        <v>1347</v>
      </c>
      <c r="B298" s="90" t="s">
        <v>1785</v>
      </c>
      <c r="C298" s="90" t="s">
        <v>351</v>
      </c>
      <c r="D298" s="91" t="s">
        <v>1409</v>
      </c>
      <c r="E298" s="270">
        <v>181.7</v>
      </c>
      <c r="F298" s="69">
        <v>7.21</v>
      </c>
      <c r="G298" s="69">
        <f>SUM(E298:F298)</f>
        <v>188.91</v>
      </c>
      <c r="I298" s="280">
        <v>1.64</v>
      </c>
      <c r="J298" s="276">
        <f t="shared" si="21"/>
        <v>0.164</v>
      </c>
      <c r="L298" s="441">
        <f t="shared" si="22"/>
        <v>9.0846</v>
      </c>
    </row>
    <row r="299" spans="1:12" ht="12.75">
      <c r="A299" s="406" t="s">
        <v>1348</v>
      </c>
      <c r="B299" s="90"/>
      <c r="C299" s="90"/>
      <c r="D299" s="91"/>
      <c r="E299" s="270"/>
      <c r="F299" s="69"/>
      <c r="G299" s="69"/>
      <c r="I299" s="280"/>
      <c r="J299" s="276">
        <f t="shared" si="21"/>
        <v>0</v>
      </c>
      <c r="L299" s="441"/>
    </row>
    <row r="300" spans="1:12" ht="12.75">
      <c r="A300" s="406" t="s">
        <v>1349</v>
      </c>
      <c r="B300" s="90" t="s">
        <v>1786</v>
      </c>
      <c r="C300" s="90" t="s">
        <v>351</v>
      </c>
      <c r="D300" s="91" t="s">
        <v>1409</v>
      </c>
      <c r="E300" s="270">
        <v>122.75</v>
      </c>
      <c r="F300" s="69">
        <v>7.21</v>
      </c>
      <c r="G300" s="69">
        <f>SUM(E300:F300)</f>
        <v>129.96</v>
      </c>
      <c r="I300" s="280">
        <v>1.64</v>
      </c>
      <c r="J300" s="276">
        <f t="shared" si="21"/>
        <v>0.164</v>
      </c>
      <c r="L300" s="441">
        <f t="shared" si="22"/>
        <v>9.0846</v>
      </c>
    </row>
    <row r="301" spans="1:12" ht="12.75">
      <c r="A301" s="406" t="s">
        <v>1350</v>
      </c>
      <c r="B301" s="90" t="s">
        <v>1787</v>
      </c>
      <c r="C301" s="90" t="s">
        <v>351</v>
      </c>
      <c r="D301" s="91" t="s">
        <v>1409</v>
      </c>
      <c r="E301" s="270">
        <v>221.01</v>
      </c>
      <c r="F301" s="69">
        <v>7.21</v>
      </c>
      <c r="G301" s="69">
        <f>SUM(E301:F301)</f>
        <v>228.22</v>
      </c>
      <c r="I301" s="280">
        <v>1.64</v>
      </c>
      <c r="J301" s="276">
        <f t="shared" si="21"/>
        <v>0.164</v>
      </c>
      <c r="L301" s="441">
        <f t="shared" si="22"/>
        <v>9.0846</v>
      </c>
    </row>
    <row r="302" spans="1:12" ht="12.75">
      <c r="A302" s="406" t="s">
        <v>1351</v>
      </c>
      <c r="B302" s="90"/>
      <c r="C302" s="90"/>
      <c r="D302" s="91"/>
      <c r="E302" s="270"/>
      <c r="F302" s="69"/>
      <c r="G302" s="69"/>
      <c r="I302" s="280"/>
      <c r="J302" s="276">
        <f t="shared" si="21"/>
        <v>0</v>
      </c>
      <c r="L302" s="441"/>
    </row>
    <row r="303" spans="1:12" ht="12.75">
      <c r="A303" s="406" t="s">
        <v>1352</v>
      </c>
      <c r="B303" s="90" t="s">
        <v>809</v>
      </c>
      <c r="C303" s="90" t="s">
        <v>351</v>
      </c>
      <c r="D303" s="91" t="s">
        <v>1409</v>
      </c>
      <c r="E303" s="270">
        <v>175.02</v>
      </c>
      <c r="F303" s="69">
        <v>7.21</v>
      </c>
      <c r="G303" s="69">
        <f>SUM(E303:F303)</f>
        <v>182.23000000000002</v>
      </c>
      <c r="I303" s="280">
        <v>1.64</v>
      </c>
      <c r="J303" s="276">
        <f t="shared" si="21"/>
        <v>0.164</v>
      </c>
      <c r="L303" s="441">
        <f t="shared" si="22"/>
        <v>9.0846</v>
      </c>
    </row>
    <row r="304" spans="1:12" ht="12.75">
      <c r="A304" s="406" t="s">
        <v>1353</v>
      </c>
      <c r="B304" s="90" t="s">
        <v>810</v>
      </c>
      <c r="C304" s="90" t="s">
        <v>351</v>
      </c>
      <c r="D304" s="91" t="s">
        <v>1409</v>
      </c>
      <c r="E304" s="270">
        <v>272</v>
      </c>
      <c r="F304" s="69">
        <v>7.21</v>
      </c>
      <c r="G304" s="69">
        <f>SUM(E304:F304)</f>
        <v>279.21</v>
      </c>
      <c r="I304" s="280">
        <v>1.64</v>
      </c>
      <c r="J304" s="276">
        <f t="shared" si="21"/>
        <v>0.164</v>
      </c>
      <c r="L304" s="441">
        <f t="shared" si="22"/>
        <v>9.0846</v>
      </c>
    </row>
    <row r="305" spans="1:12" ht="12.75">
      <c r="A305" s="406" t="s">
        <v>1354</v>
      </c>
      <c r="B305" s="90"/>
      <c r="C305" s="90"/>
      <c r="D305" s="91"/>
      <c r="E305" s="270"/>
      <c r="F305" s="69"/>
      <c r="G305" s="69"/>
      <c r="I305" s="280"/>
      <c r="J305" s="276">
        <f t="shared" si="21"/>
        <v>0</v>
      </c>
      <c r="L305" s="441"/>
    </row>
    <row r="306" spans="1:12" ht="12.75">
      <c r="A306" s="406" t="s">
        <v>1355</v>
      </c>
      <c r="B306" s="90" t="s">
        <v>811</v>
      </c>
      <c r="C306" s="90" t="s">
        <v>351</v>
      </c>
      <c r="D306" s="91" t="s">
        <v>1409</v>
      </c>
      <c r="E306" s="270">
        <v>182.21</v>
      </c>
      <c r="F306" s="69">
        <v>7.21</v>
      </c>
      <c r="G306" s="69">
        <f>SUM(E306:F306)</f>
        <v>189.42000000000002</v>
      </c>
      <c r="I306" s="280">
        <v>1.64</v>
      </c>
      <c r="J306" s="276">
        <f t="shared" si="21"/>
        <v>0.164</v>
      </c>
      <c r="L306" s="441">
        <f t="shared" si="22"/>
        <v>9.0846</v>
      </c>
    </row>
    <row r="307" spans="1:12" ht="12.75">
      <c r="A307" s="406" t="s">
        <v>1356</v>
      </c>
      <c r="B307" s="90" t="s">
        <v>812</v>
      </c>
      <c r="C307" s="90" t="s">
        <v>351</v>
      </c>
      <c r="D307" s="91" t="s">
        <v>1409</v>
      </c>
      <c r="E307" s="270">
        <v>306</v>
      </c>
      <c r="F307" s="69">
        <v>7.21</v>
      </c>
      <c r="G307" s="69">
        <f>SUM(E307:F307)</f>
        <v>313.21</v>
      </c>
      <c r="I307" s="280">
        <v>1.64</v>
      </c>
      <c r="J307" s="276">
        <f t="shared" si="21"/>
        <v>0.164</v>
      </c>
      <c r="L307" s="441">
        <f t="shared" si="22"/>
        <v>9.0846</v>
      </c>
    </row>
    <row r="308" spans="1:12" ht="12.75">
      <c r="A308" s="406" t="s">
        <v>1357</v>
      </c>
      <c r="B308" s="90"/>
      <c r="C308" s="90"/>
      <c r="D308" s="91"/>
      <c r="E308" s="270"/>
      <c r="F308" s="69"/>
      <c r="G308" s="69"/>
      <c r="I308" s="280"/>
      <c r="J308" s="276">
        <f t="shared" si="21"/>
        <v>0</v>
      </c>
      <c r="L308" s="441"/>
    </row>
    <row r="309" spans="1:12" ht="12.75">
      <c r="A309" s="406" t="s">
        <v>1358</v>
      </c>
      <c r="B309" s="90" t="s">
        <v>813</v>
      </c>
      <c r="C309" s="90" t="s">
        <v>351</v>
      </c>
      <c r="D309" s="91" t="s">
        <v>1409</v>
      </c>
      <c r="E309" s="270">
        <v>247.63</v>
      </c>
      <c r="F309" s="69">
        <v>7.21</v>
      </c>
      <c r="G309" s="69">
        <f>SUM(E309:F309)</f>
        <v>254.84</v>
      </c>
      <c r="I309" s="280">
        <v>1.64</v>
      </c>
      <c r="J309" s="276">
        <f t="shared" si="21"/>
        <v>0.164</v>
      </c>
      <c r="L309" s="441">
        <f t="shared" si="22"/>
        <v>9.0846</v>
      </c>
    </row>
    <row r="310" spans="1:12" ht="12.75">
      <c r="A310" s="406" t="s">
        <v>1359</v>
      </c>
      <c r="B310" s="90" t="s">
        <v>814</v>
      </c>
      <c r="C310" s="90" t="s">
        <v>351</v>
      </c>
      <c r="D310" s="91" t="s">
        <v>1409</v>
      </c>
      <c r="E310" s="270">
        <v>357</v>
      </c>
      <c r="F310" s="69">
        <v>7.21</v>
      </c>
      <c r="G310" s="69">
        <f>SUM(E310:F310)</f>
        <v>364.21</v>
      </c>
      <c r="I310" s="280">
        <v>1.64</v>
      </c>
      <c r="J310" s="276">
        <f t="shared" si="21"/>
        <v>0.164</v>
      </c>
      <c r="L310" s="441" t="e">
        <f>#REF!*1.26</f>
        <v>#REF!</v>
      </c>
    </row>
    <row r="311" spans="1:12" ht="12.75">
      <c r="A311" s="406" t="s">
        <v>1360</v>
      </c>
      <c r="B311" s="90"/>
      <c r="C311" s="90"/>
      <c r="D311" s="91"/>
      <c r="E311" s="270"/>
      <c r="G311" s="69"/>
      <c r="I311" s="280"/>
      <c r="J311" s="276">
        <f t="shared" si="21"/>
        <v>0</v>
      </c>
      <c r="L311" s="441"/>
    </row>
    <row r="312" spans="1:12" ht="12.75">
      <c r="A312" s="406" t="s">
        <v>1361</v>
      </c>
      <c r="B312" s="90" t="s">
        <v>815</v>
      </c>
      <c r="C312" s="90" t="s">
        <v>351</v>
      </c>
      <c r="D312" s="91" t="s">
        <v>1409</v>
      </c>
      <c r="E312" s="270">
        <v>248.73</v>
      </c>
      <c r="F312" s="69">
        <v>7.21</v>
      </c>
      <c r="G312" s="69">
        <f>SUM(E312:F312)</f>
        <v>255.94</v>
      </c>
      <c r="I312" s="280">
        <v>1.64</v>
      </c>
      <c r="J312" s="276">
        <f t="shared" si="21"/>
        <v>0.164</v>
      </c>
      <c r="L312" s="441">
        <f t="shared" si="22"/>
        <v>9.0846</v>
      </c>
    </row>
    <row r="313" spans="1:12" ht="12.75">
      <c r="A313" s="406" t="s">
        <v>1362</v>
      </c>
      <c r="B313" s="90" t="s">
        <v>816</v>
      </c>
      <c r="C313" s="90" t="s">
        <v>351</v>
      </c>
      <c r="D313" s="91" t="s">
        <v>1409</v>
      </c>
      <c r="E313" s="270">
        <v>382.5</v>
      </c>
      <c r="F313" s="69">
        <v>7.21</v>
      </c>
      <c r="G313" s="69">
        <f>SUM(E313:F313)</f>
        <v>389.71</v>
      </c>
      <c r="I313" s="280">
        <v>1.64</v>
      </c>
      <c r="J313" s="276">
        <f t="shared" si="21"/>
        <v>0.164</v>
      </c>
      <c r="L313" s="441">
        <f t="shared" si="22"/>
        <v>9.0846</v>
      </c>
    </row>
    <row r="314" spans="1:10" ht="12.75">
      <c r="A314" s="406" t="s">
        <v>1363</v>
      </c>
      <c r="B314" s="90"/>
      <c r="C314" s="90"/>
      <c r="D314" s="91"/>
      <c r="E314" s="270"/>
      <c r="F314" s="69"/>
      <c r="G314" s="69"/>
      <c r="I314" s="280"/>
      <c r="J314" s="276">
        <f t="shared" si="21"/>
        <v>0</v>
      </c>
    </row>
    <row r="316" spans="2:7" ht="60.75" customHeight="1">
      <c r="B316" s="473"/>
      <c r="C316" s="474"/>
      <c r="D316" s="474"/>
      <c r="E316" s="474"/>
      <c r="F316" s="474"/>
      <c r="G316" s="474"/>
    </row>
    <row r="317" spans="2:7" ht="20.25">
      <c r="B317" s="474"/>
      <c r="C317" s="474"/>
      <c r="D317" s="474"/>
      <c r="E317" s="474"/>
      <c r="F317" s="474"/>
      <c r="G317" s="474"/>
    </row>
    <row r="318" spans="2:7" ht="20.25">
      <c r="B318" s="474"/>
      <c r="C318" s="474"/>
      <c r="D318" s="474"/>
      <c r="E318" s="474"/>
      <c r="F318" s="474"/>
      <c r="G318" s="474"/>
    </row>
  </sheetData>
  <sheetProtection/>
  <mergeCells count="3">
    <mergeCell ref="B316:G316"/>
    <mergeCell ref="B317:G317"/>
    <mergeCell ref="B318:G318"/>
  </mergeCells>
  <printOptions/>
  <pageMargins left="0.31496062992125984" right="0.15748031496062992" top="0.8661417322834646" bottom="0.7874015748031497" header="0.35433070866141736" footer="0.5511811023622047"/>
  <pageSetup horizontalDpi="600" verticalDpi="600" orientation="landscape" paperSize="9" r:id="rId1"/>
  <headerFooter alignWithMargins="0">
    <oddHeader>&amp;L&amp;14&amp;ECeny jednostkowe&amp;10
&amp;12&amp;EGrupa Górażdże&amp;C&amp;14&amp;A</oddHeader>
    <oddFooter>&amp;LPlik:&amp;F/&amp;A&amp;CStrona:&amp;P/&amp;N</oddFooter>
  </headerFooter>
  <rowBreaks count="2" manualBreakCount="2">
    <brk id="162" max="255" man="1"/>
    <brk id="2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zoomScalePageLayoutView="0" workbookViewId="0" topLeftCell="A1">
      <pane xSplit="3" ySplit="3" topLeftCell="D1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3" sqref="B63"/>
    </sheetView>
  </sheetViews>
  <sheetFormatPr defaultColWidth="9.00390625" defaultRowHeight="12.75"/>
  <cols>
    <col min="1" max="1" width="10.125" style="18" customWidth="1"/>
    <col min="2" max="2" width="59.75390625" style="18" customWidth="1"/>
    <col min="3" max="3" width="13.25390625" style="35" customWidth="1"/>
    <col min="4" max="4" width="12.625" style="18" customWidth="1"/>
    <col min="5" max="6" width="12.125" style="51" customWidth="1"/>
    <col min="7" max="7" width="14.25390625" style="51" customWidth="1"/>
    <col min="8" max="13" width="0" style="18" hidden="1" customWidth="1"/>
    <col min="14" max="16384" width="9.125" style="18" customWidth="1"/>
  </cols>
  <sheetData>
    <row r="1" spans="1:10" ht="18">
      <c r="A1" s="16" t="s">
        <v>1462</v>
      </c>
      <c r="B1" s="17" t="s">
        <v>1463</v>
      </c>
      <c r="C1" s="79" t="s">
        <v>1464</v>
      </c>
      <c r="D1" s="16" t="s">
        <v>1465</v>
      </c>
      <c r="E1" s="79" t="s">
        <v>1466</v>
      </c>
      <c r="F1" s="79" t="s">
        <v>1466</v>
      </c>
      <c r="G1" s="79" t="s">
        <v>1466</v>
      </c>
      <c r="H1" s="18" t="s">
        <v>1466</v>
      </c>
      <c r="I1" s="18" t="s">
        <v>1466</v>
      </c>
      <c r="J1" s="18" t="s">
        <v>1466</v>
      </c>
    </row>
    <row r="2" spans="1:13" ht="12.75">
      <c r="A2" s="19"/>
      <c r="B2" s="20"/>
      <c r="C2" s="21"/>
      <c r="D2" s="21" t="s">
        <v>1468</v>
      </c>
      <c r="E2" s="82" t="s">
        <v>1931</v>
      </c>
      <c r="F2" s="82" t="s">
        <v>1935</v>
      </c>
      <c r="G2" s="82" t="s">
        <v>1025</v>
      </c>
      <c r="H2" s="18" t="s">
        <v>1931</v>
      </c>
      <c r="I2" s="18" t="s">
        <v>1935</v>
      </c>
      <c r="J2" s="18" t="s">
        <v>1025</v>
      </c>
      <c r="M2" s="438" t="s">
        <v>1051</v>
      </c>
    </row>
    <row r="3" spans="1:13" ht="16.5" thickBot="1">
      <c r="A3" s="130"/>
      <c r="B3" s="131"/>
      <c r="C3" s="132"/>
      <c r="D3" s="132"/>
      <c r="E3" s="132" t="s">
        <v>1472</v>
      </c>
      <c r="F3" s="132" t="s">
        <v>1059</v>
      </c>
      <c r="G3" s="132" t="s">
        <v>1052</v>
      </c>
      <c r="H3" s="18" t="s">
        <v>1472</v>
      </c>
      <c r="I3" s="18" t="s">
        <v>1059</v>
      </c>
      <c r="J3" s="18" t="s">
        <v>1052</v>
      </c>
      <c r="M3" s="438" t="s">
        <v>995</v>
      </c>
    </row>
    <row r="4" spans="1:7" s="26" customFormat="1" ht="32.25" customHeight="1" thickBot="1">
      <c r="A4" s="22" t="s">
        <v>447</v>
      </c>
      <c r="B4" s="23"/>
      <c r="C4" s="24"/>
      <c r="D4" s="24"/>
      <c r="E4" s="204"/>
      <c r="F4" s="204"/>
      <c r="G4" s="152"/>
    </row>
    <row r="5" spans="1:13" s="31" customFormat="1" ht="15" customHeight="1">
      <c r="A5" s="27" t="s">
        <v>448</v>
      </c>
      <c r="B5" s="28" t="s">
        <v>449</v>
      </c>
      <c r="C5" s="29" t="s">
        <v>1445</v>
      </c>
      <c r="D5" s="29" t="s">
        <v>1409</v>
      </c>
      <c r="E5" s="69">
        <v>3.4</v>
      </c>
      <c r="F5" s="69">
        <v>7.43</v>
      </c>
      <c r="G5" s="69">
        <f>SUM(E5:F5)</f>
        <v>10.83</v>
      </c>
      <c r="H5" s="31">
        <v>0.75</v>
      </c>
      <c r="I5" s="31">
        <v>1.2</v>
      </c>
      <c r="J5" s="156">
        <v>1.95</v>
      </c>
      <c r="K5" s="51">
        <f aca="true" t="shared" si="0" ref="K5:K52">J5*3.6</f>
        <v>7.02</v>
      </c>
      <c r="M5" s="408">
        <f aca="true" t="shared" si="1" ref="M5:M10">F5*1.16</f>
        <v>8.618799999999998</v>
      </c>
    </row>
    <row r="6" spans="1:13" s="31" customFormat="1" ht="15" customHeight="1">
      <c r="A6" s="27" t="s">
        <v>450</v>
      </c>
      <c r="B6" s="28" t="s">
        <v>451</v>
      </c>
      <c r="C6" s="29" t="s">
        <v>1445</v>
      </c>
      <c r="D6" s="29" t="s">
        <v>1409</v>
      </c>
      <c r="E6" s="69">
        <v>8.8</v>
      </c>
      <c r="F6" s="69">
        <v>7.43</v>
      </c>
      <c r="G6" s="69">
        <f aca="true" t="shared" si="2" ref="G6:G52">SUM(E6:F6)</f>
        <v>16.23</v>
      </c>
      <c r="H6" s="31">
        <v>2</v>
      </c>
      <c r="I6" s="31">
        <v>1.2</v>
      </c>
      <c r="J6" s="156">
        <v>3.2</v>
      </c>
      <c r="K6" s="51">
        <f t="shared" si="0"/>
        <v>11.520000000000001</v>
      </c>
      <c r="M6" s="408">
        <f t="shared" si="1"/>
        <v>8.618799999999998</v>
      </c>
    </row>
    <row r="7" spans="1:13" s="31" customFormat="1" ht="15" customHeight="1">
      <c r="A7" s="27" t="s">
        <v>452</v>
      </c>
      <c r="B7" s="28" t="s">
        <v>453</v>
      </c>
      <c r="C7" s="29" t="s">
        <v>1445</v>
      </c>
      <c r="D7" s="29" t="s">
        <v>1409</v>
      </c>
      <c r="E7" s="69">
        <v>16.42</v>
      </c>
      <c r="F7" s="69">
        <v>9.17</v>
      </c>
      <c r="G7" s="69">
        <f t="shared" si="2"/>
        <v>25.590000000000003</v>
      </c>
      <c r="H7" s="31">
        <v>3.76</v>
      </c>
      <c r="I7" s="31">
        <v>1.48</v>
      </c>
      <c r="J7" s="156">
        <v>5.24</v>
      </c>
      <c r="K7" s="51">
        <f t="shared" si="0"/>
        <v>18.864</v>
      </c>
      <c r="M7" s="408">
        <f t="shared" si="1"/>
        <v>10.6372</v>
      </c>
    </row>
    <row r="8" spans="1:13" s="31" customFormat="1" ht="15" customHeight="1">
      <c r="A8" s="27" t="s">
        <v>454</v>
      </c>
      <c r="B8" s="28" t="s">
        <v>457</v>
      </c>
      <c r="C8" s="29" t="s">
        <v>1445</v>
      </c>
      <c r="D8" s="29" t="s">
        <v>1409</v>
      </c>
      <c r="E8" s="69">
        <v>27.36</v>
      </c>
      <c r="F8" s="69">
        <v>9.17</v>
      </c>
      <c r="G8" s="69">
        <f t="shared" si="2"/>
        <v>36.53</v>
      </c>
      <c r="H8" s="31">
        <v>6.35</v>
      </c>
      <c r="I8" s="31">
        <v>1.48</v>
      </c>
      <c r="J8" s="156">
        <v>7.83</v>
      </c>
      <c r="K8" s="51">
        <f t="shared" si="0"/>
        <v>28.188000000000002</v>
      </c>
      <c r="M8" s="408">
        <f t="shared" si="1"/>
        <v>10.6372</v>
      </c>
    </row>
    <row r="9" spans="1:13" s="31" customFormat="1" ht="15" customHeight="1">
      <c r="A9" s="27" t="s">
        <v>458</v>
      </c>
      <c r="B9" s="28" t="s">
        <v>459</v>
      </c>
      <c r="C9" s="29" t="s">
        <v>1445</v>
      </c>
      <c r="D9" s="29" t="s">
        <v>1409</v>
      </c>
      <c r="E9" s="69">
        <v>43.12</v>
      </c>
      <c r="F9" s="69">
        <v>10.76</v>
      </c>
      <c r="G9" s="69">
        <f t="shared" si="2"/>
        <v>53.879999999999995</v>
      </c>
      <c r="H9" s="31">
        <v>9.97</v>
      </c>
      <c r="I9" s="31">
        <v>1.74</v>
      </c>
      <c r="J9" s="156">
        <v>11.71</v>
      </c>
      <c r="K9" s="51">
        <f t="shared" si="0"/>
        <v>42.156000000000006</v>
      </c>
      <c r="M9" s="408">
        <f t="shared" si="1"/>
        <v>12.481599999999998</v>
      </c>
    </row>
    <row r="10" spans="1:13" s="31" customFormat="1" ht="15" customHeight="1">
      <c r="A10" s="27" t="s">
        <v>460</v>
      </c>
      <c r="B10" s="28" t="s">
        <v>461</v>
      </c>
      <c r="C10" s="29" t="s">
        <v>1445</v>
      </c>
      <c r="D10" s="29" t="s">
        <v>1409</v>
      </c>
      <c r="E10" s="69">
        <v>65</v>
      </c>
      <c r="F10" s="69">
        <v>10.76</v>
      </c>
      <c r="G10" s="69">
        <f t="shared" si="2"/>
        <v>75.76</v>
      </c>
      <c r="H10" s="31">
        <v>15.25</v>
      </c>
      <c r="I10" s="31">
        <v>1.74</v>
      </c>
      <c r="J10" s="156">
        <v>16.99</v>
      </c>
      <c r="K10" s="51">
        <f t="shared" si="0"/>
        <v>61.163999999999994</v>
      </c>
      <c r="M10" s="408">
        <f t="shared" si="1"/>
        <v>12.481599999999998</v>
      </c>
    </row>
    <row r="11" spans="1:11" s="31" customFormat="1" ht="15" customHeight="1">
      <c r="A11" s="27" t="s">
        <v>462</v>
      </c>
      <c r="B11" s="28"/>
      <c r="C11" s="100"/>
      <c r="D11" s="29"/>
      <c r="E11" s="69"/>
      <c r="F11" s="69"/>
      <c r="G11" s="69"/>
      <c r="J11" s="31" t="s">
        <v>1445</v>
      </c>
      <c r="K11" s="51"/>
    </row>
    <row r="12" spans="1:11" s="31" customFormat="1" ht="15" customHeight="1">
      <c r="A12" s="27" t="s">
        <v>352</v>
      </c>
      <c r="B12" s="28"/>
      <c r="C12" s="100"/>
      <c r="D12" s="29"/>
      <c r="E12" s="69"/>
      <c r="F12" s="69"/>
      <c r="G12" s="69"/>
      <c r="J12" s="31" t="s">
        <v>1445</v>
      </c>
      <c r="K12" s="51"/>
    </row>
    <row r="13" spans="1:11" s="31" customFormat="1" ht="15" customHeight="1">
      <c r="A13" s="27" t="s">
        <v>353</v>
      </c>
      <c r="B13" s="28"/>
      <c r="C13" s="100"/>
      <c r="D13" s="29"/>
      <c r="E13" s="69"/>
      <c r="F13" s="69"/>
      <c r="G13" s="69"/>
      <c r="J13" s="31" t="s">
        <v>1445</v>
      </c>
      <c r="K13" s="51"/>
    </row>
    <row r="14" spans="1:11" s="31" customFormat="1" ht="15" customHeight="1">
      <c r="A14" s="163" t="s">
        <v>354</v>
      </c>
      <c r="B14" s="174"/>
      <c r="C14" s="327"/>
      <c r="D14" s="175"/>
      <c r="E14" s="177"/>
      <c r="F14" s="177"/>
      <c r="G14" s="177"/>
      <c r="J14" s="31" t="s">
        <v>1445</v>
      </c>
      <c r="K14" s="51"/>
    </row>
    <row r="15" spans="1:11" s="46" customFormat="1" ht="13.5" thickBot="1">
      <c r="A15" s="316"/>
      <c r="B15" s="317"/>
      <c r="C15" s="315"/>
      <c r="D15" s="315"/>
      <c r="E15" s="256"/>
      <c r="F15" s="256"/>
      <c r="G15" s="256"/>
      <c r="K15" s="51"/>
    </row>
    <row r="16" spans="1:11" s="26" customFormat="1" ht="32.25" customHeight="1" thickBot="1">
      <c r="A16" s="22" t="s">
        <v>356</v>
      </c>
      <c r="B16" s="23"/>
      <c r="C16" s="24"/>
      <c r="D16" s="24"/>
      <c r="E16" s="318"/>
      <c r="F16" s="204"/>
      <c r="G16" s="257"/>
      <c r="K16" s="51"/>
    </row>
    <row r="17" spans="1:13" s="31" customFormat="1" ht="15" customHeight="1">
      <c r="A17" s="84" t="s">
        <v>357</v>
      </c>
      <c r="B17" s="85" t="s">
        <v>358</v>
      </c>
      <c r="C17" s="176"/>
      <c r="D17" s="162" t="s">
        <v>1410</v>
      </c>
      <c r="E17" s="178">
        <f>H17*4</f>
        <v>6.4</v>
      </c>
      <c r="F17" s="178">
        <v>8.42</v>
      </c>
      <c r="G17" s="178">
        <f t="shared" si="2"/>
        <v>14.82</v>
      </c>
      <c r="H17" s="31">
        <v>1.6</v>
      </c>
      <c r="I17" s="31">
        <v>1.36</v>
      </c>
      <c r="J17" s="156">
        <v>2.96</v>
      </c>
      <c r="K17" s="51">
        <f t="shared" si="0"/>
        <v>10.656</v>
      </c>
      <c r="M17" s="408">
        <f>F17*1.16</f>
        <v>9.767199999999999</v>
      </c>
    </row>
    <row r="18" spans="1:13" s="31" customFormat="1" ht="15" customHeight="1">
      <c r="A18" s="27" t="s">
        <v>359</v>
      </c>
      <c r="B18" s="28" t="s">
        <v>1445</v>
      </c>
      <c r="C18" s="100"/>
      <c r="D18" s="29" t="s">
        <v>1445</v>
      </c>
      <c r="E18" s="69"/>
      <c r="F18" s="178"/>
      <c r="G18" s="69"/>
      <c r="I18" s="31" t="s">
        <v>1445</v>
      </c>
      <c r="J18" s="156" t="s">
        <v>1445</v>
      </c>
      <c r="K18" s="51"/>
      <c r="M18" s="408"/>
    </row>
    <row r="19" spans="1:13" s="31" customFormat="1" ht="15" customHeight="1">
      <c r="A19" s="27" t="s">
        <v>360</v>
      </c>
      <c r="B19" s="28" t="s">
        <v>361</v>
      </c>
      <c r="C19" s="100"/>
      <c r="D19" s="29" t="s">
        <v>1409</v>
      </c>
      <c r="E19" s="69">
        <v>3.08</v>
      </c>
      <c r="F19" s="178">
        <v>10.15</v>
      </c>
      <c r="G19" s="69">
        <f t="shared" si="2"/>
        <v>13.23</v>
      </c>
      <c r="H19" s="31">
        <v>0.71</v>
      </c>
      <c r="I19" s="31">
        <v>1.64</v>
      </c>
      <c r="J19" s="156">
        <v>2.35</v>
      </c>
      <c r="K19" s="51">
        <f t="shared" si="0"/>
        <v>8.46</v>
      </c>
      <c r="M19" s="408">
        <f>F19*1.16</f>
        <v>11.774</v>
      </c>
    </row>
    <row r="20" spans="1:13" s="31" customFormat="1" ht="15" customHeight="1">
      <c r="A20" s="27" t="s">
        <v>362</v>
      </c>
      <c r="B20" s="28" t="s">
        <v>363</v>
      </c>
      <c r="C20" s="100"/>
      <c r="D20" s="29" t="s">
        <v>1409</v>
      </c>
      <c r="E20" s="69">
        <v>8.92</v>
      </c>
      <c r="F20" s="178">
        <v>10.15</v>
      </c>
      <c r="G20" s="69">
        <f t="shared" si="2"/>
        <v>19.07</v>
      </c>
      <c r="H20" s="31">
        <v>2.01</v>
      </c>
      <c r="I20" s="31">
        <v>1.64</v>
      </c>
      <c r="J20" s="156">
        <v>3.65</v>
      </c>
      <c r="K20" s="51">
        <f t="shared" si="0"/>
        <v>13.14</v>
      </c>
      <c r="M20" s="408">
        <f>F20*1.16</f>
        <v>11.774</v>
      </c>
    </row>
    <row r="21" spans="1:13" s="31" customFormat="1" ht="15" customHeight="1">
      <c r="A21" s="163" t="s">
        <v>364</v>
      </c>
      <c r="B21" s="174" t="s">
        <v>365</v>
      </c>
      <c r="C21" s="327"/>
      <c r="D21" s="175" t="s">
        <v>1409</v>
      </c>
      <c r="E21" s="177">
        <v>13.98</v>
      </c>
      <c r="F21" s="178">
        <v>10.15</v>
      </c>
      <c r="G21" s="177">
        <f t="shared" si="2"/>
        <v>24.130000000000003</v>
      </c>
      <c r="H21" s="31">
        <v>2.89</v>
      </c>
      <c r="I21" s="31">
        <v>1.64</v>
      </c>
      <c r="J21" s="156">
        <v>4.53</v>
      </c>
      <c r="K21" s="51">
        <f t="shared" si="0"/>
        <v>16.308</v>
      </c>
      <c r="M21" s="408">
        <f>F21*1.16</f>
        <v>11.774</v>
      </c>
    </row>
    <row r="22" spans="1:11" s="46" customFormat="1" ht="13.5" thickBot="1">
      <c r="A22" s="316"/>
      <c r="B22" s="317"/>
      <c r="C22" s="315"/>
      <c r="D22" s="315"/>
      <c r="E22" s="256"/>
      <c r="F22" s="256"/>
      <c r="G22" s="256"/>
      <c r="K22" s="51"/>
    </row>
    <row r="23" spans="1:11" s="26" customFormat="1" ht="32.25" customHeight="1" thickBot="1">
      <c r="A23" s="22" t="s">
        <v>366</v>
      </c>
      <c r="B23" s="23"/>
      <c r="C23" s="24"/>
      <c r="D23" s="24"/>
      <c r="E23" s="318"/>
      <c r="F23" s="204"/>
      <c r="G23" s="257"/>
      <c r="K23" s="51"/>
    </row>
    <row r="24" spans="1:13" s="31" customFormat="1" ht="15" customHeight="1">
      <c r="A24" s="84" t="s">
        <v>367</v>
      </c>
      <c r="B24" s="85" t="s">
        <v>368</v>
      </c>
      <c r="C24" s="176"/>
      <c r="D24" s="162" t="s">
        <v>1411</v>
      </c>
      <c r="E24" s="178">
        <f>H24*4</f>
        <v>34.08</v>
      </c>
      <c r="F24" s="178">
        <v>5.01</v>
      </c>
      <c r="G24" s="178">
        <f t="shared" si="2"/>
        <v>39.089999999999996</v>
      </c>
      <c r="H24" s="31">
        <v>8.52</v>
      </c>
      <c r="I24" s="31">
        <v>0.81</v>
      </c>
      <c r="J24" s="156">
        <v>9.33</v>
      </c>
      <c r="K24" s="51">
        <f t="shared" si="0"/>
        <v>33.588</v>
      </c>
      <c r="M24" s="408">
        <f aca="true" t="shared" si="3" ref="M24:M41">F24*1.16</f>
        <v>5.811599999999999</v>
      </c>
    </row>
    <row r="25" spans="1:13" s="31" customFormat="1" ht="15" customHeight="1">
      <c r="A25" s="27" t="s">
        <v>369</v>
      </c>
      <c r="B25" s="28" t="s">
        <v>370</v>
      </c>
      <c r="C25" s="100"/>
      <c r="D25" s="29" t="s">
        <v>1411</v>
      </c>
      <c r="E25" s="69">
        <f>H25*4</f>
        <v>48</v>
      </c>
      <c r="F25" s="178">
        <v>5.01</v>
      </c>
      <c r="G25" s="69">
        <f t="shared" si="2"/>
        <v>53.01</v>
      </c>
      <c r="H25" s="31">
        <v>12</v>
      </c>
      <c r="I25" s="31">
        <v>0.81</v>
      </c>
      <c r="J25" s="156">
        <v>12.81</v>
      </c>
      <c r="K25" s="51">
        <f t="shared" si="0"/>
        <v>46.116</v>
      </c>
      <c r="M25" s="408">
        <f t="shared" si="3"/>
        <v>5.811599999999999</v>
      </c>
    </row>
    <row r="26" spans="1:13" s="31" customFormat="1" ht="15" customHeight="1">
      <c r="A26" s="27" t="s">
        <v>371</v>
      </c>
      <c r="B26" s="28" t="s">
        <v>372</v>
      </c>
      <c r="C26" s="100"/>
      <c r="D26" s="29" t="s">
        <v>1411</v>
      </c>
      <c r="E26" s="69">
        <f>H26*4</f>
        <v>72.8</v>
      </c>
      <c r="F26" s="178">
        <v>5.01</v>
      </c>
      <c r="G26" s="69">
        <f t="shared" si="2"/>
        <v>77.81</v>
      </c>
      <c r="H26" s="31">
        <v>18.2</v>
      </c>
      <c r="I26" s="31">
        <v>0.81</v>
      </c>
      <c r="J26" s="156">
        <v>19.01</v>
      </c>
      <c r="K26" s="51">
        <f t="shared" si="0"/>
        <v>68.436</v>
      </c>
      <c r="M26" s="408">
        <f t="shared" si="3"/>
        <v>5.811599999999999</v>
      </c>
    </row>
    <row r="27" spans="1:13" s="31" customFormat="1" ht="15" customHeight="1">
      <c r="A27" s="27" t="s">
        <v>373</v>
      </c>
      <c r="B27" s="28" t="s">
        <v>374</v>
      </c>
      <c r="C27" s="100"/>
      <c r="D27" s="29" t="s">
        <v>1411</v>
      </c>
      <c r="E27" s="69">
        <f>H27*4</f>
        <v>88.4</v>
      </c>
      <c r="F27" s="178">
        <v>5.76</v>
      </c>
      <c r="G27" s="69">
        <f t="shared" si="2"/>
        <v>94.16000000000001</v>
      </c>
      <c r="H27" s="31">
        <v>22.1</v>
      </c>
      <c r="I27" s="31">
        <v>0.93</v>
      </c>
      <c r="J27" s="156">
        <v>23.03</v>
      </c>
      <c r="K27" s="51">
        <f t="shared" si="0"/>
        <v>82.908</v>
      </c>
      <c r="M27" s="408">
        <f t="shared" si="3"/>
        <v>6.6815999999999995</v>
      </c>
    </row>
    <row r="28" spans="1:13" s="31" customFormat="1" ht="15" customHeight="1">
      <c r="A28" s="27" t="s">
        <v>375</v>
      </c>
      <c r="B28" s="28"/>
      <c r="C28" s="100"/>
      <c r="D28" s="29" t="s">
        <v>1445</v>
      </c>
      <c r="E28" s="69"/>
      <c r="F28" s="178"/>
      <c r="G28" s="69"/>
      <c r="J28" s="156"/>
      <c r="K28" s="51"/>
      <c r="M28" s="408"/>
    </row>
    <row r="29" spans="1:13" s="31" customFormat="1" ht="15" customHeight="1">
      <c r="A29" s="27" t="s">
        <v>373</v>
      </c>
      <c r="B29" s="28" t="s">
        <v>1441</v>
      </c>
      <c r="C29" s="29" t="s">
        <v>376</v>
      </c>
      <c r="D29" s="29" t="s">
        <v>1411</v>
      </c>
      <c r="E29" s="69">
        <v>13.88</v>
      </c>
      <c r="F29" s="178">
        <v>2.48</v>
      </c>
      <c r="G29" s="69">
        <f t="shared" si="2"/>
        <v>16.36</v>
      </c>
      <c r="H29" s="31">
        <v>4.5</v>
      </c>
      <c r="I29" s="31">
        <v>0.4</v>
      </c>
      <c r="J29" s="156">
        <v>4.9</v>
      </c>
      <c r="K29" s="51">
        <f t="shared" si="0"/>
        <v>17.64</v>
      </c>
      <c r="M29" s="408">
        <f t="shared" si="3"/>
        <v>2.8768</v>
      </c>
    </row>
    <row r="30" spans="1:13" s="31" customFormat="1" ht="15" customHeight="1">
      <c r="A30" s="27" t="s">
        <v>375</v>
      </c>
      <c r="B30" s="28" t="s">
        <v>1442</v>
      </c>
      <c r="C30" s="29" t="s">
        <v>376</v>
      </c>
      <c r="D30" s="29" t="s">
        <v>1411</v>
      </c>
      <c r="E30" s="69">
        <v>22.39</v>
      </c>
      <c r="F30" s="178">
        <v>2.48</v>
      </c>
      <c r="G30" s="69">
        <f t="shared" si="2"/>
        <v>24.87</v>
      </c>
      <c r="H30" s="31">
        <v>5.25</v>
      </c>
      <c r="I30" s="31">
        <v>0.4</v>
      </c>
      <c r="J30" s="156">
        <v>5.65</v>
      </c>
      <c r="K30" s="51">
        <f t="shared" si="0"/>
        <v>20.340000000000003</v>
      </c>
      <c r="M30" s="408">
        <f t="shared" si="3"/>
        <v>2.8768</v>
      </c>
    </row>
    <row r="31" spans="1:13" s="31" customFormat="1" ht="15" customHeight="1">
      <c r="A31" s="27" t="s">
        <v>377</v>
      </c>
      <c r="B31" s="28" t="s">
        <v>1443</v>
      </c>
      <c r="C31" s="29" t="s">
        <v>376</v>
      </c>
      <c r="D31" s="29" t="s">
        <v>1411</v>
      </c>
      <c r="E31" s="69">
        <v>45.74</v>
      </c>
      <c r="F31" s="178">
        <v>2.48</v>
      </c>
      <c r="G31" s="69">
        <f t="shared" si="2"/>
        <v>48.22</v>
      </c>
      <c r="H31" s="31">
        <v>10.5</v>
      </c>
      <c r="I31" s="31">
        <v>0.4</v>
      </c>
      <c r="J31" s="156">
        <v>10.9</v>
      </c>
      <c r="K31" s="51">
        <f t="shared" si="0"/>
        <v>39.24</v>
      </c>
      <c r="M31" s="408">
        <f t="shared" si="3"/>
        <v>2.8768</v>
      </c>
    </row>
    <row r="32" spans="1:13" s="31" customFormat="1" ht="15" customHeight="1">
      <c r="A32" s="27" t="s">
        <v>378</v>
      </c>
      <c r="B32" s="28" t="s">
        <v>1445</v>
      </c>
      <c r="C32" s="100"/>
      <c r="D32" s="29" t="s">
        <v>1445</v>
      </c>
      <c r="E32" s="69"/>
      <c r="F32" s="178"/>
      <c r="G32" s="69"/>
      <c r="I32" s="31" t="s">
        <v>1445</v>
      </c>
      <c r="J32" s="156" t="s">
        <v>1445</v>
      </c>
      <c r="K32" s="51"/>
      <c r="M32" s="408"/>
    </row>
    <row r="33" spans="1:13" s="31" customFormat="1" ht="15" customHeight="1">
      <c r="A33" s="27" t="s">
        <v>379</v>
      </c>
      <c r="B33" s="28" t="s">
        <v>1438</v>
      </c>
      <c r="C33" s="29" t="s">
        <v>376</v>
      </c>
      <c r="D33" s="29" t="s">
        <v>1411</v>
      </c>
      <c r="E33" s="69">
        <v>13.9</v>
      </c>
      <c r="F33" s="178">
        <v>2.48</v>
      </c>
      <c r="G33" s="69">
        <f t="shared" si="2"/>
        <v>16.38</v>
      </c>
      <c r="H33" s="31">
        <v>5.25</v>
      </c>
      <c r="I33" s="31">
        <v>0.4</v>
      </c>
      <c r="J33" s="156">
        <v>5.65</v>
      </c>
      <c r="K33" s="51">
        <f t="shared" si="0"/>
        <v>20.340000000000003</v>
      </c>
      <c r="M33" s="408">
        <f t="shared" si="3"/>
        <v>2.8768</v>
      </c>
    </row>
    <row r="34" spans="1:13" s="31" customFormat="1" ht="15" customHeight="1">
      <c r="A34" s="27" t="s">
        <v>380</v>
      </c>
      <c r="B34" s="28" t="s">
        <v>1439</v>
      </c>
      <c r="C34" s="29" t="s">
        <v>376</v>
      </c>
      <c r="D34" s="29" t="s">
        <v>1411</v>
      </c>
      <c r="E34" s="69">
        <v>28.5</v>
      </c>
      <c r="F34" s="178">
        <v>2.48</v>
      </c>
      <c r="G34" s="69">
        <f t="shared" si="2"/>
        <v>30.98</v>
      </c>
      <c r="H34" s="31">
        <v>6.5</v>
      </c>
      <c r="I34" s="31">
        <v>0.4</v>
      </c>
      <c r="J34" s="156">
        <v>6.9</v>
      </c>
      <c r="K34" s="51">
        <f t="shared" si="0"/>
        <v>24.840000000000003</v>
      </c>
      <c r="M34" s="408">
        <f t="shared" si="3"/>
        <v>2.8768</v>
      </c>
    </row>
    <row r="35" spans="1:13" s="31" customFormat="1" ht="15" customHeight="1">
      <c r="A35" s="27" t="s">
        <v>381</v>
      </c>
      <c r="B35" s="28" t="s">
        <v>1440</v>
      </c>
      <c r="C35" s="29" t="s">
        <v>376</v>
      </c>
      <c r="D35" s="29" t="s">
        <v>1411</v>
      </c>
      <c r="E35" s="69">
        <v>59.65</v>
      </c>
      <c r="F35" s="178">
        <v>2.48</v>
      </c>
      <c r="G35" s="69">
        <f t="shared" si="2"/>
        <v>62.129999999999995</v>
      </c>
      <c r="H35" s="31">
        <v>12.5</v>
      </c>
      <c r="I35" s="31">
        <v>0.4</v>
      </c>
      <c r="J35" s="156">
        <v>12.9</v>
      </c>
      <c r="K35" s="51">
        <f t="shared" si="0"/>
        <v>46.440000000000005</v>
      </c>
      <c r="M35" s="408">
        <f t="shared" si="3"/>
        <v>2.8768</v>
      </c>
    </row>
    <row r="36" spans="1:13" s="31" customFormat="1" ht="15" customHeight="1">
      <c r="A36" s="27" t="s">
        <v>382</v>
      </c>
      <c r="B36" s="28"/>
      <c r="C36" s="29"/>
      <c r="D36" s="29"/>
      <c r="E36" s="69"/>
      <c r="F36" s="178"/>
      <c r="G36" s="69"/>
      <c r="J36" s="156"/>
      <c r="K36" s="51"/>
      <c r="M36" s="408"/>
    </row>
    <row r="37" spans="1:13" s="31" customFormat="1" ht="15" customHeight="1">
      <c r="A37" s="27" t="s">
        <v>383</v>
      </c>
      <c r="B37" s="28" t="s">
        <v>1566</v>
      </c>
      <c r="C37" s="29" t="s">
        <v>376</v>
      </c>
      <c r="D37" s="29" t="s">
        <v>1411</v>
      </c>
      <c r="E37" s="69">
        <v>7.47</v>
      </c>
      <c r="F37" s="178">
        <v>2.48</v>
      </c>
      <c r="G37" s="69">
        <f t="shared" si="2"/>
        <v>9.95</v>
      </c>
      <c r="H37" s="31">
        <v>2.3</v>
      </c>
      <c r="I37" s="31">
        <v>0.4</v>
      </c>
      <c r="J37" s="156">
        <v>2.7</v>
      </c>
      <c r="K37" s="51"/>
      <c r="M37" s="408">
        <f t="shared" si="3"/>
        <v>2.8768</v>
      </c>
    </row>
    <row r="38" spans="1:13" s="31" customFormat="1" ht="15" customHeight="1">
      <c r="A38" s="27" t="s">
        <v>384</v>
      </c>
      <c r="B38" s="28"/>
      <c r="C38" s="29"/>
      <c r="D38" s="29"/>
      <c r="E38" s="69"/>
      <c r="F38" s="178"/>
      <c r="G38" s="69"/>
      <c r="J38" s="156"/>
      <c r="K38" s="51"/>
      <c r="M38" s="408"/>
    </row>
    <row r="39" spans="1:13" s="31" customFormat="1" ht="15" customHeight="1">
      <c r="A39" s="27" t="s">
        <v>385</v>
      </c>
      <c r="B39" s="28" t="s">
        <v>1435</v>
      </c>
      <c r="C39" s="29" t="s">
        <v>376</v>
      </c>
      <c r="D39" s="29" t="s">
        <v>1412</v>
      </c>
      <c r="E39" s="69">
        <v>22.5</v>
      </c>
      <c r="F39" s="178">
        <v>2.48</v>
      </c>
      <c r="G39" s="69">
        <f t="shared" si="2"/>
        <v>24.98</v>
      </c>
      <c r="H39" s="31">
        <v>3.036038244667811</v>
      </c>
      <c r="I39" s="31">
        <v>0.4</v>
      </c>
      <c r="J39" s="156">
        <v>3.436038244667811</v>
      </c>
      <c r="K39" s="51">
        <f t="shared" si="0"/>
        <v>12.36973768080412</v>
      </c>
      <c r="M39" s="408">
        <f t="shared" si="3"/>
        <v>2.8768</v>
      </c>
    </row>
    <row r="40" spans="1:13" s="31" customFormat="1" ht="15" customHeight="1">
      <c r="A40" s="27" t="s">
        <v>1564</v>
      </c>
      <c r="B40" s="28" t="s">
        <v>1436</v>
      </c>
      <c r="C40" s="29" t="s">
        <v>376</v>
      </c>
      <c r="D40" s="29" t="s">
        <v>1412</v>
      </c>
      <c r="E40" s="69">
        <v>30.15</v>
      </c>
      <c r="F40" s="178">
        <v>2.48</v>
      </c>
      <c r="G40" s="69">
        <f t="shared" si="2"/>
        <v>32.629999999999995</v>
      </c>
      <c r="H40" s="31">
        <v>4.271635204707036</v>
      </c>
      <c r="I40" s="31">
        <v>0.4</v>
      </c>
      <c r="J40" s="156">
        <v>4.671635204707036</v>
      </c>
      <c r="K40" s="51">
        <f t="shared" si="0"/>
        <v>16.817886736945333</v>
      </c>
      <c r="M40" s="408">
        <f t="shared" si="3"/>
        <v>2.8768</v>
      </c>
    </row>
    <row r="41" spans="1:13" s="31" customFormat="1" ht="15" customHeight="1">
      <c r="A41" s="163" t="s">
        <v>1565</v>
      </c>
      <c r="B41" s="174" t="s">
        <v>1437</v>
      </c>
      <c r="C41" s="175" t="s">
        <v>376</v>
      </c>
      <c r="D41" s="175" t="s">
        <v>1412</v>
      </c>
      <c r="E41" s="177">
        <v>31.65</v>
      </c>
      <c r="F41" s="178">
        <v>2.48</v>
      </c>
      <c r="G41" s="177">
        <f t="shared" si="2"/>
        <v>34.129999999999995</v>
      </c>
      <c r="H41" s="31">
        <v>4.509928904143173</v>
      </c>
      <c r="I41" s="31">
        <v>0.4</v>
      </c>
      <c r="J41" s="156">
        <v>4.9099289041431735</v>
      </c>
      <c r="K41" s="51">
        <f t="shared" si="0"/>
        <v>17.675744054915427</v>
      </c>
      <c r="M41" s="408">
        <f t="shared" si="3"/>
        <v>2.8768</v>
      </c>
    </row>
    <row r="42" spans="1:11" s="46" customFormat="1" ht="15" thickBot="1">
      <c r="A42" s="316"/>
      <c r="B42" s="317"/>
      <c r="C42" s="328"/>
      <c r="D42" s="315"/>
      <c r="E42" s="256"/>
      <c r="F42" s="256"/>
      <c r="G42" s="256"/>
      <c r="K42" s="51"/>
    </row>
    <row r="43" spans="1:15" s="26" customFormat="1" ht="32.25" customHeight="1" thickBot="1">
      <c r="A43" s="22" t="s">
        <v>1249</v>
      </c>
      <c r="B43" s="23"/>
      <c r="C43" s="24"/>
      <c r="D43" s="24"/>
      <c r="E43" s="318"/>
      <c r="F43" s="204"/>
      <c r="G43" s="257"/>
      <c r="K43" s="51"/>
      <c r="M43" s="407"/>
      <c r="N43" s="407"/>
      <c r="O43" s="407"/>
    </row>
    <row r="44" spans="1:15" s="31" customFormat="1" ht="12.75">
      <c r="A44" s="84" t="s">
        <v>1250</v>
      </c>
      <c r="B44" s="85" t="s">
        <v>386</v>
      </c>
      <c r="C44" s="162"/>
      <c r="D44" s="162" t="s">
        <v>1411</v>
      </c>
      <c r="E44" s="178">
        <v>8.78</v>
      </c>
      <c r="F44" s="178">
        <v>10.8</v>
      </c>
      <c r="G44" s="178">
        <f t="shared" si="2"/>
        <v>19.58</v>
      </c>
      <c r="H44" s="31">
        <v>5.30424123559696</v>
      </c>
      <c r="I44" s="31">
        <v>1.74</v>
      </c>
      <c r="J44" s="156">
        <v>7.04424123559696</v>
      </c>
      <c r="K44" s="51">
        <f t="shared" si="0"/>
        <v>25.359268448149056</v>
      </c>
      <c r="M44" s="408">
        <f aca="true" t="shared" si="4" ref="M44:M52">F44*1.16</f>
        <v>12.528</v>
      </c>
      <c r="N44" s="402"/>
      <c r="O44" s="248"/>
    </row>
    <row r="45" spans="1:15" s="31" customFormat="1" ht="12.75">
      <c r="A45" s="84" t="s">
        <v>1251</v>
      </c>
      <c r="B45" s="28" t="s">
        <v>387</v>
      </c>
      <c r="C45" s="29"/>
      <c r="D45" s="29" t="s">
        <v>1411</v>
      </c>
      <c r="E45" s="69">
        <v>8.78</v>
      </c>
      <c r="F45" s="178">
        <v>10.76</v>
      </c>
      <c r="G45" s="69">
        <f t="shared" si="2"/>
        <v>19.54</v>
      </c>
      <c r="H45" s="31">
        <v>2.268202990929149</v>
      </c>
      <c r="I45" s="31">
        <v>1.74</v>
      </c>
      <c r="J45" s="156">
        <v>4.008202990929149</v>
      </c>
      <c r="K45" s="51">
        <f t="shared" si="0"/>
        <v>14.429530767344938</v>
      </c>
      <c r="M45" s="408">
        <f t="shared" si="4"/>
        <v>12.481599999999998</v>
      </c>
      <c r="N45" s="402"/>
      <c r="O45" s="248"/>
    </row>
    <row r="46" spans="1:15" s="31" customFormat="1" ht="12.75">
      <c r="A46" s="84" t="s">
        <v>1252</v>
      </c>
      <c r="B46" s="28" t="s">
        <v>1434</v>
      </c>
      <c r="C46" s="29"/>
      <c r="D46" s="29" t="s">
        <v>1411</v>
      </c>
      <c r="E46" s="69">
        <f>H46*4</f>
        <v>15.56852169649424</v>
      </c>
      <c r="F46" s="178">
        <v>7.43</v>
      </c>
      <c r="G46" s="69">
        <f t="shared" si="2"/>
        <v>22.99852169649424</v>
      </c>
      <c r="H46" s="31">
        <v>3.89213042412356</v>
      </c>
      <c r="I46" s="31">
        <v>0</v>
      </c>
      <c r="J46" s="156">
        <v>3.89213042412356</v>
      </c>
      <c r="K46" s="51">
        <f t="shared" si="0"/>
        <v>14.011669526844816</v>
      </c>
      <c r="M46" s="408">
        <f t="shared" si="4"/>
        <v>8.618799999999998</v>
      </c>
      <c r="N46" s="248"/>
      <c r="O46" s="248"/>
    </row>
    <row r="47" spans="1:15" s="31" customFormat="1" ht="12.75">
      <c r="A47" s="84" t="s">
        <v>1253</v>
      </c>
      <c r="B47" s="28"/>
      <c r="C47" s="29"/>
      <c r="D47" s="29" t="s">
        <v>1445</v>
      </c>
      <c r="E47" s="69"/>
      <c r="F47" s="178"/>
      <c r="G47" s="69"/>
      <c r="I47" s="31" t="s">
        <v>1445</v>
      </c>
      <c r="J47" s="156" t="s">
        <v>1445</v>
      </c>
      <c r="K47" s="51"/>
      <c r="M47" s="408"/>
      <c r="N47" s="248"/>
      <c r="O47" s="248"/>
    </row>
    <row r="48" spans="1:13" s="31" customFormat="1" ht="12.75">
      <c r="A48" s="84" t="s">
        <v>1254</v>
      </c>
      <c r="B48" s="399" t="s">
        <v>1364</v>
      </c>
      <c r="C48" s="29"/>
      <c r="D48" s="29" t="s">
        <v>1411</v>
      </c>
      <c r="E48" s="69">
        <v>5.6</v>
      </c>
      <c r="F48" s="178">
        <v>2.48</v>
      </c>
      <c r="G48" s="69">
        <f t="shared" si="2"/>
        <v>8.08</v>
      </c>
      <c r="H48" s="31">
        <v>2</v>
      </c>
      <c r="I48" s="31">
        <v>0</v>
      </c>
      <c r="J48" s="156">
        <v>2</v>
      </c>
      <c r="K48" s="51">
        <f t="shared" si="0"/>
        <v>7.2</v>
      </c>
      <c r="M48" s="408">
        <f t="shared" si="4"/>
        <v>2.8768</v>
      </c>
    </row>
    <row r="49" spans="1:13" s="31" customFormat="1" ht="12.75">
      <c r="A49" s="84" t="s">
        <v>1255</v>
      </c>
      <c r="B49" s="399" t="s">
        <v>1365</v>
      </c>
      <c r="C49" s="29"/>
      <c r="D49" s="29" t="s">
        <v>1411</v>
      </c>
      <c r="E49" s="69">
        <v>5.6</v>
      </c>
      <c r="F49" s="178">
        <v>2.48</v>
      </c>
      <c r="G49" s="69">
        <f t="shared" si="2"/>
        <v>8.08</v>
      </c>
      <c r="H49" s="31">
        <v>2</v>
      </c>
      <c r="I49" s="31">
        <v>0</v>
      </c>
      <c r="J49" s="156">
        <v>2</v>
      </c>
      <c r="K49" s="51">
        <f t="shared" si="0"/>
        <v>7.2</v>
      </c>
      <c r="M49" s="408">
        <f t="shared" si="4"/>
        <v>2.8768</v>
      </c>
    </row>
    <row r="50" spans="1:13" s="31" customFormat="1" ht="12.75">
      <c r="A50" s="84" t="s">
        <v>1256</v>
      </c>
      <c r="B50" s="28"/>
      <c r="C50" s="29"/>
      <c r="D50" s="29" t="s">
        <v>1445</v>
      </c>
      <c r="E50" s="69"/>
      <c r="F50" s="178"/>
      <c r="G50" s="69"/>
      <c r="I50" s="31" t="s">
        <v>1445</v>
      </c>
      <c r="J50" s="156" t="s">
        <v>1445</v>
      </c>
      <c r="K50" s="51"/>
      <c r="M50" s="408"/>
    </row>
    <row r="51" spans="1:13" s="31" customFormat="1" ht="12.75">
      <c r="A51" s="84" t="s">
        <v>1257</v>
      </c>
      <c r="B51" s="28" t="s">
        <v>1432</v>
      </c>
      <c r="C51" s="29"/>
      <c r="D51" s="29" t="s">
        <v>1409</v>
      </c>
      <c r="E51" s="69">
        <f>H51*4</f>
        <v>15</v>
      </c>
      <c r="F51" s="178">
        <v>2.48</v>
      </c>
      <c r="G51" s="69">
        <f t="shared" si="2"/>
        <v>17.48</v>
      </c>
      <c r="H51" s="31">
        <v>3.75</v>
      </c>
      <c r="I51" s="31">
        <v>0</v>
      </c>
      <c r="J51" s="156">
        <v>3.75</v>
      </c>
      <c r="K51" s="51">
        <f t="shared" si="0"/>
        <v>13.5</v>
      </c>
      <c r="M51" s="408">
        <f t="shared" si="4"/>
        <v>2.8768</v>
      </c>
    </row>
    <row r="52" spans="1:13" s="31" customFormat="1" ht="12.75">
      <c r="A52" s="84" t="s">
        <v>1258</v>
      </c>
      <c r="B52" s="28" t="s">
        <v>1433</v>
      </c>
      <c r="C52" s="29"/>
      <c r="D52" s="29" t="s">
        <v>1409</v>
      </c>
      <c r="E52" s="69">
        <f>H52*4</f>
        <v>15</v>
      </c>
      <c r="F52" s="178">
        <v>2.48</v>
      </c>
      <c r="G52" s="69">
        <f t="shared" si="2"/>
        <v>17.48</v>
      </c>
      <c r="H52" s="31">
        <v>3.75</v>
      </c>
      <c r="I52" s="31">
        <v>0</v>
      </c>
      <c r="J52" s="156">
        <v>3.75</v>
      </c>
      <c r="K52" s="51">
        <f t="shared" si="0"/>
        <v>13.5</v>
      </c>
      <c r="M52" s="408">
        <f t="shared" si="4"/>
        <v>2.8768</v>
      </c>
    </row>
    <row r="53" spans="1:11" s="31" customFormat="1" ht="12.75">
      <c r="A53" s="84" t="s">
        <v>1259</v>
      </c>
      <c r="B53" s="28"/>
      <c r="C53" s="29"/>
      <c r="D53" s="29" t="s">
        <v>1445</v>
      </c>
      <c r="E53" s="203" t="s">
        <v>1445</v>
      </c>
      <c r="F53" s="203" t="s">
        <v>1445</v>
      </c>
      <c r="G53" s="151" t="s">
        <v>1445</v>
      </c>
      <c r="H53" s="31" t="s">
        <v>1445</v>
      </c>
      <c r="I53" s="31" t="s">
        <v>1445</v>
      </c>
      <c r="J53" s="31" t="s">
        <v>1445</v>
      </c>
      <c r="K53" s="51"/>
    </row>
    <row r="54" ht="13.5" thickBot="1"/>
    <row r="55" spans="1:7" ht="30.75" customHeight="1" thickBot="1">
      <c r="A55" s="22" t="s">
        <v>2024</v>
      </c>
      <c r="B55" s="23"/>
      <c r="C55" s="24"/>
      <c r="D55" s="24"/>
      <c r="E55" s="318"/>
      <c r="F55" s="204"/>
      <c r="G55" s="257"/>
    </row>
    <row r="56" spans="1:7" ht="12.75">
      <c r="A56" s="457" t="s">
        <v>1995</v>
      </c>
      <c r="B56" s="458" t="s">
        <v>1997</v>
      </c>
      <c r="C56" s="162"/>
      <c r="D56" s="162" t="s">
        <v>1411</v>
      </c>
      <c r="E56" s="178">
        <v>44.8</v>
      </c>
      <c r="F56" s="178">
        <v>10.8</v>
      </c>
      <c r="G56" s="178">
        <f>SUM(E56:F56)</f>
        <v>55.599999999999994</v>
      </c>
    </row>
    <row r="57" spans="1:7" ht="12.75">
      <c r="A57" s="457" t="s">
        <v>1996</v>
      </c>
      <c r="B57" s="458" t="s">
        <v>1998</v>
      </c>
      <c r="C57" s="29"/>
      <c r="D57" s="29" t="s">
        <v>1411</v>
      </c>
      <c r="E57" s="69">
        <v>28</v>
      </c>
      <c r="F57" s="178">
        <v>10.76</v>
      </c>
      <c r="G57" s="69">
        <f>SUM(E57:F57)</f>
        <v>38.76</v>
      </c>
    </row>
    <row r="58" spans="1:7" ht="12.75">
      <c r="A58" s="457" t="s">
        <v>2000</v>
      </c>
      <c r="B58" s="454" t="s">
        <v>1999</v>
      </c>
      <c r="C58" s="29"/>
      <c r="D58" s="459" t="s">
        <v>1409</v>
      </c>
      <c r="E58" s="69">
        <v>31.9</v>
      </c>
      <c r="F58" s="178">
        <v>7.43</v>
      </c>
      <c r="G58" s="69">
        <f>SUM(E58:F58)</f>
        <v>39.33</v>
      </c>
    </row>
    <row r="59" spans="1:7" ht="12.75">
      <c r="A59" s="457" t="s">
        <v>2001</v>
      </c>
      <c r="B59" s="454" t="s">
        <v>2002</v>
      </c>
      <c r="C59" s="29"/>
      <c r="D59" s="459" t="s">
        <v>1409</v>
      </c>
      <c r="E59" s="69">
        <v>31.9</v>
      </c>
      <c r="F59" s="178">
        <v>2.48</v>
      </c>
      <c r="G59" s="69">
        <f>SUM(E59:F59)</f>
        <v>34.379999999999995</v>
      </c>
    </row>
    <row r="60" spans="1:7" ht="12.75">
      <c r="A60" s="457" t="s">
        <v>2003</v>
      </c>
      <c r="B60" s="454" t="s">
        <v>2004</v>
      </c>
      <c r="C60" s="29"/>
      <c r="D60" s="459" t="s">
        <v>1409</v>
      </c>
      <c r="E60" s="69">
        <v>16.6</v>
      </c>
      <c r="F60" s="178">
        <v>2.48</v>
      </c>
      <c r="G60" s="69">
        <f>SUM(E60:F60)</f>
        <v>19.080000000000002</v>
      </c>
    </row>
    <row r="61" spans="1:7" ht="12.75">
      <c r="A61" s="27" t="s">
        <v>1255</v>
      </c>
      <c r="B61" s="399"/>
      <c r="C61" s="29"/>
      <c r="D61" s="29"/>
      <c r="E61" s="69"/>
      <c r="F61" s="69"/>
      <c r="G61" s="69"/>
    </row>
    <row r="62" spans="1:7" ht="12.75">
      <c r="A62" s="460"/>
      <c r="B62" s="461"/>
      <c r="C62" s="462"/>
      <c r="D62" s="462" t="s">
        <v>1445</v>
      </c>
      <c r="E62" s="402"/>
      <c r="F62" s="402"/>
      <c r="G62" s="402"/>
    </row>
    <row r="63" spans="1:7" ht="12.75">
      <c r="A63" s="460"/>
      <c r="B63" s="461"/>
      <c r="C63" s="462"/>
      <c r="D63" s="462"/>
      <c r="E63" s="402"/>
      <c r="F63" s="402"/>
      <c r="G63" s="402"/>
    </row>
    <row r="64" spans="1:7" ht="12.75">
      <c r="A64" s="460"/>
      <c r="B64" s="461"/>
      <c r="C64" s="462"/>
      <c r="D64" s="462"/>
      <c r="E64" s="402"/>
      <c r="F64" s="402"/>
      <c r="G64" s="402"/>
    </row>
    <row r="65" spans="1:7" ht="12.75">
      <c r="A65" s="460"/>
      <c r="B65" s="461"/>
      <c r="C65" s="462"/>
      <c r="D65" s="462" t="s">
        <v>1445</v>
      </c>
      <c r="E65" s="463" t="s">
        <v>1445</v>
      </c>
      <c r="F65" s="463" t="s">
        <v>1445</v>
      </c>
      <c r="G65" s="153"/>
    </row>
  </sheetData>
  <sheetProtection/>
  <printOptions/>
  <pageMargins left="0.31496062992125984" right="0.15748031496062992" top="0.8661417322834646" bottom="0.7874015748031497" header="0.35433070866141736" footer="0.5511811023622047"/>
  <pageSetup horizontalDpi="300" verticalDpi="300" orientation="landscape" paperSize="9" r:id="rId1"/>
  <headerFooter alignWithMargins="0">
    <oddHeader>&amp;L&amp;14&amp;ECeny jednostkowe&amp;E
&amp;12Grupa Górazdze&amp;C&amp;14&amp;A</oddHeader>
    <oddFooter>&amp;LPlik: &amp;F / &amp;A&amp;CStrona:&amp;P/&amp;N</oddFooter>
  </headerFooter>
  <rowBreaks count="2" manualBreakCount="2">
    <brk id="22" max="6" man="1"/>
    <brk id="4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0" workbookViewId="0" topLeftCell="A1">
      <selection activeCell="G43" sqref="G43"/>
    </sheetView>
  </sheetViews>
  <sheetFormatPr defaultColWidth="9.00390625" defaultRowHeight="12.75"/>
  <cols>
    <col min="1" max="1" width="10.125" style="0" customWidth="1"/>
    <col min="2" max="2" width="65.25390625" style="0" customWidth="1"/>
    <col min="3" max="4" width="13.125" style="0" customWidth="1"/>
    <col min="5" max="6" width="12.125" style="0" customWidth="1"/>
    <col min="7" max="7" width="14.25390625" style="0" customWidth="1"/>
    <col min="8" max="8" width="0" style="170" hidden="1" customWidth="1"/>
    <col min="9" max="10" width="9.125" style="170" customWidth="1"/>
  </cols>
  <sheetData>
    <row r="1" spans="1:8" ht="18">
      <c r="A1" s="16" t="s">
        <v>1462</v>
      </c>
      <c r="B1" s="17" t="s">
        <v>1463</v>
      </c>
      <c r="C1" s="79" t="s">
        <v>1464</v>
      </c>
      <c r="D1" s="16" t="s">
        <v>1465</v>
      </c>
      <c r="E1" s="16" t="s">
        <v>1466</v>
      </c>
      <c r="F1" s="16" t="s">
        <v>1466</v>
      </c>
      <c r="G1" s="16" t="s">
        <v>1466</v>
      </c>
      <c r="H1" s="16"/>
    </row>
    <row r="2" spans="1:8" ht="12.75">
      <c r="A2" s="86"/>
      <c r="B2" s="87"/>
      <c r="C2" s="87"/>
      <c r="D2" s="205" t="s">
        <v>1468</v>
      </c>
      <c r="E2" s="205" t="s">
        <v>1469</v>
      </c>
      <c r="F2" s="205" t="s">
        <v>1049</v>
      </c>
      <c r="G2" s="205" t="s">
        <v>1050</v>
      </c>
      <c r="H2" s="205" t="s">
        <v>1059</v>
      </c>
    </row>
    <row r="3" spans="1:8" ht="16.5" thickBot="1">
      <c r="A3" s="130"/>
      <c r="B3" s="131"/>
      <c r="C3" s="131"/>
      <c r="D3" s="132"/>
      <c r="E3" s="132" t="s">
        <v>1472</v>
      </c>
      <c r="F3" s="132" t="s">
        <v>1059</v>
      </c>
      <c r="G3" s="132" t="s">
        <v>1052</v>
      </c>
      <c r="H3" s="132" t="s">
        <v>994</v>
      </c>
    </row>
    <row r="4" spans="1:15" ht="32.25" customHeight="1" thickBot="1">
      <c r="A4" s="206" t="s">
        <v>388</v>
      </c>
      <c r="B4" s="183"/>
      <c r="C4" s="183"/>
      <c r="D4" s="207"/>
      <c r="E4" s="183"/>
      <c r="F4" s="183"/>
      <c r="G4" s="184"/>
      <c r="I4" s="202"/>
      <c r="J4" s="202"/>
      <c r="K4" s="208"/>
      <c r="L4" s="208"/>
      <c r="M4" s="208"/>
      <c r="N4" s="208"/>
      <c r="O4" s="208"/>
    </row>
    <row r="5" spans="1:15" ht="12.75">
      <c r="A5" s="209" t="s">
        <v>389</v>
      </c>
      <c r="B5" s="210" t="s">
        <v>390</v>
      </c>
      <c r="C5" s="210"/>
      <c r="D5" s="395" t="s">
        <v>1260</v>
      </c>
      <c r="E5" s="211"/>
      <c r="F5" s="211"/>
      <c r="G5" s="212"/>
      <c r="H5" s="434"/>
      <c r="I5" s="190"/>
      <c r="J5" s="192">
        <f>SUM(H5:I5)</f>
        <v>0</v>
      </c>
      <c r="K5" s="98"/>
      <c r="L5" s="78"/>
      <c r="M5" s="78"/>
      <c r="N5" s="208"/>
      <c r="O5" s="208"/>
    </row>
    <row r="6" spans="1:15" ht="12.75">
      <c r="A6" s="213" t="s">
        <v>391</v>
      </c>
      <c r="B6" s="90" t="s">
        <v>392</v>
      </c>
      <c r="C6" s="90"/>
      <c r="D6" s="91" t="s">
        <v>1260</v>
      </c>
      <c r="E6" s="214"/>
      <c r="F6" s="215">
        <v>76.73</v>
      </c>
      <c r="G6" s="216">
        <f>SUM(E6:F6)</f>
        <v>76.73</v>
      </c>
      <c r="H6" s="434">
        <f aca="true" t="shared" si="0" ref="H6:H13">F6*1.26</f>
        <v>96.6798</v>
      </c>
      <c r="I6" s="190">
        <v>9.82421052631579</v>
      </c>
      <c r="J6" s="192">
        <f>SUM(H6:I6)</f>
        <v>106.5040105263158</v>
      </c>
      <c r="K6" s="98"/>
      <c r="L6" s="78"/>
      <c r="M6" s="78"/>
      <c r="N6" s="208"/>
      <c r="O6" s="208"/>
    </row>
    <row r="7" spans="1:15" ht="12.75">
      <c r="A7" s="213" t="s">
        <v>393</v>
      </c>
      <c r="B7" s="90" t="s">
        <v>394</v>
      </c>
      <c r="C7" s="90"/>
      <c r="D7" s="91" t="s">
        <v>1260</v>
      </c>
      <c r="E7" s="214"/>
      <c r="F7" s="215">
        <v>105.08</v>
      </c>
      <c r="G7" s="216">
        <f aca="true" t="shared" si="1" ref="G7:G32">SUM(E7:F7)</f>
        <v>105.08</v>
      </c>
      <c r="H7" s="434">
        <f t="shared" si="0"/>
        <v>132.4008</v>
      </c>
      <c r="I7" s="190">
        <v>17.35578947368421</v>
      </c>
      <c r="J7" s="192">
        <f>SUM(H7:I7)</f>
        <v>149.75658947368422</v>
      </c>
      <c r="K7" s="98"/>
      <c r="L7" s="78"/>
      <c r="M7" s="78"/>
      <c r="N7" s="208"/>
      <c r="O7" s="208"/>
    </row>
    <row r="8" spans="1:15" ht="12.75">
      <c r="A8" s="213" t="s">
        <v>395</v>
      </c>
      <c r="B8" s="90"/>
      <c r="C8" s="90"/>
      <c r="D8" s="91"/>
      <c r="E8" s="214"/>
      <c r="F8" s="215"/>
      <c r="G8" s="217"/>
      <c r="H8" s="434"/>
      <c r="I8" s="190"/>
      <c r="J8" s="192" t="s">
        <v>1445</v>
      </c>
      <c r="K8" s="98"/>
      <c r="L8" s="78"/>
      <c r="M8" s="78"/>
      <c r="N8" s="208"/>
      <c r="O8" s="208"/>
    </row>
    <row r="9" spans="1:15" ht="12.75">
      <c r="A9" s="213" t="s">
        <v>396</v>
      </c>
      <c r="B9" s="90"/>
      <c r="C9" s="90"/>
      <c r="D9" s="91"/>
      <c r="E9" s="214"/>
      <c r="F9" s="215"/>
      <c r="G9" s="217"/>
      <c r="H9" s="434"/>
      <c r="I9" s="190"/>
      <c r="J9" s="192" t="s">
        <v>1445</v>
      </c>
      <c r="K9" s="98"/>
      <c r="L9" s="78"/>
      <c r="M9" s="78"/>
      <c r="N9" s="208"/>
      <c r="O9" s="208"/>
    </row>
    <row r="10" spans="1:15" ht="12.75">
      <c r="A10" s="213" t="s">
        <v>397</v>
      </c>
      <c r="B10" s="90" t="s">
        <v>484</v>
      </c>
      <c r="C10" s="90"/>
      <c r="D10" s="91" t="s">
        <v>1413</v>
      </c>
      <c r="E10" s="215">
        <v>3.42</v>
      </c>
      <c r="F10" s="215">
        <v>6.23</v>
      </c>
      <c r="G10" s="216">
        <f t="shared" si="1"/>
        <v>9.65</v>
      </c>
      <c r="H10" s="434">
        <f t="shared" si="0"/>
        <v>7.849800000000001</v>
      </c>
      <c r="I10" s="190">
        <v>0.43578947368421056</v>
      </c>
      <c r="J10" s="192">
        <f>SUM(H10:I10)</f>
        <v>8.285589473684212</v>
      </c>
      <c r="K10" s="98"/>
      <c r="L10" s="78"/>
      <c r="M10" s="78"/>
      <c r="N10" s="208"/>
      <c r="O10" s="208"/>
    </row>
    <row r="11" spans="1:15" ht="12.75">
      <c r="A11" s="213" t="s">
        <v>398</v>
      </c>
      <c r="B11" s="90" t="s">
        <v>485</v>
      </c>
      <c r="C11" s="90"/>
      <c r="D11" s="91" t="s">
        <v>1413</v>
      </c>
      <c r="E11" s="215">
        <v>1.72</v>
      </c>
      <c r="F11" s="215">
        <v>0.56</v>
      </c>
      <c r="G11" s="216">
        <f t="shared" si="1"/>
        <v>2.2800000000000002</v>
      </c>
      <c r="H11" s="434">
        <f t="shared" si="0"/>
        <v>0.7056000000000001</v>
      </c>
      <c r="I11" s="190">
        <v>0.056842105263157895</v>
      </c>
      <c r="J11" s="192">
        <f>SUM(H11:I11)</f>
        <v>0.762442105263158</v>
      </c>
      <c r="K11" s="98"/>
      <c r="L11" s="78"/>
      <c r="M11" s="78"/>
      <c r="N11" s="208"/>
      <c r="O11" s="208"/>
    </row>
    <row r="12" spans="1:15" ht="12.75">
      <c r="A12" s="213" t="s">
        <v>399</v>
      </c>
      <c r="B12" s="90" t="s">
        <v>703</v>
      </c>
      <c r="C12" s="90"/>
      <c r="D12" s="91" t="s">
        <v>1745</v>
      </c>
      <c r="E12" s="215"/>
      <c r="F12" s="215">
        <v>36.71</v>
      </c>
      <c r="G12" s="216">
        <f t="shared" si="1"/>
        <v>36.71</v>
      </c>
      <c r="H12" s="434">
        <f t="shared" si="0"/>
        <v>46.2546</v>
      </c>
      <c r="I12" s="190">
        <v>4.717894736842106</v>
      </c>
      <c r="J12" s="192">
        <f>SUM(H12:I12)</f>
        <v>50.97249473684211</v>
      </c>
      <c r="K12" s="98"/>
      <c r="L12" s="78"/>
      <c r="M12" s="78"/>
      <c r="N12" s="208"/>
      <c r="O12" s="208"/>
    </row>
    <row r="13" spans="1:15" ht="12.75">
      <c r="A13" s="213" t="s">
        <v>400</v>
      </c>
      <c r="B13" s="90" t="s">
        <v>486</v>
      </c>
      <c r="C13" s="90"/>
      <c r="D13" s="91" t="s">
        <v>1745</v>
      </c>
      <c r="E13" s="215"/>
      <c r="F13" s="215">
        <v>225.16</v>
      </c>
      <c r="G13" s="216">
        <f t="shared" si="1"/>
        <v>225.16</v>
      </c>
      <c r="H13" s="434">
        <f t="shared" si="0"/>
        <v>283.7016</v>
      </c>
      <c r="I13" s="190">
        <v>28.9421052631579</v>
      </c>
      <c r="J13" s="192">
        <f>SUM(H13:I13)</f>
        <v>312.64370526315787</v>
      </c>
      <c r="K13" s="98"/>
      <c r="L13" s="78"/>
      <c r="M13" s="78"/>
      <c r="N13" s="208"/>
      <c r="O13" s="208"/>
    </row>
    <row r="14" spans="1:15" ht="12.75">
      <c r="A14" s="329" t="s">
        <v>401</v>
      </c>
      <c r="B14" s="233"/>
      <c r="C14" s="233"/>
      <c r="D14" s="234"/>
      <c r="E14" s="330"/>
      <c r="F14" s="331"/>
      <c r="G14" s="332"/>
      <c r="H14" s="433"/>
      <c r="I14" s="190"/>
      <c r="J14" s="192"/>
      <c r="K14" s="208"/>
      <c r="L14" s="208"/>
      <c r="M14" s="78"/>
      <c r="N14" s="208"/>
      <c r="O14" s="208"/>
    </row>
    <row r="15" spans="1:15" ht="15.75" thickBot="1">
      <c r="A15" s="333"/>
      <c r="B15" s="334"/>
      <c r="C15" s="334"/>
      <c r="D15" s="335"/>
      <c r="E15" s="324"/>
      <c r="F15" s="336"/>
      <c r="G15" s="324"/>
      <c r="H15" s="220"/>
      <c r="I15" s="190"/>
      <c r="J15" s="221"/>
      <c r="K15" s="208"/>
      <c r="L15" s="208"/>
      <c r="M15" s="78"/>
      <c r="N15" s="208"/>
      <c r="O15" s="208"/>
    </row>
    <row r="16" spans="1:15" ht="32.25" customHeight="1" thickBot="1">
      <c r="A16" s="262" t="s">
        <v>487</v>
      </c>
      <c r="B16" s="263"/>
      <c r="C16" s="263"/>
      <c r="D16" s="264"/>
      <c r="E16" s="218"/>
      <c r="F16" s="218"/>
      <c r="G16" s="219"/>
      <c r="H16" s="199"/>
      <c r="I16" s="190"/>
      <c r="J16" s="199"/>
      <c r="K16" s="208"/>
      <c r="L16" s="208"/>
      <c r="M16" s="208"/>
      <c r="N16" s="208"/>
      <c r="O16" s="208"/>
    </row>
    <row r="17" spans="1:15" ht="12.75">
      <c r="A17" s="209" t="s">
        <v>402</v>
      </c>
      <c r="B17" s="210" t="s">
        <v>403</v>
      </c>
      <c r="C17" s="210"/>
      <c r="D17" s="91" t="s">
        <v>1414</v>
      </c>
      <c r="E17" s="211"/>
      <c r="F17" s="215">
        <v>269.53</v>
      </c>
      <c r="G17" s="223">
        <f t="shared" si="1"/>
        <v>269.53</v>
      </c>
      <c r="H17" s="434">
        <f aca="true" t="shared" si="2" ref="H17:H26">F17*1.26</f>
        <v>339.60779999999994</v>
      </c>
      <c r="I17" s="190">
        <v>15.811578947368423</v>
      </c>
      <c r="J17" s="192">
        <f>SUM(H17:I17)</f>
        <v>355.4193789473684</v>
      </c>
      <c r="K17" s="98"/>
      <c r="L17" s="208"/>
      <c r="M17" s="78"/>
      <c r="N17" s="208"/>
      <c r="O17" s="208"/>
    </row>
    <row r="18" spans="1:15" ht="12.75">
      <c r="A18" s="213" t="s">
        <v>404</v>
      </c>
      <c r="B18" s="90" t="s">
        <v>405</v>
      </c>
      <c r="C18" s="90"/>
      <c r="D18" s="91" t="s">
        <v>1414</v>
      </c>
      <c r="E18" s="214"/>
      <c r="F18" s="215">
        <v>327.18</v>
      </c>
      <c r="G18" s="216">
        <f t="shared" si="1"/>
        <v>327.18</v>
      </c>
      <c r="H18" s="434">
        <f t="shared" si="2"/>
        <v>412.2468</v>
      </c>
      <c r="I18" s="190">
        <v>19.894736842105267</v>
      </c>
      <c r="J18" s="192">
        <f>SUM(H18:I18)</f>
        <v>432.14153684210527</v>
      </c>
      <c r="K18" s="98"/>
      <c r="L18" s="208"/>
      <c r="M18" s="78"/>
      <c r="N18" s="208"/>
      <c r="O18" s="208"/>
    </row>
    <row r="19" spans="1:15" ht="12.75">
      <c r="A19" s="213" t="s">
        <v>406</v>
      </c>
      <c r="B19" s="90" t="s">
        <v>407</v>
      </c>
      <c r="C19" s="90"/>
      <c r="D19" s="91" t="s">
        <v>1414</v>
      </c>
      <c r="E19" s="214"/>
      <c r="F19" s="215">
        <v>461.59</v>
      </c>
      <c r="G19" s="216">
        <f t="shared" si="1"/>
        <v>461.59</v>
      </c>
      <c r="H19" s="434">
        <f t="shared" si="2"/>
        <v>581.6034</v>
      </c>
      <c r="I19" s="190">
        <v>25.228421052631578</v>
      </c>
      <c r="J19" s="192">
        <f>SUM(H19:I19)</f>
        <v>606.8318210526315</v>
      </c>
      <c r="K19" s="98"/>
      <c r="L19" s="208"/>
      <c r="M19" s="78"/>
      <c r="N19" s="208"/>
      <c r="O19" s="208"/>
    </row>
    <row r="20" spans="1:15" ht="12.75">
      <c r="A20" s="213" t="s">
        <v>408</v>
      </c>
      <c r="B20" s="90" t="s">
        <v>409</v>
      </c>
      <c r="C20" s="90"/>
      <c r="D20" s="91" t="s">
        <v>1414</v>
      </c>
      <c r="E20" s="214"/>
      <c r="F20" s="215">
        <v>516.77</v>
      </c>
      <c r="G20" s="216">
        <f t="shared" si="1"/>
        <v>516.77</v>
      </c>
      <c r="H20" s="434">
        <f t="shared" si="2"/>
        <v>651.1302</v>
      </c>
      <c r="I20" s="190">
        <v>34.702105263157904</v>
      </c>
      <c r="J20" s="192">
        <f>SUM(H20:I20)</f>
        <v>685.8323052631579</v>
      </c>
      <c r="K20" s="98"/>
      <c r="L20" s="208"/>
      <c r="M20" s="78"/>
      <c r="N20" s="208"/>
      <c r="O20" s="208"/>
    </row>
    <row r="21" spans="1:15" ht="12.75">
      <c r="A21" s="213" t="s">
        <v>410</v>
      </c>
      <c r="B21" s="90" t="s">
        <v>1445</v>
      </c>
      <c r="C21" s="90"/>
      <c r="D21" s="91" t="s">
        <v>1445</v>
      </c>
      <c r="E21" s="214"/>
      <c r="F21" s="215"/>
      <c r="G21" s="216"/>
      <c r="H21" s="434"/>
      <c r="I21" s="190"/>
      <c r="J21" s="192" t="s">
        <v>1445</v>
      </c>
      <c r="K21" s="98"/>
      <c r="L21" s="208"/>
      <c r="M21" s="78"/>
      <c r="N21" s="208"/>
      <c r="O21" s="208"/>
    </row>
    <row r="22" spans="1:15" ht="12.75">
      <c r="A22" s="213" t="s">
        <v>411</v>
      </c>
      <c r="B22" s="90" t="s">
        <v>488</v>
      </c>
      <c r="C22" s="90"/>
      <c r="D22" s="91" t="s">
        <v>1415</v>
      </c>
      <c r="E22" s="214"/>
      <c r="F22" s="215">
        <v>14.74</v>
      </c>
      <c r="G22" s="216">
        <f t="shared" si="1"/>
        <v>14.74</v>
      </c>
      <c r="H22" s="434">
        <f t="shared" si="2"/>
        <v>18.572400000000002</v>
      </c>
      <c r="I22" s="190">
        <v>2.0842105263157897</v>
      </c>
      <c r="J22" s="192">
        <f>SUM(H22:I22)</f>
        <v>20.65661052631579</v>
      </c>
      <c r="K22" s="98"/>
      <c r="L22" s="208"/>
      <c r="M22" s="78"/>
      <c r="N22" s="208"/>
      <c r="O22" s="208"/>
    </row>
    <row r="23" spans="1:15" ht="12.75">
      <c r="A23" s="213" t="s">
        <v>412</v>
      </c>
      <c r="B23" s="90" t="s">
        <v>413</v>
      </c>
      <c r="C23" s="90"/>
      <c r="D23" s="91" t="s">
        <v>1415</v>
      </c>
      <c r="E23" s="214"/>
      <c r="F23" s="215">
        <v>28.8</v>
      </c>
      <c r="G23" s="216">
        <f t="shared" si="1"/>
        <v>28.8</v>
      </c>
      <c r="H23" s="434">
        <f t="shared" si="2"/>
        <v>36.288000000000004</v>
      </c>
      <c r="I23" s="190">
        <v>4.0736842105263165</v>
      </c>
      <c r="J23" s="192">
        <f>SUM(H23:I23)</f>
        <v>40.36168421052632</v>
      </c>
      <c r="K23" s="98"/>
      <c r="L23" s="208"/>
      <c r="M23" s="78"/>
      <c r="N23" s="208"/>
      <c r="O23" s="208"/>
    </row>
    <row r="24" spans="1:15" ht="12.75">
      <c r="A24" s="213" t="s">
        <v>565</v>
      </c>
      <c r="B24" s="90" t="s">
        <v>1746</v>
      </c>
      <c r="C24" s="90"/>
      <c r="D24" s="91" t="s">
        <v>1747</v>
      </c>
      <c r="E24" s="214"/>
      <c r="F24" s="215">
        <v>884.27</v>
      </c>
      <c r="G24" s="216">
        <f t="shared" si="1"/>
        <v>884.27</v>
      </c>
      <c r="H24" s="434">
        <f t="shared" si="2"/>
        <v>1114.1802</v>
      </c>
      <c r="I24" s="190"/>
      <c r="J24" s="192"/>
      <c r="K24" s="208"/>
      <c r="L24" s="208"/>
      <c r="M24" s="78"/>
      <c r="N24" s="208"/>
      <c r="O24" s="208"/>
    </row>
    <row r="25" spans="1:15" ht="12.75">
      <c r="A25" s="213" t="s">
        <v>1748</v>
      </c>
      <c r="B25" s="90" t="s">
        <v>1749</v>
      </c>
      <c r="C25" s="90"/>
      <c r="D25" s="91" t="s">
        <v>1750</v>
      </c>
      <c r="E25" s="215">
        <v>374</v>
      </c>
      <c r="F25" s="215">
        <v>222.84</v>
      </c>
      <c r="G25" s="216">
        <f t="shared" si="1"/>
        <v>596.84</v>
      </c>
      <c r="H25" s="434">
        <f t="shared" si="2"/>
        <v>280.77840000000003</v>
      </c>
      <c r="I25" s="190">
        <v>35</v>
      </c>
      <c r="J25" s="192"/>
      <c r="K25" s="208"/>
      <c r="L25" s="208"/>
      <c r="M25" s="78"/>
      <c r="N25" s="208"/>
      <c r="O25" s="208"/>
    </row>
    <row r="26" spans="1:15" ht="15" customHeight="1">
      <c r="A26" s="329" t="s">
        <v>663</v>
      </c>
      <c r="B26" s="233" t="s">
        <v>664</v>
      </c>
      <c r="C26" s="233"/>
      <c r="D26" s="234" t="s">
        <v>1677</v>
      </c>
      <c r="E26" s="330"/>
      <c r="F26" s="331">
        <v>530.56</v>
      </c>
      <c r="G26" s="337">
        <f t="shared" si="1"/>
        <v>530.56</v>
      </c>
      <c r="H26" s="434">
        <f t="shared" si="2"/>
        <v>668.5056</v>
      </c>
      <c r="I26" s="190"/>
      <c r="J26" s="192"/>
      <c r="K26" s="208"/>
      <c r="L26" s="208"/>
      <c r="M26" s="78"/>
      <c r="N26" s="208"/>
      <c r="O26" s="208"/>
    </row>
    <row r="27" spans="1:13" s="208" customFormat="1" ht="13.5" thickBot="1">
      <c r="A27" s="253"/>
      <c r="B27" s="254"/>
      <c r="C27" s="254"/>
      <c r="D27" s="255"/>
      <c r="E27" s="325"/>
      <c r="F27" s="394"/>
      <c r="G27" s="394"/>
      <c r="H27" s="197"/>
      <c r="I27" s="190"/>
      <c r="J27" s="198"/>
      <c r="M27" s="78"/>
    </row>
    <row r="28" spans="1:15" ht="32.25" customHeight="1" thickBot="1">
      <c r="A28" s="22" t="s">
        <v>1631</v>
      </c>
      <c r="B28" s="23"/>
      <c r="C28" s="23"/>
      <c r="D28" s="24"/>
      <c r="E28" s="222"/>
      <c r="F28" s="222"/>
      <c r="G28" s="224"/>
      <c r="H28" s="199"/>
      <c r="I28" s="190"/>
      <c r="J28" s="199"/>
      <c r="K28" s="208"/>
      <c r="L28" s="208"/>
      <c r="M28" s="78"/>
      <c r="N28" s="208"/>
      <c r="O28" s="208"/>
    </row>
    <row r="29" spans="1:15" ht="12.75">
      <c r="A29" s="209" t="s">
        <v>1632</v>
      </c>
      <c r="B29" s="210" t="s">
        <v>1655</v>
      </c>
      <c r="C29" s="210" t="s">
        <v>1633</v>
      </c>
      <c r="D29" s="91" t="s">
        <v>1414</v>
      </c>
      <c r="E29" s="211"/>
      <c r="F29" s="215">
        <v>264.06</v>
      </c>
      <c r="G29" s="223">
        <f t="shared" si="1"/>
        <v>264.06</v>
      </c>
      <c r="H29" s="434">
        <f>F29*1.26</f>
        <v>332.7156</v>
      </c>
      <c r="I29" s="190">
        <v>37.32631578947369</v>
      </c>
      <c r="J29" s="192">
        <f>SUM(H29:I29)</f>
        <v>370.0419157894737</v>
      </c>
      <c r="K29" s="98"/>
      <c r="L29" s="208"/>
      <c r="M29" s="78"/>
      <c r="N29" s="208"/>
      <c r="O29" s="208"/>
    </row>
    <row r="30" spans="1:15" ht="14.25" customHeight="1">
      <c r="A30" s="213" t="s">
        <v>1634</v>
      </c>
      <c r="B30" s="90" t="s">
        <v>1635</v>
      </c>
      <c r="C30" s="90" t="s">
        <v>1633</v>
      </c>
      <c r="D30" s="91" t="s">
        <v>1414</v>
      </c>
      <c r="E30" s="214"/>
      <c r="F30" s="215">
        <v>234.06</v>
      </c>
      <c r="G30" s="216">
        <f t="shared" si="1"/>
        <v>234.06</v>
      </c>
      <c r="H30" s="434">
        <f>F30*1.26</f>
        <v>294.9156</v>
      </c>
      <c r="I30" s="190">
        <v>37.32631578947369</v>
      </c>
      <c r="J30" s="192">
        <f>SUM(H30:I30)</f>
        <v>332.2419157894737</v>
      </c>
      <c r="K30" s="98"/>
      <c r="L30" s="208"/>
      <c r="M30" s="78"/>
      <c r="N30" s="208"/>
      <c r="O30" s="208"/>
    </row>
    <row r="31" spans="1:15" ht="14.25" customHeight="1">
      <c r="A31" s="213" t="s">
        <v>1671</v>
      </c>
      <c r="B31" s="90" t="s">
        <v>1770</v>
      </c>
      <c r="C31" s="90" t="s">
        <v>1633</v>
      </c>
      <c r="D31" s="91" t="s">
        <v>1414</v>
      </c>
      <c r="E31" s="214"/>
      <c r="F31" s="215">
        <v>343.45</v>
      </c>
      <c r="G31" s="216">
        <f t="shared" si="1"/>
        <v>343.45</v>
      </c>
      <c r="H31" s="434">
        <f>F31*1.26</f>
        <v>432.747</v>
      </c>
      <c r="I31" s="190"/>
      <c r="J31" s="192"/>
      <c r="K31" s="98"/>
      <c r="L31" s="208"/>
      <c r="M31" s="78"/>
      <c r="N31" s="208"/>
      <c r="O31" s="208"/>
    </row>
    <row r="32" spans="1:15" ht="14.25" customHeight="1">
      <c r="A32" s="213" t="s">
        <v>1672</v>
      </c>
      <c r="B32" s="90" t="s">
        <v>1806</v>
      </c>
      <c r="C32" s="90"/>
      <c r="D32" s="91" t="s">
        <v>1414</v>
      </c>
      <c r="E32" s="215">
        <v>542</v>
      </c>
      <c r="F32" s="215">
        <v>108.46</v>
      </c>
      <c r="G32" s="216">
        <f t="shared" si="1"/>
        <v>650.46</v>
      </c>
      <c r="H32" s="191"/>
      <c r="I32" s="190"/>
      <c r="J32" s="192"/>
      <c r="K32" s="98"/>
      <c r="L32" s="208"/>
      <c r="M32" s="78"/>
      <c r="N32" s="208"/>
      <c r="O32" s="208"/>
    </row>
    <row r="33" spans="1:15" ht="14.25" customHeight="1">
      <c r="A33" s="213" t="s">
        <v>1673</v>
      </c>
      <c r="B33" s="90"/>
      <c r="C33" s="90"/>
      <c r="D33" s="91"/>
      <c r="E33" s="214"/>
      <c r="F33" s="215"/>
      <c r="G33" s="216"/>
      <c r="H33" s="191"/>
      <c r="I33" s="190"/>
      <c r="J33" s="192"/>
      <c r="K33" s="98"/>
      <c r="L33" s="208"/>
      <c r="M33" s="78"/>
      <c r="N33" s="208"/>
      <c r="O33" s="208"/>
    </row>
    <row r="34" spans="1:15" ht="12.75">
      <c r="A34" s="213" t="s">
        <v>1674</v>
      </c>
      <c r="B34" s="90"/>
      <c r="C34" s="90"/>
      <c r="D34" s="91"/>
      <c r="E34" s="92"/>
      <c r="F34" s="92"/>
      <c r="G34" s="225"/>
      <c r="H34" s="202"/>
      <c r="I34" s="202"/>
      <c r="J34" s="202"/>
      <c r="K34" s="208"/>
      <c r="L34" s="208"/>
      <c r="M34" s="208"/>
      <c r="N34" s="208"/>
      <c r="O34" s="208"/>
    </row>
    <row r="35" spans="1:7" ht="13.5" thickBot="1">
      <c r="A35" s="324"/>
      <c r="B35" s="324"/>
      <c r="C35" s="324"/>
      <c r="D35" s="324"/>
      <c r="E35" s="324"/>
      <c r="F35" s="324"/>
      <c r="G35" s="324"/>
    </row>
    <row r="36" spans="1:7" ht="32.25" customHeight="1" thickBot="1">
      <c r="A36" s="22" t="s">
        <v>1381</v>
      </c>
      <c r="B36" s="23"/>
      <c r="C36" s="23"/>
      <c r="D36" s="24"/>
      <c r="E36" s="222"/>
      <c r="F36" s="222"/>
      <c r="G36" s="224"/>
    </row>
    <row r="37" spans="1:8" ht="12.75">
      <c r="A37" s="244" t="s">
        <v>1382</v>
      </c>
      <c r="B37" s="172" t="s">
        <v>1380</v>
      </c>
      <c r="C37" s="172"/>
      <c r="D37" s="173" t="s">
        <v>1414</v>
      </c>
      <c r="E37" s="382"/>
      <c r="F37" s="383">
        <v>47.12</v>
      </c>
      <c r="G37" s="384">
        <f aca="true" t="shared" si="3" ref="G37:G45">SUM(E37:F37)</f>
        <v>47.12</v>
      </c>
      <c r="H37" s="434">
        <f aca="true" t="shared" si="4" ref="H37:H45">F37*1.26</f>
        <v>59.371199999999995</v>
      </c>
    </row>
    <row r="38" spans="1:8" ht="12.75">
      <c r="A38" s="213" t="s">
        <v>1383</v>
      </c>
      <c r="B38" s="454" t="s">
        <v>2037</v>
      </c>
      <c r="C38" s="90"/>
      <c r="D38" s="459" t="s">
        <v>2025</v>
      </c>
      <c r="E38" s="214"/>
      <c r="F38" s="215">
        <v>100</v>
      </c>
      <c r="G38" s="216">
        <v>100</v>
      </c>
      <c r="H38" s="434"/>
    </row>
    <row r="39" spans="1:8" ht="12.75">
      <c r="A39" s="244" t="s">
        <v>1384</v>
      </c>
      <c r="B39" s="454" t="s">
        <v>2038</v>
      </c>
      <c r="C39" s="90"/>
      <c r="D39" s="459" t="s">
        <v>2025</v>
      </c>
      <c r="E39" s="214"/>
      <c r="F39" s="215">
        <v>110</v>
      </c>
      <c r="G39" s="384">
        <v>110</v>
      </c>
      <c r="H39" s="434"/>
    </row>
    <row r="40" spans="1:8" ht="12.75">
      <c r="A40" s="213" t="s">
        <v>1385</v>
      </c>
      <c r="B40" s="90" t="s">
        <v>569</v>
      </c>
      <c r="C40" s="90"/>
      <c r="D40" s="91" t="s">
        <v>1414</v>
      </c>
      <c r="E40" s="391">
        <v>1465</v>
      </c>
      <c r="F40" s="92">
        <v>474.36</v>
      </c>
      <c r="G40" s="443">
        <f t="shared" si="3"/>
        <v>1939.3600000000001</v>
      </c>
      <c r="H40" s="434">
        <f t="shared" si="4"/>
        <v>597.6936000000001</v>
      </c>
    </row>
    <row r="41" spans="1:8" ht="12.75">
      <c r="A41" s="244" t="s">
        <v>1386</v>
      </c>
      <c r="B41" s="90" t="s">
        <v>1676</v>
      </c>
      <c r="C41" s="90"/>
      <c r="D41" s="91" t="s">
        <v>1414</v>
      </c>
      <c r="E41" s="92"/>
      <c r="F41" s="92">
        <v>30</v>
      </c>
      <c r="G41" s="384">
        <f t="shared" si="3"/>
        <v>30</v>
      </c>
      <c r="H41" s="434">
        <f t="shared" si="4"/>
        <v>37.8</v>
      </c>
    </row>
    <row r="42" spans="1:8" ht="12.75">
      <c r="A42" s="213" t="s">
        <v>1387</v>
      </c>
      <c r="B42" s="90"/>
      <c r="C42" s="90"/>
      <c r="D42" s="91"/>
      <c r="E42" s="92"/>
      <c r="F42" s="92"/>
      <c r="G42" s="225"/>
      <c r="H42" s="434"/>
    </row>
    <row r="43" spans="1:8" ht="12.75">
      <c r="A43" s="244" t="s">
        <v>1388</v>
      </c>
      <c r="B43" s="90" t="s">
        <v>1389</v>
      </c>
      <c r="C43" s="90"/>
      <c r="D43" s="91" t="s">
        <v>1390</v>
      </c>
      <c r="E43" s="92"/>
      <c r="F43" s="92">
        <v>23.72</v>
      </c>
      <c r="G43" s="384">
        <f t="shared" si="3"/>
        <v>23.72</v>
      </c>
      <c r="H43" s="434">
        <f t="shared" si="4"/>
        <v>29.8872</v>
      </c>
    </row>
    <row r="44" spans="1:8" ht="12.75">
      <c r="A44" s="213" t="s">
        <v>1391</v>
      </c>
      <c r="B44" s="90"/>
      <c r="C44" s="90"/>
      <c r="D44" s="91"/>
      <c r="E44" s="92"/>
      <c r="F44" s="92"/>
      <c r="G44" s="225"/>
      <c r="H44" s="434"/>
    </row>
    <row r="45" spans="1:8" ht="12.75">
      <c r="A45" s="244" t="s">
        <v>1392</v>
      </c>
      <c r="B45" s="90" t="s">
        <v>1675</v>
      </c>
      <c r="C45" s="90"/>
      <c r="D45" s="91" t="s">
        <v>1394</v>
      </c>
      <c r="E45" s="92"/>
      <c r="F45" s="92">
        <v>24.85</v>
      </c>
      <c r="G45" s="384">
        <f t="shared" si="3"/>
        <v>24.85</v>
      </c>
      <c r="H45" s="434">
        <f t="shared" si="4"/>
        <v>31.311000000000003</v>
      </c>
    </row>
    <row r="46" spans="1:7" ht="12.75">
      <c r="A46" s="213" t="s">
        <v>1393</v>
      </c>
      <c r="B46" s="90"/>
      <c r="C46" s="90"/>
      <c r="D46" s="91"/>
      <c r="E46" s="92"/>
      <c r="F46" s="92"/>
      <c r="G46" s="225"/>
    </row>
    <row r="47" spans="1:7" ht="12.75">
      <c r="A47" s="244" t="s">
        <v>2039</v>
      </c>
      <c r="B47" s="90" t="s">
        <v>1445</v>
      </c>
      <c r="C47" s="90"/>
      <c r="D47" s="91" t="s">
        <v>1445</v>
      </c>
      <c r="E47" s="92" t="s">
        <v>1445</v>
      </c>
      <c r="F47" s="92" t="s">
        <v>1445</v>
      </c>
      <c r="G47" s="225" t="s">
        <v>1445</v>
      </c>
    </row>
  </sheetData>
  <sheetProtection/>
  <printOptions/>
  <pageMargins left="0.31496062992125984" right="0.15748031496062992" top="0.8661417322834646" bottom="0.7874015748031497" header="0.35433070866141736" footer="0.5511811023622047"/>
  <pageSetup horizontalDpi="300" verticalDpi="300" orientation="landscape" paperSize="9" r:id="rId1"/>
  <headerFooter alignWithMargins="0">
    <oddHeader>&amp;L&amp;14&amp;ECeny jednostkowe
&amp;12&amp;EGrupa Górażdże&amp;C&amp;14&amp;A</oddHeader>
    <oddFooter>&amp;LPlik:&amp;F/&amp;A&amp;CStrona:&amp;P/&amp;N</oddFooter>
  </headerFooter>
  <rowBreaks count="1" manualBreakCount="1">
    <brk id="2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zoomScaleSheetLayoutView="75" zoomScalePageLayoutView="0" workbookViewId="0" topLeftCell="A1">
      <selection activeCell="G18" sqref="G18"/>
    </sheetView>
  </sheetViews>
  <sheetFormatPr defaultColWidth="9.00390625" defaultRowHeight="12.75"/>
  <cols>
    <col min="1" max="1" width="10.125" style="88" customWidth="1"/>
    <col min="2" max="2" width="60.00390625" style="88" customWidth="1"/>
    <col min="3" max="4" width="13.125" style="88" customWidth="1"/>
    <col min="5" max="6" width="12.125" style="88" customWidth="1"/>
    <col min="7" max="7" width="14.25390625" style="88" customWidth="1"/>
    <col min="8" max="8" width="0" style="170" hidden="1" customWidth="1"/>
    <col min="9" max="10" width="9.125" style="170" customWidth="1"/>
    <col min="11" max="16384" width="9.125" style="88" customWidth="1"/>
  </cols>
  <sheetData>
    <row r="1" spans="1:8" ht="18">
      <c r="A1" s="16" t="s">
        <v>1462</v>
      </c>
      <c r="B1" s="17" t="s">
        <v>1463</v>
      </c>
      <c r="C1" s="79" t="s">
        <v>1464</v>
      </c>
      <c r="D1" s="16" t="s">
        <v>1465</v>
      </c>
      <c r="E1" s="16" t="s">
        <v>1466</v>
      </c>
      <c r="F1" s="16" t="s">
        <v>1466</v>
      </c>
      <c r="G1" s="16" t="s">
        <v>1466</v>
      </c>
      <c r="H1" s="16"/>
    </row>
    <row r="2" spans="1:8" ht="12.75">
      <c r="A2" s="86"/>
      <c r="B2" s="87"/>
      <c r="C2" s="87"/>
      <c r="D2" s="205" t="s">
        <v>1468</v>
      </c>
      <c r="E2" s="205" t="s">
        <v>1469</v>
      </c>
      <c r="F2" s="205" t="s">
        <v>895</v>
      </c>
      <c r="G2" s="205" t="s">
        <v>1050</v>
      </c>
      <c r="H2" s="205" t="s">
        <v>1051</v>
      </c>
    </row>
    <row r="3" spans="1:8" ht="16.5" thickBot="1">
      <c r="A3" s="130"/>
      <c r="B3" s="131"/>
      <c r="C3" s="131"/>
      <c r="D3" s="132"/>
      <c r="E3" s="132" t="s">
        <v>1472</v>
      </c>
      <c r="F3" s="132" t="s">
        <v>1059</v>
      </c>
      <c r="G3" s="132" t="s">
        <v>1052</v>
      </c>
      <c r="H3" s="132" t="s">
        <v>995</v>
      </c>
    </row>
    <row r="4" spans="1:12" s="26" customFormat="1" ht="32.25" customHeight="1" thickBot="1">
      <c r="A4" s="22" t="s">
        <v>355</v>
      </c>
      <c r="B4" s="23"/>
      <c r="C4" s="23"/>
      <c r="D4" s="24"/>
      <c r="E4" s="23"/>
      <c r="F4" s="23"/>
      <c r="G4" s="148"/>
      <c r="H4" s="185"/>
      <c r="I4" s="186"/>
      <c r="J4" s="186"/>
      <c r="K4" s="186"/>
      <c r="L4" s="186"/>
    </row>
    <row r="5" spans="1:12" s="93" customFormat="1" ht="12.75">
      <c r="A5" s="244" t="s">
        <v>414</v>
      </c>
      <c r="B5" s="410" t="s">
        <v>1598</v>
      </c>
      <c r="C5" s="172"/>
      <c r="D5" s="173" t="s">
        <v>1751</v>
      </c>
      <c r="E5" s="338"/>
      <c r="F5" s="338">
        <v>16.4</v>
      </c>
      <c r="G5" s="339">
        <f>SUM(E5:F5)</f>
        <v>16.4</v>
      </c>
      <c r="H5" s="442">
        <f>F5*1.16</f>
        <v>19.023999999999997</v>
      </c>
      <c r="I5" s="191">
        <v>9.69</v>
      </c>
      <c r="J5" s="191"/>
      <c r="K5" s="202"/>
      <c r="L5" s="230"/>
    </row>
    <row r="6" spans="1:12" s="93" customFormat="1" ht="12.75">
      <c r="A6" s="244" t="s">
        <v>415</v>
      </c>
      <c r="B6" s="410" t="s">
        <v>1599</v>
      </c>
      <c r="C6" s="172"/>
      <c r="D6" s="173" t="s">
        <v>1751</v>
      </c>
      <c r="E6" s="338"/>
      <c r="F6" s="338">
        <v>18.15</v>
      </c>
      <c r="G6" s="339">
        <v>11.41</v>
      </c>
      <c r="H6" s="442">
        <f aca="true" t="shared" si="0" ref="H6:H14">F6*1.16</f>
        <v>21.054</v>
      </c>
      <c r="I6" s="191"/>
      <c r="J6" s="191"/>
      <c r="K6" s="202"/>
      <c r="L6" s="230"/>
    </row>
    <row r="7" spans="1:12" s="93" customFormat="1" ht="12.75">
      <c r="A7" s="244" t="s">
        <v>416</v>
      </c>
      <c r="B7" s="90" t="s">
        <v>874</v>
      </c>
      <c r="C7" s="90"/>
      <c r="D7" s="91" t="s">
        <v>1751</v>
      </c>
      <c r="E7" s="92"/>
      <c r="F7" s="92">
        <v>17.35</v>
      </c>
      <c r="G7" s="193">
        <f aca="true" t="shared" si="1" ref="G7:G14">SUM(E7:F7)</f>
        <v>17.35</v>
      </c>
      <c r="H7" s="442">
        <f t="shared" si="0"/>
        <v>20.126</v>
      </c>
      <c r="I7" s="191">
        <v>5</v>
      </c>
      <c r="J7" s="191"/>
      <c r="K7" s="202"/>
      <c r="L7" s="230"/>
    </row>
    <row r="8" spans="1:12" s="93" customFormat="1" ht="12.75">
      <c r="A8" s="244" t="s">
        <v>417</v>
      </c>
      <c r="B8" s="409" t="s">
        <v>1594</v>
      </c>
      <c r="C8" s="90"/>
      <c r="D8" s="91" t="s">
        <v>1751</v>
      </c>
      <c r="E8" s="92"/>
      <c r="F8" s="92">
        <v>16.45</v>
      </c>
      <c r="G8" s="193">
        <f t="shared" si="1"/>
        <v>16.45</v>
      </c>
      <c r="H8" s="442">
        <f t="shared" si="0"/>
        <v>19.081999999999997</v>
      </c>
      <c r="I8" s="191">
        <v>10.2</v>
      </c>
      <c r="J8" s="191"/>
      <c r="K8" s="202"/>
      <c r="L8" s="230"/>
    </row>
    <row r="9" spans="1:12" s="93" customFormat="1" ht="12.75">
      <c r="A9" s="244" t="s">
        <v>418</v>
      </c>
      <c r="B9" s="90" t="s">
        <v>875</v>
      </c>
      <c r="C9" s="90"/>
      <c r="D9" s="91" t="s">
        <v>1751</v>
      </c>
      <c r="E9" s="92"/>
      <c r="F9" s="92">
        <v>15.8</v>
      </c>
      <c r="G9" s="193">
        <f t="shared" si="1"/>
        <v>15.8</v>
      </c>
      <c r="H9" s="442">
        <f t="shared" si="0"/>
        <v>18.328</v>
      </c>
      <c r="I9" s="191">
        <v>8.9</v>
      </c>
      <c r="J9" s="191"/>
      <c r="K9" s="202"/>
      <c r="L9" s="230"/>
    </row>
    <row r="10" spans="1:12" s="93" customFormat="1" ht="12.75">
      <c r="A10" s="244" t="s">
        <v>419</v>
      </c>
      <c r="B10" s="409" t="s">
        <v>1595</v>
      </c>
      <c r="C10" s="90"/>
      <c r="D10" s="91" t="s">
        <v>1751</v>
      </c>
      <c r="E10" s="92"/>
      <c r="F10" s="92">
        <v>349.5</v>
      </c>
      <c r="G10" s="193">
        <f t="shared" si="1"/>
        <v>349.5</v>
      </c>
      <c r="H10" s="442">
        <f t="shared" si="0"/>
        <v>405.41999999999996</v>
      </c>
      <c r="I10" s="191">
        <v>33</v>
      </c>
      <c r="J10" s="191"/>
      <c r="K10" s="202"/>
      <c r="L10" s="230"/>
    </row>
    <row r="11" spans="1:12" s="93" customFormat="1" ht="12.75">
      <c r="A11" s="244" t="s">
        <v>300</v>
      </c>
      <c r="B11" s="409" t="s">
        <v>1596</v>
      </c>
      <c r="C11" s="90"/>
      <c r="D11" s="91" t="s">
        <v>1751</v>
      </c>
      <c r="E11" s="92"/>
      <c r="F11" s="92">
        <v>15.8</v>
      </c>
      <c r="G11" s="193">
        <f t="shared" si="1"/>
        <v>15.8</v>
      </c>
      <c r="H11" s="442">
        <f t="shared" si="0"/>
        <v>18.328</v>
      </c>
      <c r="I11" s="191"/>
      <c r="J11" s="191"/>
      <c r="K11" s="202"/>
      <c r="L11" s="230"/>
    </row>
    <row r="12" spans="1:12" s="93" customFormat="1" ht="12.75">
      <c r="A12" s="244" t="s">
        <v>1083</v>
      </c>
      <c r="B12" s="90" t="s">
        <v>876</v>
      </c>
      <c r="C12" s="90"/>
      <c r="D12" s="91" t="s">
        <v>1751</v>
      </c>
      <c r="E12" s="92"/>
      <c r="F12" s="92">
        <v>49.5</v>
      </c>
      <c r="G12" s="193">
        <f t="shared" si="1"/>
        <v>49.5</v>
      </c>
      <c r="H12" s="442">
        <f t="shared" si="0"/>
        <v>57.419999999999995</v>
      </c>
      <c r="I12" s="191">
        <v>11.8</v>
      </c>
      <c r="J12" s="191"/>
      <c r="K12" s="202"/>
      <c r="L12" s="230"/>
    </row>
    <row r="13" spans="1:12" s="93" customFormat="1" ht="12.75">
      <c r="A13" s="244" t="s">
        <v>1597</v>
      </c>
      <c r="B13" s="90" t="s">
        <v>1082</v>
      </c>
      <c r="C13" s="90"/>
      <c r="D13" s="91" t="s">
        <v>1751</v>
      </c>
      <c r="E13" s="92"/>
      <c r="F13" s="92">
        <v>13.4</v>
      </c>
      <c r="G13" s="225">
        <f t="shared" si="1"/>
        <v>13.4</v>
      </c>
      <c r="H13" s="442">
        <f t="shared" si="0"/>
        <v>15.543999999999999</v>
      </c>
      <c r="I13" s="191">
        <v>27.88</v>
      </c>
      <c r="J13" s="230"/>
      <c r="K13" s="230"/>
      <c r="L13" s="230"/>
    </row>
    <row r="14" spans="1:12" s="93" customFormat="1" ht="12.75">
      <c r="A14" s="244" t="s">
        <v>1606</v>
      </c>
      <c r="B14" s="90" t="s">
        <v>1752</v>
      </c>
      <c r="C14" s="90"/>
      <c r="D14" s="91" t="s">
        <v>1751</v>
      </c>
      <c r="E14" s="92"/>
      <c r="F14" s="92">
        <v>46.5</v>
      </c>
      <c r="G14" s="225">
        <f t="shared" si="1"/>
        <v>46.5</v>
      </c>
      <c r="H14" s="442">
        <f t="shared" si="0"/>
        <v>53.94</v>
      </c>
      <c r="I14" s="191"/>
      <c r="J14" s="230"/>
      <c r="K14" s="230"/>
      <c r="L14" s="230"/>
    </row>
    <row r="15" spans="1:12" s="93" customFormat="1" ht="12.75">
      <c r="A15" s="213"/>
      <c r="B15" s="90"/>
      <c r="C15" s="90"/>
      <c r="D15" s="91"/>
      <c r="E15" s="92"/>
      <c r="F15" s="92"/>
      <c r="G15" s="225"/>
      <c r="H15" s="231"/>
      <c r="I15" s="230"/>
      <c r="J15" s="230"/>
      <c r="K15" s="230"/>
      <c r="L15" s="230"/>
    </row>
    <row r="16" spans="1:12" s="93" customFormat="1" ht="13.5" thickBot="1">
      <c r="A16" s="226"/>
      <c r="B16" s="227" t="s">
        <v>1445</v>
      </c>
      <c r="C16" s="227"/>
      <c r="D16" s="228" t="s">
        <v>1445</v>
      </c>
      <c r="E16" s="194" t="s">
        <v>1445</v>
      </c>
      <c r="F16" s="194" t="s">
        <v>1445</v>
      </c>
      <c r="G16" s="229" t="s">
        <v>1445</v>
      </c>
      <c r="H16" s="231"/>
      <c r="I16" s="230"/>
      <c r="J16" s="230"/>
      <c r="K16" s="230"/>
      <c r="L16" s="230"/>
    </row>
    <row r="17" spans="1:12" s="47" customFormat="1" ht="15">
      <c r="A17" s="36"/>
      <c r="B17" s="37"/>
      <c r="C17" s="37"/>
      <c r="D17" s="38"/>
      <c r="E17" s="39"/>
      <c r="F17" s="39"/>
      <c r="G17" s="149"/>
      <c r="H17" s="232"/>
      <c r="I17" s="309"/>
      <c r="J17" s="309"/>
      <c r="K17" s="309"/>
      <c r="L17" s="309"/>
    </row>
    <row r="18" spans="1:10" s="26" customFormat="1" ht="32.25" customHeight="1">
      <c r="A18"/>
      <c r="B18"/>
      <c r="C18"/>
      <c r="D18"/>
      <c r="E18"/>
      <c r="F18"/>
      <c r="G18"/>
      <c r="H18" s="185"/>
      <c r="I18" s="185"/>
      <c r="J18" s="185"/>
    </row>
    <row r="19" spans="1:10" s="93" customFormat="1" ht="12.75">
      <c r="A19"/>
      <c r="B19"/>
      <c r="C19"/>
      <c r="D19"/>
      <c r="E19"/>
      <c r="F19"/>
      <c r="G19"/>
      <c r="H19" s="231"/>
      <c r="I19" s="231"/>
      <c r="J19" s="231"/>
    </row>
    <row r="20" spans="1:10" s="93" customFormat="1" ht="12.75">
      <c r="A20"/>
      <c r="B20"/>
      <c r="C20"/>
      <c r="D20"/>
      <c r="E20"/>
      <c r="F20"/>
      <c r="G20"/>
      <c r="H20" s="231"/>
      <c r="I20" s="231"/>
      <c r="J20" s="231"/>
    </row>
    <row r="21" spans="1:10" s="93" customFormat="1" ht="12.75">
      <c r="A21"/>
      <c r="B21"/>
      <c r="C21"/>
      <c r="D21"/>
      <c r="E21"/>
      <c r="F21"/>
      <c r="G21"/>
      <c r="H21" s="231"/>
      <c r="I21" s="231"/>
      <c r="J21" s="231"/>
    </row>
    <row r="22" spans="1:10" s="93" customFormat="1" ht="12.75">
      <c r="A22"/>
      <c r="B22"/>
      <c r="C22"/>
      <c r="D22"/>
      <c r="E22"/>
      <c r="F22"/>
      <c r="G22"/>
      <c r="H22" s="231"/>
      <c r="I22" s="231"/>
      <c r="J22" s="231"/>
    </row>
    <row r="23" spans="1:10" s="93" customFormat="1" ht="12.75">
      <c r="A23"/>
      <c r="B23"/>
      <c r="C23"/>
      <c r="D23"/>
      <c r="E23"/>
      <c r="F23"/>
      <c r="G23"/>
      <c r="H23" s="231"/>
      <c r="I23" s="231"/>
      <c r="J23" s="231"/>
    </row>
    <row r="24" spans="1:10" s="93" customFormat="1" ht="12.75">
      <c r="A24"/>
      <c r="B24"/>
      <c r="C24"/>
      <c r="D24"/>
      <c r="E24"/>
      <c r="F24"/>
      <c r="G24"/>
      <c r="H24" s="231"/>
      <c r="I24" s="231"/>
      <c r="J24" s="231"/>
    </row>
    <row r="25" spans="1:10" s="93" customFormat="1" ht="12.75">
      <c r="A25"/>
      <c r="B25"/>
      <c r="C25"/>
      <c r="D25"/>
      <c r="E25"/>
      <c r="F25"/>
      <c r="G25"/>
      <c r="H25" s="231"/>
      <c r="I25" s="231"/>
      <c r="J25" s="231"/>
    </row>
    <row r="26" spans="1:10" s="93" customFormat="1" ht="12.75">
      <c r="A26"/>
      <c r="B26"/>
      <c r="C26"/>
      <c r="D26"/>
      <c r="E26"/>
      <c r="F26"/>
      <c r="G26"/>
      <c r="H26" s="231"/>
      <c r="I26" s="231"/>
      <c r="J26" s="231"/>
    </row>
    <row r="27" spans="1:10" s="93" customFormat="1" ht="12.75">
      <c r="A27"/>
      <c r="B27"/>
      <c r="C27"/>
      <c r="D27"/>
      <c r="E27"/>
      <c r="F27"/>
      <c r="G27"/>
      <c r="H27" s="231"/>
      <c r="I27" s="231"/>
      <c r="J27" s="231"/>
    </row>
    <row r="28" spans="1:10" s="93" customFormat="1" ht="12.75">
      <c r="A28"/>
      <c r="B28"/>
      <c r="C28"/>
      <c r="D28"/>
      <c r="E28"/>
      <c r="F28"/>
      <c r="G28"/>
      <c r="H28" s="231"/>
      <c r="I28" s="231"/>
      <c r="J28" s="231"/>
    </row>
    <row r="29" spans="1:10" s="94" customFormat="1" ht="12.75">
      <c r="A29"/>
      <c r="B29"/>
      <c r="C29"/>
      <c r="D29"/>
      <c r="E29"/>
      <c r="F29"/>
      <c r="G29"/>
      <c r="H29" s="201"/>
      <c r="I29" s="201"/>
      <c r="J29" s="201"/>
    </row>
    <row r="30" spans="1:10" s="26" customFormat="1" ht="32.25" customHeight="1">
      <c r="A30"/>
      <c r="B30"/>
      <c r="C30"/>
      <c r="D30"/>
      <c r="E30"/>
      <c r="F30"/>
      <c r="G30"/>
      <c r="H30" s="185"/>
      <c r="I30" s="185"/>
      <c r="J30" s="185"/>
    </row>
    <row r="31" spans="1:10" s="93" customFormat="1" ht="12.75">
      <c r="A31"/>
      <c r="B31"/>
      <c r="C31"/>
      <c r="D31"/>
      <c r="E31"/>
      <c r="F31"/>
      <c r="G31"/>
      <c r="H31" s="231"/>
      <c r="I31" s="231"/>
      <c r="J31" s="231"/>
    </row>
    <row r="32" spans="1:10" s="93" customFormat="1" ht="12.75">
      <c r="A32"/>
      <c r="B32"/>
      <c r="C32"/>
      <c r="D32"/>
      <c r="E32"/>
      <c r="F32"/>
      <c r="G32"/>
      <c r="H32" s="231"/>
      <c r="I32" s="231"/>
      <c r="J32" s="231"/>
    </row>
    <row r="33" spans="1:10" s="93" customFormat="1" ht="12.75">
      <c r="A33"/>
      <c r="B33"/>
      <c r="C33"/>
      <c r="D33"/>
      <c r="E33"/>
      <c r="F33"/>
      <c r="G33"/>
      <c r="H33" s="231"/>
      <c r="I33" s="231"/>
      <c r="J33" s="231"/>
    </row>
    <row r="34" spans="1:10" s="93" customFormat="1" ht="12.75">
      <c r="A34"/>
      <c r="B34"/>
      <c r="C34"/>
      <c r="D34"/>
      <c r="E34"/>
      <c r="F34"/>
      <c r="G34"/>
      <c r="H34" s="231"/>
      <c r="I34" s="231"/>
      <c r="J34" s="231"/>
    </row>
    <row r="35" spans="1:10" s="93" customFormat="1" ht="12.75">
      <c r="A35"/>
      <c r="B35"/>
      <c r="C35"/>
      <c r="D35"/>
      <c r="E35"/>
      <c r="F35"/>
      <c r="G35"/>
      <c r="H35" s="231"/>
      <c r="I35" s="231"/>
      <c r="J35" s="231"/>
    </row>
    <row r="36" spans="1:10" s="93" customFormat="1" ht="12.75">
      <c r="A36"/>
      <c r="B36"/>
      <c r="C36"/>
      <c r="D36"/>
      <c r="E36"/>
      <c r="F36"/>
      <c r="G36"/>
      <c r="H36" s="231"/>
      <c r="I36" s="231"/>
      <c r="J36" s="231"/>
    </row>
    <row r="37" spans="1:10" s="93" customFormat="1" ht="12.75">
      <c r="A37"/>
      <c r="B37"/>
      <c r="C37"/>
      <c r="D37"/>
      <c r="E37"/>
      <c r="F37"/>
      <c r="G37"/>
      <c r="H37" s="231"/>
      <c r="I37" s="231"/>
      <c r="J37" s="231"/>
    </row>
    <row r="38" spans="1:10" s="93" customFormat="1" ht="12.75">
      <c r="A38"/>
      <c r="B38"/>
      <c r="C38"/>
      <c r="D38"/>
      <c r="E38"/>
      <c r="F38"/>
      <c r="G38"/>
      <c r="H38" s="231"/>
      <c r="I38" s="231"/>
      <c r="J38" s="231"/>
    </row>
    <row r="39" spans="1:10" s="93" customFormat="1" ht="12.75">
      <c r="A39"/>
      <c r="B39"/>
      <c r="C39"/>
      <c r="D39"/>
      <c r="E39"/>
      <c r="F39"/>
      <c r="G39"/>
      <c r="H39" s="231"/>
      <c r="I39" s="231"/>
      <c r="J39" s="231"/>
    </row>
    <row r="40" spans="1:10" s="93" customFormat="1" ht="12.75">
      <c r="A40"/>
      <c r="B40"/>
      <c r="C40"/>
      <c r="D40"/>
      <c r="E40"/>
      <c r="F40"/>
      <c r="G40"/>
      <c r="H40" s="231"/>
      <c r="I40" s="231"/>
      <c r="J40" s="231"/>
    </row>
    <row r="41" spans="1:7" ht="31.5" customHeight="1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</sheetData>
  <sheetProtection/>
  <printOptions/>
  <pageMargins left="0.31496062992125984" right="0.15748031496062992" top="0.8661417322834646" bottom="0.7874015748031497" header="0.35433070866141736" footer="0.5511811023622047"/>
  <pageSetup horizontalDpi="300" verticalDpi="300" orientation="landscape" paperSize="9" r:id="rId1"/>
  <headerFooter alignWithMargins="0">
    <oddHeader>&amp;L&amp;14&amp;ECeny jednostkowe&amp;E
&amp;12Grupa Górazdze&amp;C&amp;14&amp;A</oddHeader>
    <oddFooter>&amp;LPlik: &amp;F / &amp;A&amp;CStrona: &amp;P / &amp;N</oddFooter>
  </headerFooter>
  <rowBreaks count="1" manualBreakCount="1">
    <brk id="2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7.375" style="0" customWidth="1"/>
    <col min="2" max="2" width="11.00390625" style="0" customWidth="1"/>
    <col min="3" max="3" width="9.875" style="0" customWidth="1"/>
  </cols>
  <sheetData>
    <row r="1" spans="1:2" ht="12.75">
      <c r="A1" s="3" t="s">
        <v>1445</v>
      </c>
      <c r="B1" s="1"/>
    </row>
    <row r="2" spans="1:2" s="8" customFormat="1" ht="45">
      <c r="A2" s="6"/>
      <c r="B2" s="7" t="s">
        <v>894</v>
      </c>
    </row>
    <row r="3" spans="1:2" ht="18">
      <c r="A3" s="2"/>
      <c r="B3" s="3"/>
    </row>
    <row r="4" spans="1:2" ht="37.5" customHeight="1">
      <c r="A4" s="4">
        <v>1</v>
      </c>
      <c r="B4" s="5" t="s">
        <v>1723</v>
      </c>
    </row>
    <row r="5" spans="1:2" ht="37.5" customHeight="1">
      <c r="A5" s="4">
        <v>2</v>
      </c>
      <c r="B5" s="5" t="s">
        <v>293</v>
      </c>
    </row>
    <row r="6" spans="1:2" ht="37.5" customHeight="1">
      <c r="A6" s="4">
        <v>3</v>
      </c>
      <c r="B6" s="5" t="s">
        <v>1724</v>
      </c>
    </row>
    <row r="7" spans="1:2" ht="37.5" customHeight="1">
      <c r="A7" s="4">
        <v>4</v>
      </c>
      <c r="B7" s="5" t="s">
        <v>1447</v>
      </c>
    </row>
    <row r="8" spans="1:2" ht="37.5" customHeight="1">
      <c r="A8" s="4">
        <v>5</v>
      </c>
      <c r="B8" s="5" t="s">
        <v>1725</v>
      </c>
    </row>
    <row r="9" spans="1:2" ht="37.5" customHeight="1">
      <c r="A9" s="4">
        <v>6</v>
      </c>
      <c r="B9" s="5" t="s">
        <v>853</v>
      </c>
    </row>
    <row r="10" spans="1:2" ht="37.5" customHeight="1">
      <c r="A10" s="4">
        <v>7</v>
      </c>
      <c r="B10" s="5" t="s">
        <v>1929</v>
      </c>
    </row>
    <row r="11" spans="1:2" ht="37.5" customHeight="1">
      <c r="A11" s="4">
        <v>8</v>
      </c>
      <c r="B11" s="5" t="s">
        <v>1448</v>
      </c>
    </row>
    <row r="12" spans="1:2" ht="37.5" customHeight="1">
      <c r="A12" s="4">
        <v>9</v>
      </c>
      <c r="B12" s="5" t="s">
        <v>1449</v>
      </c>
    </row>
    <row r="13" spans="1:2" ht="37.5" customHeight="1">
      <c r="A13" s="4">
        <v>10</v>
      </c>
      <c r="B13" s="5" t="s">
        <v>1450</v>
      </c>
    </row>
    <row r="14" spans="1:2" ht="37.5" customHeight="1">
      <c r="A14" s="4">
        <v>11</v>
      </c>
      <c r="B14" s="5" t="s">
        <v>275</v>
      </c>
    </row>
    <row r="15" spans="1:2" ht="37.5" customHeight="1">
      <c r="A15" s="4">
        <v>12</v>
      </c>
      <c r="B15" s="5" t="s">
        <v>274</v>
      </c>
    </row>
    <row r="16" spans="1:2" ht="37.5" customHeight="1">
      <c r="A16" s="4"/>
      <c r="B16" s="5"/>
    </row>
    <row r="17" spans="1:2" ht="37.5" customHeight="1">
      <c r="A17" s="4"/>
      <c r="B17" s="5"/>
    </row>
    <row r="18" spans="1:2" ht="37.5" customHeight="1">
      <c r="A18" s="4"/>
      <c r="B18" s="5"/>
    </row>
  </sheetData>
  <sheetProtection/>
  <printOptions/>
  <pageMargins left="0.75" right="0.75" top="1.31" bottom="1" header="0.5" footer="0.65"/>
  <pageSetup horizontalDpi="300" verticalDpi="300" orientation="portrait" paperSize="9" r:id="rId1"/>
  <headerFooter alignWithMargins="0">
    <oddHeader>&amp;C&amp;A</oddHeader>
    <oddFooter>&amp;L&amp;F / &amp;A&amp;CStrona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zoomScale="75" zoomScaleNormal="75" zoomScalePageLayoutView="0" workbookViewId="0" topLeftCell="A1">
      <selection activeCell="L13" sqref="L13"/>
    </sheetView>
  </sheetViews>
  <sheetFormatPr defaultColWidth="9.00390625" defaultRowHeight="12.75"/>
  <cols>
    <col min="1" max="1" width="32.25390625" style="78" customWidth="1"/>
    <col min="2" max="2" width="3.625" style="78" customWidth="1"/>
    <col min="3" max="3" width="2.625" style="78" customWidth="1"/>
    <col min="4" max="4" width="16.75390625" style="78" customWidth="1"/>
    <col min="5" max="5" width="12.25390625" style="78" customWidth="1"/>
    <col min="6" max="6" width="14.25390625" style="78" customWidth="1"/>
    <col min="7" max="7" width="11.875" style="78" customWidth="1"/>
    <col min="8" max="8" width="0.2421875" style="78" hidden="1" customWidth="1"/>
    <col min="9" max="9" width="9.125" style="78" hidden="1" customWidth="1"/>
    <col min="10" max="16384" width="9.125" style="78" customWidth="1"/>
  </cols>
  <sheetData>
    <row r="1" spans="1:5" s="121" customFormat="1" ht="27.75">
      <c r="A1" s="120" t="s">
        <v>890</v>
      </c>
      <c r="E1" s="122" t="s">
        <v>1445</v>
      </c>
    </row>
    <row r="2" spans="1:5" s="121" customFormat="1" ht="27.75">
      <c r="A2" s="120"/>
      <c r="D2" s="122" t="s">
        <v>1445</v>
      </c>
      <c r="E2" s="122"/>
    </row>
    <row r="3" ht="31.5" customHeight="1" thickBot="1">
      <c r="A3" s="125"/>
    </row>
    <row r="4" spans="1:7" s="110" customFormat="1" ht="18">
      <c r="A4" s="123" t="s">
        <v>1445</v>
      </c>
      <c r="B4" s="111" t="s">
        <v>1445</v>
      </c>
      <c r="C4" s="112"/>
      <c r="D4" s="112"/>
      <c r="E4" s="113"/>
      <c r="F4" s="113"/>
      <c r="G4" s="114"/>
    </row>
    <row r="5" spans="1:7" s="61" customFormat="1" ht="15.75">
      <c r="A5" s="142"/>
      <c r="B5" s="128"/>
      <c r="C5" s="128"/>
      <c r="D5" s="128"/>
      <c r="E5" s="150"/>
      <c r="F5" s="129"/>
      <c r="G5" s="72"/>
    </row>
    <row r="6" spans="1:7" s="61" customFormat="1" ht="15.75">
      <c r="A6" s="116" t="s">
        <v>1445</v>
      </c>
      <c r="B6" s="128"/>
      <c r="C6" s="128"/>
      <c r="D6" s="128"/>
      <c r="E6" s="129"/>
      <c r="F6" s="129"/>
      <c r="G6" s="72"/>
    </row>
    <row r="7" spans="1:7" s="61" customFormat="1" ht="15">
      <c r="A7" s="116"/>
      <c r="B7" s="59"/>
      <c r="C7" s="59"/>
      <c r="D7" s="58"/>
      <c r="E7" s="60"/>
      <c r="F7" s="60"/>
      <c r="G7" s="72"/>
    </row>
    <row r="8" spans="1:7" s="61" customFormat="1" ht="15">
      <c r="A8" s="116"/>
      <c r="B8" s="59" t="s">
        <v>1445</v>
      </c>
      <c r="C8" s="59" t="s">
        <v>1445</v>
      </c>
      <c r="D8" s="58" t="s">
        <v>1445</v>
      </c>
      <c r="E8" s="60"/>
      <c r="F8" s="60"/>
      <c r="G8" s="72"/>
    </row>
    <row r="9" spans="1:7" s="61" customFormat="1" ht="15">
      <c r="A9" s="116"/>
      <c r="B9" s="59" t="s">
        <v>1445</v>
      </c>
      <c r="C9" s="59" t="s">
        <v>1445</v>
      </c>
      <c r="D9" s="58" t="s">
        <v>1445</v>
      </c>
      <c r="E9" s="60"/>
      <c r="F9" s="60"/>
      <c r="G9" s="72"/>
    </row>
    <row r="10" spans="1:7" s="61" customFormat="1" ht="15.75">
      <c r="A10" s="142" t="s">
        <v>878</v>
      </c>
      <c r="B10" s="59" t="s">
        <v>1719</v>
      </c>
      <c r="C10" s="59" t="s">
        <v>1445</v>
      </c>
      <c r="D10" s="58" t="s">
        <v>879</v>
      </c>
      <c r="E10" s="60"/>
      <c r="F10" s="60"/>
      <c r="G10" s="72"/>
    </row>
    <row r="11" spans="1:7" s="61" customFormat="1" ht="15">
      <c r="A11" s="116"/>
      <c r="B11" s="59" t="s">
        <v>1719</v>
      </c>
      <c r="C11" s="59" t="s">
        <v>1445</v>
      </c>
      <c r="D11" s="58" t="s">
        <v>880</v>
      </c>
      <c r="E11" s="60"/>
      <c r="F11" s="60"/>
      <c r="G11" s="72"/>
    </row>
    <row r="12" spans="1:7" s="61" customFormat="1" ht="15">
      <c r="A12" s="116" t="s">
        <v>1445</v>
      </c>
      <c r="B12" s="59" t="s">
        <v>1719</v>
      </c>
      <c r="C12" s="59"/>
      <c r="D12" s="58" t="s">
        <v>881</v>
      </c>
      <c r="E12" s="60"/>
      <c r="F12" s="60"/>
      <c r="G12" s="72"/>
    </row>
    <row r="13" spans="1:7" s="61" customFormat="1" ht="15">
      <c r="A13" s="116" t="s">
        <v>1445</v>
      </c>
      <c r="B13" s="59" t="s">
        <v>1719</v>
      </c>
      <c r="C13" s="59" t="s">
        <v>1445</v>
      </c>
      <c r="D13" s="58" t="s">
        <v>882</v>
      </c>
      <c r="E13" s="60"/>
      <c r="F13" s="60"/>
      <c r="G13" s="72"/>
    </row>
    <row r="14" spans="1:7" s="61" customFormat="1" ht="15">
      <c r="A14" s="116"/>
      <c r="B14" s="59"/>
      <c r="C14" s="59"/>
      <c r="D14" s="58" t="s">
        <v>1445</v>
      </c>
      <c r="E14" s="60"/>
      <c r="F14" s="60"/>
      <c r="G14" s="72"/>
    </row>
    <row r="15" spans="1:7" s="61" customFormat="1" ht="15">
      <c r="A15" s="116"/>
      <c r="B15" s="59"/>
      <c r="C15" s="59"/>
      <c r="D15" s="58" t="s">
        <v>1445</v>
      </c>
      <c r="E15" s="60"/>
      <c r="F15" s="60"/>
      <c r="G15" s="72"/>
    </row>
    <row r="16" spans="1:7" s="61" customFormat="1" ht="15.75">
      <c r="A16" s="142" t="s">
        <v>420</v>
      </c>
      <c r="B16" s="59" t="s">
        <v>1719</v>
      </c>
      <c r="C16" s="59"/>
      <c r="D16" s="58" t="s">
        <v>421</v>
      </c>
      <c r="E16" s="60"/>
      <c r="F16" s="60"/>
      <c r="G16" s="72"/>
    </row>
    <row r="17" spans="1:7" s="61" customFormat="1" ht="15">
      <c r="A17" s="116"/>
      <c r="B17" s="59" t="s">
        <v>1445</v>
      </c>
      <c r="C17" s="59" t="s">
        <v>1445</v>
      </c>
      <c r="D17" s="58" t="s">
        <v>422</v>
      </c>
      <c r="E17" s="60"/>
      <c r="F17" s="60"/>
      <c r="G17" s="72"/>
    </row>
    <row r="18" spans="1:7" s="61" customFormat="1" ht="15">
      <c r="A18" s="116"/>
      <c r="B18" s="59"/>
      <c r="C18" s="59"/>
      <c r="D18" s="58" t="s">
        <v>1445</v>
      </c>
      <c r="E18" s="60"/>
      <c r="F18" s="60"/>
      <c r="G18" s="72"/>
    </row>
    <row r="19" spans="1:7" s="61" customFormat="1" ht="15">
      <c r="A19" s="116"/>
      <c r="B19" s="59"/>
      <c r="C19" s="59"/>
      <c r="D19" s="58" t="s">
        <v>1445</v>
      </c>
      <c r="E19" s="60"/>
      <c r="F19" s="60"/>
      <c r="G19" s="72"/>
    </row>
    <row r="20" spans="1:7" s="61" customFormat="1" ht="15.75">
      <c r="A20" s="142" t="s">
        <v>1733</v>
      </c>
      <c r="B20" s="59" t="s">
        <v>1719</v>
      </c>
      <c r="C20" s="59"/>
      <c r="D20" s="58" t="s">
        <v>1734</v>
      </c>
      <c r="E20" s="60"/>
      <c r="F20" s="60"/>
      <c r="G20" s="72"/>
    </row>
    <row r="21" spans="1:7" s="61" customFormat="1" ht="15">
      <c r="A21" s="116"/>
      <c r="B21" s="59" t="s">
        <v>1719</v>
      </c>
      <c r="C21" s="59" t="s">
        <v>1445</v>
      </c>
      <c r="D21" s="58" t="s">
        <v>851</v>
      </c>
      <c r="E21" s="60"/>
      <c r="F21" s="60"/>
      <c r="G21" s="72"/>
    </row>
    <row r="22" spans="1:7" s="61" customFormat="1" ht="15">
      <c r="A22" s="116"/>
      <c r="B22" s="59" t="s">
        <v>1719</v>
      </c>
      <c r="C22" s="59"/>
      <c r="D22" s="58" t="s">
        <v>852</v>
      </c>
      <c r="E22" s="60"/>
      <c r="F22" s="60"/>
      <c r="G22" s="72"/>
    </row>
    <row r="23" spans="1:7" s="61" customFormat="1" ht="15">
      <c r="A23" s="116"/>
      <c r="B23" s="59"/>
      <c r="C23" s="59"/>
      <c r="D23" s="58" t="s">
        <v>1445</v>
      </c>
      <c r="E23" s="60"/>
      <c r="F23" s="60"/>
      <c r="G23" s="72"/>
    </row>
    <row r="24" spans="1:7" s="61" customFormat="1" ht="15">
      <c r="A24" s="116"/>
      <c r="B24" s="59"/>
      <c r="C24" s="59"/>
      <c r="D24" s="58"/>
      <c r="E24" s="60"/>
      <c r="F24" s="60"/>
      <c r="G24" s="72"/>
    </row>
    <row r="25" spans="1:7" s="61" customFormat="1" ht="15">
      <c r="A25" s="116"/>
      <c r="B25" s="59"/>
      <c r="C25" s="59"/>
      <c r="D25" s="58"/>
      <c r="E25" s="60"/>
      <c r="F25" s="60"/>
      <c r="G25" s="72"/>
    </row>
    <row r="26" spans="1:7" s="61" customFormat="1" ht="15">
      <c r="A26" s="116"/>
      <c r="B26" s="59"/>
      <c r="C26" s="59"/>
      <c r="D26" s="58"/>
      <c r="E26" s="60"/>
      <c r="F26" s="60"/>
      <c r="G26" s="72"/>
    </row>
    <row r="27" spans="1:7" s="61" customFormat="1" ht="15">
      <c r="A27" s="116"/>
      <c r="B27" s="59"/>
      <c r="C27" s="59"/>
      <c r="D27" s="58"/>
      <c r="E27" s="60"/>
      <c r="F27" s="60"/>
      <c r="G27" s="72"/>
    </row>
    <row r="28" spans="1:7" s="61" customFormat="1" ht="15">
      <c r="A28" s="116"/>
      <c r="B28" s="59"/>
      <c r="C28" s="59"/>
      <c r="D28" s="58"/>
      <c r="E28" s="60"/>
      <c r="F28" s="60"/>
      <c r="G28" s="72"/>
    </row>
    <row r="29" spans="1:7" s="61" customFormat="1" ht="15">
      <c r="A29" s="116" t="s">
        <v>1445</v>
      </c>
      <c r="B29" s="59" t="s">
        <v>1445</v>
      </c>
      <c r="C29" s="59" t="s">
        <v>1445</v>
      </c>
      <c r="D29" s="58" t="s">
        <v>1445</v>
      </c>
      <c r="E29" s="60"/>
      <c r="F29" s="60"/>
      <c r="G29" s="72"/>
    </row>
    <row r="30" spans="1:7" s="61" customFormat="1" ht="15">
      <c r="A30" s="116"/>
      <c r="B30" s="59" t="s">
        <v>1445</v>
      </c>
      <c r="C30" s="59" t="s">
        <v>1445</v>
      </c>
      <c r="D30" s="58" t="s">
        <v>1445</v>
      </c>
      <c r="E30" s="60"/>
      <c r="F30" s="60"/>
      <c r="G30" s="72"/>
    </row>
    <row r="31" spans="1:7" s="61" customFormat="1" ht="15">
      <c r="A31" s="116"/>
      <c r="B31" s="58"/>
      <c r="C31" s="59"/>
      <c r="D31" s="58" t="s">
        <v>1445</v>
      </c>
      <c r="E31" s="60"/>
      <c r="F31" s="60"/>
      <c r="G31" s="72"/>
    </row>
    <row r="32" spans="1:7" s="61" customFormat="1" ht="15">
      <c r="A32" s="116"/>
      <c r="B32" s="58"/>
      <c r="C32" s="59"/>
      <c r="D32" s="58"/>
      <c r="E32" s="60"/>
      <c r="F32" s="60"/>
      <c r="G32" s="72"/>
    </row>
    <row r="33" spans="1:7" s="61" customFormat="1" ht="15">
      <c r="A33" s="116"/>
      <c r="B33" s="58"/>
      <c r="C33" s="59"/>
      <c r="D33" s="58"/>
      <c r="E33" s="60"/>
      <c r="F33" s="60"/>
      <c r="G33" s="72"/>
    </row>
    <row r="34" spans="1:7" s="61" customFormat="1" ht="15.75" thickBot="1">
      <c r="A34" s="117"/>
      <c r="B34" s="75"/>
      <c r="C34" s="75"/>
      <c r="D34" s="74"/>
      <c r="E34" s="76"/>
      <c r="F34" s="76"/>
      <c r="G34" s="77"/>
    </row>
    <row r="35" spans="1:5" s="121" customFormat="1" ht="27.75">
      <c r="A35" s="120" t="s">
        <v>549</v>
      </c>
      <c r="E35" s="122" t="s">
        <v>1445</v>
      </c>
    </row>
    <row r="36" spans="1:5" s="121" customFormat="1" ht="27.75">
      <c r="A36" s="120"/>
      <c r="D36" s="122" t="s">
        <v>550</v>
      </c>
      <c r="E36" s="122"/>
    </row>
    <row r="37" ht="31.5" customHeight="1" thickBot="1">
      <c r="A37" s="125"/>
    </row>
    <row r="38" spans="1:7" s="110" customFormat="1" ht="18">
      <c r="A38" s="123" t="s">
        <v>1445</v>
      </c>
      <c r="B38" s="111" t="s">
        <v>1445</v>
      </c>
      <c r="C38" s="112"/>
      <c r="D38" s="112"/>
      <c r="E38" s="113"/>
      <c r="F38" s="113"/>
      <c r="G38" s="114"/>
    </row>
    <row r="39" spans="1:7" s="61" customFormat="1" ht="15">
      <c r="A39" s="115"/>
      <c r="B39" s="58"/>
      <c r="C39" s="59"/>
      <c r="D39" s="59"/>
      <c r="E39" s="60"/>
      <c r="F39" s="60"/>
      <c r="G39" s="72"/>
    </row>
    <row r="40" spans="1:7" s="61" customFormat="1" ht="15">
      <c r="A40" s="115" t="s">
        <v>1451</v>
      </c>
      <c r="B40" s="59" t="s">
        <v>1445</v>
      </c>
      <c r="C40" s="59" t="s">
        <v>1445</v>
      </c>
      <c r="D40" s="58" t="s">
        <v>1445</v>
      </c>
      <c r="E40" s="60"/>
      <c r="F40" s="60"/>
      <c r="G40" s="72"/>
    </row>
    <row r="41" spans="1:7" s="61" customFormat="1" ht="15">
      <c r="A41" s="116" t="s">
        <v>1445</v>
      </c>
      <c r="B41" s="59" t="s">
        <v>1452</v>
      </c>
      <c r="C41" s="59" t="s">
        <v>1453</v>
      </c>
      <c r="D41" s="58" t="s">
        <v>1454</v>
      </c>
      <c r="E41" s="60"/>
      <c r="F41" s="60"/>
      <c r="G41" s="72"/>
    </row>
    <row r="42" spans="1:7" s="61" customFormat="1" ht="15">
      <c r="A42" s="116"/>
      <c r="B42" s="59" t="s">
        <v>1455</v>
      </c>
      <c r="C42" s="59" t="s">
        <v>1453</v>
      </c>
      <c r="D42" s="58" t="s">
        <v>1722</v>
      </c>
      <c r="E42" s="60"/>
      <c r="F42" s="60"/>
      <c r="G42" s="72"/>
    </row>
    <row r="43" spans="1:7" s="61" customFormat="1" ht="15">
      <c r="A43" s="116"/>
      <c r="B43" s="59" t="s">
        <v>1456</v>
      </c>
      <c r="C43" s="59" t="s">
        <v>1453</v>
      </c>
      <c r="D43" s="58" t="s">
        <v>556</v>
      </c>
      <c r="E43" s="60"/>
      <c r="F43" s="60"/>
      <c r="G43" s="72"/>
    </row>
    <row r="44" spans="1:7" s="61" customFormat="1" ht="15">
      <c r="A44" s="116"/>
      <c r="B44" s="59"/>
      <c r="C44" s="59"/>
      <c r="D44" s="58"/>
      <c r="E44" s="60"/>
      <c r="F44" s="60"/>
      <c r="G44" s="72"/>
    </row>
    <row r="45" spans="1:7" s="61" customFormat="1" ht="15">
      <c r="A45" s="116"/>
      <c r="B45" s="59" t="s">
        <v>1445</v>
      </c>
      <c r="C45" s="59" t="s">
        <v>1445</v>
      </c>
      <c r="D45" s="58"/>
      <c r="E45" s="60"/>
      <c r="F45" s="60"/>
      <c r="G45" s="72"/>
    </row>
    <row r="46" spans="1:7" s="61" customFormat="1" ht="15">
      <c r="A46" s="115" t="s">
        <v>1457</v>
      </c>
      <c r="B46" s="59"/>
      <c r="C46" s="59"/>
      <c r="D46" s="58"/>
      <c r="E46" s="60"/>
      <c r="F46" s="60"/>
      <c r="G46" s="72"/>
    </row>
    <row r="47" spans="1:7" s="61" customFormat="1" ht="15">
      <c r="A47" s="116" t="s">
        <v>1445</v>
      </c>
      <c r="B47" s="59" t="s">
        <v>1458</v>
      </c>
      <c r="C47" s="59" t="s">
        <v>1453</v>
      </c>
      <c r="D47" s="58" t="s">
        <v>885</v>
      </c>
      <c r="E47" s="60"/>
      <c r="F47" s="60"/>
      <c r="G47" s="72"/>
    </row>
    <row r="48" spans="1:7" s="61" customFormat="1" ht="15">
      <c r="A48" s="116"/>
      <c r="B48" s="59"/>
      <c r="C48" s="59"/>
      <c r="D48" s="58" t="s">
        <v>869</v>
      </c>
      <c r="E48" s="60"/>
      <c r="F48" s="60"/>
      <c r="G48" s="72"/>
    </row>
    <row r="49" spans="1:7" s="61" customFormat="1" ht="15">
      <c r="A49" s="116"/>
      <c r="B49" s="59"/>
      <c r="C49" s="59"/>
      <c r="D49" s="58" t="s">
        <v>877</v>
      </c>
      <c r="E49" s="60"/>
      <c r="F49" s="60"/>
      <c r="G49" s="72"/>
    </row>
    <row r="50" spans="1:7" s="61" customFormat="1" ht="15">
      <c r="A50" s="116"/>
      <c r="B50" s="59"/>
      <c r="C50" s="59"/>
      <c r="D50" s="58"/>
      <c r="E50" s="60"/>
      <c r="F50" s="60"/>
      <c r="G50" s="72"/>
    </row>
    <row r="51" spans="1:7" s="61" customFormat="1" ht="15">
      <c r="A51" s="116"/>
      <c r="B51" s="59" t="s">
        <v>1459</v>
      </c>
      <c r="C51" s="59" t="s">
        <v>1453</v>
      </c>
      <c r="D51" s="58" t="s">
        <v>886</v>
      </c>
      <c r="E51" s="60"/>
      <c r="F51" s="60"/>
      <c r="G51" s="72"/>
    </row>
    <row r="52" spans="1:7" s="61" customFormat="1" ht="15">
      <c r="A52" s="116"/>
      <c r="B52" s="59"/>
      <c r="C52" s="59"/>
      <c r="D52" s="58" t="s">
        <v>887</v>
      </c>
      <c r="E52" s="60"/>
      <c r="F52" s="60"/>
      <c r="G52" s="72"/>
    </row>
    <row r="53" spans="1:7" s="61" customFormat="1" ht="15">
      <c r="A53" s="116"/>
      <c r="B53" s="59"/>
      <c r="C53" s="59"/>
      <c r="D53" s="58" t="s">
        <v>888</v>
      </c>
      <c r="E53" s="60"/>
      <c r="F53" s="60"/>
      <c r="G53" s="72"/>
    </row>
    <row r="54" spans="1:7" s="61" customFormat="1" ht="15">
      <c r="A54" s="116"/>
      <c r="B54" s="59"/>
      <c r="C54" s="59"/>
      <c r="D54" s="58"/>
      <c r="E54" s="60"/>
      <c r="F54" s="60"/>
      <c r="G54" s="72"/>
    </row>
    <row r="55" spans="1:7" s="61" customFormat="1" ht="15">
      <c r="A55" s="116"/>
      <c r="B55" s="59" t="s">
        <v>1460</v>
      </c>
      <c r="C55" s="59" t="s">
        <v>1453</v>
      </c>
      <c r="D55" s="58" t="s">
        <v>1721</v>
      </c>
      <c r="E55" s="60"/>
      <c r="F55" s="60"/>
      <c r="G55" s="72"/>
    </row>
    <row r="56" spans="1:7" s="61" customFormat="1" ht="15">
      <c r="A56" s="116"/>
      <c r="B56" s="59"/>
      <c r="C56" s="59"/>
      <c r="D56" s="58" t="s">
        <v>889</v>
      </c>
      <c r="E56" s="60"/>
      <c r="F56" s="60"/>
      <c r="G56" s="72"/>
    </row>
    <row r="57" spans="1:7" s="61" customFormat="1" ht="15">
      <c r="A57" s="116"/>
      <c r="B57" s="59"/>
      <c r="C57" s="59"/>
      <c r="D57" s="58" t="s">
        <v>888</v>
      </c>
      <c r="E57" s="60"/>
      <c r="F57" s="60"/>
      <c r="G57" s="72"/>
    </row>
    <row r="58" spans="1:7" s="61" customFormat="1" ht="15">
      <c r="A58" s="116"/>
      <c r="B58" s="59"/>
      <c r="C58" s="59"/>
      <c r="D58" s="58"/>
      <c r="E58" s="60"/>
      <c r="F58" s="60"/>
      <c r="G58" s="72"/>
    </row>
    <row r="59" spans="1:7" s="61" customFormat="1" ht="15">
      <c r="A59" s="116"/>
      <c r="B59" s="59" t="s">
        <v>883</v>
      </c>
      <c r="C59" s="59" t="s">
        <v>1453</v>
      </c>
      <c r="D59" s="58" t="s">
        <v>884</v>
      </c>
      <c r="E59" s="60"/>
      <c r="F59" s="60"/>
      <c r="G59" s="72"/>
    </row>
    <row r="60" spans="1:7" s="61" customFormat="1" ht="15.75">
      <c r="A60" s="116"/>
      <c r="B60" s="59"/>
      <c r="C60" s="59"/>
      <c r="D60" s="124" t="s">
        <v>557</v>
      </c>
      <c r="E60" s="60"/>
      <c r="F60" s="60"/>
      <c r="G60" s="72"/>
    </row>
    <row r="61" spans="1:7" s="61" customFormat="1" ht="15">
      <c r="A61" s="116"/>
      <c r="B61" s="59"/>
      <c r="C61" s="59"/>
      <c r="D61" s="58"/>
      <c r="E61" s="60"/>
      <c r="F61" s="60"/>
      <c r="G61" s="72"/>
    </row>
    <row r="62" spans="1:7" s="61" customFormat="1" ht="15">
      <c r="A62" s="116"/>
      <c r="B62" s="59"/>
      <c r="C62" s="59"/>
      <c r="D62" s="58"/>
      <c r="E62" s="60"/>
      <c r="F62" s="60"/>
      <c r="G62" s="72"/>
    </row>
    <row r="63" spans="1:7" s="61" customFormat="1" ht="15">
      <c r="A63" s="115" t="s">
        <v>558</v>
      </c>
      <c r="B63" s="59" t="s">
        <v>1445</v>
      </c>
      <c r="C63" s="59" t="s">
        <v>1445</v>
      </c>
      <c r="D63" s="58" t="s">
        <v>1445</v>
      </c>
      <c r="E63" s="60"/>
      <c r="F63" s="60"/>
      <c r="G63" s="72"/>
    </row>
    <row r="64" spans="1:7" s="61" customFormat="1" ht="15">
      <c r="A64" s="116"/>
      <c r="B64" s="59" t="s">
        <v>1461</v>
      </c>
      <c r="C64" s="59" t="s">
        <v>1453</v>
      </c>
      <c r="D64" s="58" t="s">
        <v>559</v>
      </c>
      <c r="E64" s="60"/>
      <c r="F64" s="60"/>
      <c r="G64" s="72"/>
    </row>
    <row r="65" spans="1:7" s="61" customFormat="1" ht="15">
      <c r="A65" s="116"/>
      <c r="B65" s="58"/>
      <c r="C65" s="59"/>
      <c r="D65" s="58" t="s">
        <v>560</v>
      </c>
      <c r="E65" s="60"/>
      <c r="F65" s="60"/>
      <c r="G65" s="72"/>
    </row>
    <row r="66" spans="1:7" s="61" customFormat="1" ht="15">
      <c r="A66" s="116"/>
      <c r="B66" s="58"/>
      <c r="C66" s="59"/>
      <c r="D66" s="58" t="s">
        <v>561</v>
      </c>
      <c r="E66" s="60"/>
      <c r="F66" s="60"/>
      <c r="G66" s="72"/>
    </row>
    <row r="67" spans="1:7" s="61" customFormat="1" ht="15">
      <c r="A67" s="116"/>
      <c r="B67" s="58"/>
      <c r="C67" s="59"/>
      <c r="D67" s="58"/>
      <c r="E67" s="60"/>
      <c r="F67" s="60"/>
      <c r="G67" s="72"/>
    </row>
    <row r="68" spans="1:7" s="61" customFormat="1" ht="15.75" thickBot="1">
      <c r="A68" s="117"/>
      <c r="B68" s="75"/>
      <c r="C68" s="75"/>
      <c r="D68" s="74"/>
      <c r="E68" s="76"/>
      <c r="F68" s="76"/>
      <c r="G68" s="77"/>
    </row>
    <row r="69" spans="1:5" s="121" customFormat="1" ht="27.75">
      <c r="A69" s="120" t="s">
        <v>551</v>
      </c>
      <c r="E69" s="122" t="s">
        <v>1445</v>
      </c>
    </row>
    <row r="70" spans="1:5" s="121" customFormat="1" ht="27.75">
      <c r="A70" s="120"/>
      <c r="D70" s="122" t="s">
        <v>552</v>
      </c>
      <c r="E70" s="122"/>
    </row>
    <row r="71" ht="31.5" customHeight="1" thickBot="1">
      <c r="A71" s="125"/>
    </row>
    <row r="72" spans="1:7" s="110" customFormat="1" ht="18">
      <c r="A72" s="123" t="s">
        <v>1445</v>
      </c>
      <c r="B72" s="111" t="s">
        <v>1445</v>
      </c>
      <c r="C72" s="112"/>
      <c r="D72" s="112"/>
      <c r="E72" s="113"/>
      <c r="F72" s="113"/>
      <c r="G72" s="114"/>
    </row>
    <row r="73" spans="1:7" s="61" customFormat="1" ht="15">
      <c r="A73" s="115"/>
      <c r="B73" s="58"/>
      <c r="C73" s="59"/>
      <c r="D73" s="59"/>
      <c r="E73" s="60"/>
      <c r="F73" s="60"/>
      <c r="G73" s="72"/>
    </row>
    <row r="74" spans="1:7" s="61" customFormat="1" ht="15">
      <c r="A74" s="115" t="s">
        <v>555</v>
      </c>
      <c r="B74" s="59" t="s">
        <v>1445</v>
      </c>
      <c r="C74" s="59" t="s">
        <v>1445</v>
      </c>
      <c r="D74" s="58" t="s">
        <v>1445</v>
      </c>
      <c r="E74" s="60"/>
      <c r="F74" s="60"/>
      <c r="G74" s="72"/>
    </row>
    <row r="75" spans="1:7" s="61" customFormat="1" ht="15">
      <c r="A75" s="116" t="s">
        <v>1445</v>
      </c>
      <c r="B75" s="59" t="s">
        <v>1452</v>
      </c>
      <c r="C75" s="59" t="s">
        <v>1453</v>
      </c>
      <c r="D75" s="58" t="s">
        <v>553</v>
      </c>
      <c r="E75" s="60"/>
      <c r="F75" s="60"/>
      <c r="G75" s="72"/>
    </row>
    <row r="76" spans="1:7" s="61" customFormat="1" ht="15">
      <c r="A76" s="116"/>
      <c r="B76" s="59" t="s">
        <v>1455</v>
      </c>
      <c r="C76" s="59" t="s">
        <v>1453</v>
      </c>
      <c r="D76" s="58" t="s">
        <v>562</v>
      </c>
      <c r="E76" s="60"/>
      <c r="F76" s="60"/>
      <c r="G76" s="72"/>
    </row>
    <row r="77" spans="1:7" s="61" customFormat="1" ht="15">
      <c r="A77" s="116"/>
      <c r="B77" s="59" t="s">
        <v>1456</v>
      </c>
      <c r="C77" s="59" t="s">
        <v>1453</v>
      </c>
      <c r="D77" s="58" t="s">
        <v>554</v>
      </c>
      <c r="E77" s="60"/>
      <c r="F77" s="60"/>
      <c r="G77" s="72"/>
    </row>
    <row r="78" spans="1:7" s="61" customFormat="1" ht="15">
      <c r="A78" s="116"/>
      <c r="B78" s="59"/>
      <c r="C78" s="59"/>
      <c r="D78" s="58"/>
      <c r="E78" s="60"/>
      <c r="F78" s="60"/>
      <c r="G78" s="72"/>
    </row>
    <row r="79" spans="1:7" s="61" customFormat="1" ht="15">
      <c r="A79" s="116"/>
      <c r="B79" s="59" t="s">
        <v>1445</v>
      </c>
      <c r="C79" s="59" t="s">
        <v>1445</v>
      </c>
      <c r="D79" s="58"/>
      <c r="E79" s="60"/>
      <c r="F79" s="60"/>
      <c r="G79" s="72"/>
    </row>
    <row r="80" spans="1:7" s="61" customFormat="1" ht="15">
      <c r="A80" s="116" t="s">
        <v>1445</v>
      </c>
      <c r="B80" s="59"/>
      <c r="C80" s="59"/>
      <c r="D80" s="58"/>
      <c r="E80" s="60"/>
      <c r="F80" s="60"/>
      <c r="G80" s="72"/>
    </row>
    <row r="81" spans="1:7" s="61" customFormat="1" ht="15">
      <c r="A81" s="116" t="s">
        <v>1445</v>
      </c>
      <c r="B81" s="59" t="s">
        <v>1445</v>
      </c>
      <c r="C81" s="59" t="s">
        <v>1445</v>
      </c>
      <c r="D81" s="58" t="s">
        <v>1445</v>
      </c>
      <c r="E81" s="60"/>
      <c r="F81" s="60"/>
      <c r="G81" s="72"/>
    </row>
    <row r="82" spans="1:7" s="61" customFormat="1" ht="15">
      <c r="A82" s="116"/>
      <c r="B82" s="59"/>
      <c r="C82" s="59"/>
      <c r="D82" s="58" t="s">
        <v>1445</v>
      </c>
      <c r="E82" s="60"/>
      <c r="F82" s="60"/>
      <c r="G82" s="72"/>
    </row>
    <row r="83" spans="1:7" s="61" customFormat="1" ht="15">
      <c r="A83" s="116"/>
      <c r="B83" s="59"/>
      <c r="C83" s="59"/>
      <c r="D83" s="58" t="s">
        <v>1445</v>
      </c>
      <c r="E83" s="60"/>
      <c r="F83" s="60"/>
      <c r="G83" s="72"/>
    </row>
    <row r="84" spans="1:7" s="61" customFormat="1" ht="15">
      <c r="A84" s="116"/>
      <c r="B84" s="59"/>
      <c r="C84" s="59"/>
      <c r="D84" s="58"/>
      <c r="E84" s="60"/>
      <c r="F84" s="60"/>
      <c r="G84" s="72"/>
    </row>
    <row r="85" spans="1:7" s="61" customFormat="1" ht="15">
      <c r="A85" s="116"/>
      <c r="B85" s="59"/>
      <c r="C85" s="59"/>
      <c r="D85" s="58"/>
      <c r="E85" s="60"/>
      <c r="F85" s="60"/>
      <c r="G85" s="72"/>
    </row>
    <row r="86" spans="1:7" s="61" customFormat="1" ht="15">
      <c r="A86" s="116"/>
      <c r="B86" s="59"/>
      <c r="C86" s="59"/>
      <c r="D86" s="58"/>
      <c r="E86" s="60"/>
      <c r="F86" s="60"/>
      <c r="G86" s="72"/>
    </row>
    <row r="87" spans="1:7" s="61" customFormat="1" ht="15">
      <c r="A87" s="116"/>
      <c r="B87" s="59" t="s">
        <v>1445</v>
      </c>
      <c r="C87" s="59" t="s">
        <v>1445</v>
      </c>
      <c r="D87" s="58" t="s">
        <v>1445</v>
      </c>
      <c r="E87" s="60"/>
      <c r="F87" s="60"/>
      <c r="G87" s="72"/>
    </row>
    <row r="88" spans="1:7" s="61" customFormat="1" ht="15">
      <c r="A88" s="116"/>
      <c r="B88" s="59"/>
      <c r="C88" s="59"/>
      <c r="D88" s="58" t="s">
        <v>1445</v>
      </c>
      <c r="E88" s="60"/>
      <c r="F88" s="60"/>
      <c r="G88" s="72"/>
    </row>
    <row r="89" spans="1:7" s="61" customFormat="1" ht="15">
      <c r="A89" s="116"/>
      <c r="B89" s="59"/>
      <c r="C89" s="59"/>
      <c r="D89" s="58"/>
      <c r="E89" s="60"/>
      <c r="F89" s="60"/>
      <c r="G89" s="72"/>
    </row>
    <row r="90" spans="1:7" s="61" customFormat="1" ht="15">
      <c r="A90" s="116"/>
      <c r="B90" s="59"/>
      <c r="C90" s="59"/>
      <c r="D90" s="58"/>
      <c r="E90" s="60"/>
      <c r="F90" s="60"/>
      <c r="G90" s="72"/>
    </row>
    <row r="91" spans="1:7" s="61" customFormat="1" ht="15">
      <c r="A91" s="116"/>
      <c r="B91" s="59"/>
      <c r="C91" s="59"/>
      <c r="D91" s="58" t="s">
        <v>1445</v>
      </c>
      <c r="E91" s="60"/>
      <c r="F91" s="60"/>
      <c r="G91" s="72"/>
    </row>
    <row r="92" spans="1:7" s="61" customFormat="1" ht="15">
      <c r="A92" s="116"/>
      <c r="B92" s="59"/>
      <c r="C92" s="59"/>
      <c r="D92" s="58"/>
      <c r="E92" s="60"/>
      <c r="F92" s="60"/>
      <c r="G92" s="72"/>
    </row>
    <row r="93" spans="1:7" s="61" customFormat="1" ht="15">
      <c r="A93" s="116"/>
      <c r="B93" s="59" t="s">
        <v>1445</v>
      </c>
      <c r="C93" s="59" t="s">
        <v>1445</v>
      </c>
      <c r="D93" s="58" t="s">
        <v>1445</v>
      </c>
      <c r="E93" s="60"/>
      <c r="F93" s="60"/>
      <c r="G93" s="72"/>
    </row>
    <row r="94" spans="1:7" s="61" customFormat="1" ht="15">
      <c r="A94" s="116"/>
      <c r="B94" s="59"/>
      <c r="C94" s="59"/>
      <c r="D94" s="58" t="s">
        <v>1445</v>
      </c>
      <c r="E94" s="60"/>
      <c r="F94" s="60"/>
      <c r="G94" s="72"/>
    </row>
    <row r="95" spans="1:7" s="61" customFormat="1" ht="15">
      <c r="A95" s="116"/>
      <c r="B95" s="59"/>
      <c r="C95" s="59"/>
      <c r="D95" s="58" t="s">
        <v>1445</v>
      </c>
      <c r="E95" s="60"/>
      <c r="F95" s="60"/>
      <c r="G95" s="72"/>
    </row>
    <row r="96" spans="1:7" s="61" customFormat="1" ht="15">
      <c r="A96" s="116"/>
      <c r="B96" s="59"/>
      <c r="C96" s="59"/>
      <c r="D96" s="58"/>
      <c r="E96" s="60"/>
      <c r="F96" s="60"/>
      <c r="G96" s="72"/>
    </row>
    <row r="97" spans="1:7" s="61" customFormat="1" ht="15">
      <c r="A97" s="116" t="s">
        <v>1445</v>
      </c>
      <c r="B97" s="59" t="s">
        <v>1445</v>
      </c>
      <c r="C97" s="59" t="s">
        <v>1445</v>
      </c>
      <c r="D97" s="58" t="s">
        <v>1445</v>
      </c>
      <c r="E97" s="60"/>
      <c r="F97" s="60"/>
      <c r="G97" s="72"/>
    </row>
    <row r="98" spans="1:7" s="61" customFormat="1" ht="15">
      <c r="A98" s="116"/>
      <c r="B98" s="59" t="s">
        <v>1445</v>
      </c>
      <c r="C98" s="59" t="s">
        <v>1445</v>
      </c>
      <c r="D98" s="58" t="s">
        <v>1445</v>
      </c>
      <c r="E98" s="60"/>
      <c r="F98" s="60"/>
      <c r="G98" s="72"/>
    </row>
    <row r="99" spans="1:7" s="61" customFormat="1" ht="15">
      <c r="A99" s="116"/>
      <c r="B99" s="58"/>
      <c r="C99" s="59"/>
      <c r="D99" s="58" t="s">
        <v>1445</v>
      </c>
      <c r="E99" s="60"/>
      <c r="F99" s="60"/>
      <c r="G99" s="72"/>
    </row>
    <row r="100" spans="1:7" s="61" customFormat="1" ht="15">
      <c r="A100" s="116"/>
      <c r="B100" s="58"/>
      <c r="C100" s="59"/>
      <c r="D100" s="58"/>
      <c r="E100" s="60"/>
      <c r="F100" s="60"/>
      <c r="G100" s="72"/>
    </row>
    <row r="101" spans="1:7" s="61" customFormat="1" ht="15">
      <c r="A101" s="116"/>
      <c r="B101" s="58"/>
      <c r="C101" s="59"/>
      <c r="D101" s="58"/>
      <c r="E101" s="60"/>
      <c r="F101" s="60"/>
      <c r="G101" s="72"/>
    </row>
    <row r="102" spans="1:7" s="61" customFormat="1" ht="15.75" thickBot="1">
      <c r="A102" s="117"/>
      <c r="B102" s="75"/>
      <c r="C102" s="75"/>
      <c r="D102" s="74"/>
      <c r="E102" s="76"/>
      <c r="F102" s="76"/>
      <c r="G102" s="77"/>
    </row>
    <row r="103" spans="1:5" s="121" customFormat="1" ht="27.75">
      <c r="A103" s="120" t="s">
        <v>799</v>
      </c>
      <c r="E103" s="122" t="s">
        <v>1445</v>
      </c>
    </row>
    <row r="104" spans="1:5" s="121" customFormat="1" ht="27.75">
      <c r="A104" s="120"/>
      <c r="D104" s="122" t="s">
        <v>800</v>
      </c>
      <c r="E104" s="122"/>
    </row>
    <row r="105" ht="31.5" customHeight="1" thickBot="1">
      <c r="A105" s="125"/>
    </row>
    <row r="106" spans="1:7" s="110" customFormat="1" ht="18">
      <c r="A106" s="123" t="s">
        <v>1445</v>
      </c>
      <c r="B106" s="111" t="s">
        <v>1445</v>
      </c>
      <c r="C106" s="112"/>
      <c r="D106" s="112"/>
      <c r="E106" s="113"/>
      <c r="F106" s="113"/>
      <c r="G106" s="114"/>
    </row>
    <row r="107" spans="1:7" s="61" customFormat="1" ht="15">
      <c r="A107" s="115"/>
      <c r="B107" s="58"/>
      <c r="C107" s="59"/>
      <c r="D107" s="59"/>
      <c r="E107" s="60"/>
      <c r="F107" s="60"/>
      <c r="G107" s="72"/>
    </row>
    <row r="108" spans="1:7" s="61" customFormat="1" ht="15">
      <c r="A108" s="115" t="s">
        <v>803</v>
      </c>
      <c r="B108" s="59" t="s">
        <v>1445</v>
      </c>
      <c r="C108" s="59" t="s">
        <v>1445</v>
      </c>
      <c r="D108" s="58" t="s">
        <v>1445</v>
      </c>
      <c r="E108" s="60"/>
      <c r="F108" s="60"/>
      <c r="G108" s="72"/>
    </row>
    <row r="109" spans="1:7" s="61" customFormat="1" ht="15">
      <c r="A109" s="116" t="s">
        <v>1445</v>
      </c>
      <c r="B109" s="59" t="s">
        <v>1452</v>
      </c>
      <c r="C109" s="59" t="s">
        <v>1453</v>
      </c>
      <c r="D109" s="58" t="s">
        <v>804</v>
      </c>
      <c r="E109" s="60"/>
      <c r="F109" s="60"/>
      <c r="G109" s="72"/>
    </row>
    <row r="110" spans="1:7" s="61" customFormat="1" ht="15">
      <c r="A110" s="116"/>
      <c r="B110" s="59" t="s">
        <v>1455</v>
      </c>
      <c r="C110" s="59" t="s">
        <v>1453</v>
      </c>
      <c r="D110" s="58" t="s">
        <v>1926</v>
      </c>
      <c r="E110" s="60"/>
      <c r="F110" s="60"/>
      <c r="G110" s="72"/>
    </row>
    <row r="111" spans="1:7" s="61" customFormat="1" ht="15">
      <c r="A111" s="116"/>
      <c r="B111" s="59" t="s">
        <v>1456</v>
      </c>
      <c r="C111" s="59" t="s">
        <v>1453</v>
      </c>
      <c r="D111" s="58" t="s">
        <v>805</v>
      </c>
      <c r="E111" s="60"/>
      <c r="F111" s="60"/>
      <c r="G111" s="72"/>
    </row>
    <row r="112" spans="1:7" s="61" customFormat="1" ht="15">
      <c r="A112" s="116"/>
      <c r="B112" s="59"/>
      <c r="C112" s="59"/>
      <c r="D112" s="58"/>
      <c r="E112" s="60"/>
      <c r="F112" s="60"/>
      <c r="G112" s="72"/>
    </row>
    <row r="113" spans="1:7" s="61" customFormat="1" ht="15">
      <c r="A113" s="116"/>
      <c r="B113" s="59" t="s">
        <v>1445</v>
      </c>
      <c r="C113" s="59" t="s">
        <v>1445</v>
      </c>
      <c r="D113" s="58"/>
      <c r="E113" s="60"/>
      <c r="F113" s="60"/>
      <c r="G113" s="72"/>
    </row>
    <row r="114" spans="1:7" s="61" customFormat="1" ht="15">
      <c r="A114" s="116" t="s">
        <v>1445</v>
      </c>
      <c r="B114" s="59"/>
      <c r="C114" s="59"/>
      <c r="D114" s="58"/>
      <c r="E114" s="60"/>
      <c r="F114" s="60"/>
      <c r="G114" s="72"/>
    </row>
    <row r="115" spans="1:7" s="61" customFormat="1" ht="15">
      <c r="A115" s="116" t="s">
        <v>1445</v>
      </c>
      <c r="B115" s="59" t="s">
        <v>1445</v>
      </c>
      <c r="C115" s="59" t="s">
        <v>1445</v>
      </c>
      <c r="D115" s="58" t="s">
        <v>1445</v>
      </c>
      <c r="E115" s="60"/>
      <c r="F115" s="60"/>
      <c r="G115" s="72"/>
    </row>
    <row r="116" spans="1:7" s="61" customFormat="1" ht="15">
      <c r="A116" s="116"/>
      <c r="B116" s="59"/>
      <c r="C116" s="59"/>
      <c r="D116" s="58" t="s">
        <v>1445</v>
      </c>
      <c r="E116" s="60"/>
      <c r="F116" s="60"/>
      <c r="G116" s="72"/>
    </row>
    <row r="117" spans="1:7" s="61" customFormat="1" ht="15">
      <c r="A117" s="116"/>
      <c r="B117" s="59"/>
      <c r="C117" s="59"/>
      <c r="D117" s="58" t="s">
        <v>1445</v>
      </c>
      <c r="E117" s="60"/>
      <c r="F117" s="60"/>
      <c r="G117" s="72"/>
    </row>
    <row r="118" spans="1:7" s="61" customFormat="1" ht="15">
      <c r="A118" s="116"/>
      <c r="B118" s="59"/>
      <c r="C118" s="59"/>
      <c r="D118" s="58"/>
      <c r="E118" s="60"/>
      <c r="F118" s="60"/>
      <c r="G118" s="72"/>
    </row>
    <row r="119" spans="1:7" s="61" customFormat="1" ht="15">
      <c r="A119" s="116"/>
      <c r="B119" s="59" t="s">
        <v>1445</v>
      </c>
      <c r="C119" s="59" t="s">
        <v>1445</v>
      </c>
      <c r="D119" s="58" t="s">
        <v>1445</v>
      </c>
      <c r="E119" s="60"/>
      <c r="F119" s="60"/>
      <c r="G119" s="72"/>
    </row>
    <row r="120" spans="1:7" s="61" customFormat="1" ht="15">
      <c r="A120" s="116"/>
      <c r="B120" s="59"/>
      <c r="C120" s="59"/>
      <c r="D120" s="58" t="s">
        <v>1445</v>
      </c>
      <c r="E120" s="60"/>
      <c r="F120" s="60"/>
      <c r="G120" s="72"/>
    </row>
    <row r="121" spans="1:7" s="61" customFormat="1" ht="15">
      <c r="A121" s="116"/>
      <c r="B121" s="59"/>
      <c r="C121" s="59"/>
      <c r="D121" s="58" t="s">
        <v>1445</v>
      </c>
      <c r="E121" s="60"/>
      <c r="F121" s="60"/>
      <c r="G121" s="72"/>
    </row>
    <row r="122" spans="1:7" s="61" customFormat="1" ht="15">
      <c r="A122" s="116"/>
      <c r="B122" s="59"/>
      <c r="C122" s="59"/>
      <c r="D122" s="58"/>
      <c r="E122" s="60"/>
      <c r="F122" s="60"/>
      <c r="G122" s="72"/>
    </row>
    <row r="123" spans="1:7" s="61" customFormat="1" ht="15">
      <c r="A123" s="115" t="s">
        <v>1726</v>
      </c>
      <c r="B123" s="59" t="s">
        <v>1719</v>
      </c>
      <c r="C123" s="58" t="s">
        <v>1729</v>
      </c>
      <c r="D123" s="58"/>
      <c r="E123" s="60"/>
      <c r="F123" s="144" t="s">
        <v>1728</v>
      </c>
      <c r="G123" s="72"/>
    </row>
    <row r="124" spans="1:7" s="61" customFormat="1" ht="15">
      <c r="A124" s="116"/>
      <c r="B124" s="59" t="s">
        <v>1719</v>
      </c>
      <c r="C124" s="58" t="s">
        <v>1727</v>
      </c>
      <c r="D124" s="58"/>
      <c r="E124" s="60"/>
      <c r="F124" s="143" t="s">
        <v>1730</v>
      </c>
      <c r="G124" s="72"/>
    </row>
    <row r="125" spans="1:7" s="61" customFormat="1" ht="15">
      <c r="A125" s="116"/>
      <c r="B125" s="59" t="s">
        <v>1719</v>
      </c>
      <c r="C125" s="58" t="s">
        <v>1732</v>
      </c>
      <c r="D125" s="58"/>
      <c r="E125" s="60"/>
      <c r="F125" s="60"/>
      <c r="G125" s="72"/>
    </row>
    <row r="126" spans="1:7" s="61" customFormat="1" ht="15">
      <c r="A126" s="116"/>
      <c r="B126" s="59"/>
      <c r="C126" s="59"/>
      <c r="D126" s="58"/>
      <c r="E126" s="60"/>
      <c r="F126" s="60"/>
      <c r="G126" s="72"/>
    </row>
    <row r="127" spans="1:7" s="61" customFormat="1" ht="15">
      <c r="A127" s="116"/>
      <c r="B127" s="59"/>
      <c r="C127" s="59"/>
      <c r="D127" s="58"/>
      <c r="E127" s="60"/>
      <c r="F127" s="60"/>
      <c r="G127" s="72"/>
    </row>
    <row r="128" spans="1:7" s="61" customFormat="1" ht="15">
      <c r="A128" s="116"/>
      <c r="B128" s="59"/>
      <c r="C128" s="59"/>
      <c r="D128" s="58"/>
      <c r="E128" s="60"/>
      <c r="F128" s="60"/>
      <c r="G128" s="72"/>
    </row>
    <row r="129" spans="1:7" s="61" customFormat="1" ht="15">
      <c r="A129" s="115" t="s">
        <v>563</v>
      </c>
      <c r="B129" s="59" t="s">
        <v>1719</v>
      </c>
      <c r="C129" s="58" t="s">
        <v>566</v>
      </c>
      <c r="D129" s="58"/>
      <c r="E129" s="60"/>
      <c r="F129" s="60"/>
      <c r="G129" s="72"/>
    </row>
    <row r="130" spans="1:7" s="61" customFormat="1" ht="15">
      <c r="A130" s="116"/>
      <c r="B130" s="59"/>
      <c r="C130" s="58" t="s">
        <v>567</v>
      </c>
      <c r="D130" s="58" t="s">
        <v>1755</v>
      </c>
      <c r="E130" s="60"/>
      <c r="F130" s="60"/>
      <c r="G130" s="72"/>
    </row>
    <row r="131" spans="1:7" s="61" customFormat="1" ht="15">
      <c r="A131" s="116" t="s">
        <v>1445</v>
      </c>
      <c r="B131" s="59" t="s">
        <v>1719</v>
      </c>
      <c r="C131" s="58" t="s">
        <v>780</v>
      </c>
      <c r="D131" s="58"/>
      <c r="E131" s="60"/>
      <c r="F131" s="60"/>
      <c r="G131" s="72"/>
    </row>
    <row r="132" spans="1:7" s="61" customFormat="1" ht="15">
      <c r="A132" s="116"/>
      <c r="B132" s="59" t="s">
        <v>1445</v>
      </c>
      <c r="C132" s="59" t="s">
        <v>1445</v>
      </c>
      <c r="D132" s="58" t="s">
        <v>1445</v>
      </c>
      <c r="E132" s="60"/>
      <c r="F132" s="60"/>
      <c r="G132" s="72"/>
    </row>
    <row r="133" spans="1:7" s="61" customFormat="1" ht="15">
      <c r="A133" s="116"/>
      <c r="B133" s="58"/>
      <c r="C133" s="59"/>
      <c r="D133" s="58" t="s">
        <v>1445</v>
      </c>
      <c r="E133" s="60"/>
      <c r="F133" s="60"/>
      <c r="G133" s="72"/>
    </row>
    <row r="134" spans="1:7" s="61" customFormat="1" ht="15">
      <c r="A134" s="116"/>
      <c r="B134" s="58"/>
      <c r="C134" s="59"/>
      <c r="D134" s="58"/>
      <c r="E134" s="60"/>
      <c r="F134" s="60"/>
      <c r="G134" s="72"/>
    </row>
    <row r="135" spans="1:7" s="61" customFormat="1" ht="15">
      <c r="A135" s="116"/>
      <c r="B135" s="58"/>
      <c r="C135" s="59"/>
      <c r="D135" s="58"/>
      <c r="E135" s="60"/>
      <c r="F135" s="60"/>
      <c r="G135" s="72"/>
    </row>
    <row r="136" spans="1:7" s="61" customFormat="1" ht="15.75" thickBot="1">
      <c r="A136" s="117"/>
      <c r="B136" s="75"/>
      <c r="C136" s="75"/>
      <c r="D136" s="74"/>
      <c r="E136" s="76"/>
      <c r="F136" s="76"/>
      <c r="G136" s="77"/>
    </row>
    <row r="137" spans="1:5" s="121" customFormat="1" ht="27.75">
      <c r="A137" s="120" t="s">
        <v>806</v>
      </c>
      <c r="E137" s="122" t="s">
        <v>1445</v>
      </c>
    </row>
    <row r="138" spans="1:5" s="121" customFormat="1" ht="27.75">
      <c r="A138" s="120"/>
      <c r="D138" s="122" t="s">
        <v>807</v>
      </c>
      <c r="E138" s="122"/>
    </row>
    <row r="139" ht="31.5" customHeight="1" thickBot="1">
      <c r="A139" s="125"/>
    </row>
    <row r="140" spans="1:7" s="110" customFormat="1" ht="18">
      <c r="A140" s="123" t="s">
        <v>1445</v>
      </c>
      <c r="B140" s="111" t="s">
        <v>1445</v>
      </c>
      <c r="C140" s="112"/>
      <c r="D140" s="112"/>
      <c r="E140" s="113"/>
      <c r="F140" s="113"/>
      <c r="G140" s="114"/>
    </row>
    <row r="141" spans="1:7" s="61" customFormat="1" ht="15">
      <c r="A141" s="115"/>
      <c r="B141" s="58"/>
      <c r="C141" s="59"/>
      <c r="D141" s="59"/>
      <c r="E141" s="60"/>
      <c r="F141" s="60"/>
      <c r="G141" s="72"/>
    </row>
    <row r="142" spans="1:7" s="61" customFormat="1" ht="15">
      <c r="A142" s="115" t="s">
        <v>803</v>
      </c>
      <c r="B142" s="59" t="s">
        <v>1445</v>
      </c>
      <c r="C142" s="59" t="s">
        <v>1445</v>
      </c>
      <c r="D142" s="58" t="s">
        <v>1445</v>
      </c>
      <c r="E142" s="60"/>
      <c r="F142" s="60"/>
      <c r="G142" s="72"/>
    </row>
    <row r="143" spans="1:7" s="61" customFormat="1" ht="15.75">
      <c r="A143" s="116" t="s">
        <v>1445</v>
      </c>
      <c r="B143" s="59" t="s">
        <v>1452</v>
      </c>
      <c r="C143" s="59" t="s">
        <v>1453</v>
      </c>
      <c r="D143" s="124" t="s">
        <v>782</v>
      </c>
      <c r="E143" s="60"/>
      <c r="F143" s="60"/>
      <c r="G143" s="72"/>
    </row>
    <row r="144" spans="1:7" s="61" customFormat="1" ht="15">
      <c r="A144" s="116"/>
      <c r="B144" s="59" t="s">
        <v>1455</v>
      </c>
      <c r="C144" s="59" t="s">
        <v>1453</v>
      </c>
      <c r="D144" s="58" t="s">
        <v>1926</v>
      </c>
      <c r="E144" s="60"/>
      <c r="F144" s="60"/>
      <c r="G144" s="72"/>
    </row>
    <row r="145" spans="1:7" s="61" customFormat="1" ht="15">
      <c r="A145" s="116"/>
      <c r="B145" s="59" t="s">
        <v>1456</v>
      </c>
      <c r="C145" s="59" t="s">
        <v>1453</v>
      </c>
      <c r="D145" s="58" t="s">
        <v>781</v>
      </c>
      <c r="E145" s="60"/>
      <c r="F145" s="60"/>
      <c r="G145" s="72"/>
    </row>
    <row r="146" spans="1:7" s="61" customFormat="1" ht="15">
      <c r="A146" s="116"/>
      <c r="B146" s="59"/>
      <c r="C146" s="59"/>
      <c r="D146" s="58"/>
      <c r="E146" s="60"/>
      <c r="F146" s="60"/>
      <c r="G146" s="72"/>
    </row>
    <row r="147" spans="1:7" s="61" customFormat="1" ht="15">
      <c r="A147" s="116"/>
      <c r="B147" s="59" t="s">
        <v>1445</v>
      </c>
      <c r="C147" s="59" t="s">
        <v>1445</v>
      </c>
      <c r="D147" s="58"/>
      <c r="E147" s="60"/>
      <c r="F147" s="60"/>
      <c r="G147" s="72"/>
    </row>
    <row r="148" spans="1:7" s="61" customFormat="1" ht="15">
      <c r="A148" s="116" t="s">
        <v>1445</v>
      </c>
      <c r="B148" s="59"/>
      <c r="C148" s="59"/>
      <c r="D148" s="58"/>
      <c r="E148" s="60"/>
      <c r="F148" s="60"/>
      <c r="G148" s="72"/>
    </row>
    <row r="149" spans="1:7" s="61" customFormat="1" ht="15">
      <c r="A149" s="116" t="s">
        <v>1445</v>
      </c>
      <c r="B149" s="59" t="s">
        <v>1445</v>
      </c>
      <c r="C149" s="59" t="s">
        <v>1445</v>
      </c>
      <c r="D149" s="58" t="s">
        <v>1445</v>
      </c>
      <c r="E149" s="60"/>
      <c r="F149" s="60"/>
      <c r="G149" s="72"/>
    </row>
    <row r="150" spans="1:7" s="61" customFormat="1" ht="15">
      <c r="A150" s="116"/>
      <c r="B150" s="59"/>
      <c r="C150" s="59"/>
      <c r="D150" s="58" t="s">
        <v>1445</v>
      </c>
      <c r="E150" s="60"/>
      <c r="F150" s="60"/>
      <c r="G150" s="72"/>
    </row>
    <row r="151" spans="1:7" s="61" customFormat="1" ht="15">
      <c r="A151" s="116"/>
      <c r="B151" s="59"/>
      <c r="C151" s="59"/>
      <c r="D151" s="58"/>
      <c r="E151" s="60"/>
      <c r="F151" s="60"/>
      <c r="G151" s="72"/>
    </row>
    <row r="152" spans="1:7" s="61" customFormat="1" ht="15">
      <c r="A152" s="116"/>
      <c r="B152" s="59"/>
      <c r="C152" s="59"/>
      <c r="D152" s="58"/>
      <c r="E152" s="60"/>
      <c r="F152" s="60"/>
      <c r="G152" s="72"/>
    </row>
    <row r="153" spans="1:7" s="61" customFormat="1" ht="15">
      <c r="A153" s="116"/>
      <c r="B153" s="59"/>
      <c r="C153" s="59"/>
      <c r="D153" s="58"/>
      <c r="E153" s="60"/>
      <c r="F153" s="60"/>
      <c r="G153" s="72"/>
    </row>
    <row r="154" spans="1:7" s="61" customFormat="1" ht="15">
      <c r="A154" s="116"/>
      <c r="B154" s="59"/>
      <c r="C154" s="59"/>
      <c r="D154" s="58"/>
      <c r="E154" s="60"/>
      <c r="F154" s="60"/>
      <c r="G154" s="72"/>
    </row>
    <row r="155" spans="1:7" s="61" customFormat="1" ht="15">
      <c r="A155" s="116"/>
      <c r="B155" s="59"/>
      <c r="C155" s="59"/>
      <c r="D155" s="58" t="s">
        <v>1445</v>
      </c>
      <c r="E155" s="60"/>
      <c r="F155" s="60"/>
      <c r="G155" s="72"/>
    </row>
    <row r="156" spans="1:7" s="61" customFormat="1" ht="15">
      <c r="A156" s="116"/>
      <c r="B156" s="59"/>
      <c r="C156" s="59"/>
      <c r="D156" s="58"/>
      <c r="E156" s="60"/>
      <c r="F156" s="60"/>
      <c r="G156" s="72"/>
    </row>
    <row r="157" spans="1:7" s="61" customFormat="1" ht="15">
      <c r="A157" s="116"/>
      <c r="B157" s="59" t="s">
        <v>1445</v>
      </c>
      <c r="C157" s="59" t="s">
        <v>1445</v>
      </c>
      <c r="D157" s="58" t="s">
        <v>1445</v>
      </c>
      <c r="E157" s="60"/>
      <c r="F157" s="60"/>
      <c r="G157" s="72"/>
    </row>
    <row r="158" spans="1:7" s="61" customFormat="1" ht="15">
      <c r="A158" s="116"/>
      <c r="B158" s="59"/>
      <c r="C158" s="59"/>
      <c r="D158" s="58" t="s">
        <v>1445</v>
      </c>
      <c r="E158" s="60"/>
      <c r="F158" s="60"/>
      <c r="G158" s="72"/>
    </row>
    <row r="159" spans="1:7" s="61" customFormat="1" ht="15">
      <c r="A159" s="116"/>
      <c r="B159" s="59"/>
      <c r="C159" s="59"/>
      <c r="D159" s="58" t="s">
        <v>1445</v>
      </c>
      <c r="E159" s="60"/>
      <c r="F159" s="60"/>
      <c r="G159" s="72"/>
    </row>
    <row r="160" spans="1:7" s="61" customFormat="1" ht="15">
      <c r="A160" s="116"/>
      <c r="B160" s="59"/>
      <c r="C160" s="59"/>
      <c r="D160" s="58"/>
      <c r="E160" s="60"/>
      <c r="F160" s="60"/>
      <c r="G160" s="72"/>
    </row>
    <row r="161" spans="1:7" s="61" customFormat="1" ht="15">
      <c r="A161" s="116"/>
      <c r="B161" s="59" t="s">
        <v>1445</v>
      </c>
      <c r="C161" s="59" t="s">
        <v>1445</v>
      </c>
      <c r="D161" s="58" t="s">
        <v>1445</v>
      </c>
      <c r="E161" s="60"/>
      <c r="F161" s="60"/>
      <c r="G161" s="72"/>
    </row>
    <row r="162" spans="1:7" s="61" customFormat="1" ht="15">
      <c r="A162" s="116"/>
      <c r="B162" s="59"/>
      <c r="C162" s="59"/>
      <c r="D162" s="58" t="s">
        <v>1445</v>
      </c>
      <c r="E162" s="60"/>
      <c r="F162" s="60"/>
      <c r="G162" s="72"/>
    </row>
    <row r="163" spans="1:7" s="61" customFormat="1" ht="15">
      <c r="A163" s="116"/>
      <c r="B163" s="59"/>
      <c r="C163" s="59"/>
      <c r="D163" s="58" t="s">
        <v>1445</v>
      </c>
      <c r="E163" s="60"/>
      <c r="F163" s="60"/>
      <c r="G163" s="72"/>
    </row>
    <row r="164" spans="1:7" s="61" customFormat="1" ht="15">
      <c r="A164" s="116"/>
      <c r="B164" s="59"/>
      <c r="C164" s="59"/>
      <c r="D164" s="58"/>
      <c r="E164" s="60"/>
      <c r="F164" s="60"/>
      <c r="G164" s="72"/>
    </row>
    <row r="165" spans="1:7" s="61" customFormat="1" ht="15">
      <c r="A165" s="116" t="s">
        <v>1445</v>
      </c>
      <c r="B165" s="59" t="s">
        <v>1445</v>
      </c>
      <c r="C165" s="59" t="s">
        <v>1445</v>
      </c>
      <c r="D165" s="58" t="s">
        <v>1445</v>
      </c>
      <c r="E165" s="60"/>
      <c r="F165" s="60"/>
      <c r="G165" s="72"/>
    </row>
    <row r="166" spans="1:7" s="61" customFormat="1" ht="15">
      <c r="A166" s="116"/>
      <c r="B166" s="59" t="s">
        <v>1445</v>
      </c>
      <c r="C166" s="59" t="s">
        <v>1445</v>
      </c>
      <c r="D166" s="58" t="s">
        <v>1445</v>
      </c>
      <c r="E166" s="60"/>
      <c r="F166" s="60"/>
      <c r="G166" s="72"/>
    </row>
    <row r="167" spans="1:7" s="61" customFormat="1" ht="15">
      <c r="A167" s="116"/>
      <c r="B167" s="58"/>
      <c r="C167" s="59"/>
      <c r="D167" s="58" t="s">
        <v>1445</v>
      </c>
      <c r="E167" s="60"/>
      <c r="F167" s="60"/>
      <c r="G167" s="72"/>
    </row>
    <row r="168" spans="1:7" s="61" customFormat="1" ht="15">
      <c r="A168" s="116"/>
      <c r="B168" s="58"/>
      <c r="C168" s="59"/>
      <c r="D168" s="58"/>
      <c r="E168" s="60"/>
      <c r="F168" s="60"/>
      <c r="G168" s="72"/>
    </row>
    <row r="169" spans="1:7" s="61" customFormat="1" ht="15">
      <c r="A169" s="116"/>
      <c r="B169" s="58"/>
      <c r="C169" s="59"/>
      <c r="D169" s="58"/>
      <c r="E169" s="60"/>
      <c r="F169" s="60"/>
      <c r="G169" s="72"/>
    </row>
    <row r="170" spans="1:7" s="61" customFormat="1" ht="15.75" thickBot="1">
      <c r="A170" s="117"/>
      <c r="B170" s="75"/>
      <c r="C170" s="75"/>
      <c r="D170" s="74"/>
      <c r="E170" s="76"/>
      <c r="F170" s="76"/>
      <c r="G170" s="77"/>
    </row>
    <row r="171" spans="1:5" s="121" customFormat="1" ht="27.75">
      <c r="A171" s="120" t="s">
        <v>665</v>
      </c>
      <c r="E171" s="122" t="s">
        <v>1445</v>
      </c>
    </row>
    <row r="172" spans="1:5" s="121" customFormat="1" ht="27.75">
      <c r="A172" s="120"/>
      <c r="D172" s="122" t="s">
        <v>1725</v>
      </c>
      <c r="E172" s="122"/>
    </row>
    <row r="173" ht="31.5" customHeight="1" thickBot="1">
      <c r="A173" s="125"/>
    </row>
    <row r="174" spans="1:7" s="110" customFormat="1" ht="18">
      <c r="A174" s="123" t="s">
        <v>1445</v>
      </c>
      <c r="B174" s="111" t="s">
        <v>1445</v>
      </c>
      <c r="C174" s="112"/>
      <c r="D174" s="112"/>
      <c r="E174" s="113"/>
      <c r="F174" s="113"/>
      <c r="G174" s="114"/>
    </row>
    <row r="175" spans="1:7" s="61" customFormat="1" ht="15">
      <c r="A175" s="115"/>
      <c r="B175" s="58"/>
      <c r="C175" s="59"/>
      <c r="D175" s="59"/>
      <c r="E175" s="60"/>
      <c r="F175" s="60"/>
      <c r="G175" s="72"/>
    </row>
    <row r="176" spans="1:7" s="61" customFormat="1" ht="15">
      <c r="A176" s="115" t="s">
        <v>803</v>
      </c>
      <c r="B176" s="59" t="s">
        <v>1445</v>
      </c>
      <c r="C176" s="59" t="s">
        <v>1445</v>
      </c>
      <c r="D176" s="58" t="s">
        <v>1445</v>
      </c>
      <c r="E176" s="60"/>
      <c r="F176" s="60"/>
      <c r="G176" s="72"/>
    </row>
    <row r="177" spans="1:7" s="61" customFormat="1" ht="15.75">
      <c r="A177" s="116" t="s">
        <v>1445</v>
      </c>
      <c r="B177" s="59" t="s">
        <v>1452</v>
      </c>
      <c r="C177" s="59" t="s">
        <v>1453</v>
      </c>
      <c r="D177" s="124" t="s">
        <v>666</v>
      </c>
      <c r="E177" s="60"/>
      <c r="F177" s="60"/>
      <c r="G177" s="72"/>
    </row>
    <row r="178" spans="1:7" s="61" customFormat="1" ht="15">
      <c r="A178" s="116"/>
      <c r="B178" s="59" t="s">
        <v>1455</v>
      </c>
      <c r="C178" s="59" t="s">
        <v>1453</v>
      </c>
      <c r="D178" s="58" t="s">
        <v>1926</v>
      </c>
      <c r="E178" s="60"/>
      <c r="F178" s="60"/>
      <c r="G178" s="72"/>
    </row>
    <row r="179" spans="1:7" s="61" customFormat="1" ht="15">
      <c r="A179" s="116"/>
      <c r="B179" s="59" t="s">
        <v>1456</v>
      </c>
      <c r="C179" s="59" t="s">
        <v>1453</v>
      </c>
      <c r="D179" s="58" t="s">
        <v>805</v>
      </c>
      <c r="E179" s="60"/>
      <c r="F179" s="60"/>
      <c r="G179" s="72"/>
    </row>
    <row r="180" spans="1:7" s="61" customFormat="1" ht="15">
      <c r="A180" s="116"/>
      <c r="B180" s="59"/>
      <c r="C180" s="59"/>
      <c r="D180" s="58"/>
      <c r="E180" s="60"/>
      <c r="F180" s="60"/>
      <c r="G180" s="72"/>
    </row>
    <row r="181" spans="1:7" s="61" customFormat="1" ht="15">
      <c r="A181" s="116"/>
      <c r="B181" s="59" t="s">
        <v>1445</v>
      </c>
      <c r="C181" s="59" t="s">
        <v>1445</v>
      </c>
      <c r="D181" s="58"/>
      <c r="E181" s="60"/>
      <c r="F181" s="60"/>
      <c r="G181" s="72"/>
    </row>
    <row r="182" spans="1:7" s="61" customFormat="1" ht="15">
      <c r="A182" s="116" t="s">
        <v>1445</v>
      </c>
      <c r="B182" s="59"/>
      <c r="C182" s="59"/>
      <c r="D182" s="58"/>
      <c r="E182" s="60"/>
      <c r="F182" s="60"/>
      <c r="G182" s="72"/>
    </row>
    <row r="183" spans="1:7" s="61" customFormat="1" ht="15">
      <c r="A183" s="116"/>
      <c r="B183" s="59"/>
      <c r="C183" s="59"/>
      <c r="D183" s="58"/>
      <c r="E183" s="60"/>
      <c r="F183" s="60"/>
      <c r="G183" s="72"/>
    </row>
    <row r="184" spans="1:7" s="61" customFormat="1" ht="15">
      <c r="A184" s="116"/>
      <c r="B184" s="59"/>
      <c r="C184" s="59"/>
      <c r="D184" s="58"/>
      <c r="E184" s="60"/>
      <c r="F184" s="60"/>
      <c r="G184" s="72"/>
    </row>
    <row r="185" spans="1:7" s="61" customFormat="1" ht="15">
      <c r="A185" s="116" t="s">
        <v>1445</v>
      </c>
      <c r="B185" s="59" t="s">
        <v>1445</v>
      </c>
      <c r="C185" s="59" t="s">
        <v>1445</v>
      </c>
      <c r="D185" s="58" t="s">
        <v>1445</v>
      </c>
      <c r="E185" s="60"/>
      <c r="F185" s="60"/>
      <c r="G185" s="72"/>
    </row>
    <row r="186" spans="1:7" s="61" customFormat="1" ht="15">
      <c r="A186" s="116"/>
      <c r="B186" s="59"/>
      <c r="C186" s="59"/>
      <c r="D186" s="58" t="s">
        <v>1445</v>
      </c>
      <c r="E186" s="60"/>
      <c r="F186" s="60"/>
      <c r="G186" s="72"/>
    </row>
    <row r="187" spans="1:7" s="61" customFormat="1" ht="15">
      <c r="A187" s="116"/>
      <c r="B187" s="59"/>
      <c r="C187" s="59"/>
      <c r="D187" s="58"/>
      <c r="E187" s="60"/>
      <c r="F187" s="60"/>
      <c r="G187" s="72"/>
    </row>
    <row r="188" spans="1:7" s="61" customFormat="1" ht="15">
      <c r="A188" s="116"/>
      <c r="B188" s="59"/>
      <c r="C188" s="59"/>
      <c r="D188" s="58"/>
      <c r="E188" s="60"/>
      <c r="F188" s="60"/>
      <c r="G188" s="72"/>
    </row>
    <row r="189" spans="1:7" s="61" customFormat="1" ht="15">
      <c r="A189" s="116"/>
      <c r="B189" s="59"/>
      <c r="C189" s="59"/>
      <c r="D189" s="58" t="s">
        <v>1445</v>
      </c>
      <c r="E189" s="60"/>
      <c r="F189" s="60"/>
      <c r="G189" s="72"/>
    </row>
    <row r="190" spans="1:7" s="61" customFormat="1" ht="15">
      <c r="A190" s="116"/>
      <c r="B190" s="59"/>
      <c r="C190" s="59"/>
      <c r="D190" s="58"/>
      <c r="E190" s="60"/>
      <c r="F190" s="60"/>
      <c r="G190" s="72"/>
    </row>
    <row r="191" spans="1:7" s="61" customFormat="1" ht="15">
      <c r="A191" s="116"/>
      <c r="B191" s="59" t="s">
        <v>1445</v>
      </c>
      <c r="C191" s="59" t="s">
        <v>1445</v>
      </c>
      <c r="D191" s="58" t="s">
        <v>1445</v>
      </c>
      <c r="E191" s="60"/>
      <c r="F191" s="60"/>
      <c r="G191" s="72"/>
    </row>
    <row r="192" spans="1:7" s="61" customFormat="1" ht="15">
      <c r="A192" s="116"/>
      <c r="B192" s="59"/>
      <c r="C192" s="59"/>
      <c r="D192" s="58" t="s">
        <v>1445</v>
      </c>
      <c r="E192" s="60"/>
      <c r="F192" s="60"/>
      <c r="G192" s="72"/>
    </row>
    <row r="193" spans="1:7" s="61" customFormat="1" ht="15">
      <c r="A193" s="116"/>
      <c r="B193" s="59"/>
      <c r="C193" s="59"/>
      <c r="D193" s="58" t="s">
        <v>1445</v>
      </c>
      <c r="E193" s="60"/>
      <c r="F193" s="60"/>
      <c r="G193" s="72"/>
    </row>
    <row r="194" spans="1:7" s="61" customFormat="1" ht="15">
      <c r="A194" s="116"/>
      <c r="B194" s="59"/>
      <c r="C194" s="59"/>
      <c r="D194" s="58"/>
      <c r="E194" s="60"/>
      <c r="F194" s="60"/>
      <c r="G194" s="72"/>
    </row>
    <row r="195" spans="1:7" s="61" customFormat="1" ht="15">
      <c r="A195" s="116"/>
      <c r="B195" s="59" t="s">
        <v>1445</v>
      </c>
      <c r="C195" s="59" t="s">
        <v>1445</v>
      </c>
      <c r="D195" s="58" t="s">
        <v>1445</v>
      </c>
      <c r="E195" s="60"/>
      <c r="F195" s="60"/>
      <c r="G195" s="72"/>
    </row>
    <row r="196" spans="1:7" s="61" customFormat="1" ht="15">
      <c r="A196" s="116"/>
      <c r="B196" s="59"/>
      <c r="C196" s="59"/>
      <c r="D196" s="58" t="s">
        <v>1445</v>
      </c>
      <c r="E196" s="60"/>
      <c r="F196" s="60"/>
      <c r="G196" s="72"/>
    </row>
    <row r="197" spans="1:7" s="61" customFormat="1" ht="15">
      <c r="A197" s="116"/>
      <c r="B197" s="59"/>
      <c r="C197" s="59"/>
      <c r="D197" s="58" t="s">
        <v>1445</v>
      </c>
      <c r="E197" s="60"/>
      <c r="F197" s="60"/>
      <c r="G197" s="72"/>
    </row>
    <row r="198" spans="1:7" s="61" customFormat="1" ht="15">
      <c r="A198" s="116"/>
      <c r="B198" s="59"/>
      <c r="C198" s="59"/>
      <c r="D198" s="58"/>
      <c r="E198" s="60"/>
      <c r="F198" s="60"/>
      <c r="G198" s="72"/>
    </row>
    <row r="199" spans="1:7" s="61" customFormat="1" ht="15">
      <c r="A199" s="116" t="s">
        <v>1445</v>
      </c>
      <c r="B199" s="59" t="s">
        <v>1445</v>
      </c>
      <c r="C199" s="59" t="s">
        <v>1445</v>
      </c>
      <c r="D199" s="58" t="s">
        <v>1445</v>
      </c>
      <c r="E199" s="60"/>
      <c r="F199" s="60"/>
      <c r="G199" s="72"/>
    </row>
    <row r="200" spans="1:7" s="61" customFormat="1" ht="15">
      <c r="A200" s="116"/>
      <c r="B200" s="59" t="s">
        <v>1445</v>
      </c>
      <c r="C200" s="59" t="s">
        <v>1445</v>
      </c>
      <c r="D200" s="58" t="s">
        <v>1445</v>
      </c>
      <c r="E200" s="60"/>
      <c r="F200" s="60"/>
      <c r="G200" s="72"/>
    </row>
    <row r="201" spans="1:7" s="61" customFormat="1" ht="15">
      <c r="A201" s="116"/>
      <c r="B201" s="58"/>
      <c r="C201" s="59"/>
      <c r="D201" s="58" t="s">
        <v>1445</v>
      </c>
      <c r="E201" s="60"/>
      <c r="F201" s="60"/>
      <c r="G201" s="72"/>
    </row>
    <row r="202" spans="1:7" s="61" customFormat="1" ht="15">
      <c r="A202" s="116"/>
      <c r="B202" s="58"/>
      <c r="C202" s="59"/>
      <c r="D202" s="58"/>
      <c r="E202" s="60"/>
      <c r="F202" s="60"/>
      <c r="G202" s="72"/>
    </row>
    <row r="203" spans="1:7" s="61" customFormat="1" ht="15">
      <c r="A203" s="116"/>
      <c r="B203" s="58"/>
      <c r="C203" s="59"/>
      <c r="D203" s="58"/>
      <c r="E203" s="60"/>
      <c r="F203" s="60"/>
      <c r="G203" s="72"/>
    </row>
    <row r="204" spans="1:7" s="61" customFormat="1" ht="15.75" thickBot="1">
      <c r="A204" s="117"/>
      <c r="B204" s="75"/>
      <c r="C204" s="75"/>
      <c r="D204" s="74"/>
      <c r="E204" s="76"/>
      <c r="F204" s="76"/>
      <c r="G204" s="77"/>
    </row>
    <row r="205" spans="1:5" s="121" customFormat="1" ht="27.75">
      <c r="A205" s="120" t="s">
        <v>667</v>
      </c>
      <c r="E205" s="122" t="s">
        <v>1445</v>
      </c>
    </row>
    <row r="206" spans="1:5" s="121" customFormat="1" ht="27.75">
      <c r="A206" s="120"/>
      <c r="C206" s="122" t="s">
        <v>1927</v>
      </c>
      <c r="E206" s="122"/>
    </row>
    <row r="207" ht="31.5" customHeight="1" thickBot="1">
      <c r="A207" s="125"/>
    </row>
    <row r="208" spans="1:7" s="110" customFormat="1" ht="18">
      <c r="A208" s="123" t="s">
        <v>1445</v>
      </c>
      <c r="B208" s="111" t="s">
        <v>1445</v>
      </c>
      <c r="C208" s="112"/>
      <c r="D208" s="112"/>
      <c r="E208" s="113"/>
      <c r="F208" s="113"/>
      <c r="G208" s="114"/>
    </row>
    <row r="209" spans="1:7" s="61" customFormat="1" ht="15">
      <c r="A209" s="115"/>
      <c r="B209" s="58"/>
      <c r="C209" s="59"/>
      <c r="D209" s="59"/>
      <c r="E209" s="60"/>
      <c r="F209" s="60"/>
      <c r="G209" s="72"/>
    </row>
    <row r="210" spans="1:7" s="61" customFormat="1" ht="15">
      <c r="A210" s="115" t="s">
        <v>803</v>
      </c>
      <c r="B210" s="59" t="s">
        <v>1445</v>
      </c>
      <c r="C210" s="59" t="s">
        <v>1445</v>
      </c>
      <c r="D210" s="58" t="s">
        <v>1445</v>
      </c>
      <c r="E210" s="60"/>
      <c r="F210" s="60"/>
      <c r="G210" s="72"/>
    </row>
    <row r="211" spans="1:7" s="61" customFormat="1" ht="15.75">
      <c r="A211" s="116" t="s">
        <v>1445</v>
      </c>
      <c r="B211" s="59" t="s">
        <v>1452</v>
      </c>
      <c r="C211" s="59" t="s">
        <v>1453</v>
      </c>
      <c r="D211" s="124" t="s">
        <v>1928</v>
      </c>
      <c r="E211" s="60"/>
      <c r="F211" s="60"/>
      <c r="G211" s="72"/>
    </row>
    <row r="212" spans="1:7" s="61" customFormat="1" ht="15">
      <c r="A212" s="116"/>
      <c r="B212" s="59" t="s">
        <v>1455</v>
      </c>
      <c r="C212" s="59" t="s">
        <v>1453</v>
      </c>
      <c r="D212" s="58" t="s">
        <v>1926</v>
      </c>
      <c r="E212" s="60"/>
      <c r="F212" s="60"/>
      <c r="G212" s="72"/>
    </row>
    <row r="213" spans="1:7" s="61" customFormat="1" ht="15">
      <c r="A213" s="116"/>
      <c r="B213" s="59" t="s">
        <v>1456</v>
      </c>
      <c r="C213" s="59" t="s">
        <v>1453</v>
      </c>
      <c r="D213" s="58" t="s">
        <v>668</v>
      </c>
      <c r="E213" s="60"/>
      <c r="F213" s="60"/>
      <c r="G213" s="72"/>
    </row>
    <row r="214" spans="1:7" s="61" customFormat="1" ht="15">
      <c r="A214" s="116"/>
      <c r="B214" s="59"/>
      <c r="C214" s="59"/>
      <c r="D214" s="58"/>
      <c r="E214" s="60"/>
      <c r="F214" s="60"/>
      <c r="G214" s="72"/>
    </row>
    <row r="215" spans="1:7" s="61" customFormat="1" ht="15">
      <c r="A215" s="116"/>
      <c r="B215" s="59" t="s">
        <v>1445</v>
      </c>
      <c r="C215" s="59" t="s">
        <v>1445</v>
      </c>
      <c r="D215" s="58"/>
      <c r="E215" s="60"/>
      <c r="F215" s="60"/>
      <c r="G215" s="72"/>
    </row>
    <row r="216" spans="1:7" s="61" customFormat="1" ht="15">
      <c r="A216" s="116" t="s">
        <v>1445</v>
      </c>
      <c r="B216" s="59"/>
      <c r="C216" s="59"/>
      <c r="D216" s="58"/>
      <c r="E216" s="60"/>
      <c r="F216" s="60"/>
      <c r="G216" s="72"/>
    </row>
    <row r="217" spans="1:7" s="61" customFormat="1" ht="15">
      <c r="A217" s="116" t="s">
        <v>1445</v>
      </c>
      <c r="B217" s="59" t="s">
        <v>1445</v>
      </c>
      <c r="C217" s="59" t="s">
        <v>1445</v>
      </c>
      <c r="D217" s="58" t="s">
        <v>1445</v>
      </c>
      <c r="E217" s="60"/>
      <c r="F217" s="60"/>
      <c r="G217" s="72"/>
    </row>
    <row r="218" spans="1:7" s="61" customFormat="1" ht="15">
      <c r="A218" s="116"/>
      <c r="B218" s="59"/>
      <c r="C218" s="59"/>
      <c r="D218" s="58" t="s">
        <v>1445</v>
      </c>
      <c r="E218" s="60"/>
      <c r="F218" s="60"/>
      <c r="G218" s="72"/>
    </row>
    <row r="219" spans="1:7" s="61" customFormat="1" ht="15">
      <c r="A219" s="116"/>
      <c r="B219" s="59"/>
      <c r="C219" s="59"/>
      <c r="D219" s="58" t="s">
        <v>1445</v>
      </c>
      <c r="E219" s="60"/>
      <c r="F219" s="60"/>
      <c r="G219" s="72"/>
    </row>
    <row r="220" spans="1:7" s="61" customFormat="1" ht="15">
      <c r="A220" s="116"/>
      <c r="B220" s="59"/>
      <c r="C220" s="59"/>
      <c r="D220" s="58"/>
      <c r="E220" s="60"/>
      <c r="F220" s="60"/>
      <c r="G220" s="72"/>
    </row>
    <row r="221" spans="1:7" s="61" customFormat="1" ht="15">
      <c r="A221" s="116"/>
      <c r="B221" s="59"/>
      <c r="C221" s="59"/>
      <c r="D221" s="58"/>
      <c r="E221" s="60"/>
      <c r="F221" s="60"/>
      <c r="G221" s="72"/>
    </row>
    <row r="222" spans="1:7" s="61" customFormat="1" ht="15">
      <c r="A222" s="116"/>
      <c r="B222" s="59"/>
      <c r="C222" s="59"/>
      <c r="D222" s="58"/>
      <c r="E222" s="60"/>
      <c r="F222" s="60"/>
      <c r="G222" s="72"/>
    </row>
    <row r="223" spans="1:7" s="61" customFormat="1" ht="15">
      <c r="A223" s="116"/>
      <c r="B223" s="59" t="s">
        <v>1445</v>
      </c>
      <c r="C223" s="59" t="s">
        <v>1445</v>
      </c>
      <c r="D223" s="58" t="s">
        <v>1445</v>
      </c>
      <c r="E223" s="60"/>
      <c r="F223" s="60"/>
      <c r="G223" s="72"/>
    </row>
    <row r="224" spans="1:7" s="61" customFormat="1" ht="15">
      <c r="A224" s="116"/>
      <c r="B224" s="59"/>
      <c r="C224" s="59"/>
      <c r="D224" s="58"/>
      <c r="E224" s="60"/>
      <c r="F224" s="60"/>
      <c r="G224" s="72"/>
    </row>
    <row r="225" spans="1:7" s="61" customFormat="1" ht="15">
      <c r="A225" s="116"/>
      <c r="B225" s="59"/>
      <c r="C225" s="59"/>
      <c r="D225" s="58"/>
      <c r="E225" s="60"/>
      <c r="F225" s="60"/>
      <c r="G225" s="72"/>
    </row>
    <row r="226" spans="1:7" s="61" customFormat="1" ht="15">
      <c r="A226" s="116"/>
      <c r="B226" s="59"/>
      <c r="C226" s="59"/>
      <c r="D226" s="58" t="s">
        <v>1445</v>
      </c>
      <c r="E226" s="60"/>
      <c r="F226" s="60"/>
      <c r="G226" s="72"/>
    </row>
    <row r="227" spans="1:7" s="61" customFormat="1" ht="15">
      <c r="A227" s="116"/>
      <c r="B227" s="59"/>
      <c r="C227" s="59"/>
      <c r="D227" s="58" t="s">
        <v>1445</v>
      </c>
      <c r="E227" s="60"/>
      <c r="F227" s="60"/>
      <c r="G227" s="72"/>
    </row>
    <row r="228" spans="1:7" s="61" customFormat="1" ht="15">
      <c r="A228" s="116"/>
      <c r="B228" s="59"/>
      <c r="C228" s="59"/>
      <c r="D228" s="58"/>
      <c r="E228" s="60"/>
      <c r="F228" s="60"/>
      <c r="G228" s="72"/>
    </row>
    <row r="229" spans="1:7" s="61" customFormat="1" ht="15">
      <c r="A229" s="116"/>
      <c r="B229" s="59" t="s">
        <v>1445</v>
      </c>
      <c r="C229" s="59" t="s">
        <v>1445</v>
      </c>
      <c r="D229" s="58" t="s">
        <v>1445</v>
      </c>
      <c r="E229" s="60"/>
      <c r="F229" s="60"/>
      <c r="G229" s="72"/>
    </row>
    <row r="230" spans="1:7" s="61" customFormat="1" ht="15">
      <c r="A230" s="116"/>
      <c r="B230" s="59"/>
      <c r="C230" s="59"/>
      <c r="D230" s="58" t="s">
        <v>1445</v>
      </c>
      <c r="E230" s="60"/>
      <c r="F230" s="60"/>
      <c r="G230" s="72"/>
    </row>
    <row r="231" spans="1:7" s="61" customFormat="1" ht="15">
      <c r="A231" s="116"/>
      <c r="B231" s="59"/>
      <c r="C231" s="59"/>
      <c r="D231" s="58" t="s">
        <v>1445</v>
      </c>
      <c r="E231" s="60"/>
      <c r="F231" s="60"/>
      <c r="G231" s="72"/>
    </row>
    <row r="232" spans="1:7" s="61" customFormat="1" ht="15">
      <c r="A232" s="116"/>
      <c r="B232" s="59"/>
      <c r="C232" s="59"/>
      <c r="D232" s="58"/>
      <c r="E232" s="60"/>
      <c r="F232" s="60"/>
      <c r="G232" s="72"/>
    </row>
    <row r="233" spans="1:7" s="61" customFormat="1" ht="15">
      <c r="A233" s="116" t="s">
        <v>1445</v>
      </c>
      <c r="B233" s="59" t="s">
        <v>1445</v>
      </c>
      <c r="C233" s="59" t="s">
        <v>1445</v>
      </c>
      <c r="D233" s="58" t="s">
        <v>1445</v>
      </c>
      <c r="E233" s="60"/>
      <c r="F233" s="60"/>
      <c r="G233" s="72"/>
    </row>
    <row r="234" spans="1:7" s="61" customFormat="1" ht="15">
      <c r="A234" s="116"/>
      <c r="B234" s="59" t="s">
        <v>1445</v>
      </c>
      <c r="C234" s="59" t="s">
        <v>1445</v>
      </c>
      <c r="D234" s="58" t="s">
        <v>1445</v>
      </c>
      <c r="E234" s="60"/>
      <c r="F234" s="60"/>
      <c r="G234" s="72"/>
    </row>
    <row r="235" spans="1:9" s="61" customFormat="1" ht="15">
      <c r="A235" s="116"/>
      <c r="B235" s="58"/>
      <c r="C235" s="59"/>
      <c r="D235" s="58" t="s">
        <v>1445</v>
      </c>
      <c r="E235" s="60"/>
      <c r="F235" s="60"/>
      <c r="G235" s="72"/>
      <c r="I235" s="127"/>
    </row>
    <row r="236" spans="1:7" s="61" customFormat="1" ht="15">
      <c r="A236" s="116"/>
      <c r="B236" s="58"/>
      <c r="C236" s="59"/>
      <c r="D236" s="58"/>
      <c r="E236" s="60"/>
      <c r="F236" s="60"/>
      <c r="G236" s="72"/>
    </row>
    <row r="237" spans="1:7" s="61" customFormat="1" ht="15">
      <c r="A237" s="116"/>
      <c r="B237" s="58"/>
      <c r="C237" s="59"/>
      <c r="D237" s="58"/>
      <c r="E237" s="60"/>
      <c r="F237" s="60"/>
      <c r="G237" s="72"/>
    </row>
    <row r="238" spans="1:7" s="61" customFormat="1" ht="15.75" thickBot="1">
      <c r="A238" s="117"/>
      <c r="B238" s="75"/>
      <c r="C238" s="75"/>
      <c r="D238" s="74"/>
      <c r="E238" s="76"/>
      <c r="F238" s="76"/>
      <c r="G238" s="77"/>
    </row>
    <row r="239" spans="1:5" s="121" customFormat="1" ht="27.75">
      <c r="A239" s="120" t="s">
        <v>669</v>
      </c>
      <c r="E239" s="122" t="s">
        <v>1445</v>
      </c>
    </row>
    <row r="240" spans="1:5" s="121" customFormat="1" ht="27.75">
      <c r="A240" s="120"/>
      <c r="C240" s="122" t="s">
        <v>1929</v>
      </c>
      <c r="E240" s="122"/>
    </row>
    <row r="241" ht="31.5" customHeight="1" thickBot="1">
      <c r="A241" s="125"/>
    </row>
    <row r="242" spans="1:7" s="110" customFormat="1" ht="18">
      <c r="A242" s="123" t="s">
        <v>1445</v>
      </c>
      <c r="B242" s="111" t="s">
        <v>1445</v>
      </c>
      <c r="C242" s="112"/>
      <c r="D242" s="112"/>
      <c r="E242" s="113"/>
      <c r="F242" s="113"/>
      <c r="G242" s="114"/>
    </row>
    <row r="243" spans="1:7" s="61" customFormat="1" ht="15">
      <c r="A243" s="115"/>
      <c r="B243" s="58"/>
      <c r="C243" s="59"/>
      <c r="D243" s="59"/>
      <c r="E243" s="60"/>
      <c r="F243" s="60"/>
      <c r="G243" s="72"/>
    </row>
    <row r="244" spans="1:7" s="61" customFormat="1" ht="15">
      <c r="A244" s="115" t="s">
        <v>803</v>
      </c>
      <c r="B244" s="59" t="s">
        <v>1445</v>
      </c>
      <c r="C244" s="59" t="s">
        <v>1445</v>
      </c>
      <c r="D244" s="58" t="s">
        <v>1445</v>
      </c>
      <c r="E244" s="60"/>
      <c r="F244" s="60"/>
      <c r="G244" s="72"/>
    </row>
    <row r="245" spans="1:7" s="61" customFormat="1" ht="15.75">
      <c r="A245" s="116" t="s">
        <v>1445</v>
      </c>
      <c r="B245" s="59" t="s">
        <v>1452</v>
      </c>
      <c r="C245" s="59" t="s">
        <v>1453</v>
      </c>
      <c r="D245" s="124" t="s">
        <v>670</v>
      </c>
      <c r="E245" s="60"/>
      <c r="F245" s="60"/>
      <c r="G245" s="72"/>
    </row>
    <row r="246" spans="1:7" s="61" customFormat="1" ht="15">
      <c r="A246" s="116"/>
      <c r="B246" s="59" t="s">
        <v>1455</v>
      </c>
      <c r="C246" s="59" t="s">
        <v>1453</v>
      </c>
      <c r="D246" s="58" t="s">
        <v>1756</v>
      </c>
      <c r="E246" s="60"/>
      <c r="F246" s="60"/>
      <c r="G246" s="72"/>
    </row>
    <row r="247" spans="1:7" s="61" customFormat="1" ht="15">
      <c r="A247" s="116"/>
      <c r="B247" s="59" t="s">
        <v>1456</v>
      </c>
      <c r="C247" s="59" t="s">
        <v>1453</v>
      </c>
      <c r="D247" s="58" t="s">
        <v>671</v>
      </c>
      <c r="E247" s="60"/>
      <c r="F247" s="60"/>
      <c r="G247" s="72"/>
    </row>
    <row r="248" spans="1:7" s="61" customFormat="1" ht="15">
      <c r="A248" s="116"/>
      <c r="B248" s="59"/>
      <c r="C248" s="59"/>
      <c r="D248" s="58"/>
      <c r="E248" s="60"/>
      <c r="F248" s="60"/>
      <c r="G248" s="72"/>
    </row>
    <row r="249" spans="1:7" s="61" customFormat="1" ht="15">
      <c r="A249" s="116"/>
      <c r="B249" s="59" t="s">
        <v>1445</v>
      </c>
      <c r="C249" s="59" t="s">
        <v>1445</v>
      </c>
      <c r="D249" s="58"/>
      <c r="E249" s="60"/>
      <c r="F249" s="60"/>
      <c r="G249" s="72"/>
    </row>
    <row r="250" spans="1:7" s="61" customFormat="1" ht="15">
      <c r="A250" s="116" t="s">
        <v>1445</v>
      </c>
      <c r="B250" s="59"/>
      <c r="C250" s="59"/>
      <c r="D250" s="58"/>
      <c r="E250" s="60"/>
      <c r="F250" s="60"/>
      <c r="G250" s="72"/>
    </row>
    <row r="251" spans="1:7" s="61" customFormat="1" ht="15">
      <c r="A251" s="116" t="s">
        <v>1445</v>
      </c>
      <c r="B251" s="59" t="s">
        <v>1445</v>
      </c>
      <c r="C251" s="59" t="s">
        <v>1445</v>
      </c>
      <c r="D251" s="58" t="s">
        <v>1445</v>
      </c>
      <c r="E251" s="60"/>
      <c r="F251" s="60"/>
      <c r="G251" s="72"/>
    </row>
    <row r="252" spans="1:7" s="61" customFormat="1" ht="15">
      <c r="A252" s="116"/>
      <c r="B252" s="59"/>
      <c r="C252" s="59"/>
      <c r="D252" s="58" t="s">
        <v>1445</v>
      </c>
      <c r="E252" s="60"/>
      <c r="F252" s="60"/>
      <c r="G252" s="72"/>
    </row>
    <row r="253" spans="1:7" s="61" customFormat="1" ht="15">
      <c r="A253" s="116"/>
      <c r="B253" s="59"/>
      <c r="C253" s="59"/>
      <c r="D253" s="58"/>
      <c r="E253" s="60"/>
      <c r="F253" s="60"/>
      <c r="G253" s="72"/>
    </row>
    <row r="254" spans="1:7" s="61" customFormat="1" ht="15">
      <c r="A254" s="116"/>
      <c r="B254" s="59"/>
      <c r="C254" s="59"/>
      <c r="D254" s="58"/>
      <c r="E254" s="60"/>
      <c r="F254" s="60"/>
      <c r="G254" s="72"/>
    </row>
    <row r="255" spans="1:7" s="61" customFormat="1" ht="15">
      <c r="A255" s="116"/>
      <c r="B255" s="59"/>
      <c r="C255" s="59"/>
      <c r="D255" s="58"/>
      <c r="E255" s="60"/>
      <c r="F255" s="60"/>
      <c r="G255" s="72"/>
    </row>
    <row r="256" spans="1:7" s="61" customFormat="1" ht="15">
      <c r="A256" s="116"/>
      <c r="B256" s="59"/>
      <c r="C256" s="59"/>
      <c r="D256" s="58"/>
      <c r="E256" s="60"/>
      <c r="F256" s="60"/>
      <c r="G256" s="72"/>
    </row>
    <row r="257" spans="1:7" s="61" customFormat="1" ht="15">
      <c r="A257" s="116"/>
      <c r="B257" s="59"/>
      <c r="C257" s="59"/>
      <c r="D257" s="58" t="s">
        <v>1445</v>
      </c>
      <c r="E257" s="60"/>
      <c r="F257" s="60"/>
      <c r="G257" s="72"/>
    </row>
    <row r="258" spans="1:7" s="61" customFormat="1" ht="15">
      <c r="A258" s="116"/>
      <c r="B258" s="59"/>
      <c r="C258" s="59"/>
      <c r="D258" s="58"/>
      <c r="E258" s="60"/>
      <c r="F258" s="60"/>
      <c r="G258" s="72"/>
    </row>
    <row r="259" spans="1:7" s="61" customFormat="1" ht="15">
      <c r="A259" s="116"/>
      <c r="B259" s="59" t="s">
        <v>1445</v>
      </c>
      <c r="C259" s="59" t="s">
        <v>1445</v>
      </c>
      <c r="D259" s="58" t="s">
        <v>1445</v>
      </c>
      <c r="E259" s="60"/>
      <c r="F259" s="60"/>
      <c r="G259" s="72"/>
    </row>
    <row r="260" spans="1:7" s="61" customFormat="1" ht="15">
      <c r="A260" s="116"/>
      <c r="B260" s="59"/>
      <c r="C260" s="59"/>
      <c r="D260" s="58" t="s">
        <v>1445</v>
      </c>
      <c r="E260" s="60"/>
      <c r="F260" s="60"/>
      <c r="G260" s="72"/>
    </row>
    <row r="261" spans="1:7" s="61" customFormat="1" ht="15">
      <c r="A261" s="116"/>
      <c r="B261" s="59"/>
      <c r="C261" s="59"/>
      <c r="D261" s="58" t="s">
        <v>1445</v>
      </c>
      <c r="E261" s="60"/>
      <c r="F261" s="60"/>
      <c r="G261" s="72"/>
    </row>
    <row r="262" spans="1:7" s="61" customFormat="1" ht="15">
      <c r="A262" s="116"/>
      <c r="B262" s="59"/>
      <c r="C262" s="59"/>
      <c r="D262" s="58"/>
      <c r="E262" s="60"/>
      <c r="F262" s="60"/>
      <c r="G262" s="72"/>
    </row>
    <row r="263" spans="1:7" s="61" customFormat="1" ht="15">
      <c r="A263" s="116"/>
      <c r="B263" s="59" t="s">
        <v>1445</v>
      </c>
      <c r="C263" s="59" t="s">
        <v>1445</v>
      </c>
      <c r="D263" s="58" t="s">
        <v>1445</v>
      </c>
      <c r="E263" s="60"/>
      <c r="F263" s="60"/>
      <c r="G263" s="72"/>
    </row>
    <row r="264" spans="1:7" s="61" customFormat="1" ht="15">
      <c r="A264" s="116"/>
      <c r="B264" s="59"/>
      <c r="C264" s="59"/>
      <c r="D264" s="58" t="s">
        <v>1445</v>
      </c>
      <c r="E264" s="60"/>
      <c r="F264" s="60"/>
      <c r="G264" s="72"/>
    </row>
    <row r="265" spans="1:7" s="61" customFormat="1" ht="15">
      <c r="A265" s="116"/>
      <c r="B265" s="59"/>
      <c r="C265" s="59"/>
      <c r="D265" s="58" t="s">
        <v>1445</v>
      </c>
      <c r="E265" s="60"/>
      <c r="F265" s="60"/>
      <c r="G265" s="72"/>
    </row>
    <row r="266" spans="1:7" s="61" customFormat="1" ht="15">
      <c r="A266" s="116"/>
      <c r="B266" s="59"/>
      <c r="C266" s="59"/>
      <c r="D266" s="58"/>
      <c r="E266" s="60"/>
      <c r="F266" s="60"/>
      <c r="G266" s="72"/>
    </row>
    <row r="267" spans="1:7" s="61" customFormat="1" ht="15">
      <c r="A267" s="116" t="s">
        <v>1445</v>
      </c>
      <c r="B267" s="59" t="s">
        <v>1445</v>
      </c>
      <c r="C267" s="59" t="s">
        <v>1445</v>
      </c>
      <c r="D267" s="58" t="s">
        <v>1445</v>
      </c>
      <c r="E267" s="60"/>
      <c r="F267" s="60"/>
      <c r="G267" s="72"/>
    </row>
    <row r="268" spans="1:7" s="61" customFormat="1" ht="15">
      <c r="A268" s="116"/>
      <c r="B268" s="59" t="s">
        <v>1445</v>
      </c>
      <c r="C268" s="59" t="s">
        <v>1445</v>
      </c>
      <c r="D268" s="58" t="s">
        <v>1445</v>
      </c>
      <c r="E268" s="60"/>
      <c r="F268" s="60"/>
      <c r="G268" s="72"/>
    </row>
    <row r="269" spans="1:7" s="61" customFormat="1" ht="15">
      <c r="A269" s="116"/>
      <c r="B269" s="58"/>
      <c r="C269" s="59"/>
      <c r="D269" s="58" t="s">
        <v>1445</v>
      </c>
      <c r="E269" s="60"/>
      <c r="F269" s="60"/>
      <c r="G269" s="72"/>
    </row>
    <row r="270" spans="1:7" s="61" customFormat="1" ht="15">
      <c r="A270" s="116"/>
      <c r="B270" s="58"/>
      <c r="C270" s="59"/>
      <c r="D270" s="58"/>
      <c r="E270" s="60"/>
      <c r="F270" s="60"/>
      <c r="G270" s="72"/>
    </row>
    <row r="271" spans="1:7" s="61" customFormat="1" ht="15">
      <c r="A271" s="116"/>
      <c r="B271" s="58"/>
      <c r="C271" s="59"/>
      <c r="D271" s="58"/>
      <c r="E271" s="60"/>
      <c r="F271" s="60"/>
      <c r="G271" s="72"/>
    </row>
    <row r="272" spans="1:7" s="61" customFormat="1" ht="15.75" thickBot="1">
      <c r="A272" s="117"/>
      <c r="B272" s="75"/>
      <c r="C272" s="75"/>
      <c r="D272" s="74"/>
      <c r="E272" s="76"/>
      <c r="F272" s="76"/>
      <c r="G272" s="77"/>
    </row>
    <row r="273" spans="1:5" s="121" customFormat="1" ht="27.75">
      <c r="A273" s="120" t="s">
        <v>1717</v>
      </c>
      <c r="E273" s="122" t="s">
        <v>1445</v>
      </c>
    </row>
    <row r="274" spans="1:5" s="121" customFormat="1" ht="27.75">
      <c r="A274" s="120"/>
      <c r="C274" s="122" t="s">
        <v>1448</v>
      </c>
      <c r="E274" s="122"/>
    </row>
    <row r="275" ht="31.5" customHeight="1" thickBot="1">
      <c r="A275" s="125"/>
    </row>
    <row r="276" spans="1:7" s="110" customFormat="1" ht="18">
      <c r="A276" s="123" t="s">
        <v>1445</v>
      </c>
      <c r="B276" s="111" t="s">
        <v>1445</v>
      </c>
      <c r="C276" s="112"/>
      <c r="D276" s="112"/>
      <c r="E276" s="113"/>
      <c r="F276" s="113"/>
      <c r="G276" s="114"/>
    </row>
    <row r="277" spans="1:7" s="61" customFormat="1" ht="15">
      <c r="A277" s="115"/>
      <c r="B277" s="58"/>
      <c r="C277" s="59"/>
      <c r="D277" s="59"/>
      <c r="E277" s="60"/>
      <c r="F277" s="60"/>
      <c r="G277" s="72"/>
    </row>
    <row r="278" spans="1:7" s="61" customFormat="1" ht="15">
      <c r="A278" s="115" t="s">
        <v>803</v>
      </c>
      <c r="B278" s="59" t="s">
        <v>1445</v>
      </c>
      <c r="C278" s="59" t="s">
        <v>1445</v>
      </c>
      <c r="D278" s="58" t="s">
        <v>1445</v>
      </c>
      <c r="E278" s="60"/>
      <c r="F278" s="60"/>
      <c r="G278" s="72"/>
    </row>
    <row r="279" spans="1:7" s="61" customFormat="1" ht="15">
      <c r="A279" s="116" t="s">
        <v>1445</v>
      </c>
      <c r="B279" s="59" t="s">
        <v>1452</v>
      </c>
      <c r="C279" s="59" t="s">
        <v>1453</v>
      </c>
      <c r="D279" s="58" t="s">
        <v>1718</v>
      </c>
      <c r="E279" s="60"/>
      <c r="F279" s="60"/>
      <c r="G279" s="72"/>
    </row>
    <row r="280" spans="1:7" s="61" customFormat="1" ht="15">
      <c r="A280" s="116"/>
      <c r="B280" s="59" t="s">
        <v>1455</v>
      </c>
      <c r="C280" s="59" t="s">
        <v>1453</v>
      </c>
      <c r="D280" s="58" t="s">
        <v>1930</v>
      </c>
      <c r="E280" s="60"/>
      <c r="F280" s="60"/>
      <c r="G280" s="72"/>
    </row>
    <row r="281" spans="1:7" s="61" customFormat="1" ht="15">
      <c r="A281" s="116"/>
      <c r="B281" s="59" t="s">
        <v>1456</v>
      </c>
      <c r="C281" s="59" t="s">
        <v>1453</v>
      </c>
      <c r="D281" s="126" t="s">
        <v>1445</v>
      </c>
      <c r="E281" s="60"/>
      <c r="F281" s="60"/>
      <c r="G281" s="72"/>
    </row>
    <row r="282" spans="1:7" s="61" customFormat="1" ht="15">
      <c r="A282" s="116"/>
      <c r="B282" s="59"/>
      <c r="C282" s="59"/>
      <c r="D282" s="58"/>
      <c r="E282" s="60"/>
      <c r="F282" s="60"/>
      <c r="G282" s="72"/>
    </row>
    <row r="283" spans="1:7" s="61" customFormat="1" ht="15">
      <c r="A283" s="116"/>
      <c r="B283" s="59" t="s">
        <v>1445</v>
      </c>
      <c r="C283" s="59" t="s">
        <v>1445</v>
      </c>
      <c r="D283" s="58"/>
      <c r="E283" s="60"/>
      <c r="F283" s="60"/>
      <c r="G283" s="72"/>
    </row>
    <row r="284" spans="1:7" s="61" customFormat="1" ht="15">
      <c r="A284" s="116" t="s">
        <v>1445</v>
      </c>
      <c r="B284" s="59"/>
      <c r="C284" s="59"/>
      <c r="D284" s="58"/>
      <c r="E284" s="60"/>
      <c r="F284" s="60"/>
      <c r="G284" s="72"/>
    </row>
    <row r="285" spans="1:7" s="61" customFormat="1" ht="15">
      <c r="A285" s="116" t="s">
        <v>1445</v>
      </c>
      <c r="B285" s="59" t="s">
        <v>1445</v>
      </c>
      <c r="C285" s="59" t="s">
        <v>1445</v>
      </c>
      <c r="D285" s="58" t="s">
        <v>1445</v>
      </c>
      <c r="E285" s="60"/>
      <c r="F285" s="60"/>
      <c r="G285" s="72"/>
    </row>
    <row r="286" spans="1:7" s="61" customFormat="1" ht="15">
      <c r="A286" s="116"/>
      <c r="B286" s="59" t="s">
        <v>1719</v>
      </c>
      <c r="C286" s="59"/>
      <c r="D286" s="58" t="s">
        <v>1720</v>
      </c>
      <c r="E286" s="60"/>
      <c r="F286" s="60"/>
      <c r="G286" s="72"/>
    </row>
    <row r="287" spans="1:7" s="61" customFormat="1" ht="15">
      <c r="A287" s="116"/>
      <c r="B287" s="59"/>
      <c r="C287" s="59"/>
      <c r="D287" s="58" t="s">
        <v>784</v>
      </c>
      <c r="E287" s="60"/>
      <c r="F287" s="60"/>
      <c r="G287" s="72"/>
    </row>
    <row r="288" spans="1:7" s="61" customFormat="1" ht="15.75">
      <c r="A288" s="116"/>
      <c r="B288" s="59"/>
      <c r="C288" s="59"/>
      <c r="D288" s="124" t="s">
        <v>783</v>
      </c>
      <c r="E288" s="60"/>
      <c r="F288" s="60"/>
      <c r="G288" s="72"/>
    </row>
    <row r="289" spans="1:7" s="61" customFormat="1" ht="15">
      <c r="A289" s="116"/>
      <c r="B289" s="59" t="s">
        <v>1445</v>
      </c>
      <c r="C289" s="59" t="s">
        <v>1445</v>
      </c>
      <c r="D289" s="58" t="s">
        <v>1445</v>
      </c>
      <c r="E289" s="60"/>
      <c r="F289" s="60"/>
      <c r="G289" s="72"/>
    </row>
    <row r="290" spans="1:7" s="61" customFormat="1" ht="15">
      <c r="A290" s="116"/>
      <c r="B290" s="59"/>
      <c r="C290" s="59"/>
      <c r="D290" s="58" t="s">
        <v>1445</v>
      </c>
      <c r="E290" s="60"/>
      <c r="F290" s="60"/>
      <c r="G290" s="72"/>
    </row>
    <row r="291" spans="1:7" s="61" customFormat="1" ht="15">
      <c r="A291" s="115" t="s">
        <v>785</v>
      </c>
      <c r="B291" s="59" t="s">
        <v>1719</v>
      </c>
      <c r="C291" s="59"/>
      <c r="D291" s="58" t="s">
        <v>786</v>
      </c>
      <c r="E291" s="60"/>
      <c r="F291" s="60"/>
      <c r="G291" s="72"/>
    </row>
    <row r="292" spans="1:7" s="61" customFormat="1" ht="15">
      <c r="A292" s="116"/>
      <c r="B292" s="59"/>
      <c r="C292" s="59"/>
      <c r="D292" s="58" t="s">
        <v>797</v>
      </c>
      <c r="E292" s="60"/>
      <c r="F292" s="60"/>
      <c r="G292" s="72"/>
    </row>
    <row r="293" spans="1:7" s="61" customFormat="1" ht="15.75">
      <c r="A293" s="116"/>
      <c r="B293" s="59" t="s">
        <v>1719</v>
      </c>
      <c r="C293" s="59"/>
      <c r="D293" s="58" t="s">
        <v>787</v>
      </c>
      <c r="E293" s="60"/>
      <c r="F293" s="60"/>
      <c r="G293" s="72"/>
    </row>
    <row r="294" spans="1:7" s="61" customFormat="1" ht="15">
      <c r="A294" s="116"/>
      <c r="B294" s="59"/>
      <c r="C294" s="59"/>
      <c r="D294" s="58"/>
      <c r="E294" s="60"/>
      <c r="F294" s="60"/>
      <c r="G294" s="72"/>
    </row>
    <row r="295" spans="1:7" s="61" customFormat="1" ht="15">
      <c r="A295" s="116"/>
      <c r="B295" s="59" t="s">
        <v>1445</v>
      </c>
      <c r="C295" s="59" t="s">
        <v>1445</v>
      </c>
      <c r="D295" s="58" t="s">
        <v>1445</v>
      </c>
      <c r="E295" s="60"/>
      <c r="F295" s="60"/>
      <c r="G295" s="72"/>
    </row>
    <row r="296" spans="1:7" s="61" customFormat="1" ht="15">
      <c r="A296" s="116"/>
      <c r="B296" s="59"/>
      <c r="C296" s="59"/>
      <c r="D296" s="58" t="s">
        <v>1445</v>
      </c>
      <c r="E296" s="60"/>
      <c r="F296" s="60"/>
      <c r="G296" s="72"/>
    </row>
    <row r="297" spans="1:7" s="61" customFormat="1" ht="15">
      <c r="A297" s="116"/>
      <c r="B297" s="59"/>
      <c r="C297" s="59"/>
      <c r="D297" s="58" t="s">
        <v>1445</v>
      </c>
      <c r="E297" s="60"/>
      <c r="F297" s="60"/>
      <c r="G297" s="72"/>
    </row>
    <row r="298" spans="1:7" s="61" customFormat="1" ht="15">
      <c r="A298" s="116"/>
      <c r="B298" s="59"/>
      <c r="C298" s="59"/>
      <c r="D298" s="58"/>
      <c r="E298" s="60"/>
      <c r="F298" s="60"/>
      <c r="G298" s="72"/>
    </row>
    <row r="299" spans="1:7" s="61" customFormat="1" ht="15">
      <c r="A299" s="116" t="s">
        <v>1445</v>
      </c>
      <c r="B299" s="59" t="s">
        <v>1445</v>
      </c>
      <c r="C299" s="59" t="s">
        <v>1445</v>
      </c>
      <c r="D299" s="58" t="s">
        <v>1445</v>
      </c>
      <c r="E299" s="60"/>
      <c r="F299" s="60"/>
      <c r="G299" s="72"/>
    </row>
    <row r="300" spans="1:7" s="61" customFormat="1" ht="15">
      <c r="A300" s="116"/>
      <c r="B300" s="59" t="s">
        <v>1445</v>
      </c>
      <c r="C300" s="59" t="s">
        <v>1445</v>
      </c>
      <c r="D300" s="58" t="s">
        <v>1445</v>
      </c>
      <c r="E300" s="60"/>
      <c r="F300" s="60"/>
      <c r="G300" s="72"/>
    </row>
    <row r="301" spans="1:7" s="61" customFormat="1" ht="15">
      <c r="A301" s="116"/>
      <c r="B301" s="58"/>
      <c r="C301" s="59"/>
      <c r="D301" s="58" t="s">
        <v>1445</v>
      </c>
      <c r="E301" s="60"/>
      <c r="F301" s="60"/>
      <c r="G301" s="72"/>
    </row>
    <row r="302" spans="1:7" s="61" customFormat="1" ht="15">
      <c r="A302" s="116"/>
      <c r="B302" s="58"/>
      <c r="C302" s="59"/>
      <c r="D302" s="58"/>
      <c r="E302" s="60"/>
      <c r="F302" s="60"/>
      <c r="G302" s="72"/>
    </row>
    <row r="303" spans="1:7" s="61" customFormat="1" ht="15">
      <c r="A303" s="116"/>
      <c r="B303" s="58"/>
      <c r="C303" s="59"/>
      <c r="D303" s="58"/>
      <c r="E303" s="60"/>
      <c r="F303" s="60"/>
      <c r="G303" s="72"/>
    </row>
    <row r="304" spans="1:7" s="61" customFormat="1" ht="15.75" thickBot="1">
      <c r="A304" s="117"/>
      <c r="B304" s="75"/>
      <c r="C304" s="75"/>
      <c r="D304" s="74"/>
      <c r="E304" s="76"/>
      <c r="F304" s="76"/>
      <c r="G304" s="77"/>
    </row>
  </sheetData>
  <sheetProtection/>
  <printOptions/>
  <pageMargins left="0.7086614173228347" right="0.2362204724409449" top="1.8897637795275593" bottom="0.9055118110236221" header="0.6299212598425197" footer="0.5905511811023623"/>
  <pageSetup horizontalDpi="300" verticalDpi="300" orientation="portrait" paperSize="9" r:id="rId1"/>
  <headerFooter alignWithMargins="0">
    <oddHeader>&amp;L&amp;"Arial CE,Fett"&amp;14&amp;ECeny jednostkowe
&amp;"Arial CE,Standard"&amp;12&amp;EGrupa Górazdze&amp;C&amp;14&amp;A</oddHeader>
    <oddFooter>&amp;LPlik:&amp;F/&amp;A&amp;C              Strona:&amp;P / &amp;N</oddFooter>
  </headerFooter>
  <rowBreaks count="8" manualBreakCount="8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311"/>
  <sheetViews>
    <sheetView tabSelected="1" zoomScale="75" zoomScaleNormal="75" zoomScalePageLayoutView="0" workbookViewId="0" topLeftCell="A1">
      <pane xSplit="2" ySplit="7" topLeftCell="C107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302" sqref="E302"/>
    </sheetView>
  </sheetViews>
  <sheetFormatPr defaultColWidth="9.00390625" defaultRowHeight="12.75"/>
  <cols>
    <col min="1" max="1" width="9.125" style="51" customWidth="1"/>
    <col min="2" max="2" width="89.75390625" style="51" customWidth="1"/>
    <col min="3" max="3" width="19.625" style="51" customWidth="1"/>
    <col min="4" max="4" width="16.625" style="51" customWidth="1"/>
    <col min="5" max="5" width="10.625" style="51" customWidth="1"/>
    <col min="6" max="6" width="15.25390625" style="51" customWidth="1"/>
    <col min="7" max="7" width="14.625" style="51" customWidth="1"/>
    <col min="8" max="8" width="16.875" style="51" customWidth="1"/>
    <col min="9" max="9" width="18.125" style="51" customWidth="1"/>
    <col min="10" max="10" width="11.875" style="51" hidden="1" customWidth="1"/>
    <col min="11" max="11" width="10.875" style="51" hidden="1" customWidth="1"/>
    <col min="12" max="12" width="17.875" style="51" customWidth="1"/>
    <col min="13" max="13" width="18.00390625" style="51" customWidth="1"/>
    <col min="14" max="14" width="14.625" style="51" customWidth="1"/>
    <col min="15" max="15" width="20.00390625" style="51" customWidth="1"/>
    <col min="16" max="16" width="11.875" style="292" customWidth="1"/>
    <col min="17" max="17" width="16.125" style="293" customWidth="1"/>
    <col min="18" max="18" width="9.125" style="293" customWidth="1"/>
    <col min="19" max="19" width="12.625" style="293" customWidth="1"/>
    <col min="20" max="20" width="9.125" style="293" customWidth="1"/>
    <col min="21" max="21" width="12.125" style="293" bestFit="1" customWidth="1"/>
    <col min="22" max="36" width="9.125" style="293" customWidth="1"/>
    <col min="37" max="16384" width="9.125" style="51" customWidth="1"/>
  </cols>
  <sheetData>
    <row r="1" spans="1:19" ht="18.75" thickBot="1">
      <c r="A1" s="48" t="s">
        <v>1462</v>
      </c>
      <c r="B1" s="49" t="s">
        <v>1463</v>
      </c>
      <c r="C1" s="80" t="s">
        <v>1464</v>
      </c>
      <c r="D1" s="48" t="s">
        <v>1465</v>
      </c>
      <c r="E1" s="48" t="s">
        <v>1466</v>
      </c>
      <c r="F1" s="101" t="s">
        <v>1932</v>
      </c>
      <c r="G1" s="50"/>
      <c r="H1" s="50"/>
      <c r="I1" s="48" t="s">
        <v>1467</v>
      </c>
      <c r="S1" s="296"/>
    </row>
    <row r="2" spans="1:19" ht="12.75">
      <c r="A2" s="52"/>
      <c r="B2" s="53"/>
      <c r="C2" s="53"/>
      <c r="D2" s="54" t="s">
        <v>1468</v>
      </c>
      <c r="E2" s="54" t="s">
        <v>1931</v>
      </c>
      <c r="F2" s="55" t="s">
        <v>1933</v>
      </c>
      <c r="G2" s="56" t="s">
        <v>1470</v>
      </c>
      <c r="H2" s="56" t="s">
        <v>1471</v>
      </c>
      <c r="I2" s="57" t="s">
        <v>1934</v>
      </c>
      <c r="J2" s="431" t="s">
        <v>1458</v>
      </c>
      <c r="K2" s="431" t="s">
        <v>1461</v>
      </c>
      <c r="S2" s="297"/>
    </row>
    <row r="3" spans="1:47" ht="16.5" thickBot="1">
      <c r="A3" s="137"/>
      <c r="B3" s="138"/>
      <c r="C3" s="138"/>
      <c r="D3" s="139"/>
      <c r="E3" s="135" t="s">
        <v>1472</v>
      </c>
      <c r="F3" s="140" t="s">
        <v>1458</v>
      </c>
      <c r="G3" s="141" t="s">
        <v>1459</v>
      </c>
      <c r="H3" s="141" t="s">
        <v>1460</v>
      </c>
      <c r="I3" s="136" t="s">
        <v>1461</v>
      </c>
      <c r="J3" s="432" t="s">
        <v>992</v>
      </c>
      <c r="K3" s="432" t="s">
        <v>993</v>
      </c>
      <c r="P3" s="293"/>
      <c r="S3" s="294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36" s="61" customFormat="1" ht="15.75" hidden="1" thickBot="1">
      <c r="A4" s="71"/>
      <c r="B4" s="58"/>
      <c r="C4" s="102" t="s">
        <v>1459</v>
      </c>
      <c r="D4" s="103" t="s">
        <v>1473</v>
      </c>
      <c r="E4" s="104">
        <v>1.25</v>
      </c>
      <c r="F4" s="105" t="s">
        <v>1458</v>
      </c>
      <c r="G4" s="60"/>
      <c r="H4" s="60"/>
      <c r="I4" s="72"/>
      <c r="J4" s="61">
        <v>1.25</v>
      </c>
      <c r="K4" s="61" t="s">
        <v>1458</v>
      </c>
      <c r="P4" s="293"/>
      <c r="Q4" s="293"/>
      <c r="R4" s="293"/>
      <c r="S4" s="294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</row>
    <row r="5" spans="1:36" s="61" customFormat="1" ht="15.75" hidden="1" thickBot="1">
      <c r="A5" s="71"/>
      <c r="B5" s="58" t="s">
        <v>1445</v>
      </c>
      <c r="C5" s="106" t="s">
        <v>1460</v>
      </c>
      <c r="D5" s="107" t="s">
        <v>1473</v>
      </c>
      <c r="E5" s="108">
        <v>1.12</v>
      </c>
      <c r="F5" s="109" t="s">
        <v>1458</v>
      </c>
      <c r="G5" s="60"/>
      <c r="H5" s="60"/>
      <c r="I5" s="72"/>
      <c r="J5" s="61">
        <v>1.12</v>
      </c>
      <c r="K5" s="61" t="s">
        <v>1458</v>
      </c>
      <c r="P5" s="293"/>
      <c r="Q5" s="293"/>
      <c r="R5" s="293"/>
      <c r="S5" s="294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</row>
    <row r="6" spans="1:36" s="61" customFormat="1" ht="15.75" hidden="1" thickBot="1">
      <c r="A6" s="71"/>
      <c r="B6" s="58"/>
      <c r="C6" s="58"/>
      <c r="D6" s="59"/>
      <c r="E6" s="58" t="s">
        <v>1445</v>
      </c>
      <c r="F6" s="60"/>
      <c r="G6" s="60"/>
      <c r="H6" s="60"/>
      <c r="I6" s="72"/>
      <c r="J6" s="61" t="s">
        <v>1445</v>
      </c>
      <c r="P6" s="293"/>
      <c r="Q6" s="293"/>
      <c r="R6" s="293"/>
      <c r="S6" s="294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</row>
    <row r="7" spans="1:36" s="61" customFormat="1" ht="15.75" hidden="1" thickBot="1">
      <c r="A7" s="73"/>
      <c r="B7" s="74"/>
      <c r="C7" s="74"/>
      <c r="D7" s="75"/>
      <c r="E7" s="75"/>
      <c r="F7" s="76"/>
      <c r="G7" s="76"/>
      <c r="H7" s="76"/>
      <c r="I7" s="77"/>
      <c r="P7" s="293"/>
      <c r="Q7" s="293"/>
      <c r="R7" s="293"/>
      <c r="S7" s="294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</row>
    <row r="8" spans="1:36" s="66" customFormat="1" ht="32.25" customHeight="1" thickBot="1">
      <c r="A8" s="62" t="s">
        <v>1474</v>
      </c>
      <c r="B8" s="63"/>
      <c r="C8" s="63"/>
      <c r="D8" s="63"/>
      <c r="E8" s="63"/>
      <c r="F8" s="64"/>
      <c r="G8" s="64"/>
      <c r="H8" s="64"/>
      <c r="I8" s="65"/>
      <c r="P8" s="298"/>
      <c r="Q8" s="298" t="s">
        <v>1088</v>
      </c>
      <c r="R8" s="298"/>
      <c r="S8" s="299"/>
      <c r="T8" s="298"/>
      <c r="U8" s="298" t="s">
        <v>1087</v>
      </c>
      <c r="V8" s="298"/>
      <c r="W8" s="298" t="s">
        <v>1702</v>
      </c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</row>
    <row r="9" spans="1:23" ht="12.75">
      <c r="A9" s="235" t="s">
        <v>1475</v>
      </c>
      <c r="B9" s="236" t="s">
        <v>1476</v>
      </c>
      <c r="C9" s="236" t="s">
        <v>1731</v>
      </c>
      <c r="D9" s="237" t="s">
        <v>1420</v>
      </c>
      <c r="E9" s="238">
        <v>8.36</v>
      </c>
      <c r="F9" s="238">
        <v>3.45</v>
      </c>
      <c r="G9" s="238">
        <f>F9*$E$4</f>
        <v>4.3125</v>
      </c>
      <c r="H9" s="238">
        <f>F9*$E$5</f>
        <v>3.8640000000000008</v>
      </c>
      <c r="I9" s="239">
        <v>11.98</v>
      </c>
      <c r="J9" s="245">
        <f>F9*1.16</f>
        <v>4.002</v>
      </c>
      <c r="K9" s="245">
        <f>I9*1.16</f>
        <v>13.896799999999999</v>
      </c>
      <c r="L9" s="402"/>
      <c r="Q9" s="300">
        <f>S9/1000</f>
        <v>0</v>
      </c>
      <c r="R9" s="301" t="s">
        <v>977</v>
      </c>
      <c r="S9" s="302"/>
      <c r="T9" s="293">
        <v>0.5</v>
      </c>
      <c r="U9" s="300">
        <f>S9*T9</f>
        <v>0</v>
      </c>
      <c r="V9" s="300">
        <f>(S9-U9)/1000</f>
        <v>0</v>
      </c>
      <c r="W9" s="293">
        <f>V9*106%</f>
        <v>0</v>
      </c>
    </row>
    <row r="10" spans="1:23" ht="12.75">
      <c r="A10" s="240" t="s">
        <v>1477</v>
      </c>
      <c r="B10" s="168" t="s">
        <v>1478</v>
      </c>
      <c r="C10" s="67" t="s">
        <v>1731</v>
      </c>
      <c r="D10" s="68" t="s">
        <v>1420</v>
      </c>
      <c r="E10" s="169">
        <v>12.62</v>
      </c>
      <c r="F10" s="169">
        <v>3.45</v>
      </c>
      <c r="G10" s="365">
        <f aca="true" t="shared" si="0" ref="G10:G18">F10*$E$4</f>
        <v>4.3125</v>
      </c>
      <c r="H10" s="169">
        <f aca="true" t="shared" si="1" ref="H10:H18">F10*$E$5</f>
        <v>3.8640000000000008</v>
      </c>
      <c r="I10" s="241">
        <v>13.92</v>
      </c>
      <c r="J10" s="245">
        <f aca="true" t="shared" si="2" ref="J10:J18">F10*1.16</f>
        <v>4.002</v>
      </c>
      <c r="K10" s="245">
        <f aca="true" t="shared" si="3" ref="K10:K18">I10*1.16</f>
        <v>16.147199999999998</v>
      </c>
      <c r="L10" s="402"/>
      <c r="Q10" s="300">
        <f aca="true" t="shared" si="4" ref="Q10:Q98">S10/1000</f>
        <v>16.163</v>
      </c>
      <c r="R10" s="301" t="s">
        <v>978</v>
      </c>
      <c r="S10" s="302">
        <v>16163</v>
      </c>
      <c r="T10" s="293">
        <v>0.5</v>
      </c>
      <c r="U10" s="300">
        <f aca="true" t="shared" si="5" ref="U10:U98">S10*T10</f>
        <v>8081.5</v>
      </c>
      <c r="V10" s="300">
        <f aca="true" t="shared" si="6" ref="V10:V98">(S10-U10)/1000</f>
        <v>8.0815</v>
      </c>
      <c r="W10" s="293">
        <f aca="true" t="shared" si="7" ref="W10:W98">V10*106%</f>
        <v>8.56639</v>
      </c>
    </row>
    <row r="11" spans="1:23" ht="12.75">
      <c r="A11" s="240" t="s">
        <v>1479</v>
      </c>
      <c r="B11" s="67" t="s">
        <v>1480</v>
      </c>
      <c r="C11" s="67" t="s">
        <v>1731</v>
      </c>
      <c r="D11" s="68" t="s">
        <v>1420</v>
      </c>
      <c r="E11" s="169">
        <v>19.19</v>
      </c>
      <c r="F11" s="365">
        <v>3.45</v>
      </c>
      <c r="G11" s="169">
        <f t="shared" si="0"/>
        <v>4.3125</v>
      </c>
      <c r="H11" s="169">
        <f t="shared" si="1"/>
        <v>3.8640000000000008</v>
      </c>
      <c r="I11" s="366">
        <v>15.93</v>
      </c>
      <c r="J11" s="245">
        <f t="shared" si="2"/>
        <v>4.002</v>
      </c>
      <c r="K11" s="245">
        <f t="shared" si="3"/>
        <v>18.4788</v>
      </c>
      <c r="L11" s="402"/>
      <c r="Q11" s="300">
        <f t="shared" si="4"/>
        <v>24.587</v>
      </c>
      <c r="R11" s="301" t="s">
        <v>979</v>
      </c>
      <c r="S11" s="302">
        <v>24587</v>
      </c>
      <c r="T11" s="293">
        <v>0.5</v>
      </c>
      <c r="U11" s="300">
        <f t="shared" si="5"/>
        <v>12293.5</v>
      </c>
      <c r="V11" s="300">
        <f t="shared" si="6"/>
        <v>12.2935</v>
      </c>
      <c r="W11" s="293">
        <f t="shared" si="7"/>
        <v>13.03111</v>
      </c>
    </row>
    <row r="12" spans="1:23" ht="12.75">
      <c r="A12" s="240" t="s">
        <v>1481</v>
      </c>
      <c r="B12" s="67" t="s">
        <v>1482</v>
      </c>
      <c r="C12" s="67" t="s">
        <v>1731</v>
      </c>
      <c r="D12" s="68" t="s">
        <v>1420</v>
      </c>
      <c r="E12" s="169">
        <v>23.99</v>
      </c>
      <c r="F12" s="169">
        <v>4.09</v>
      </c>
      <c r="G12" s="169">
        <f t="shared" si="0"/>
        <v>5.1125</v>
      </c>
      <c r="H12" s="169">
        <f t="shared" si="1"/>
        <v>4.5808</v>
      </c>
      <c r="I12" s="241">
        <v>17.7</v>
      </c>
      <c r="J12" s="245">
        <f t="shared" si="2"/>
        <v>4.7444</v>
      </c>
      <c r="K12" s="245">
        <f t="shared" si="3"/>
        <v>20.531999999999996</v>
      </c>
      <c r="L12" s="402"/>
      <c r="Q12" s="300">
        <f t="shared" si="4"/>
        <v>30.734</v>
      </c>
      <c r="R12" s="301" t="s">
        <v>980</v>
      </c>
      <c r="S12" s="302">
        <v>30734</v>
      </c>
      <c r="T12" s="293">
        <v>0.5</v>
      </c>
      <c r="U12" s="300">
        <f t="shared" si="5"/>
        <v>15367</v>
      </c>
      <c r="V12" s="300">
        <f t="shared" si="6"/>
        <v>15.367</v>
      </c>
      <c r="W12" s="293">
        <f t="shared" si="7"/>
        <v>16.28902</v>
      </c>
    </row>
    <row r="13" spans="1:23" ht="12.75">
      <c r="A13" s="240" t="s">
        <v>1483</v>
      </c>
      <c r="B13" s="67" t="s">
        <v>1484</v>
      </c>
      <c r="C13" s="67" t="s">
        <v>1731</v>
      </c>
      <c r="D13" s="68" t="s">
        <v>1420</v>
      </c>
      <c r="E13" s="169">
        <v>33.07</v>
      </c>
      <c r="F13" s="169">
        <v>4.09</v>
      </c>
      <c r="G13" s="169">
        <f t="shared" si="0"/>
        <v>5.1125</v>
      </c>
      <c r="H13" s="169">
        <f t="shared" si="1"/>
        <v>4.5808</v>
      </c>
      <c r="I13" s="241">
        <v>20.92</v>
      </c>
      <c r="J13" s="245">
        <f t="shared" si="2"/>
        <v>4.7444</v>
      </c>
      <c r="K13" s="245">
        <f t="shared" si="3"/>
        <v>24.2672</v>
      </c>
      <c r="L13" s="402"/>
      <c r="Q13" s="300">
        <f t="shared" si="4"/>
        <v>42.365</v>
      </c>
      <c r="R13" s="301" t="s">
        <v>981</v>
      </c>
      <c r="S13" s="302">
        <v>42365</v>
      </c>
      <c r="T13" s="293">
        <v>0.5</v>
      </c>
      <c r="U13" s="300">
        <f t="shared" si="5"/>
        <v>21182.5</v>
      </c>
      <c r="V13" s="300">
        <f t="shared" si="6"/>
        <v>21.1825</v>
      </c>
      <c r="W13" s="293">
        <f t="shared" si="7"/>
        <v>22.453450000000004</v>
      </c>
    </row>
    <row r="14" spans="1:23" ht="12.75">
      <c r="A14" s="240" t="s">
        <v>1485</v>
      </c>
      <c r="B14" s="67" t="s">
        <v>1486</v>
      </c>
      <c r="C14" s="67" t="s">
        <v>1731</v>
      </c>
      <c r="D14" s="68" t="s">
        <v>1420</v>
      </c>
      <c r="E14" s="169">
        <v>43.99</v>
      </c>
      <c r="F14" s="169">
        <v>4.09</v>
      </c>
      <c r="G14" s="169">
        <f t="shared" si="0"/>
        <v>5.1125</v>
      </c>
      <c r="H14" s="169">
        <f t="shared" si="1"/>
        <v>4.5808</v>
      </c>
      <c r="I14" s="241">
        <v>23.82</v>
      </c>
      <c r="J14" s="245">
        <f t="shared" si="2"/>
        <v>4.7444</v>
      </c>
      <c r="K14" s="245">
        <f t="shared" si="3"/>
        <v>27.6312</v>
      </c>
      <c r="L14" s="402"/>
      <c r="Q14" s="300">
        <f t="shared" si="4"/>
        <v>56.349</v>
      </c>
      <c r="R14" s="301" t="s">
        <v>982</v>
      </c>
      <c r="S14" s="302">
        <v>56349</v>
      </c>
      <c r="T14" s="293">
        <v>0.5</v>
      </c>
      <c r="U14" s="300">
        <f t="shared" si="5"/>
        <v>28174.5</v>
      </c>
      <c r="V14" s="300">
        <f t="shared" si="6"/>
        <v>28.1745</v>
      </c>
      <c r="W14" s="293">
        <f t="shared" si="7"/>
        <v>29.86497</v>
      </c>
    </row>
    <row r="15" spans="1:23" ht="12.75">
      <c r="A15" s="240" t="s">
        <v>1487</v>
      </c>
      <c r="B15" s="67" t="s">
        <v>1488</v>
      </c>
      <c r="C15" s="67" t="s">
        <v>1731</v>
      </c>
      <c r="D15" s="68" t="s">
        <v>1420</v>
      </c>
      <c r="E15" s="169">
        <v>55.21</v>
      </c>
      <c r="F15" s="169">
        <v>4.58</v>
      </c>
      <c r="G15" s="169">
        <f t="shared" si="0"/>
        <v>5.725</v>
      </c>
      <c r="H15" s="169">
        <f t="shared" si="1"/>
        <v>5.129600000000001</v>
      </c>
      <c r="I15" s="241">
        <v>31.61</v>
      </c>
      <c r="J15" s="245">
        <f t="shared" si="2"/>
        <v>5.312799999999999</v>
      </c>
      <c r="K15" s="245">
        <f t="shared" si="3"/>
        <v>36.6676</v>
      </c>
      <c r="L15" s="402"/>
      <c r="Q15" s="300">
        <f t="shared" si="4"/>
        <v>70.724</v>
      </c>
      <c r="R15" s="301" t="s">
        <v>983</v>
      </c>
      <c r="S15" s="302">
        <v>70724</v>
      </c>
      <c r="T15" s="293">
        <v>0.5</v>
      </c>
      <c r="U15" s="300">
        <f t="shared" si="5"/>
        <v>35362</v>
      </c>
      <c r="V15" s="300">
        <f t="shared" si="6"/>
        <v>35.362</v>
      </c>
      <c r="W15" s="293">
        <f t="shared" si="7"/>
        <v>37.483720000000005</v>
      </c>
    </row>
    <row r="16" spans="1:23" ht="12.75">
      <c r="A16" s="240" t="s">
        <v>1489</v>
      </c>
      <c r="B16" s="67" t="s">
        <v>1490</v>
      </c>
      <c r="C16" s="67" t="s">
        <v>1731</v>
      </c>
      <c r="D16" s="68" t="s">
        <v>1420</v>
      </c>
      <c r="E16" s="169">
        <v>69.23</v>
      </c>
      <c r="F16" s="169">
        <v>5.06</v>
      </c>
      <c r="G16" s="169">
        <f t="shared" si="0"/>
        <v>6.324999999999999</v>
      </c>
      <c r="H16" s="169">
        <f t="shared" si="1"/>
        <v>5.6672</v>
      </c>
      <c r="I16" s="241">
        <v>35.49</v>
      </c>
      <c r="J16" s="245">
        <f t="shared" si="2"/>
        <v>5.869599999999999</v>
      </c>
      <c r="K16" s="245">
        <f t="shared" si="3"/>
        <v>41.1684</v>
      </c>
      <c r="L16" s="402"/>
      <c r="Q16" s="300">
        <f t="shared" si="4"/>
        <v>87.029</v>
      </c>
      <c r="R16" s="301" t="s">
        <v>984</v>
      </c>
      <c r="S16" s="302">
        <v>87029</v>
      </c>
      <c r="T16" s="293">
        <v>0.5</v>
      </c>
      <c r="U16" s="300">
        <f t="shared" si="5"/>
        <v>43514.5</v>
      </c>
      <c r="V16" s="300">
        <f t="shared" si="6"/>
        <v>43.5145</v>
      </c>
      <c r="W16" s="293">
        <f t="shared" si="7"/>
        <v>46.125370000000004</v>
      </c>
    </row>
    <row r="17" spans="1:23" ht="12.75">
      <c r="A17" s="240" t="s">
        <v>1491</v>
      </c>
      <c r="B17" s="67" t="s">
        <v>1541</v>
      </c>
      <c r="C17" s="67" t="s">
        <v>1731</v>
      </c>
      <c r="D17" s="68" t="s">
        <v>1420</v>
      </c>
      <c r="E17" s="169">
        <v>84.97</v>
      </c>
      <c r="F17" s="169">
        <v>5.93</v>
      </c>
      <c r="G17" s="365">
        <f t="shared" si="0"/>
        <v>7.4125</v>
      </c>
      <c r="H17" s="365">
        <f t="shared" si="1"/>
        <v>6.6416</v>
      </c>
      <c r="I17" s="241">
        <v>39.26</v>
      </c>
      <c r="J17" s="245">
        <f t="shared" si="2"/>
        <v>6.878799999999999</v>
      </c>
      <c r="K17" s="245">
        <f t="shared" si="3"/>
        <v>45.541599999999995</v>
      </c>
      <c r="L17" s="402"/>
      <c r="Q17" s="300">
        <f t="shared" si="4"/>
        <v>106.822</v>
      </c>
      <c r="R17" s="301" t="s">
        <v>985</v>
      </c>
      <c r="S17" s="302">
        <v>106822</v>
      </c>
      <c r="T17" s="293">
        <v>0.5</v>
      </c>
      <c r="U17" s="300">
        <f t="shared" si="5"/>
        <v>53411</v>
      </c>
      <c r="V17" s="300">
        <f t="shared" si="6"/>
        <v>53.411</v>
      </c>
      <c r="W17" s="293">
        <f t="shared" si="7"/>
        <v>56.615660000000005</v>
      </c>
    </row>
    <row r="18" spans="1:23" ht="12.75">
      <c r="A18" s="352" t="s">
        <v>1542</v>
      </c>
      <c r="B18" s="353" t="s">
        <v>1543</v>
      </c>
      <c r="C18" s="370" t="s">
        <v>1731</v>
      </c>
      <c r="D18" s="354" t="s">
        <v>1420</v>
      </c>
      <c r="E18" s="355">
        <v>114.03</v>
      </c>
      <c r="F18" s="355">
        <v>11.67</v>
      </c>
      <c r="G18" s="365">
        <f t="shared" si="0"/>
        <v>14.5875</v>
      </c>
      <c r="H18" s="365">
        <f t="shared" si="1"/>
        <v>13.070400000000001</v>
      </c>
      <c r="I18" s="356">
        <v>42.39</v>
      </c>
      <c r="J18" s="245">
        <f t="shared" si="2"/>
        <v>13.537199999999999</v>
      </c>
      <c r="K18" s="245">
        <f t="shared" si="3"/>
        <v>49.172399999999996</v>
      </c>
      <c r="L18" s="402"/>
      <c r="Q18" s="300">
        <f t="shared" si="4"/>
        <v>146.086</v>
      </c>
      <c r="R18" s="301" t="s">
        <v>215</v>
      </c>
      <c r="S18" s="302">
        <v>146086</v>
      </c>
      <c r="T18" s="293">
        <v>0.5</v>
      </c>
      <c r="U18" s="300">
        <f t="shared" si="5"/>
        <v>73043</v>
      </c>
      <c r="V18" s="300">
        <f t="shared" si="6"/>
        <v>73.043</v>
      </c>
      <c r="W18" s="293">
        <f t="shared" si="7"/>
        <v>77.42558000000001</v>
      </c>
    </row>
    <row r="19" spans="1:23" ht="13.5" thickBot="1">
      <c r="A19" s="367"/>
      <c r="B19" s="368"/>
      <c r="C19" s="368"/>
      <c r="D19" s="368"/>
      <c r="E19" s="364"/>
      <c r="F19" s="364"/>
      <c r="G19" s="364"/>
      <c r="H19" s="364"/>
      <c r="I19" s="364"/>
      <c r="Q19" s="300">
        <f t="shared" si="4"/>
        <v>0</v>
      </c>
      <c r="R19" s="301"/>
      <c r="S19" s="303"/>
      <c r="T19" s="293">
        <v>0.5</v>
      </c>
      <c r="U19" s="300">
        <f t="shared" si="5"/>
        <v>0</v>
      </c>
      <c r="V19" s="300">
        <f t="shared" si="6"/>
        <v>0</v>
      </c>
      <c r="W19" s="293">
        <f t="shared" si="7"/>
        <v>0</v>
      </c>
    </row>
    <row r="20" spans="1:36" s="66" customFormat="1" ht="32.25" customHeight="1" thickBot="1">
      <c r="A20" s="62" t="s">
        <v>904</v>
      </c>
      <c r="B20" s="63"/>
      <c r="C20" s="63"/>
      <c r="D20" s="63"/>
      <c r="E20" s="372"/>
      <c r="F20" s="373"/>
      <c r="G20" s="373"/>
      <c r="H20" s="373"/>
      <c r="I20" s="374"/>
      <c r="M20" s="51"/>
      <c r="N20" s="51"/>
      <c r="P20" s="292"/>
      <c r="Q20" s="300">
        <f t="shared" si="4"/>
        <v>0</v>
      </c>
      <c r="R20" s="301"/>
      <c r="S20" s="299"/>
      <c r="T20" s="293">
        <v>0.5</v>
      </c>
      <c r="U20" s="300">
        <f t="shared" si="5"/>
        <v>0</v>
      </c>
      <c r="V20" s="300">
        <f t="shared" si="6"/>
        <v>0</v>
      </c>
      <c r="W20" s="293">
        <f t="shared" si="7"/>
        <v>0</v>
      </c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</row>
    <row r="21" spans="1:23" ht="12.75">
      <c r="A21" s="369" t="s">
        <v>905</v>
      </c>
      <c r="B21" s="370" t="s">
        <v>906</v>
      </c>
      <c r="C21" s="236" t="s">
        <v>1731</v>
      </c>
      <c r="D21" s="371" t="s">
        <v>1420</v>
      </c>
      <c r="E21" s="365">
        <v>3.81</v>
      </c>
      <c r="F21" s="365">
        <v>3.45</v>
      </c>
      <c r="G21" s="365">
        <f aca="true" t="shared" si="8" ref="G21:G26">F21*$E$4</f>
        <v>4.3125</v>
      </c>
      <c r="H21" s="365">
        <f aca="true" t="shared" si="9" ref="H21:H26">F21*$E$5</f>
        <v>3.8640000000000008</v>
      </c>
      <c r="I21" s="366">
        <v>16.65</v>
      </c>
      <c r="J21" s="245">
        <f aca="true" t="shared" si="10" ref="J21:J26">F21*1.16</f>
        <v>4.002</v>
      </c>
      <c r="K21" s="245">
        <f aca="true" t="shared" si="11" ref="K21:K26">I21*1.16</f>
        <v>19.313999999999997</v>
      </c>
      <c r="L21" s="246"/>
      <c r="Q21" s="300">
        <f t="shared" si="4"/>
        <v>5.018</v>
      </c>
      <c r="R21" s="301" t="s">
        <v>216</v>
      </c>
      <c r="S21" s="302">
        <v>5018</v>
      </c>
      <c r="T21" s="293">
        <v>0.5</v>
      </c>
      <c r="U21" s="300">
        <f t="shared" si="5"/>
        <v>2509</v>
      </c>
      <c r="V21" s="300">
        <f t="shared" si="6"/>
        <v>2.509</v>
      </c>
      <c r="W21" s="293">
        <f t="shared" si="7"/>
        <v>2.6595400000000002</v>
      </c>
    </row>
    <row r="22" spans="1:23" ht="12.75">
      <c r="A22" s="240" t="s">
        <v>907</v>
      </c>
      <c r="B22" s="67" t="s">
        <v>908</v>
      </c>
      <c r="C22" s="370" t="s">
        <v>1731</v>
      </c>
      <c r="D22" s="68" t="s">
        <v>1420</v>
      </c>
      <c r="E22" s="169">
        <v>5.84</v>
      </c>
      <c r="F22" s="169">
        <v>3.45</v>
      </c>
      <c r="G22" s="365">
        <f t="shared" si="8"/>
        <v>4.3125</v>
      </c>
      <c r="H22" s="365">
        <f t="shared" si="9"/>
        <v>3.8640000000000008</v>
      </c>
      <c r="I22" s="241">
        <v>17.93</v>
      </c>
      <c r="J22" s="245">
        <f t="shared" si="10"/>
        <v>4.002</v>
      </c>
      <c r="K22" s="245">
        <f t="shared" si="11"/>
        <v>20.7988</v>
      </c>
      <c r="L22" s="246"/>
      <c r="Q22" s="300">
        <f t="shared" si="4"/>
        <v>7.705</v>
      </c>
      <c r="R22" s="301" t="s">
        <v>217</v>
      </c>
      <c r="S22" s="302">
        <v>7705</v>
      </c>
      <c r="T22" s="293">
        <v>0.5</v>
      </c>
      <c r="U22" s="300">
        <f t="shared" si="5"/>
        <v>3852.5</v>
      </c>
      <c r="V22" s="300">
        <f t="shared" si="6"/>
        <v>3.8525</v>
      </c>
      <c r="W22" s="293">
        <f t="shared" si="7"/>
        <v>4.0836500000000004</v>
      </c>
    </row>
    <row r="23" spans="1:23" ht="12.75">
      <c r="A23" s="240" t="s">
        <v>909</v>
      </c>
      <c r="B23" s="67" t="s">
        <v>910</v>
      </c>
      <c r="C23" s="67" t="s">
        <v>1731</v>
      </c>
      <c r="D23" s="68" t="s">
        <v>1420</v>
      </c>
      <c r="E23" s="169">
        <v>8.22</v>
      </c>
      <c r="F23" s="169">
        <v>4.09</v>
      </c>
      <c r="G23" s="365">
        <f t="shared" si="8"/>
        <v>5.1125</v>
      </c>
      <c r="H23" s="365">
        <f t="shared" si="9"/>
        <v>4.5808</v>
      </c>
      <c r="I23" s="241">
        <v>21.56</v>
      </c>
      <c r="J23" s="245">
        <f t="shared" si="10"/>
        <v>4.7444</v>
      </c>
      <c r="K23" s="245">
        <f t="shared" si="11"/>
        <v>25.009599999999995</v>
      </c>
      <c r="L23" s="246"/>
      <c r="Q23" s="300">
        <f t="shared" si="4"/>
        <v>10.845</v>
      </c>
      <c r="R23" s="301" t="s">
        <v>218</v>
      </c>
      <c r="S23" s="302">
        <v>10845</v>
      </c>
      <c r="T23" s="293">
        <v>0.5</v>
      </c>
      <c r="U23" s="300">
        <f t="shared" si="5"/>
        <v>5422.5</v>
      </c>
      <c r="V23" s="300">
        <f t="shared" si="6"/>
        <v>5.4225</v>
      </c>
      <c r="W23" s="293">
        <f t="shared" si="7"/>
        <v>5.747850000000001</v>
      </c>
    </row>
    <row r="24" spans="1:23" ht="12.75">
      <c r="A24" s="240" t="s">
        <v>911</v>
      </c>
      <c r="B24" s="67" t="s">
        <v>912</v>
      </c>
      <c r="C24" s="67" t="s">
        <v>1731</v>
      </c>
      <c r="D24" s="68" t="s">
        <v>1420</v>
      </c>
      <c r="E24" s="169">
        <v>11.35</v>
      </c>
      <c r="F24" s="169">
        <v>4.09</v>
      </c>
      <c r="G24" s="365">
        <f t="shared" si="8"/>
        <v>5.1125</v>
      </c>
      <c r="H24" s="365">
        <f t="shared" si="9"/>
        <v>4.5808</v>
      </c>
      <c r="I24" s="241">
        <v>23.82</v>
      </c>
      <c r="J24" s="245">
        <f t="shared" si="10"/>
        <v>4.7444</v>
      </c>
      <c r="K24" s="245">
        <f t="shared" si="11"/>
        <v>27.6312</v>
      </c>
      <c r="L24" s="246"/>
      <c r="Q24" s="300">
        <f t="shared" si="4"/>
        <v>14.962</v>
      </c>
      <c r="R24" s="301" t="s">
        <v>219</v>
      </c>
      <c r="S24" s="302">
        <v>14962</v>
      </c>
      <c r="T24" s="293">
        <v>0.5</v>
      </c>
      <c r="U24" s="300">
        <f t="shared" si="5"/>
        <v>7481</v>
      </c>
      <c r="V24" s="300">
        <f t="shared" si="6"/>
        <v>7.481</v>
      </c>
      <c r="W24" s="293">
        <f t="shared" si="7"/>
        <v>7.929860000000001</v>
      </c>
    </row>
    <row r="25" spans="1:23" ht="12.75">
      <c r="A25" s="240" t="s">
        <v>913</v>
      </c>
      <c r="B25" s="67" t="s">
        <v>914</v>
      </c>
      <c r="C25" s="67" t="s">
        <v>1731</v>
      </c>
      <c r="D25" s="68" t="s">
        <v>1420</v>
      </c>
      <c r="E25" s="169">
        <v>16.73</v>
      </c>
      <c r="F25" s="169">
        <v>5.06</v>
      </c>
      <c r="G25" s="365">
        <f t="shared" si="8"/>
        <v>6.324999999999999</v>
      </c>
      <c r="H25" s="365">
        <f t="shared" si="9"/>
        <v>5.6672</v>
      </c>
      <c r="I25" s="241">
        <v>27.19</v>
      </c>
      <c r="J25" s="245">
        <f t="shared" si="10"/>
        <v>5.869599999999999</v>
      </c>
      <c r="K25" s="245">
        <f t="shared" si="11"/>
        <v>31.540399999999998</v>
      </c>
      <c r="L25" s="246"/>
      <c r="Q25" s="300">
        <f t="shared" si="4"/>
        <v>21.437</v>
      </c>
      <c r="R25" s="301" t="s">
        <v>220</v>
      </c>
      <c r="S25" s="302">
        <v>21437</v>
      </c>
      <c r="T25" s="293">
        <v>0.5</v>
      </c>
      <c r="U25" s="300">
        <f t="shared" si="5"/>
        <v>10718.5</v>
      </c>
      <c r="V25" s="300">
        <f t="shared" si="6"/>
        <v>10.7185</v>
      </c>
      <c r="W25" s="293">
        <f t="shared" si="7"/>
        <v>11.36161</v>
      </c>
    </row>
    <row r="26" spans="1:23" ht="12.75">
      <c r="A26" s="352" t="s">
        <v>1735</v>
      </c>
      <c r="B26" s="353" t="s">
        <v>916</v>
      </c>
      <c r="C26" s="370" t="s">
        <v>1731</v>
      </c>
      <c r="D26" s="354" t="s">
        <v>1420</v>
      </c>
      <c r="E26" s="355">
        <v>23.77</v>
      </c>
      <c r="F26" s="355">
        <v>5.45</v>
      </c>
      <c r="G26" s="365">
        <f t="shared" si="8"/>
        <v>6.8125</v>
      </c>
      <c r="H26" s="365">
        <f t="shared" si="9"/>
        <v>6.104000000000001</v>
      </c>
      <c r="I26" s="356">
        <v>31.13</v>
      </c>
      <c r="J26" s="245">
        <f t="shared" si="10"/>
        <v>6.322</v>
      </c>
      <c r="K26" s="245">
        <f t="shared" si="11"/>
        <v>36.1108</v>
      </c>
      <c r="L26" s="246"/>
      <c r="Q26" s="300">
        <f t="shared" si="4"/>
        <v>30.442</v>
      </c>
      <c r="R26" s="301" t="s">
        <v>221</v>
      </c>
      <c r="S26" s="302">
        <v>30442</v>
      </c>
      <c r="T26" s="293">
        <v>0.5</v>
      </c>
      <c r="U26" s="300">
        <f t="shared" si="5"/>
        <v>15221</v>
      </c>
      <c r="V26" s="300">
        <f t="shared" si="6"/>
        <v>15.221</v>
      </c>
      <c r="W26" s="293">
        <f t="shared" si="7"/>
        <v>16.13426</v>
      </c>
    </row>
    <row r="27" spans="1:22" ht="13.5" thickBot="1">
      <c r="A27" s="380"/>
      <c r="B27" s="381"/>
      <c r="C27" s="446"/>
      <c r="D27" s="379"/>
      <c r="E27" s="364"/>
      <c r="F27" s="364"/>
      <c r="G27" s="442"/>
      <c r="H27" s="442"/>
      <c r="I27" s="364"/>
      <c r="J27" s="245"/>
      <c r="K27" s="245"/>
      <c r="L27" s="246"/>
      <c r="Q27" s="300"/>
      <c r="R27" s="301"/>
      <c r="S27" s="302"/>
      <c r="U27" s="300"/>
      <c r="V27" s="300"/>
    </row>
    <row r="28" spans="1:22" ht="32.25" customHeight="1" thickBot="1">
      <c r="A28" s="62" t="s">
        <v>1969</v>
      </c>
      <c r="B28" s="63"/>
      <c r="C28" s="63"/>
      <c r="D28" s="63"/>
      <c r="E28" s="372"/>
      <c r="F28" s="373"/>
      <c r="G28" s="373"/>
      <c r="H28" s="373"/>
      <c r="I28" s="374"/>
      <c r="J28" s="245"/>
      <c r="K28" s="245"/>
      <c r="L28" s="246"/>
      <c r="Q28" s="300"/>
      <c r="R28" s="301"/>
      <c r="S28" s="302"/>
      <c r="U28" s="300"/>
      <c r="V28" s="300"/>
    </row>
    <row r="29" spans="1:22" ht="12.75">
      <c r="A29" s="369" t="s">
        <v>1799</v>
      </c>
      <c r="B29" s="370" t="s">
        <v>1970</v>
      </c>
      <c r="C29" s="236" t="s">
        <v>1971</v>
      </c>
      <c r="D29" s="371" t="s">
        <v>1420</v>
      </c>
      <c r="E29" s="365">
        <v>3.85</v>
      </c>
      <c r="F29" s="365">
        <v>3.45</v>
      </c>
      <c r="G29" s="365">
        <f>F29*$E$4</f>
        <v>4.3125</v>
      </c>
      <c r="H29" s="365">
        <f>F29*$E$5</f>
        <v>3.8640000000000008</v>
      </c>
      <c r="I29" s="366">
        <v>16.65</v>
      </c>
      <c r="J29" s="245"/>
      <c r="K29" s="245"/>
      <c r="L29" s="246"/>
      <c r="Q29" s="300"/>
      <c r="R29" s="301"/>
      <c r="S29" s="302"/>
      <c r="U29" s="300"/>
      <c r="V29" s="300"/>
    </row>
    <row r="30" spans="1:22" ht="12.75">
      <c r="A30" s="240" t="s">
        <v>1802</v>
      </c>
      <c r="B30" s="67" t="s">
        <v>1972</v>
      </c>
      <c r="C30" s="67" t="s">
        <v>1971</v>
      </c>
      <c r="D30" s="68" t="s">
        <v>1420</v>
      </c>
      <c r="E30" s="169">
        <v>5.95</v>
      </c>
      <c r="F30" s="169">
        <v>3.45</v>
      </c>
      <c r="G30" s="365">
        <f>F30*$E$4</f>
        <v>4.3125</v>
      </c>
      <c r="H30" s="365">
        <f>F30*$E$5</f>
        <v>3.8640000000000008</v>
      </c>
      <c r="I30" s="241">
        <v>17.93</v>
      </c>
      <c r="J30" s="245"/>
      <c r="K30" s="245"/>
      <c r="L30" s="246"/>
      <c r="Q30" s="300"/>
      <c r="R30" s="301"/>
      <c r="S30" s="302"/>
      <c r="U30" s="300"/>
      <c r="V30" s="300"/>
    </row>
    <row r="31" spans="1:22" ht="12.75">
      <c r="A31" s="240" t="s">
        <v>1804</v>
      </c>
      <c r="B31" s="67" t="s">
        <v>1973</v>
      </c>
      <c r="C31" s="370" t="s">
        <v>1971</v>
      </c>
      <c r="D31" s="68" t="s">
        <v>1420</v>
      </c>
      <c r="E31" s="169">
        <v>8.38</v>
      </c>
      <c r="F31" s="169">
        <v>4.09</v>
      </c>
      <c r="G31" s="365">
        <f>F31*$E$4</f>
        <v>5.1125</v>
      </c>
      <c r="H31" s="365">
        <f>F31*$E$5</f>
        <v>4.5808</v>
      </c>
      <c r="I31" s="241">
        <v>21.56</v>
      </c>
      <c r="J31" s="245"/>
      <c r="K31" s="245"/>
      <c r="L31" s="246"/>
      <c r="Q31" s="300"/>
      <c r="R31" s="301"/>
      <c r="S31" s="302"/>
      <c r="U31" s="300"/>
      <c r="V31" s="300"/>
    </row>
    <row r="32" spans="1:22" ht="12.75">
      <c r="A32" s="240"/>
      <c r="B32" s="67"/>
      <c r="C32" s="67"/>
      <c r="D32" s="68"/>
      <c r="E32" s="169"/>
      <c r="F32" s="169"/>
      <c r="G32" s="365"/>
      <c r="H32" s="365"/>
      <c r="I32" s="241"/>
      <c r="J32" s="245"/>
      <c r="K32" s="245"/>
      <c r="L32" s="246"/>
      <c r="Q32" s="300"/>
      <c r="R32" s="301"/>
      <c r="S32" s="302"/>
      <c r="U32" s="300"/>
      <c r="V32" s="300"/>
    </row>
    <row r="33" spans="1:22" ht="12.75">
      <c r="A33" s="240"/>
      <c r="B33" s="67"/>
      <c r="C33" s="67"/>
      <c r="D33" s="68"/>
      <c r="E33" s="169"/>
      <c r="F33" s="169"/>
      <c r="G33" s="365"/>
      <c r="H33" s="365"/>
      <c r="I33" s="241"/>
      <c r="J33" s="245"/>
      <c r="K33" s="245"/>
      <c r="L33" s="246"/>
      <c r="Q33" s="300"/>
      <c r="R33" s="301"/>
      <c r="S33" s="302"/>
      <c r="U33" s="300"/>
      <c r="V33" s="300"/>
    </row>
    <row r="34" spans="1:22" ht="12.75">
      <c r="A34" s="352"/>
      <c r="B34" s="353"/>
      <c r="C34" s="370"/>
      <c r="D34" s="354"/>
      <c r="E34" s="355"/>
      <c r="F34" s="355"/>
      <c r="G34" s="365"/>
      <c r="H34" s="365"/>
      <c r="I34" s="356"/>
      <c r="J34" s="245"/>
      <c r="K34" s="245"/>
      <c r="L34" s="246"/>
      <c r="Q34" s="300"/>
      <c r="R34" s="301"/>
      <c r="S34" s="302"/>
      <c r="U34" s="300"/>
      <c r="V34" s="300"/>
    </row>
    <row r="35" spans="1:23" ht="18.75" thickBot="1">
      <c r="A35" s="367"/>
      <c r="B35" s="368"/>
      <c r="C35" s="368"/>
      <c r="D35" s="368"/>
      <c r="E35" s="364"/>
      <c r="F35" s="364"/>
      <c r="G35" s="364"/>
      <c r="H35" s="364"/>
      <c r="I35" s="364"/>
      <c r="Q35" s="300">
        <f t="shared" si="4"/>
        <v>0</v>
      </c>
      <c r="R35" s="298"/>
      <c r="S35" s="303"/>
      <c r="T35" s="293">
        <v>0.5</v>
      </c>
      <c r="U35" s="300">
        <f t="shared" si="5"/>
        <v>0</v>
      </c>
      <c r="V35" s="300">
        <f t="shared" si="6"/>
        <v>0</v>
      </c>
      <c r="W35" s="293">
        <f t="shared" si="7"/>
        <v>0</v>
      </c>
    </row>
    <row r="36" spans="1:36" s="66" customFormat="1" ht="32.25" customHeight="1" thickBot="1">
      <c r="A36" s="62" t="s">
        <v>1816</v>
      </c>
      <c r="B36" s="63"/>
      <c r="C36" s="63"/>
      <c r="D36" s="63"/>
      <c r="E36" s="372"/>
      <c r="F36" s="373"/>
      <c r="G36" s="373"/>
      <c r="H36" s="373"/>
      <c r="I36" s="374"/>
      <c r="M36" s="51"/>
      <c r="N36" s="51"/>
      <c r="P36" s="292"/>
      <c r="Q36" s="300">
        <f t="shared" si="4"/>
        <v>0</v>
      </c>
      <c r="R36" s="293"/>
      <c r="S36" s="299"/>
      <c r="T36" s="293">
        <v>0.5</v>
      </c>
      <c r="U36" s="300">
        <f t="shared" si="5"/>
        <v>0</v>
      </c>
      <c r="V36" s="300">
        <f t="shared" si="6"/>
        <v>0</v>
      </c>
      <c r="W36" s="293">
        <f t="shared" si="7"/>
        <v>0</v>
      </c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</row>
    <row r="37" spans="1:23" ht="12.75">
      <c r="A37" s="369" t="s">
        <v>1817</v>
      </c>
      <c r="B37" s="370" t="s">
        <v>1801</v>
      </c>
      <c r="C37" s="236" t="s">
        <v>1731</v>
      </c>
      <c r="D37" s="371" t="s">
        <v>1420</v>
      </c>
      <c r="E37" s="365">
        <v>4.66</v>
      </c>
      <c r="F37" s="365">
        <v>3.45</v>
      </c>
      <c r="G37" s="365">
        <f aca="true" t="shared" si="12" ref="G37:G51">F37*$E$4</f>
        <v>4.3125</v>
      </c>
      <c r="H37" s="365">
        <f aca="true" t="shared" si="13" ref="H37:H51">F37*$E$5</f>
        <v>3.8640000000000008</v>
      </c>
      <c r="I37" s="366">
        <v>19.15</v>
      </c>
      <c r="J37" s="245">
        <f aca="true" t="shared" si="14" ref="J37:J51">F37*1.16</f>
        <v>4.002</v>
      </c>
      <c r="K37" s="245">
        <f aca="true" t="shared" si="15" ref="K37:K51">I37*1.16</f>
        <v>22.213999999999995</v>
      </c>
      <c r="L37" s="246"/>
      <c r="Q37" s="300">
        <f t="shared" si="4"/>
        <v>6.134</v>
      </c>
      <c r="R37" s="301" t="s">
        <v>222</v>
      </c>
      <c r="S37" s="302">
        <v>6134</v>
      </c>
      <c r="T37" s="293">
        <v>0.5</v>
      </c>
      <c r="U37" s="300">
        <f t="shared" si="5"/>
        <v>3067</v>
      </c>
      <c r="V37" s="300">
        <f t="shared" si="6"/>
        <v>3.067</v>
      </c>
      <c r="W37" s="293">
        <f t="shared" si="7"/>
        <v>3.2510200000000005</v>
      </c>
    </row>
    <row r="38" spans="1:23" ht="12.75">
      <c r="A38" s="369" t="s">
        <v>1819</v>
      </c>
      <c r="B38" s="67" t="s">
        <v>1803</v>
      </c>
      <c r="C38" s="67" t="s">
        <v>1731</v>
      </c>
      <c r="D38" s="68" t="s">
        <v>1420</v>
      </c>
      <c r="E38" s="169">
        <v>7.45</v>
      </c>
      <c r="F38" s="169">
        <v>3.45</v>
      </c>
      <c r="G38" s="365">
        <f t="shared" si="12"/>
        <v>4.3125</v>
      </c>
      <c r="H38" s="365">
        <f t="shared" si="13"/>
        <v>3.8640000000000008</v>
      </c>
      <c r="I38" s="241">
        <v>20.27</v>
      </c>
      <c r="J38" s="245">
        <f t="shared" si="14"/>
        <v>4.002</v>
      </c>
      <c r="K38" s="245">
        <f t="shared" si="15"/>
        <v>23.513199999999998</v>
      </c>
      <c r="L38" s="246"/>
      <c r="Q38" s="300">
        <f t="shared" si="4"/>
        <v>9.824</v>
      </c>
      <c r="R38" s="301" t="s">
        <v>223</v>
      </c>
      <c r="S38" s="302">
        <v>9824</v>
      </c>
      <c r="T38" s="293">
        <v>0.5</v>
      </c>
      <c r="U38" s="300">
        <f t="shared" si="5"/>
        <v>4912</v>
      </c>
      <c r="V38" s="300">
        <f t="shared" si="6"/>
        <v>4.912</v>
      </c>
      <c r="W38" s="293">
        <f t="shared" si="7"/>
        <v>5.20672</v>
      </c>
    </row>
    <row r="39" spans="1:23" ht="12.75">
      <c r="A39" s="369" t="s">
        <v>1821</v>
      </c>
      <c r="B39" s="67" t="s">
        <v>1805</v>
      </c>
      <c r="C39" s="67" t="s">
        <v>1731</v>
      </c>
      <c r="D39" s="68" t="s">
        <v>1420</v>
      </c>
      <c r="E39" s="169">
        <v>10.86</v>
      </c>
      <c r="F39" s="169">
        <v>4.09</v>
      </c>
      <c r="G39" s="365">
        <f t="shared" si="12"/>
        <v>5.1125</v>
      </c>
      <c r="H39" s="365">
        <f t="shared" si="13"/>
        <v>4.5808</v>
      </c>
      <c r="I39" s="241">
        <v>24.05</v>
      </c>
      <c r="J39" s="245">
        <f t="shared" si="14"/>
        <v>4.7444</v>
      </c>
      <c r="K39" s="245">
        <f t="shared" si="15"/>
        <v>27.898</v>
      </c>
      <c r="L39" s="246"/>
      <c r="Q39" s="300">
        <f t="shared" si="4"/>
        <v>14.312</v>
      </c>
      <c r="R39" s="301" t="s">
        <v>224</v>
      </c>
      <c r="S39" s="302">
        <v>14312</v>
      </c>
      <c r="T39" s="293">
        <v>0.5</v>
      </c>
      <c r="U39" s="300">
        <f t="shared" si="5"/>
        <v>7156</v>
      </c>
      <c r="V39" s="300">
        <f t="shared" si="6"/>
        <v>7.156</v>
      </c>
      <c r="W39" s="293">
        <f t="shared" si="7"/>
        <v>7.58536</v>
      </c>
    </row>
    <row r="40" spans="1:23" ht="12.75">
      <c r="A40" s="369" t="s">
        <v>1823</v>
      </c>
      <c r="B40" s="67" t="s">
        <v>1807</v>
      </c>
      <c r="C40" s="67" t="s">
        <v>1731</v>
      </c>
      <c r="D40" s="68" t="s">
        <v>1420</v>
      </c>
      <c r="E40" s="169">
        <v>13.5</v>
      </c>
      <c r="F40" s="169">
        <v>4.09</v>
      </c>
      <c r="G40" s="365">
        <f t="shared" si="12"/>
        <v>5.1125</v>
      </c>
      <c r="H40" s="365">
        <f t="shared" si="13"/>
        <v>4.5808</v>
      </c>
      <c r="I40" s="241">
        <v>26.31</v>
      </c>
      <c r="J40" s="245">
        <f t="shared" si="14"/>
        <v>4.7444</v>
      </c>
      <c r="K40" s="245">
        <f t="shared" si="15"/>
        <v>30.519599999999997</v>
      </c>
      <c r="L40" s="246"/>
      <c r="Q40" s="300">
        <f t="shared" si="4"/>
        <v>17.808</v>
      </c>
      <c r="R40" s="301" t="s">
        <v>225</v>
      </c>
      <c r="S40" s="302">
        <v>17808</v>
      </c>
      <c r="T40" s="293">
        <v>0.5</v>
      </c>
      <c r="U40" s="300">
        <f t="shared" si="5"/>
        <v>8904</v>
      </c>
      <c r="V40" s="300">
        <f t="shared" si="6"/>
        <v>8.904</v>
      </c>
      <c r="W40" s="293">
        <f t="shared" si="7"/>
        <v>9.43824</v>
      </c>
    </row>
    <row r="41" spans="1:23" ht="12.75">
      <c r="A41" s="369" t="s">
        <v>1825</v>
      </c>
      <c r="B41" s="67" t="s">
        <v>1808</v>
      </c>
      <c r="C41" s="67" t="s">
        <v>1731</v>
      </c>
      <c r="D41" s="68" t="s">
        <v>1420</v>
      </c>
      <c r="E41" s="169">
        <v>21.63</v>
      </c>
      <c r="F41" s="169">
        <v>4.91</v>
      </c>
      <c r="G41" s="365">
        <f t="shared" si="12"/>
        <v>6.1375</v>
      </c>
      <c r="H41" s="365">
        <f t="shared" si="13"/>
        <v>5.499200000000001</v>
      </c>
      <c r="I41" s="241">
        <v>29.92</v>
      </c>
      <c r="J41" s="245">
        <f t="shared" si="14"/>
        <v>5.6956</v>
      </c>
      <c r="K41" s="245">
        <f t="shared" si="15"/>
        <v>34.7072</v>
      </c>
      <c r="L41" s="246"/>
      <c r="Q41" s="300">
        <f t="shared" si="4"/>
        <v>27.696</v>
      </c>
      <c r="R41" s="301" t="s">
        <v>226</v>
      </c>
      <c r="S41" s="302">
        <v>27696</v>
      </c>
      <c r="T41" s="293">
        <v>0.5</v>
      </c>
      <c r="U41" s="300">
        <f t="shared" si="5"/>
        <v>13848</v>
      </c>
      <c r="V41" s="300">
        <f t="shared" si="6"/>
        <v>13.848</v>
      </c>
      <c r="W41" s="293">
        <f t="shared" si="7"/>
        <v>14.678880000000001</v>
      </c>
    </row>
    <row r="42" spans="1:23" ht="12.75">
      <c r="A42" s="369" t="s">
        <v>1827</v>
      </c>
      <c r="B42" s="67" t="s">
        <v>1809</v>
      </c>
      <c r="C42" s="67" t="s">
        <v>1731</v>
      </c>
      <c r="D42" s="68" t="s">
        <v>1420</v>
      </c>
      <c r="E42" s="169">
        <v>32.4</v>
      </c>
      <c r="F42" s="169">
        <v>5.45</v>
      </c>
      <c r="G42" s="365">
        <f t="shared" si="12"/>
        <v>6.8125</v>
      </c>
      <c r="H42" s="365">
        <f t="shared" si="13"/>
        <v>6.104000000000001</v>
      </c>
      <c r="I42" s="241">
        <v>36.04</v>
      </c>
      <c r="J42" s="245">
        <f t="shared" si="14"/>
        <v>6.322</v>
      </c>
      <c r="K42" s="245">
        <f t="shared" si="15"/>
        <v>41.8064</v>
      </c>
      <c r="L42" s="246"/>
      <c r="Q42" s="300">
        <f t="shared" si="4"/>
        <v>41.502</v>
      </c>
      <c r="R42" s="301" t="s">
        <v>227</v>
      </c>
      <c r="S42" s="302">
        <v>41502</v>
      </c>
      <c r="T42" s="293">
        <v>0.5</v>
      </c>
      <c r="U42" s="300">
        <f t="shared" si="5"/>
        <v>20751</v>
      </c>
      <c r="V42" s="300">
        <f t="shared" si="6"/>
        <v>20.751</v>
      </c>
      <c r="W42" s="293">
        <f t="shared" si="7"/>
        <v>21.996060000000003</v>
      </c>
    </row>
    <row r="43" spans="1:23" ht="12.75">
      <c r="A43" s="369" t="s">
        <v>1829</v>
      </c>
      <c r="B43" s="67" t="s">
        <v>1810</v>
      </c>
      <c r="C43" s="67" t="s">
        <v>1731</v>
      </c>
      <c r="D43" s="68" t="s">
        <v>1420</v>
      </c>
      <c r="E43" s="169">
        <v>48.85</v>
      </c>
      <c r="F43" s="169">
        <v>6.19</v>
      </c>
      <c r="G43" s="365">
        <f t="shared" si="12"/>
        <v>7.737500000000001</v>
      </c>
      <c r="H43" s="365">
        <f t="shared" si="13"/>
        <v>6.932800000000001</v>
      </c>
      <c r="I43" s="241">
        <v>45.62</v>
      </c>
      <c r="J43" s="245">
        <f t="shared" si="14"/>
        <v>7.1804</v>
      </c>
      <c r="K43" s="245">
        <f t="shared" si="15"/>
        <v>52.9192</v>
      </c>
      <c r="L43" s="246"/>
      <c r="Q43" s="300">
        <f t="shared" si="4"/>
        <v>62.585</v>
      </c>
      <c r="R43" s="301" t="s">
        <v>228</v>
      </c>
      <c r="S43" s="302">
        <v>62585</v>
      </c>
      <c r="T43" s="293">
        <v>0.5</v>
      </c>
      <c r="U43" s="300">
        <f t="shared" si="5"/>
        <v>31292.5</v>
      </c>
      <c r="V43" s="300">
        <f t="shared" si="6"/>
        <v>31.2925</v>
      </c>
      <c r="W43" s="293">
        <f t="shared" si="7"/>
        <v>33.17005</v>
      </c>
    </row>
    <row r="44" spans="1:23" ht="12.75">
      <c r="A44" s="369" t="s">
        <v>1831</v>
      </c>
      <c r="B44" s="67" t="s">
        <v>1811</v>
      </c>
      <c r="C44" s="67" t="s">
        <v>1731</v>
      </c>
      <c r="D44" s="68" t="s">
        <v>1420</v>
      </c>
      <c r="E44" s="169">
        <v>67.26</v>
      </c>
      <c r="F44" s="169">
        <v>6.92</v>
      </c>
      <c r="G44" s="365">
        <f t="shared" si="12"/>
        <v>8.65</v>
      </c>
      <c r="H44" s="365">
        <f t="shared" si="13"/>
        <v>7.750400000000001</v>
      </c>
      <c r="I44" s="241">
        <v>51.91</v>
      </c>
      <c r="J44" s="245">
        <f t="shared" si="14"/>
        <v>8.027199999999999</v>
      </c>
      <c r="K44" s="245">
        <f t="shared" si="15"/>
        <v>60.215599999999995</v>
      </c>
      <c r="L44" s="246"/>
      <c r="Q44" s="300">
        <f t="shared" si="4"/>
        <v>86.16</v>
      </c>
      <c r="R44" s="301" t="s">
        <v>229</v>
      </c>
      <c r="S44" s="302">
        <v>86160</v>
      </c>
      <c r="T44" s="293">
        <v>0.5</v>
      </c>
      <c r="U44" s="300">
        <f t="shared" si="5"/>
        <v>43080</v>
      </c>
      <c r="V44" s="300">
        <f t="shared" si="6"/>
        <v>43.08</v>
      </c>
      <c r="W44" s="293">
        <f t="shared" si="7"/>
        <v>45.6648</v>
      </c>
    </row>
    <row r="45" spans="1:23" ht="12.75">
      <c r="A45" s="369" t="s">
        <v>1833</v>
      </c>
      <c r="B45" s="67" t="s">
        <v>1812</v>
      </c>
      <c r="C45" s="67" t="s">
        <v>1731</v>
      </c>
      <c r="D45" s="68" t="s">
        <v>1420</v>
      </c>
      <c r="E45" s="169">
        <v>92.84</v>
      </c>
      <c r="F45" s="169">
        <v>9.66</v>
      </c>
      <c r="G45" s="365">
        <f t="shared" si="12"/>
        <v>12.075</v>
      </c>
      <c r="H45" s="365">
        <f t="shared" si="13"/>
        <v>10.8192</v>
      </c>
      <c r="I45" s="241">
        <v>56.33</v>
      </c>
      <c r="J45" s="245">
        <f t="shared" si="14"/>
        <v>11.205599999999999</v>
      </c>
      <c r="K45" s="245">
        <f t="shared" si="15"/>
        <v>65.3428</v>
      </c>
      <c r="L45" s="246"/>
      <c r="Q45" s="300">
        <f t="shared" si="4"/>
        <v>118.934</v>
      </c>
      <c r="R45" s="301" t="s">
        <v>230</v>
      </c>
      <c r="S45" s="302">
        <v>118934</v>
      </c>
      <c r="T45" s="293">
        <v>0.5</v>
      </c>
      <c r="U45" s="300">
        <f t="shared" si="5"/>
        <v>59467</v>
      </c>
      <c r="V45" s="300">
        <f t="shared" si="6"/>
        <v>59.467</v>
      </c>
      <c r="W45" s="293">
        <f t="shared" si="7"/>
        <v>63.03502</v>
      </c>
    </row>
    <row r="46" spans="1:23" ht="12.75">
      <c r="A46" s="369" t="s">
        <v>1974</v>
      </c>
      <c r="B46" s="67" t="s">
        <v>1813</v>
      </c>
      <c r="C46" s="67" t="s">
        <v>1731</v>
      </c>
      <c r="D46" s="68" t="s">
        <v>1420</v>
      </c>
      <c r="E46" s="169">
        <v>128.4</v>
      </c>
      <c r="F46" s="169">
        <v>12.56</v>
      </c>
      <c r="G46" s="365">
        <f t="shared" si="12"/>
        <v>15.700000000000001</v>
      </c>
      <c r="H46" s="365">
        <f t="shared" si="13"/>
        <v>14.067200000000001</v>
      </c>
      <c r="I46" s="241">
        <v>65.18</v>
      </c>
      <c r="J46" s="245">
        <f t="shared" si="14"/>
        <v>14.5696</v>
      </c>
      <c r="K46" s="245">
        <f t="shared" si="15"/>
        <v>75.6088</v>
      </c>
      <c r="L46" s="246"/>
      <c r="Q46" s="300">
        <f t="shared" si="4"/>
        <v>164.483</v>
      </c>
      <c r="R46" s="301" t="s">
        <v>231</v>
      </c>
      <c r="S46" s="302">
        <v>164483</v>
      </c>
      <c r="T46" s="293">
        <v>0.5</v>
      </c>
      <c r="U46" s="300">
        <f t="shared" si="5"/>
        <v>82241.5</v>
      </c>
      <c r="V46" s="300">
        <f t="shared" si="6"/>
        <v>82.2415</v>
      </c>
      <c r="W46" s="293">
        <f t="shared" si="7"/>
        <v>87.17599000000001</v>
      </c>
    </row>
    <row r="47" spans="1:23" ht="12.75">
      <c r="A47" s="369" t="s">
        <v>1975</v>
      </c>
      <c r="B47" s="67" t="s">
        <v>1814</v>
      </c>
      <c r="C47" s="67" t="s">
        <v>1731</v>
      </c>
      <c r="D47" s="68" t="s">
        <v>1420</v>
      </c>
      <c r="E47" s="169">
        <v>175.16</v>
      </c>
      <c r="F47" s="169">
        <v>14.57</v>
      </c>
      <c r="G47" s="365">
        <f t="shared" si="12"/>
        <v>18.2125</v>
      </c>
      <c r="H47" s="365">
        <f t="shared" si="13"/>
        <v>16.3184</v>
      </c>
      <c r="I47" s="241">
        <v>74.03</v>
      </c>
      <c r="J47" s="245">
        <f t="shared" si="14"/>
        <v>16.9012</v>
      </c>
      <c r="K47" s="245">
        <f t="shared" si="15"/>
        <v>85.8748</v>
      </c>
      <c r="L47" s="246"/>
      <c r="Q47" s="300">
        <f t="shared" si="4"/>
        <v>224.383</v>
      </c>
      <c r="R47" s="301" t="s">
        <v>232</v>
      </c>
      <c r="S47" s="302">
        <v>224383</v>
      </c>
      <c r="T47" s="293">
        <v>0.5</v>
      </c>
      <c r="U47" s="300">
        <f t="shared" si="5"/>
        <v>112191.5</v>
      </c>
      <c r="V47" s="300">
        <f t="shared" si="6"/>
        <v>112.1915</v>
      </c>
      <c r="W47" s="293">
        <f t="shared" si="7"/>
        <v>118.92299000000001</v>
      </c>
    </row>
    <row r="48" spans="1:23" ht="12.75">
      <c r="A48" s="369" t="s">
        <v>1976</v>
      </c>
      <c r="B48" s="67" t="s">
        <v>1815</v>
      </c>
      <c r="C48" s="67" t="s">
        <v>1731</v>
      </c>
      <c r="D48" s="68" t="s">
        <v>1420</v>
      </c>
      <c r="E48" s="169">
        <v>225.98</v>
      </c>
      <c r="F48" s="169">
        <v>14.57</v>
      </c>
      <c r="G48" s="365">
        <f t="shared" si="12"/>
        <v>18.2125</v>
      </c>
      <c r="H48" s="365">
        <f t="shared" si="13"/>
        <v>16.3184</v>
      </c>
      <c r="I48" s="241">
        <v>75.54</v>
      </c>
      <c r="J48" s="245">
        <f t="shared" si="14"/>
        <v>16.9012</v>
      </c>
      <c r="K48" s="245">
        <f t="shared" si="15"/>
        <v>87.6264</v>
      </c>
      <c r="L48" s="246"/>
      <c r="Q48" s="300">
        <f t="shared" si="4"/>
        <v>289.487</v>
      </c>
      <c r="R48" s="301" t="s">
        <v>233</v>
      </c>
      <c r="S48" s="302">
        <v>289487</v>
      </c>
      <c r="T48" s="293">
        <v>0.5</v>
      </c>
      <c r="U48" s="300">
        <f t="shared" si="5"/>
        <v>144743.5</v>
      </c>
      <c r="V48" s="300">
        <f t="shared" si="6"/>
        <v>144.7435</v>
      </c>
      <c r="W48" s="293">
        <f t="shared" si="7"/>
        <v>153.42811000000003</v>
      </c>
    </row>
    <row r="49" spans="1:23" ht="12.75">
      <c r="A49" s="369" t="s">
        <v>1977</v>
      </c>
      <c r="B49" s="67" t="s">
        <v>1084</v>
      </c>
      <c r="C49" s="67" t="s">
        <v>1731</v>
      </c>
      <c r="D49" s="68" t="s">
        <v>1420</v>
      </c>
      <c r="E49" s="169">
        <v>278.85</v>
      </c>
      <c r="F49" s="169">
        <v>20.02</v>
      </c>
      <c r="G49" s="365">
        <f t="shared" si="12"/>
        <v>25.025</v>
      </c>
      <c r="H49" s="365">
        <f t="shared" si="13"/>
        <v>22.422400000000003</v>
      </c>
      <c r="I49" s="241">
        <v>77.07</v>
      </c>
      <c r="J49" s="245">
        <f t="shared" si="14"/>
        <v>23.2232</v>
      </c>
      <c r="K49" s="245">
        <f t="shared" si="15"/>
        <v>89.40119999999999</v>
      </c>
      <c r="L49" s="246"/>
      <c r="P49" s="292">
        <f>IF(E49&gt;V49,0,1)</f>
        <v>0</v>
      </c>
      <c r="Q49" s="300">
        <f t="shared" si="4"/>
        <v>357.216</v>
      </c>
      <c r="R49" s="301" t="s">
        <v>234</v>
      </c>
      <c r="S49" s="302">
        <v>357216</v>
      </c>
      <c r="T49" s="293">
        <v>0.5</v>
      </c>
      <c r="U49" s="300">
        <f t="shared" si="5"/>
        <v>178608</v>
      </c>
      <c r="V49" s="300">
        <f t="shared" si="6"/>
        <v>178.608</v>
      </c>
      <c r="W49" s="293">
        <f t="shared" si="7"/>
        <v>189.32448000000002</v>
      </c>
    </row>
    <row r="50" spans="1:23" ht="12.75">
      <c r="A50" s="369" t="s">
        <v>1978</v>
      </c>
      <c r="B50" s="67" t="s">
        <v>1085</v>
      </c>
      <c r="C50" s="370" t="s">
        <v>1731</v>
      </c>
      <c r="D50" s="68" t="s">
        <v>1420</v>
      </c>
      <c r="E50" s="169">
        <v>340.41</v>
      </c>
      <c r="F50" s="169">
        <v>22.05</v>
      </c>
      <c r="G50" s="365">
        <f t="shared" si="12"/>
        <v>27.5625</v>
      </c>
      <c r="H50" s="365">
        <f t="shared" si="13"/>
        <v>24.696</v>
      </c>
      <c r="I50" s="241">
        <v>78.61</v>
      </c>
      <c r="J50" s="245">
        <f t="shared" si="14"/>
        <v>25.578</v>
      </c>
      <c r="K50" s="245">
        <f t="shared" si="15"/>
        <v>91.18759999999999</v>
      </c>
      <c r="L50" s="246"/>
      <c r="P50" s="292">
        <f>IF(E50&gt;V50,0,1)</f>
        <v>0</v>
      </c>
      <c r="Q50" s="300">
        <f t="shared" si="4"/>
        <v>436.072</v>
      </c>
      <c r="R50" s="301" t="s">
        <v>235</v>
      </c>
      <c r="S50" s="302">
        <v>436072</v>
      </c>
      <c r="T50" s="293">
        <v>0.5</v>
      </c>
      <c r="U50" s="300">
        <f t="shared" si="5"/>
        <v>218036</v>
      </c>
      <c r="V50" s="300">
        <f t="shared" si="6"/>
        <v>218.036</v>
      </c>
      <c r="W50" s="293">
        <f t="shared" si="7"/>
        <v>231.11816000000002</v>
      </c>
    </row>
    <row r="51" spans="1:23" ht="12.75">
      <c r="A51" s="369" t="s">
        <v>1979</v>
      </c>
      <c r="B51" s="353" t="s">
        <v>1086</v>
      </c>
      <c r="C51" s="370" t="s">
        <v>1731</v>
      </c>
      <c r="D51" s="354" t="s">
        <v>1420</v>
      </c>
      <c r="E51" s="355">
        <v>432.87</v>
      </c>
      <c r="F51" s="355">
        <v>22.76</v>
      </c>
      <c r="G51" s="365">
        <f t="shared" si="12"/>
        <v>28.450000000000003</v>
      </c>
      <c r="H51" s="365">
        <f t="shared" si="13"/>
        <v>25.491200000000003</v>
      </c>
      <c r="I51" s="356">
        <v>80.14</v>
      </c>
      <c r="J51" s="245">
        <f t="shared" si="14"/>
        <v>26.4016</v>
      </c>
      <c r="K51" s="245">
        <f t="shared" si="15"/>
        <v>92.96239999999999</v>
      </c>
      <c r="L51" s="246"/>
      <c r="Q51" s="300">
        <f t="shared" si="4"/>
        <v>554.527</v>
      </c>
      <c r="R51" s="301" t="s">
        <v>236</v>
      </c>
      <c r="S51" s="302">
        <v>554527</v>
      </c>
      <c r="T51" s="293">
        <v>0.5</v>
      </c>
      <c r="U51" s="300">
        <f t="shared" si="5"/>
        <v>277263.5</v>
      </c>
      <c r="V51" s="300">
        <f t="shared" si="6"/>
        <v>277.2635</v>
      </c>
      <c r="W51" s="293">
        <f t="shared" si="7"/>
        <v>293.89931</v>
      </c>
    </row>
    <row r="52" spans="1:22" ht="13.5" thickBot="1">
      <c r="A52" s="427"/>
      <c r="B52" s="381"/>
      <c r="C52" s="446"/>
      <c r="D52" s="379"/>
      <c r="E52" s="364"/>
      <c r="F52" s="364"/>
      <c r="G52" s="442"/>
      <c r="H52" s="442"/>
      <c r="I52" s="364"/>
      <c r="J52" s="245"/>
      <c r="K52" s="245"/>
      <c r="L52" s="246"/>
      <c r="Q52" s="300"/>
      <c r="R52" s="301"/>
      <c r="S52" s="302"/>
      <c r="U52" s="300"/>
      <c r="V52" s="300"/>
    </row>
    <row r="53" spans="1:22" ht="32.25" customHeight="1" thickBot="1">
      <c r="A53" s="62" t="s">
        <v>1980</v>
      </c>
      <c r="B53" s="63"/>
      <c r="C53" s="63"/>
      <c r="D53" s="63"/>
      <c r="E53" s="372"/>
      <c r="F53" s="373"/>
      <c r="G53" s="373"/>
      <c r="H53" s="373"/>
      <c r="I53" s="374"/>
      <c r="J53" s="245"/>
      <c r="K53" s="245"/>
      <c r="L53" s="246"/>
      <c r="Q53" s="300"/>
      <c r="R53" s="301"/>
      <c r="S53" s="302"/>
      <c r="U53" s="300"/>
      <c r="V53" s="300"/>
    </row>
    <row r="54" spans="1:22" ht="12.75">
      <c r="A54" s="369" t="s">
        <v>1835</v>
      </c>
      <c r="B54" s="370" t="s">
        <v>1988</v>
      </c>
      <c r="C54" s="236" t="s">
        <v>1971</v>
      </c>
      <c r="D54" s="371" t="s">
        <v>1420</v>
      </c>
      <c r="E54" s="365">
        <v>4.62</v>
      </c>
      <c r="F54" s="365">
        <v>3.45</v>
      </c>
      <c r="G54" s="365">
        <f aca="true" t="shared" si="16" ref="G54:G59">F54*$E$4</f>
        <v>4.3125</v>
      </c>
      <c r="H54" s="365">
        <f aca="true" t="shared" si="17" ref="H54:H59">F54*$E$5</f>
        <v>3.8640000000000008</v>
      </c>
      <c r="I54" s="366">
        <v>19.15</v>
      </c>
      <c r="J54" s="245"/>
      <c r="K54" s="245"/>
      <c r="L54" s="246"/>
      <c r="Q54" s="300"/>
      <c r="R54" s="301"/>
      <c r="S54" s="302"/>
      <c r="U54" s="300"/>
      <c r="V54" s="300"/>
    </row>
    <row r="55" spans="1:22" ht="12.75">
      <c r="A55" s="369" t="s">
        <v>1836</v>
      </c>
      <c r="B55" s="67" t="s">
        <v>1985</v>
      </c>
      <c r="C55" s="67" t="s">
        <v>1971</v>
      </c>
      <c r="D55" s="68" t="s">
        <v>1420</v>
      </c>
      <c r="E55" s="169">
        <v>7.38</v>
      </c>
      <c r="F55" s="169">
        <v>3.45</v>
      </c>
      <c r="G55" s="365">
        <f t="shared" si="16"/>
        <v>4.3125</v>
      </c>
      <c r="H55" s="365">
        <f t="shared" si="17"/>
        <v>3.8640000000000008</v>
      </c>
      <c r="I55" s="241">
        <v>20.27</v>
      </c>
      <c r="J55" s="245"/>
      <c r="K55" s="245"/>
      <c r="L55" s="246"/>
      <c r="Q55" s="300"/>
      <c r="R55" s="301"/>
      <c r="S55" s="302"/>
      <c r="U55" s="300"/>
      <c r="V55" s="300"/>
    </row>
    <row r="56" spans="1:22" ht="12.75">
      <c r="A56" s="369" t="s">
        <v>1838</v>
      </c>
      <c r="B56" s="67" t="s">
        <v>1986</v>
      </c>
      <c r="C56" s="67" t="s">
        <v>1971</v>
      </c>
      <c r="D56" s="68" t="s">
        <v>1420</v>
      </c>
      <c r="E56" s="169">
        <v>10.82</v>
      </c>
      <c r="F56" s="169">
        <v>4.09</v>
      </c>
      <c r="G56" s="365">
        <f t="shared" si="16"/>
        <v>5.1125</v>
      </c>
      <c r="H56" s="365">
        <f t="shared" si="17"/>
        <v>4.5808</v>
      </c>
      <c r="I56" s="241">
        <v>24.05</v>
      </c>
      <c r="J56" s="245"/>
      <c r="K56" s="245"/>
      <c r="L56" s="246"/>
      <c r="Q56" s="300"/>
      <c r="R56" s="301"/>
      <c r="S56" s="302"/>
      <c r="U56" s="300"/>
      <c r="V56" s="300"/>
    </row>
    <row r="57" spans="1:22" ht="12.75">
      <c r="A57" s="369" t="s">
        <v>1981</v>
      </c>
      <c r="B57" s="67" t="s">
        <v>0</v>
      </c>
      <c r="C57" s="67" t="s">
        <v>1971</v>
      </c>
      <c r="D57" s="68" t="s">
        <v>1420</v>
      </c>
      <c r="E57" s="169">
        <v>13.43</v>
      </c>
      <c r="F57" s="169">
        <v>4.09</v>
      </c>
      <c r="G57" s="365">
        <f t="shared" si="16"/>
        <v>5.1125</v>
      </c>
      <c r="H57" s="365">
        <f t="shared" si="17"/>
        <v>4.5808</v>
      </c>
      <c r="I57" s="241">
        <v>26.31</v>
      </c>
      <c r="J57" s="245"/>
      <c r="K57" s="245"/>
      <c r="L57" s="246"/>
      <c r="Q57" s="300"/>
      <c r="R57" s="301"/>
      <c r="S57" s="302"/>
      <c r="U57" s="300"/>
      <c r="V57" s="300"/>
    </row>
    <row r="58" spans="1:22" ht="12.75">
      <c r="A58" s="369" t="s">
        <v>1982</v>
      </c>
      <c r="B58" s="67" t="s">
        <v>1987</v>
      </c>
      <c r="C58" s="67" t="s">
        <v>1971</v>
      </c>
      <c r="D58" s="68" t="s">
        <v>1420</v>
      </c>
      <c r="E58" s="169">
        <v>21.61</v>
      </c>
      <c r="F58" s="169">
        <v>4.91</v>
      </c>
      <c r="G58" s="365">
        <f t="shared" si="16"/>
        <v>6.1375</v>
      </c>
      <c r="H58" s="365">
        <f t="shared" si="17"/>
        <v>5.499200000000001</v>
      </c>
      <c r="I58" s="241">
        <v>29.92</v>
      </c>
      <c r="J58" s="245"/>
      <c r="K58" s="245"/>
      <c r="L58" s="246"/>
      <c r="Q58" s="300"/>
      <c r="R58" s="301"/>
      <c r="S58" s="302"/>
      <c r="U58" s="300"/>
      <c r="V58" s="300"/>
    </row>
    <row r="59" spans="1:22" ht="12.75">
      <c r="A59" s="369" t="s">
        <v>1983</v>
      </c>
      <c r="B59" s="67" t="s">
        <v>1</v>
      </c>
      <c r="C59" s="370" t="s">
        <v>1971</v>
      </c>
      <c r="D59" s="68" t="s">
        <v>1420</v>
      </c>
      <c r="E59" s="169">
        <v>32.36</v>
      </c>
      <c r="F59" s="169">
        <v>5.5</v>
      </c>
      <c r="G59" s="365">
        <f t="shared" si="16"/>
        <v>6.875</v>
      </c>
      <c r="H59" s="365">
        <f t="shared" si="17"/>
        <v>6.16</v>
      </c>
      <c r="I59" s="241">
        <v>36.04</v>
      </c>
      <c r="J59" s="245"/>
      <c r="K59" s="245"/>
      <c r="L59" s="246"/>
      <c r="Q59" s="300"/>
      <c r="R59" s="301"/>
      <c r="S59" s="302"/>
      <c r="U59" s="300"/>
      <c r="V59" s="300"/>
    </row>
    <row r="60" spans="1:22" ht="12.75">
      <c r="A60" s="369" t="s">
        <v>1984</v>
      </c>
      <c r="B60" s="67"/>
      <c r="C60" s="67"/>
      <c r="D60" s="68"/>
      <c r="E60" s="169"/>
      <c r="F60" s="169"/>
      <c r="G60" s="365"/>
      <c r="H60" s="365"/>
      <c r="I60" s="241"/>
      <c r="J60" s="245"/>
      <c r="K60" s="245"/>
      <c r="L60" s="246"/>
      <c r="Q60" s="300"/>
      <c r="R60" s="301"/>
      <c r="S60" s="302"/>
      <c r="U60" s="300"/>
      <c r="V60" s="300"/>
    </row>
    <row r="61" spans="1:23" ht="13.5" thickBot="1">
      <c r="A61" s="367"/>
      <c r="B61" s="368"/>
      <c r="C61" s="368"/>
      <c r="D61" s="368"/>
      <c r="E61" s="364"/>
      <c r="F61" s="364"/>
      <c r="G61" s="364"/>
      <c r="H61" s="364"/>
      <c r="I61" s="364"/>
      <c r="Q61" s="300">
        <f t="shared" si="4"/>
        <v>0</v>
      </c>
      <c r="R61" s="301"/>
      <c r="S61" s="303"/>
      <c r="T61" s="293">
        <v>0.5</v>
      </c>
      <c r="U61" s="300">
        <f t="shared" si="5"/>
        <v>0</v>
      </c>
      <c r="V61" s="300">
        <f t="shared" si="6"/>
        <v>0</v>
      </c>
      <c r="W61" s="293">
        <f t="shared" si="7"/>
        <v>0</v>
      </c>
    </row>
    <row r="62" spans="1:36" s="66" customFormat="1" ht="32.25" customHeight="1" thickBot="1">
      <c r="A62" s="62" t="s">
        <v>2</v>
      </c>
      <c r="B62" s="63"/>
      <c r="C62" s="63"/>
      <c r="D62" s="63"/>
      <c r="E62" s="372"/>
      <c r="F62" s="373"/>
      <c r="G62" s="373"/>
      <c r="H62" s="373"/>
      <c r="I62" s="374"/>
      <c r="M62" s="51"/>
      <c r="N62" s="51"/>
      <c r="P62" s="292"/>
      <c r="Q62" s="300">
        <f t="shared" si="4"/>
        <v>0</v>
      </c>
      <c r="R62" s="301"/>
      <c r="S62" s="299"/>
      <c r="T62" s="293">
        <v>0.5</v>
      </c>
      <c r="U62" s="300">
        <f t="shared" si="5"/>
        <v>0</v>
      </c>
      <c r="V62" s="300">
        <f t="shared" si="6"/>
        <v>0</v>
      </c>
      <c r="W62" s="293">
        <f t="shared" si="7"/>
        <v>0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</row>
    <row r="63" spans="1:23" ht="12.75">
      <c r="A63" s="369" t="s">
        <v>931</v>
      </c>
      <c r="B63" s="370" t="s">
        <v>1818</v>
      </c>
      <c r="C63" s="370" t="s">
        <v>1731</v>
      </c>
      <c r="D63" s="371" t="s">
        <v>1420</v>
      </c>
      <c r="E63" s="412">
        <v>5.72</v>
      </c>
      <c r="F63" s="365">
        <v>3.45</v>
      </c>
      <c r="G63" s="365">
        <f aca="true" t="shared" si="18" ref="G63:G71">F63*$E$4</f>
        <v>4.3125</v>
      </c>
      <c r="H63" s="365">
        <f aca="true" t="shared" si="19" ref="H63:H71">F63*$E$5</f>
        <v>3.8640000000000008</v>
      </c>
      <c r="I63" s="366">
        <v>21.56</v>
      </c>
      <c r="J63" s="245">
        <f aca="true" t="shared" si="20" ref="J63:J71">F63*1.16</f>
        <v>4.002</v>
      </c>
      <c r="K63" s="245">
        <f aca="true" t="shared" si="21" ref="K63:K71">I63*1.16</f>
        <v>25.009599999999995</v>
      </c>
      <c r="L63" s="246"/>
      <c r="Q63" s="300">
        <f t="shared" si="4"/>
        <v>7.536</v>
      </c>
      <c r="R63" s="301" t="s">
        <v>238</v>
      </c>
      <c r="S63" s="302">
        <v>7536</v>
      </c>
      <c r="T63" s="293">
        <v>0.5</v>
      </c>
      <c r="U63" s="300">
        <f t="shared" si="5"/>
        <v>3768</v>
      </c>
      <c r="V63" s="300">
        <f t="shared" si="6"/>
        <v>3.768</v>
      </c>
      <c r="W63" s="293">
        <f t="shared" si="7"/>
        <v>3.99408</v>
      </c>
    </row>
    <row r="64" spans="1:23" ht="12.75">
      <c r="A64" s="369" t="s">
        <v>932</v>
      </c>
      <c r="B64" s="67" t="s">
        <v>1820</v>
      </c>
      <c r="C64" s="370" t="s">
        <v>1731</v>
      </c>
      <c r="D64" s="68" t="s">
        <v>1420</v>
      </c>
      <c r="E64" s="412">
        <v>8.83</v>
      </c>
      <c r="F64" s="169">
        <v>3.45</v>
      </c>
      <c r="G64" s="365">
        <f t="shared" si="18"/>
        <v>4.3125</v>
      </c>
      <c r="H64" s="365">
        <f t="shared" si="19"/>
        <v>3.8640000000000008</v>
      </c>
      <c r="I64" s="241">
        <v>22.69</v>
      </c>
      <c r="J64" s="245">
        <f t="shared" si="20"/>
        <v>4.002</v>
      </c>
      <c r="K64" s="245">
        <f t="shared" si="21"/>
        <v>26.3204</v>
      </c>
      <c r="L64" s="246"/>
      <c r="Q64" s="300">
        <f t="shared" si="4"/>
        <v>11.646</v>
      </c>
      <c r="R64" s="301" t="s">
        <v>239</v>
      </c>
      <c r="S64" s="302">
        <v>11646</v>
      </c>
      <c r="T64" s="293">
        <v>0.5</v>
      </c>
      <c r="U64" s="300">
        <f t="shared" si="5"/>
        <v>5823</v>
      </c>
      <c r="V64" s="300">
        <f t="shared" si="6"/>
        <v>5.823</v>
      </c>
      <c r="W64" s="293">
        <f t="shared" si="7"/>
        <v>6.17238</v>
      </c>
    </row>
    <row r="65" spans="1:23" ht="12.75">
      <c r="A65" s="369" t="s">
        <v>933</v>
      </c>
      <c r="B65" s="67" t="s">
        <v>1822</v>
      </c>
      <c r="C65" s="370" t="s">
        <v>1731</v>
      </c>
      <c r="D65" s="68" t="s">
        <v>1420</v>
      </c>
      <c r="E65" s="412">
        <v>13.46</v>
      </c>
      <c r="F65" s="169">
        <v>4.09</v>
      </c>
      <c r="G65" s="365">
        <f t="shared" si="18"/>
        <v>5.1125</v>
      </c>
      <c r="H65" s="365">
        <f t="shared" si="19"/>
        <v>4.5808</v>
      </c>
      <c r="I65" s="241">
        <v>26.46</v>
      </c>
      <c r="J65" s="245">
        <f t="shared" si="20"/>
        <v>4.7444</v>
      </c>
      <c r="K65" s="245">
        <f t="shared" si="21"/>
        <v>30.6936</v>
      </c>
      <c r="L65" s="246"/>
      <c r="Q65" s="300">
        <f t="shared" si="4"/>
        <v>16.781</v>
      </c>
      <c r="R65" s="301" t="s">
        <v>240</v>
      </c>
      <c r="S65" s="302">
        <v>16781</v>
      </c>
      <c r="T65" s="293">
        <v>0.5</v>
      </c>
      <c r="U65" s="300">
        <f t="shared" si="5"/>
        <v>8390.5</v>
      </c>
      <c r="V65" s="300">
        <f t="shared" si="6"/>
        <v>8.3905</v>
      </c>
      <c r="W65" s="293">
        <f t="shared" si="7"/>
        <v>8.89393</v>
      </c>
    </row>
    <row r="66" spans="1:23" ht="12.75">
      <c r="A66" s="369" t="s">
        <v>934</v>
      </c>
      <c r="B66" s="67" t="s">
        <v>1824</v>
      </c>
      <c r="C66" s="370" t="s">
        <v>1731</v>
      </c>
      <c r="D66" s="68" t="s">
        <v>1420</v>
      </c>
      <c r="E66" s="412">
        <v>17.11</v>
      </c>
      <c r="F66" s="169">
        <v>4.12</v>
      </c>
      <c r="G66" s="365">
        <f t="shared" si="18"/>
        <v>5.15</v>
      </c>
      <c r="H66" s="365">
        <f t="shared" si="19"/>
        <v>4.614400000000001</v>
      </c>
      <c r="I66" s="241">
        <v>28.72</v>
      </c>
      <c r="J66" s="245">
        <f t="shared" si="20"/>
        <v>4.7791999999999994</v>
      </c>
      <c r="K66" s="245">
        <f t="shared" si="21"/>
        <v>33.3152</v>
      </c>
      <c r="L66" s="246"/>
      <c r="Q66" s="300">
        <f t="shared" si="4"/>
        <v>22.565</v>
      </c>
      <c r="R66" s="301" t="s">
        <v>241</v>
      </c>
      <c r="S66" s="302">
        <v>22565</v>
      </c>
      <c r="T66" s="293">
        <v>0.5</v>
      </c>
      <c r="U66" s="300">
        <f t="shared" si="5"/>
        <v>11282.5</v>
      </c>
      <c r="V66" s="300">
        <f t="shared" si="6"/>
        <v>11.2825</v>
      </c>
      <c r="W66" s="293">
        <f t="shared" si="7"/>
        <v>11.959450000000002</v>
      </c>
    </row>
    <row r="67" spans="1:23" ht="12.75">
      <c r="A67" s="369" t="s">
        <v>935</v>
      </c>
      <c r="B67" s="67" t="s">
        <v>1826</v>
      </c>
      <c r="C67" s="370" t="s">
        <v>1731</v>
      </c>
      <c r="D67" s="68" t="s">
        <v>1420</v>
      </c>
      <c r="E67" s="412">
        <v>25.52</v>
      </c>
      <c r="F67" s="169">
        <v>5.45</v>
      </c>
      <c r="G67" s="365">
        <f t="shared" si="18"/>
        <v>6.8125</v>
      </c>
      <c r="H67" s="365">
        <f t="shared" si="19"/>
        <v>6.104000000000001</v>
      </c>
      <c r="I67" s="241">
        <v>32.34</v>
      </c>
      <c r="J67" s="245">
        <f t="shared" si="20"/>
        <v>6.322</v>
      </c>
      <c r="K67" s="245">
        <f t="shared" si="21"/>
        <v>37.5144</v>
      </c>
      <c r="L67" s="246"/>
      <c r="Q67" s="300">
        <f t="shared" si="4"/>
        <v>32.68</v>
      </c>
      <c r="R67" s="301" t="s">
        <v>242</v>
      </c>
      <c r="S67" s="302">
        <v>32680</v>
      </c>
      <c r="T67" s="293">
        <v>0.5</v>
      </c>
      <c r="U67" s="300">
        <f t="shared" si="5"/>
        <v>16340</v>
      </c>
      <c r="V67" s="300">
        <f t="shared" si="6"/>
        <v>16.34</v>
      </c>
      <c r="W67" s="293">
        <f t="shared" si="7"/>
        <v>17.3204</v>
      </c>
    </row>
    <row r="68" spans="1:23" ht="12.75">
      <c r="A68" s="369" t="s">
        <v>936</v>
      </c>
      <c r="B68" s="67" t="s">
        <v>1828</v>
      </c>
      <c r="C68" s="370" t="s">
        <v>1731</v>
      </c>
      <c r="D68" s="68" t="s">
        <v>1420</v>
      </c>
      <c r="E68" s="412">
        <v>38.54</v>
      </c>
      <c r="F68" s="169">
        <v>6.92</v>
      </c>
      <c r="G68" s="365">
        <f t="shared" si="18"/>
        <v>8.65</v>
      </c>
      <c r="H68" s="365">
        <f t="shared" si="19"/>
        <v>7.750400000000001</v>
      </c>
      <c r="I68" s="241">
        <v>38.46</v>
      </c>
      <c r="J68" s="245">
        <f t="shared" si="20"/>
        <v>8.027199999999999</v>
      </c>
      <c r="K68" s="245">
        <f t="shared" si="21"/>
        <v>44.6136</v>
      </c>
      <c r="L68" s="246"/>
      <c r="Q68" s="300">
        <f t="shared" si="4"/>
        <v>48.443</v>
      </c>
      <c r="R68" s="301" t="s">
        <v>243</v>
      </c>
      <c r="S68" s="302">
        <v>48443</v>
      </c>
      <c r="T68" s="293">
        <v>0.5</v>
      </c>
      <c r="U68" s="300">
        <f t="shared" si="5"/>
        <v>24221.5</v>
      </c>
      <c r="V68" s="300">
        <f t="shared" si="6"/>
        <v>24.2215</v>
      </c>
      <c r="W68" s="293">
        <f t="shared" si="7"/>
        <v>25.67479</v>
      </c>
    </row>
    <row r="69" spans="1:23" ht="12.75">
      <c r="A69" s="369" t="s">
        <v>937</v>
      </c>
      <c r="B69" s="67" t="s">
        <v>1830</v>
      </c>
      <c r="C69" s="370" t="s">
        <v>1731</v>
      </c>
      <c r="D69" s="68" t="s">
        <v>1420</v>
      </c>
      <c r="E69" s="412">
        <v>61.97</v>
      </c>
      <c r="F69" s="169">
        <v>9.66</v>
      </c>
      <c r="G69" s="365">
        <f t="shared" si="18"/>
        <v>12.075</v>
      </c>
      <c r="H69" s="365">
        <f t="shared" si="19"/>
        <v>10.8192</v>
      </c>
      <c r="I69" s="241">
        <v>48.04</v>
      </c>
      <c r="J69" s="245">
        <f t="shared" si="20"/>
        <v>11.205599999999999</v>
      </c>
      <c r="K69" s="245">
        <f t="shared" si="21"/>
        <v>55.7264</v>
      </c>
      <c r="L69" s="246"/>
      <c r="Q69" s="300">
        <f t="shared" si="4"/>
        <v>79.395</v>
      </c>
      <c r="R69" s="301" t="s">
        <v>244</v>
      </c>
      <c r="S69" s="302">
        <v>79395</v>
      </c>
      <c r="T69" s="293">
        <v>0.5</v>
      </c>
      <c r="U69" s="300">
        <f t="shared" si="5"/>
        <v>39697.5</v>
      </c>
      <c r="V69" s="300">
        <f t="shared" si="6"/>
        <v>39.6975</v>
      </c>
      <c r="W69" s="293">
        <f t="shared" si="7"/>
        <v>42.07935</v>
      </c>
    </row>
    <row r="70" spans="1:23" ht="12.75">
      <c r="A70" s="369" t="s">
        <v>938</v>
      </c>
      <c r="B70" s="67" t="s">
        <v>1832</v>
      </c>
      <c r="C70" s="370" t="s">
        <v>1731</v>
      </c>
      <c r="D70" s="68" t="s">
        <v>1420</v>
      </c>
      <c r="E70" s="412">
        <v>85.25</v>
      </c>
      <c r="F70" s="169">
        <v>10.53</v>
      </c>
      <c r="G70" s="365">
        <f t="shared" si="18"/>
        <v>13.1625</v>
      </c>
      <c r="H70" s="365">
        <f t="shared" si="19"/>
        <v>11.7936</v>
      </c>
      <c r="I70" s="241">
        <v>54.33</v>
      </c>
      <c r="J70" s="245">
        <f t="shared" si="20"/>
        <v>12.214799999999999</v>
      </c>
      <c r="K70" s="245">
        <f t="shared" si="21"/>
        <v>63.0228</v>
      </c>
      <c r="L70" s="246"/>
      <c r="Q70" s="300">
        <f t="shared" si="4"/>
        <v>109.207</v>
      </c>
      <c r="R70" s="301" t="s">
        <v>245</v>
      </c>
      <c r="S70" s="302">
        <v>109207</v>
      </c>
      <c r="T70" s="293">
        <v>0.5</v>
      </c>
      <c r="U70" s="300">
        <f t="shared" si="5"/>
        <v>54603.5</v>
      </c>
      <c r="V70" s="300">
        <f t="shared" si="6"/>
        <v>54.6035</v>
      </c>
      <c r="W70" s="293">
        <f t="shared" si="7"/>
        <v>57.87971</v>
      </c>
    </row>
    <row r="71" spans="1:23" ht="12.75">
      <c r="A71" s="369" t="s">
        <v>939</v>
      </c>
      <c r="B71" s="67" t="s">
        <v>1834</v>
      </c>
      <c r="C71" s="370" t="s">
        <v>1731</v>
      </c>
      <c r="D71" s="68" t="s">
        <v>1420</v>
      </c>
      <c r="E71" s="412">
        <v>130.02</v>
      </c>
      <c r="F71" s="169">
        <v>11.9</v>
      </c>
      <c r="G71" s="365">
        <f t="shared" si="18"/>
        <v>14.875</v>
      </c>
      <c r="H71" s="365">
        <f t="shared" si="19"/>
        <v>13.328000000000001</v>
      </c>
      <c r="I71" s="241">
        <v>58.73</v>
      </c>
      <c r="J71" s="245">
        <f t="shared" si="20"/>
        <v>13.804</v>
      </c>
      <c r="K71" s="245">
        <f t="shared" si="21"/>
        <v>68.12679999999999</v>
      </c>
      <c r="L71" s="246"/>
      <c r="Q71" s="300">
        <f t="shared" si="4"/>
        <v>166.551</v>
      </c>
      <c r="R71" s="301" t="s">
        <v>246</v>
      </c>
      <c r="S71" s="302">
        <v>166551</v>
      </c>
      <c r="T71" s="293">
        <v>0.5</v>
      </c>
      <c r="U71" s="300">
        <f t="shared" si="5"/>
        <v>83275.5</v>
      </c>
      <c r="V71" s="300">
        <f t="shared" si="6"/>
        <v>83.2755</v>
      </c>
      <c r="W71" s="293">
        <f t="shared" si="7"/>
        <v>88.27203</v>
      </c>
    </row>
    <row r="72" spans="1:23" ht="12.75">
      <c r="A72" s="240"/>
      <c r="B72" s="67"/>
      <c r="C72" s="67"/>
      <c r="D72" s="68"/>
      <c r="E72" s="169"/>
      <c r="F72" s="169"/>
      <c r="G72" s="169"/>
      <c r="H72" s="169"/>
      <c r="I72" s="241"/>
      <c r="L72" s="246"/>
      <c r="Q72" s="300">
        <f t="shared" si="4"/>
        <v>0</v>
      </c>
      <c r="R72" s="301" t="s">
        <v>247</v>
      </c>
      <c r="S72" s="297"/>
      <c r="T72" s="293">
        <v>0.5</v>
      </c>
      <c r="U72" s="300">
        <f t="shared" si="5"/>
        <v>0</v>
      </c>
      <c r="V72" s="300">
        <f t="shared" si="6"/>
        <v>0</v>
      </c>
      <c r="W72" s="293">
        <f t="shared" si="7"/>
        <v>0</v>
      </c>
    </row>
    <row r="73" spans="1:23" ht="12.75">
      <c r="A73" s="240"/>
      <c r="B73" s="67"/>
      <c r="C73" s="67"/>
      <c r="D73" s="68"/>
      <c r="E73" s="169"/>
      <c r="F73" s="169"/>
      <c r="G73" s="169"/>
      <c r="H73" s="169"/>
      <c r="I73" s="241"/>
      <c r="L73" s="246"/>
      <c r="Q73" s="300">
        <f t="shared" si="4"/>
        <v>0</v>
      </c>
      <c r="R73" s="301" t="s">
        <v>248</v>
      </c>
      <c r="S73" s="297"/>
      <c r="T73" s="293">
        <v>0.5</v>
      </c>
      <c r="U73" s="300">
        <f t="shared" si="5"/>
        <v>0</v>
      </c>
      <c r="V73" s="300">
        <f t="shared" si="6"/>
        <v>0</v>
      </c>
      <c r="W73" s="293">
        <f t="shared" si="7"/>
        <v>0</v>
      </c>
    </row>
    <row r="74" spans="1:22" ht="13.5" thickBot="1">
      <c r="A74" s="380"/>
      <c r="B74" s="381"/>
      <c r="C74" s="381"/>
      <c r="D74" s="379"/>
      <c r="E74" s="364"/>
      <c r="F74" s="364"/>
      <c r="G74" s="364"/>
      <c r="H74" s="364"/>
      <c r="I74" s="364"/>
      <c r="L74" s="246"/>
      <c r="Q74" s="300"/>
      <c r="R74" s="301"/>
      <c r="S74" s="297"/>
      <c r="U74" s="300"/>
      <c r="V74" s="300"/>
    </row>
    <row r="75" spans="1:22" ht="32.25" customHeight="1" thickBot="1">
      <c r="A75" s="62" t="s">
        <v>3</v>
      </c>
      <c r="B75" s="63"/>
      <c r="C75" s="63"/>
      <c r="D75" s="63"/>
      <c r="E75" s="372"/>
      <c r="F75" s="373"/>
      <c r="G75" s="373"/>
      <c r="H75" s="373"/>
      <c r="I75" s="374"/>
      <c r="L75" s="246"/>
      <c r="Q75" s="300"/>
      <c r="R75" s="301"/>
      <c r="S75" s="297"/>
      <c r="U75" s="300"/>
      <c r="V75" s="300"/>
    </row>
    <row r="76" spans="1:22" ht="12.75">
      <c r="A76" s="369" t="s">
        <v>334</v>
      </c>
      <c r="B76" s="370" t="s">
        <v>4</v>
      </c>
      <c r="C76" s="370" t="s">
        <v>1971</v>
      </c>
      <c r="D76" s="371" t="s">
        <v>1420</v>
      </c>
      <c r="E76" s="412">
        <v>5.65</v>
      </c>
      <c r="F76" s="365">
        <v>3.45</v>
      </c>
      <c r="G76" s="365">
        <f aca="true" t="shared" si="22" ref="G76:G81">F76*$E$4</f>
        <v>4.3125</v>
      </c>
      <c r="H76" s="365">
        <f aca="true" t="shared" si="23" ref="H76:H81">F76*$E$5</f>
        <v>3.8640000000000008</v>
      </c>
      <c r="I76" s="366">
        <v>21.56</v>
      </c>
      <c r="L76" s="246"/>
      <c r="Q76" s="300"/>
      <c r="R76" s="301"/>
      <c r="S76" s="297"/>
      <c r="U76" s="300"/>
      <c r="V76" s="300"/>
    </row>
    <row r="77" spans="1:22" ht="12.75">
      <c r="A77" s="369" t="s">
        <v>335</v>
      </c>
      <c r="B77" s="67" t="s">
        <v>5</v>
      </c>
      <c r="C77" s="370" t="s">
        <v>1971</v>
      </c>
      <c r="D77" s="68" t="s">
        <v>1420</v>
      </c>
      <c r="E77" s="412">
        <v>8.82</v>
      </c>
      <c r="F77" s="169">
        <v>3.45</v>
      </c>
      <c r="G77" s="365">
        <f t="shared" si="22"/>
        <v>4.3125</v>
      </c>
      <c r="H77" s="365">
        <f t="shared" si="23"/>
        <v>3.8640000000000008</v>
      </c>
      <c r="I77" s="241">
        <v>22.69</v>
      </c>
      <c r="L77" s="246"/>
      <c r="Q77" s="300"/>
      <c r="R77" s="301"/>
      <c r="S77" s="297"/>
      <c r="U77" s="300"/>
      <c r="V77" s="300"/>
    </row>
    <row r="78" spans="1:22" ht="12.75">
      <c r="A78" s="369" t="s">
        <v>336</v>
      </c>
      <c r="B78" s="67" t="s">
        <v>6</v>
      </c>
      <c r="C78" s="370" t="s">
        <v>1971</v>
      </c>
      <c r="D78" s="68" t="s">
        <v>1420</v>
      </c>
      <c r="E78" s="412">
        <v>13.41</v>
      </c>
      <c r="F78" s="169">
        <v>4.09</v>
      </c>
      <c r="G78" s="365">
        <f t="shared" si="22"/>
        <v>5.1125</v>
      </c>
      <c r="H78" s="365">
        <f t="shared" si="23"/>
        <v>4.5808</v>
      </c>
      <c r="I78" s="241">
        <v>26.46</v>
      </c>
      <c r="L78" s="246"/>
      <c r="Q78" s="300"/>
      <c r="R78" s="301"/>
      <c r="S78" s="297"/>
      <c r="U78" s="300"/>
      <c r="V78" s="300"/>
    </row>
    <row r="79" spans="1:22" ht="12.75">
      <c r="A79" s="369" t="s">
        <v>337</v>
      </c>
      <c r="B79" s="67" t="s">
        <v>7</v>
      </c>
      <c r="C79" s="370" t="s">
        <v>1971</v>
      </c>
      <c r="D79" s="68" t="s">
        <v>1420</v>
      </c>
      <c r="E79" s="412">
        <v>17.08</v>
      </c>
      <c r="F79" s="169">
        <v>4.12</v>
      </c>
      <c r="G79" s="365">
        <f t="shared" si="22"/>
        <v>5.15</v>
      </c>
      <c r="H79" s="365">
        <f t="shared" si="23"/>
        <v>4.614400000000001</v>
      </c>
      <c r="I79" s="241">
        <v>28.72</v>
      </c>
      <c r="L79" s="246"/>
      <c r="Q79" s="300"/>
      <c r="R79" s="301"/>
      <c r="S79" s="297"/>
      <c r="U79" s="300"/>
      <c r="V79" s="300"/>
    </row>
    <row r="80" spans="1:22" ht="12.75">
      <c r="A80" s="369" t="s">
        <v>338</v>
      </c>
      <c r="B80" s="67" t="s">
        <v>8</v>
      </c>
      <c r="C80" s="370" t="s">
        <v>1971</v>
      </c>
      <c r="D80" s="68" t="s">
        <v>1420</v>
      </c>
      <c r="E80" s="412">
        <v>25.46</v>
      </c>
      <c r="F80" s="169">
        <v>5.45</v>
      </c>
      <c r="G80" s="365">
        <f t="shared" si="22"/>
        <v>6.8125</v>
      </c>
      <c r="H80" s="365">
        <f t="shared" si="23"/>
        <v>6.104000000000001</v>
      </c>
      <c r="I80" s="241">
        <v>32.34</v>
      </c>
      <c r="L80" s="246"/>
      <c r="Q80" s="300"/>
      <c r="R80" s="301"/>
      <c r="S80" s="297"/>
      <c r="U80" s="300"/>
      <c r="V80" s="300"/>
    </row>
    <row r="81" spans="1:22" ht="12.75">
      <c r="A81" s="369" t="s">
        <v>1492</v>
      </c>
      <c r="B81" s="67" t="s">
        <v>9</v>
      </c>
      <c r="C81" s="370" t="s">
        <v>1971</v>
      </c>
      <c r="D81" s="68" t="s">
        <v>1420</v>
      </c>
      <c r="E81" s="412">
        <v>38.5</v>
      </c>
      <c r="F81" s="169">
        <v>6.92</v>
      </c>
      <c r="G81" s="365">
        <f t="shared" si="22"/>
        <v>8.65</v>
      </c>
      <c r="H81" s="365">
        <f t="shared" si="23"/>
        <v>7.750400000000001</v>
      </c>
      <c r="I81" s="241">
        <v>38.46</v>
      </c>
      <c r="L81" s="246"/>
      <c r="Q81" s="300"/>
      <c r="R81" s="301"/>
      <c r="S81" s="297"/>
      <c r="U81" s="300"/>
      <c r="V81" s="300"/>
    </row>
    <row r="82" spans="1:22" ht="12.75">
      <c r="A82" s="369" t="s">
        <v>1493</v>
      </c>
      <c r="B82" s="67"/>
      <c r="C82" s="370"/>
      <c r="D82" s="68"/>
      <c r="E82" s="412"/>
      <c r="F82" s="169"/>
      <c r="G82" s="365"/>
      <c r="H82" s="365"/>
      <c r="I82" s="241"/>
      <c r="L82" s="246"/>
      <c r="Q82" s="300"/>
      <c r="R82" s="301"/>
      <c r="S82" s="297"/>
      <c r="U82" s="300"/>
      <c r="V82" s="300"/>
    </row>
    <row r="83" spans="1:23" ht="13.5" thickBot="1">
      <c r="A83" s="361"/>
      <c r="B83" s="362"/>
      <c r="C83" s="362"/>
      <c r="D83" s="362"/>
      <c r="E83" s="363"/>
      <c r="F83" s="363"/>
      <c r="G83" s="363"/>
      <c r="H83" s="363"/>
      <c r="I83" s="363"/>
      <c r="Q83" s="300">
        <f t="shared" si="4"/>
        <v>0</v>
      </c>
      <c r="R83" s="301" t="s">
        <v>1967</v>
      </c>
      <c r="S83" s="303"/>
      <c r="T83" s="293">
        <v>0.5</v>
      </c>
      <c r="U83" s="300">
        <f t="shared" si="5"/>
        <v>0</v>
      </c>
      <c r="V83" s="300">
        <f t="shared" si="6"/>
        <v>0</v>
      </c>
      <c r="W83" s="293">
        <f t="shared" si="7"/>
        <v>0</v>
      </c>
    </row>
    <row r="84" spans="1:36" s="66" customFormat="1" ht="32.25" customHeight="1" thickBot="1">
      <c r="A84" s="62" t="s">
        <v>10</v>
      </c>
      <c r="B84" s="63"/>
      <c r="C84" s="63"/>
      <c r="D84" s="63"/>
      <c r="E84" s="373"/>
      <c r="F84" s="373"/>
      <c r="G84" s="373"/>
      <c r="H84" s="373"/>
      <c r="I84" s="374"/>
      <c r="M84" s="51"/>
      <c r="N84" s="51"/>
      <c r="P84" s="292"/>
      <c r="Q84" s="300">
        <f t="shared" si="4"/>
        <v>0</v>
      </c>
      <c r="R84" s="293"/>
      <c r="S84" s="299"/>
      <c r="T84" s="298"/>
      <c r="U84" s="300">
        <f t="shared" si="5"/>
        <v>0</v>
      </c>
      <c r="V84" s="300">
        <f t="shared" si="6"/>
        <v>0</v>
      </c>
      <c r="W84" s="293">
        <f t="shared" si="7"/>
        <v>0</v>
      </c>
      <c r="X84" s="298"/>
      <c r="Y84" s="298"/>
      <c r="Z84" s="298"/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</row>
    <row r="85" spans="1:23" ht="18">
      <c r="A85" s="369" t="s">
        <v>339</v>
      </c>
      <c r="B85" s="370"/>
      <c r="C85" s="370"/>
      <c r="D85" s="371" t="s">
        <v>1420</v>
      </c>
      <c r="E85" s="365"/>
      <c r="F85" s="365"/>
      <c r="G85" s="365"/>
      <c r="H85" s="365"/>
      <c r="I85" s="366"/>
      <c r="L85" s="51" t="s">
        <v>1445</v>
      </c>
      <c r="Q85" s="300">
        <f t="shared" si="4"/>
        <v>0</v>
      </c>
      <c r="R85" s="298"/>
      <c r="S85" s="297"/>
      <c r="U85" s="300">
        <f t="shared" si="5"/>
        <v>0</v>
      </c>
      <c r="V85" s="300">
        <f t="shared" si="6"/>
        <v>0</v>
      </c>
      <c r="W85" s="293">
        <f t="shared" si="7"/>
        <v>0</v>
      </c>
    </row>
    <row r="86" spans="1:23" ht="12.75">
      <c r="A86" s="369" t="s">
        <v>340</v>
      </c>
      <c r="B86" s="67" t="s">
        <v>1837</v>
      </c>
      <c r="C86" s="67" t="s">
        <v>1068</v>
      </c>
      <c r="D86" s="68" t="s">
        <v>1420</v>
      </c>
      <c r="E86" s="169">
        <v>3.04</v>
      </c>
      <c r="F86" s="169">
        <v>3.37</v>
      </c>
      <c r="G86" s="365">
        <f>F86*$E$4</f>
        <v>4.2125</v>
      </c>
      <c r="H86" s="365">
        <f>F86*$E$5</f>
        <v>3.7744000000000004</v>
      </c>
      <c r="I86" s="241">
        <v>16</v>
      </c>
      <c r="J86" s="245">
        <f>F86*1.16</f>
        <v>3.9092</v>
      </c>
      <c r="K86" s="245">
        <f>I86*1.16</f>
        <v>18.56</v>
      </c>
      <c r="L86" s="246"/>
      <c r="Q86" s="300">
        <v>3</v>
      </c>
      <c r="R86" s="301" t="s">
        <v>1589</v>
      </c>
      <c r="S86" s="304">
        <v>1890</v>
      </c>
      <c r="T86" s="293">
        <v>0.2</v>
      </c>
      <c r="U86" s="300">
        <f t="shared" si="5"/>
        <v>378</v>
      </c>
      <c r="V86" s="300">
        <f t="shared" si="6"/>
        <v>1.512</v>
      </c>
      <c r="W86" s="293">
        <f t="shared" si="7"/>
        <v>1.6027200000000001</v>
      </c>
    </row>
    <row r="87" spans="1:23" ht="12.75">
      <c r="A87" s="369" t="s">
        <v>341</v>
      </c>
      <c r="B87" s="353"/>
      <c r="C87" s="353"/>
      <c r="D87" s="354" t="s">
        <v>1420</v>
      </c>
      <c r="E87" s="355"/>
      <c r="F87" s="355"/>
      <c r="G87" s="355"/>
      <c r="H87" s="355"/>
      <c r="I87" s="356"/>
      <c r="L87" s="78"/>
      <c r="Q87" s="300">
        <f t="shared" si="4"/>
        <v>0</v>
      </c>
      <c r="S87" s="297"/>
      <c r="U87" s="300">
        <f t="shared" si="5"/>
        <v>0</v>
      </c>
      <c r="V87" s="300">
        <f t="shared" si="6"/>
        <v>0</v>
      </c>
      <c r="W87" s="293">
        <f t="shared" si="7"/>
        <v>0</v>
      </c>
    </row>
    <row r="88" spans="1:22" ht="13.5" thickBot="1">
      <c r="A88" s="427"/>
      <c r="B88" s="381"/>
      <c r="C88" s="381"/>
      <c r="D88" s="379"/>
      <c r="E88" s="364"/>
      <c r="F88" s="364"/>
      <c r="G88" s="364"/>
      <c r="H88" s="364"/>
      <c r="I88" s="364"/>
      <c r="L88" s="78"/>
      <c r="Q88" s="300"/>
      <c r="S88" s="297"/>
      <c r="U88" s="300"/>
      <c r="V88" s="300"/>
    </row>
    <row r="89" spans="1:22" ht="32.25" customHeight="1" thickBot="1">
      <c r="A89" s="62" t="s">
        <v>12</v>
      </c>
      <c r="B89" s="63"/>
      <c r="C89" s="63"/>
      <c r="D89" s="63"/>
      <c r="E89" s="373"/>
      <c r="F89" s="373"/>
      <c r="G89" s="373"/>
      <c r="H89" s="373"/>
      <c r="I89" s="374"/>
      <c r="L89" s="78"/>
      <c r="Q89" s="300"/>
      <c r="S89" s="297"/>
      <c r="U89" s="300"/>
      <c r="V89" s="300"/>
    </row>
    <row r="90" spans="1:22" ht="12.75">
      <c r="A90" s="369" t="s">
        <v>342</v>
      </c>
      <c r="B90" s="370"/>
      <c r="C90" s="370"/>
      <c r="D90" s="371" t="s">
        <v>1420</v>
      </c>
      <c r="E90" s="365"/>
      <c r="F90" s="365"/>
      <c r="G90" s="365"/>
      <c r="H90" s="365"/>
      <c r="I90" s="366"/>
      <c r="L90" s="78"/>
      <c r="Q90" s="300"/>
      <c r="S90" s="297"/>
      <c r="U90" s="300"/>
      <c r="V90" s="300"/>
    </row>
    <row r="91" spans="1:22" ht="12.75">
      <c r="A91" s="369" t="s">
        <v>343</v>
      </c>
      <c r="B91" s="67" t="s">
        <v>11</v>
      </c>
      <c r="C91" s="67" t="s">
        <v>1971</v>
      </c>
      <c r="D91" s="68" t="s">
        <v>1420</v>
      </c>
      <c r="E91" s="169">
        <v>3.24</v>
      </c>
      <c r="F91" s="169">
        <v>3.37</v>
      </c>
      <c r="G91" s="365">
        <f>F91*$E$4</f>
        <v>4.2125</v>
      </c>
      <c r="H91" s="365">
        <f>F91*$E$5</f>
        <v>3.7744000000000004</v>
      </c>
      <c r="I91" s="241">
        <v>16</v>
      </c>
      <c r="L91" s="78"/>
      <c r="Q91" s="300"/>
      <c r="S91" s="297"/>
      <c r="U91" s="300"/>
      <c r="V91" s="300"/>
    </row>
    <row r="92" spans="1:22" ht="12.75">
      <c r="A92" s="369" t="s">
        <v>344</v>
      </c>
      <c r="B92" s="353"/>
      <c r="C92" s="353"/>
      <c r="D92" s="354" t="s">
        <v>1420</v>
      </c>
      <c r="E92" s="355"/>
      <c r="F92" s="355"/>
      <c r="G92" s="355"/>
      <c r="H92" s="355"/>
      <c r="I92" s="356"/>
      <c r="L92" s="78"/>
      <c r="Q92" s="300"/>
      <c r="S92" s="297"/>
      <c r="U92" s="300"/>
      <c r="V92" s="300"/>
    </row>
    <row r="93" spans="1:36" s="66" customFormat="1" ht="14.25" customHeight="1" thickBot="1">
      <c r="A93" s="367"/>
      <c r="B93" s="368"/>
      <c r="C93" s="368"/>
      <c r="D93" s="368"/>
      <c r="E93" s="364"/>
      <c r="F93" s="364"/>
      <c r="G93" s="364"/>
      <c r="H93" s="364"/>
      <c r="I93" s="364"/>
      <c r="L93" s="430"/>
      <c r="M93" s="51"/>
      <c r="N93" s="51"/>
      <c r="P93" s="292"/>
      <c r="Q93" s="300">
        <f t="shared" si="4"/>
        <v>0</v>
      </c>
      <c r="R93" s="293"/>
      <c r="S93" s="303"/>
      <c r="T93" s="298"/>
      <c r="U93" s="300">
        <f t="shared" si="5"/>
        <v>0</v>
      </c>
      <c r="V93" s="300">
        <f t="shared" si="6"/>
        <v>0</v>
      </c>
      <c r="W93" s="293">
        <f t="shared" si="7"/>
        <v>0</v>
      </c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</row>
    <row r="94" spans="1:23" ht="32.25" customHeight="1" thickBot="1">
      <c r="A94" s="62" t="s">
        <v>13</v>
      </c>
      <c r="B94" s="63"/>
      <c r="C94" s="63"/>
      <c r="D94" s="63"/>
      <c r="E94" s="373"/>
      <c r="F94" s="373"/>
      <c r="G94" s="373"/>
      <c r="H94" s="373"/>
      <c r="I94" s="374"/>
      <c r="L94" s="246"/>
      <c r="Q94" s="300">
        <f t="shared" si="4"/>
        <v>0</v>
      </c>
      <c r="S94" s="299"/>
      <c r="U94" s="300">
        <f t="shared" si="5"/>
        <v>0</v>
      </c>
      <c r="V94" s="300">
        <f t="shared" si="6"/>
        <v>0</v>
      </c>
      <c r="W94" s="293">
        <f t="shared" si="7"/>
        <v>0</v>
      </c>
    </row>
    <row r="95" spans="1:23" ht="12.75">
      <c r="A95" s="369" t="s">
        <v>345</v>
      </c>
      <c r="B95" s="67" t="s">
        <v>654</v>
      </c>
      <c r="C95" s="370" t="s">
        <v>1731</v>
      </c>
      <c r="D95" s="68" t="s">
        <v>1420</v>
      </c>
      <c r="E95" s="169">
        <v>30.54</v>
      </c>
      <c r="F95" s="169">
        <v>8.99</v>
      </c>
      <c r="G95" s="365">
        <f aca="true" t="shared" si="24" ref="G95:G104">F95*$E$4</f>
        <v>11.2375</v>
      </c>
      <c r="H95" s="365">
        <f aca="true" t="shared" si="25" ref="H95:H104">F95*$E$5</f>
        <v>10.068800000000001</v>
      </c>
      <c r="I95" s="241">
        <v>26.27</v>
      </c>
      <c r="J95" s="245">
        <f aca="true" t="shared" si="26" ref="J95:J104">F95*1.16</f>
        <v>10.4284</v>
      </c>
      <c r="K95" s="245">
        <f aca="true" t="shared" si="27" ref="K95:K104">I95*1.16</f>
        <v>30.4732</v>
      </c>
      <c r="L95" s="246"/>
      <c r="P95" s="292">
        <f aca="true" t="shared" si="28" ref="P95:P104">IF(E95&gt;V95,0,1)</f>
        <v>0</v>
      </c>
      <c r="Q95" s="300">
        <f>S95/1000</f>
        <v>29.882</v>
      </c>
      <c r="R95" s="301" t="s">
        <v>1567</v>
      </c>
      <c r="S95" s="302">
        <v>29882</v>
      </c>
      <c r="T95" s="293">
        <v>0.3</v>
      </c>
      <c r="U95" s="300">
        <f t="shared" si="5"/>
        <v>8964.6</v>
      </c>
      <c r="V95" s="300">
        <f t="shared" si="6"/>
        <v>20.9174</v>
      </c>
      <c r="W95" s="293">
        <f t="shared" si="7"/>
        <v>22.172444000000002</v>
      </c>
    </row>
    <row r="96" spans="1:23" ht="12.75">
      <c r="A96" s="369" t="s">
        <v>346</v>
      </c>
      <c r="B96" s="67" t="s">
        <v>767</v>
      </c>
      <c r="C96" s="370" t="s">
        <v>1731</v>
      </c>
      <c r="D96" s="68" t="s">
        <v>1420</v>
      </c>
      <c r="E96" s="169">
        <v>43.67</v>
      </c>
      <c r="F96" s="169">
        <v>9.95</v>
      </c>
      <c r="G96" s="365">
        <f t="shared" si="24"/>
        <v>12.4375</v>
      </c>
      <c r="H96" s="365">
        <f t="shared" si="25"/>
        <v>11.144</v>
      </c>
      <c r="I96" s="241">
        <v>29.88</v>
      </c>
      <c r="J96" s="245">
        <f t="shared" si="26"/>
        <v>11.541999999999998</v>
      </c>
      <c r="K96" s="245">
        <f t="shared" si="27"/>
        <v>34.660799999999995</v>
      </c>
      <c r="L96" s="78"/>
      <c r="P96" s="292">
        <f t="shared" si="28"/>
        <v>0</v>
      </c>
      <c r="Q96" s="300">
        <f>S96/1000</f>
        <v>44.275</v>
      </c>
      <c r="R96" s="301" t="s">
        <v>1568</v>
      </c>
      <c r="S96" s="302">
        <v>44275</v>
      </c>
      <c r="T96" s="293">
        <v>0.3</v>
      </c>
      <c r="U96" s="300">
        <f t="shared" si="5"/>
        <v>13282.5</v>
      </c>
      <c r="V96" s="300">
        <f t="shared" si="6"/>
        <v>30.9925</v>
      </c>
      <c r="W96" s="293">
        <f t="shared" si="7"/>
        <v>32.85205</v>
      </c>
    </row>
    <row r="97" spans="1:36" s="66" customFormat="1" ht="13.5" customHeight="1">
      <c r="A97" s="369" t="s">
        <v>347</v>
      </c>
      <c r="B97" s="67" t="s">
        <v>768</v>
      </c>
      <c r="C97" s="370" t="s">
        <v>1731</v>
      </c>
      <c r="D97" s="68" t="s">
        <v>1420</v>
      </c>
      <c r="E97" s="169">
        <v>70.71</v>
      </c>
      <c r="F97" s="169">
        <v>10.91</v>
      </c>
      <c r="G97" s="365">
        <f t="shared" si="24"/>
        <v>13.6375</v>
      </c>
      <c r="H97" s="365">
        <f t="shared" si="25"/>
        <v>12.2192</v>
      </c>
      <c r="I97" s="241">
        <v>33.5</v>
      </c>
      <c r="J97" s="245">
        <f t="shared" si="26"/>
        <v>12.6556</v>
      </c>
      <c r="K97" s="245">
        <f t="shared" si="27"/>
        <v>38.86</v>
      </c>
      <c r="L97" s="430"/>
      <c r="M97" s="51"/>
      <c r="N97" s="51"/>
      <c r="P97" s="292">
        <f t="shared" si="28"/>
        <v>0</v>
      </c>
      <c r="Q97" s="300">
        <f>S97/1000</f>
        <v>63.647</v>
      </c>
      <c r="R97" s="301" t="s">
        <v>1569</v>
      </c>
      <c r="S97" s="302">
        <v>63647</v>
      </c>
      <c r="T97" s="293">
        <v>0.3</v>
      </c>
      <c r="U97" s="300">
        <f t="shared" si="5"/>
        <v>19094.1</v>
      </c>
      <c r="V97" s="300">
        <f t="shared" si="6"/>
        <v>44.5529</v>
      </c>
      <c r="W97" s="293">
        <f t="shared" si="7"/>
        <v>47.226074000000004</v>
      </c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</row>
    <row r="98" spans="1:23" ht="12.75">
      <c r="A98" s="369" t="s">
        <v>348</v>
      </c>
      <c r="B98" s="67" t="s">
        <v>769</v>
      </c>
      <c r="C98" s="370" t="s">
        <v>1731</v>
      </c>
      <c r="D98" s="68" t="s">
        <v>1420</v>
      </c>
      <c r="E98" s="169">
        <v>87.88</v>
      </c>
      <c r="F98" s="169">
        <v>11.89</v>
      </c>
      <c r="G98" s="365">
        <f t="shared" si="24"/>
        <v>14.8625</v>
      </c>
      <c r="H98" s="365">
        <f t="shared" si="25"/>
        <v>13.316800000000002</v>
      </c>
      <c r="I98" s="241">
        <v>40.72</v>
      </c>
      <c r="J98" s="245">
        <f t="shared" si="26"/>
        <v>13.792399999999999</v>
      </c>
      <c r="K98" s="245">
        <f t="shared" si="27"/>
        <v>47.2352</v>
      </c>
      <c r="L98" s="246"/>
      <c r="P98" s="292">
        <f t="shared" si="28"/>
        <v>0</v>
      </c>
      <c r="Q98" s="300">
        <f t="shared" si="4"/>
        <v>92.785</v>
      </c>
      <c r="R98" s="301" t="s">
        <v>1570</v>
      </c>
      <c r="S98" s="302">
        <v>92785</v>
      </c>
      <c r="T98" s="293">
        <v>0.3</v>
      </c>
      <c r="U98" s="300">
        <f t="shared" si="5"/>
        <v>27835.5</v>
      </c>
      <c r="V98" s="300">
        <f t="shared" si="6"/>
        <v>64.9495</v>
      </c>
      <c r="W98" s="293">
        <f t="shared" si="7"/>
        <v>68.84647000000001</v>
      </c>
    </row>
    <row r="99" spans="1:23" ht="12.75">
      <c r="A99" s="369" t="s">
        <v>1510</v>
      </c>
      <c r="B99" s="67" t="s">
        <v>770</v>
      </c>
      <c r="C99" s="370" t="s">
        <v>1731</v>
      </c>
      <c r="D99" s="68" t="s">
        <v>1420</v>
      </c>
      <c r="E99" s="169">
        <v>111.94</v>
      </c>
      <c r="F99" s="169">
        <v>12.68</v>
      </c>
      <c r="G99" s="365">
        <f t="shared" si="24"/>
        <v>15.85</v>
      </c>
      <c r="H99" s="365">
        <f t="shared" si="25"/>
        <v>14.201600000000001</v>
      </c>
      <c r="I99" s="241">
        <v>44.36</v>
      </c>
      <c r="J99" s="245">
        <f t="shared" si="26"/>
        <v>14.708799999999998</v>
      </c>
      <c r="K99" s="245">
        <f t="shared" si="27"/>
        <v>51.4576</v>
      </c>
      <c r="L99" s="246"/>
      <c r="P99" s="292">
        <f t="shared" si="28"/>
        <v>0</v>
      </c>
      <c r="Q99" s="300">
        <f aca="true" t="shared" si="29" ref="Q99:Q104">S99/1000</f>
        <v>122.709</v>
      </c>
      <c r="R99" s="301" t="s">
        <v>1571</v>
      </c>
      <c r="S99" s="302">
        <v>122709</v>
      </c>
      <c r="T99" s="293">
        <v>0.3</v>
      </c>
      <c r="U99" s="300">
        <f aca="true" t="shared" si="30" ref="U99:U104">S99*T99</f>
        <v>36812.7</v>
      </c>
      <c r="V99" s="300">
        <f aca="true" t="shared" si="31" ref="V99:V104">(S99-U99)/1000</f>
        <v>85.8963</v>
      </c>
      <c r="W99" s="293">
        <f aca="true" t="shared" si="32" ref="W99:W104">V99*106%</f>
        <v>91.050078</v>
      </c>
    </row>
    <row r="100" spans="1:23" ht="12.75">
      <c r="A100" s="369" t="s">
        <v>1511</v>
      </c>
      <c r="B100" s="67" t="s">
        <v>771</v>
      </c>
      <c r="C100" s="370" t="s">
        <v>1731</v>
      </c>
      <c r="D100" s="68" t="s">
        <v>1420</v>
      </c>
      <c r="E100" s="169">
        <v>211.51</v>
      </c>
      <c r="F100" s="169">
        <v>14.86</v>
      </c>
      <c r="G100" s="365">
        <f t="shared" si="24"/>
        <v>18.575</v>
      </c>
      <c r="H100" s="365">
        <f t="shared" si="25"/>
        <v>16.6432</v>
      </c>
      <c r="I100" s="241">
        <v>47.97</v>
      </c>
      <c r="J100" s="245">
        <f t="shared" si="26"/>
        <v>17.237599999999997</v>
      </c>
      <c r="K100" s="245">
        <f t="shared" si="27"/>
        <v>55.645199999999996</v>
      </c>
      <c r="L100" s="246"/>
      <c r="P100" s="292">
        <f t="shared" si="28"/>
        <v>0</v>
      </c>
      <c r="Q100" s="300">
        <f t="shared" si="29"/>
        <v>236.913</v>
      </c>
      <c r="R100" s="301" t="s">
        <v>1572</v>
      </c>
      <c r="S100" s="302">
        <v>236913</v>
      </c>
      <c r="T100" s="293">
        <v>0.3</v>
      </c>
      <c r="U100" s="300">
        <f t="shared" si="30"/>
        <v>71073.9</v>
      </c>
      <c r="V100" s="300">
        <f t="shared" si="31"/>
        <v>165.8391</v>
      </c>
      <c r="W100" s="293">
        <f t="shared" si="32"/>
        <v>175.789446</v>
      </c>
    </row>
    <row r="101" spans="1:23" ht="12.75">
      <c r="A101" s="369" t="s">
        <v>1512</v>
      </c>
      <c r="B101" s="67" t="s">
        <v>772</v>
      </c>
      <c r="C101" s="370" t="s">
        <v>1731</v>
      </c>
      <c r="D101" s="68" t="s">
        <v>1420</v>
      </c>
      <c r="E101" s="169">
        <v>284.57</v>
      </c>
      <c r="F101" s="169">
        <v>17.27</v>
      </c>
      <c r="G101" s="365">
        <f t="shared" si="24"/>
        <v>21.5875</v>
      </c>
      <c r="H101" s="365">
        <f t="shared" si="25"/>
        <v>19.3424</v>
      </c>
      <c r="I101" s="241">
        <v>55.21</v>
      </c>
      <c r="J101" s="245">
        <f t="shared" si="26"/>
        <v>20.033199999999997</v>
      </c>
      <c r="K101" s="245">
        <f t="shared" si="27"/>
        <v>64.0436</v>
      </c>
      <c r="L101" s="246"/>
      <c r="P101" s="292">
        <f t="shared" si="28"/>
        <v>0</v>
      </c>
      <c r="Q101" s="300">
        <f t="shared" si="29"/>
        <v>297.926</v>
      </c>
      <c r="R101" s="301" t="s">
        <v>1573</v>
      </c>
      <c r="S101" s="302">
        <v>297926</v>
      </c>
      <c r="T101" s="293">
        <v>0.3</v>
      </c>
      <c r="U101" s="300">
        <f t="shared" si="30"/>
        <v>89377.8</v>
      </c>
      <c r="V101" s="300">
        <f t="shared" si="31"/>
        <v>208.5482</v>
      </c>
      <c r="W101" s="293">
        <f t="shared" si="32"/>
        <v>221.06109200000003</v>
      </c>
    </row>
    <row r="102" spans="1:23" ht="12.75">
      <c r="A102" s="369" t="s">
        <v>1513</v>
      </c>
      <c r="B102" s="67" t="s">
        <v>773</v>
      </c>
      <c r="C102" s="370" t="s">
        <v>1731</v>
      </c>
      <c r="D102" s="68" t="s">
        <v>1420</v>
      </c>
      <c r="E102" s="169">
        <v>345.23</v>
      </c>
      <c r="F102" s="169">
        <v>20.09</v>
      </c>
      <c r="G102" s="365">
        <f t="shared" si="24"/>
        <v>25.1125</v>
      </c>
      <c r="H102" s="365">
        <f t="shared" si="25"/>
        <v>22.5008</v>
      </c>
      <c r="I102" s="241">
        <v>60.03</v>
      </c>
      <c r="J102" s="245">
        <f t="shared" si="26"/>
        <v>23.304399999999998</v>
      </c>
      <c r="K102" s="245">
        <f t="shared" si="27"/>
        <v>69.6348</v>
      </c>
      <c r="L102" s="246"/>
      <c r="P102" s="292">
        <f t="shared" si="28"/>
        <v>0</v>
      </c>
      <c r="Q102" s="300">
        <f t="shared" si="29"/>
        <v>368.931</v>
      </c>
      <c r="R102" s="301" t="s">
        <v>1574</v>
      </c>
      <c r="S102" s="302">
        <v>368931</v>
      </c>
      <c r="T102" s="293">
        <v>0.3</v>
      </c>
      <c r="U102" s="300">
        <f t="shared" si="30"/>
        <v>110679.3</v>
      </c>
      <c r="V102" s="300">
        <f t="shared" si="31"/>
        <v>258.2517</v>
      </c>
      <c r="W102" s="293">
        <f t="shared" si="32"/>
        <v>273.74680200000006</v>
      </c>
    </row>
    <row r="103" spans="1:23" ht="12.75">
      <c r="A103" s="369" t="s">
        <v>14</v>
      </c>
      <c r="B103" s="67" t="s">
        <v>774</v>
      </c>
      <c r="C103" s="370" t="s">
        <v>1731</v>
      </c>
      <c r="D103" s="68" t="s">
        <v>1420</v>
      </c>
      <c r="E103" s="169">
        <v>430.26</v>
      </c>
      <c r="F103" s="169">
        <v>23.15</v>
      </c>
      <c r="G103" s="365">
        <f t="shared" si="24"/>
        <v>28.9375</v>
      </c>
      <c r="H103" s="365">
        <f t="shared" si="25"/>
        <v>25.928</v>
      </c>
      <c r="I103" s="241">
        <v>68.07</v>
      </c>
      <c r="J103" s="245">
        <f t="shared" si="26"/>
        <v>26.853999999999996</v>
      </c>
      <c r="K103" s="245">
        <f t="shared" si="27"/>
        <v>78.96119999999999</v>
      </c>
      <c r="L103" s="246"/>
      <c r="P103" s="292">
        <f t="shared" si="28"/>
        <v>0</v>
      </c>
      <c r="Q103" s="300">
        <f t="shared" si="29"/>
        <v>434.033</v>
      </c>
      <c r="R103" s="301" t="s">
        <v>1575</v>
      </c>
      <c r="S103" s="302">
        <v>434033</v>
      </c>
      <c r="T103" s="293">
        <v>0.3</v>
      </c>
      <c r="U103" s="300">
        <f t="shared" si="30"/>
        <v>130209.9</v>
      </c>
      <c r="V103" s="300">
        <f t="shared" si="31"/>
        <v>303.82309999999995</v>
      </c>
      <c r="W103" s="293">
        <f t="shared" si="32"/>
        <v>322.052486</v>
      </c>
    </row>
    <row r="104" spans="1:23" ht="12.75">
      <c r="A104" s="369" t="s">
        <v>15</v>
      </c>
      <c r="B104" s="353" t="s">
        <v>775</v>
      </c>
      <c r="C104" s="370" t="s">
        <v>1731</v>
      </c>
      <c r="D104" s="354" t="s">
        <v>1420</v>
      </c>
      <c r="E104" s="355">
        <v>538.07</v>
      </c>
      <c r="F104" s="355">
        <v>26.91</v>
      </c>
      <c r="G104" s="365">
        <f t="shared" si="24"/>
        <v>33.6375</v>
      </c>
      <c r="H104" s="365">
        <f t="shared" si="25"/>
        <v>30.139200000000002</v>
      </c>
      <c r="I104" s="356">
        <v>75.45</v>
      </c>
      <c r="J104" s="245">
        <f t="shared" si="26"/>
        <v>31.2156</v>
      </c>
      <c r="K104" s="245">
        <f t="shared" si="27"/>
        <v>87.52199999999999</v>
      </c>
      <c r="L104" s="246"/>
      <c r="P104" s="292">
        <f t="shared" si="28"/>
        <v>0</v>
      </c>
      <c r="Q104" s="300">
        <f t="shared" si="29"/>
        <v>505.201</v>
      </c>
      <c r="R104" s="301" t="s">
        <v>1576</v>
      </c>
      <c r="S104" s="302">
        <v>505201</v>
      </c>
      <c r="T104" s="293">
        <v>0.3</v>
      </c>
      <c r="U104" s="300">
        <f t="shared" si="30"/>
        <v>151560.3</v>
      </c>
      <c r="V104" s="300">
        <f t="shared" si="31"/>
        <v>353.64070000000004</v>
      </c>
      <c r="W104" s="293">
        <f t="shared" si="32"/>
        <v>374.8591420000001</v>
      </c>
    </row>
    <row r="105" spans="1:22" ht="13.5" thickBot="1">
      <c r="A105" s="427"/>
      <c r="B105" s="381"/>
      <c r="C105" s="381"/>
      <c r="D105" s="379"/>
      <c r="E105" s="364"/>
      <c r="F105" s="364"/>
      <c r="G105" s="364"/>
      <c r="H105" s="364"/>
      <c r="I105" s="364"/>
      <c r="L105" s="246"/>
      <c r="Q105" s="300"/>
      <c r="R105" s="301"/>
      <c r="S105" s="302"/>
      <c r="U105" s="300"/>
      <c r="V105" s="300"/>
    </row>
    <row r="106" spans="1:22" ht="33" customHeight="1" thickBot="1">
      <c r="A106" s="62" t="s">
        <v>16</v>
      </c>
      <c r="B106" s="63"/>
      <c r="C106" s="63"/>
      <c r="D106" s="63"/>
      <c r="E106" s="373"/>
      <c r="F106" s="373"/>
      <c r="G106" s="373"/>
      <c r="H106" s="373"/>
      <c r="I106" s="374"/>
      <c r="L106" s="246"/>
      <c r="Q106" s="300"/>
      <c r="R106" s="301"/>
      <c r="S106" s="302"/>
      <c r="U106" s="300"/>
      <c r="V106" s="300"/>
    </row>
    <row r="107" spans="1:22" ht="12.75">
      <c r="A107" s="369" t="s">
        <v>1839</v>
      </c>
      <c r="B107" s="370" t="s">
        <v>1495</v>
      </c>
      <c r="C107" s="370" t="s">
        <v>1068</v>
      </c>
      <c r="D107" s="371" t="s">
        <v>1420</v>
      </c>
      <c r="E107" s="365">
        <v>39.78</v>
      </c>
      <c r="F107" s="365">
        <v>2.98</v>
      </c>
      <c r="G107" s="365">
        <f aca="true" t="shared" si="33" ref="G107:G118">F107*$E$4</f>
        <v>3.725</v>
      </c>
      <c r="H107" s="365">
        <f aca="true" t="shared" si="34" ref="H107:H118">F107*$E$5</f>
        <v>3.3376</v>
      </c>
      <c r="I107" s="366">
        <v>19.12</v>
      </c>
      <c r="J107" s="245">
        <f aca="true" t="shared" si="35" ref="J107:J118">F107*1.16</f>
        <v>3.4568</v>
      </c>
      <c r="K107" s="245">
        <f aca="true" t="shared" si="36" ref="K107:K118">I107*1.16</f>
        <v>22.179199999999998</v>
      </c>
      <c r="L107" s="246"/>
      <c r="Q107" s="300"/>
      <c r="R107" s="301"/>
      <c r="S107" s="302"/>
      <c r="U107" s="300"/>
      <c r="V107" s="300"/>
    </row>
    <row r="108" spans="1:22" ht="12.75">
      <c r="A108" s="369" t="s">
        <v>1841</v>
      </c>
      <c r="B108" s="370" t="s">
        <v>1494</v>
      </c>
      <c r="C108" s="370" t="s">
        <v>1068</v>
      </c>
      <c r="D108" s="68" t="s">
        <v>1420</v>
      </c>
      <c r="E108" s="169">
        <v>54.4</v>
      </c>
      <c r="F108" s="169">
        <v>2.98</v>
      </c>
      <c r="G108" s="365">
        <f t="shared" si="33"/>
        <v>3.725</v>
      </c>
      <c r="H108" s="365">
        <f t="shared" si="34"/>
        <v>3.3376</v>
      </c>
      <c r="I108" s="241">
        <v>20.23</v>
      </c>
      <c r="J108" s="245">
        <f t="shared" si="35"/>
        <v>3.4568</v>
      </c>
      <c r="K108" s="245">
        <f t="shared" si="36"/>
        <v>23.4668</v>
      </c>
      <c r="L108" s="246"/>
      <c r="Q108" s="300"/>
      <c r="R108" s="301"/>
      <c r="S108" s="302"/>
      <c r="U108" s="300"/>
      <c r="V108" s="300"/>
    </row>
    <row r="109" spans="1:22" ht="12.75">
      <c r="A109" s="369" t="s">
        <v>1843</v>
      </c>
      <c r="B109" s="370" t="s">
        <v>1496</v>
      </c>
      <c r="C109" s="370" t="s">
        <v>1068</v>
      </c>
      <c r="D109" s="68" t="s">
        <v>1420</v>
      </c>
      <c r="E109" s="169">
        <v>73.07</v>
      </c>
      <c r="F109" s="169">
        <v>3.53</v>
      </c>
      <c r="G109" s="365">
        <f t="shared" si="33"/>
        <v>4.4125</v>
      </c>
      <c r="H109" s="365">
        <f t="shared" si="34"/>
        <v>3.9536000000000002</v>
      </c>
      <c r="I109" s="241">
        <v>24.01</v>
      </c>
      <c r="J109" s="245">
        <f t="shared" si="35"/>
        <v>4.094799999999999</v>
      </c>
      <c r="K109" s="245">
        <f t="shared" si="36"/>
        <v>27.8516</v>
      </c>
      <c r="L109" s="246"/>
      <c r="Q109" s="300"/>
      <c r="R109" s="301"/>
      <c r="S109" s="302"/>
      <c r="U109" s="300"/>
      <c r="V109" s="300"/>
    </row>
    <row r="110" spans="1:22" ht="12.75">
      <c r="A110" s="369" t="s">
        <v>1845</v>
      </c>
      <c r="B110" s="370" t="s">
        <v>1499</v>
      </c>
      <c r="C110" s="370" t="s">
        <v>1068</v>
      </c>
      <c r="D110" s="68" t="s">
        <v>1420</v>
      </c>
      <c r="E110" s="169">
        <v>101.44</v>
      </c>
      <c r="F110" s="169">
        <v>7.75</v>
      </c>
      <c r="G110" s="365">
        <f t="shared" si="33"/>
        <v>9.6875</v>
      </c>
      <c r="H110" s="365">
        <f t="shared" si="34"/>
        <v>8.680000000000001</v>
      </c>
      <c r="I110" s="241">
        <v>26.27</v>
      </c>
      <c r="J110" s="245">
        <f t="shared" si="35"/>
        <v>8.99</v>
      </c>
      <c r="K110" s="245">
        <f t="shared" si="36"/>
        <v>30.4732</v>
      </c>
      <c r="L110" s="246"/>
      <c r="Q110" s="300"/>
      <c r="R110" s="301"/>
      <c r="S110" s="302"/>
      <c r="U110" s="300"/>
      <c r="V110" s="300"/>
    </row>
    <row r="111" spans="1:22" ht="12.75">
      <c r="A111" s="369" t="s">
        <v>1847</v>
      </c>
      <c r="B111" s="370" t="s">
        <v>1500</v>
      </c>
      <c r="C111" s="370" t="s">
        <v>1068</v>
      </c>
      <c r="D111" s="68" t="s">
        <v>1420</v>
      </c>
      <c r="E111" s="169">
        <v>162.07</v>
      </c>
      <c r="F111" s="169">
        <v>8.58</v>
      </c>
      <c r="G111" s="365">
        <f t="shared" si="33"/>
        <v>10.725</v>
      </c>
      <c r="H111" s="365">
        <f t="shared" si="34"/>
        <v>9.6096</v>
      </c>
      <c r="I111" s="241">
        <v>29.88</v>
      </c>
      <c r="J111" s="245">
        <f t="shared" si="35"/>
        <v>9.9528</v>
      </c>
      <c r="K111" s="245">
        <f t="shared" si="36"/>
        <v>34.660799999999995</v>
      </c>
      <c r="L111" s="246"/>
      <c r="Q111" s="300"/>
      <c r="R111" s="301"/>
      <c r="S111" s="302"/>
      <c r="U111" s="300"/>
      <c r="V111" s="300"/>
    </row>
    <row r="112" spans="1:22" ht="12.75">
      <c r="A112" s="369" t="s">
        <v>349</v>
      </c>
      <c r="B112" s="370" t="s">
        <v>1501</v>
      </c>
      <c r="C112" s="370" t="s">
        <v>1068</v>
      </c>
      <c r="D112" s="68" t="s">
        <v>1420</v>
      </c>
      <c r="E112" s="169">
        <v>281.05</v>
      </c>
      <c r="F112" s="169">
        <v>9.41</v>
      </c>
      <c r="G112" s="365">
        <f t="shared" si="33"/>
        <v>11.7625</v>
      </c>
      <c r="H112" s="365">
        <f t="shared" si="34"/>
        <v>10.539200000000001</v>
      </c>
      <c r="I112" s="241">
        <v>33.5</v>
      </c>
      <c r="J112" s="245">
        <f t="shared" si="35"/>
        <v>10.9156</v>
      </c>
      <c r="K112" s="245">
        <f t="shared" si="36"/>
        <v>38.86</v>
      </c>
      <c r="L112" s="246"/>
      <c r="Q112" s="300"/>
      <c r="R112" s="301"/>
      <c r="S112" s="302"/>
      <c r="U112" s="300"/>
      <c r="V112" s="300"/>
    </row>
    <row r="113" spans="1:22" ht="12.75">
      <c r="A113" s="369" t="s">
        <v>1514</v>
      </c>
      <c r="B113" s="370" t="s">
        <v>1502</v>
      </c>
      <c r="C113" s="370" t="s">
        <v>1068</v>
      </c>
      <c r="D113" s="68" t="s">
        <v>1420</v>
      </c>
      <c r="E113" s="169">
        <v>335.64</v>
      </c>
      <c r="F113" s="169">
        <v>10.25</v>
      </c>
      <c r="G113" s="365">
        <f t="shared" si="33"/>
        <v>12.8125</v>
      </c>
      <c r="H113" s="365">
        <f t="shared" si="34"/>
        <v>11.48</v>
      </c>
      <c r="I113" s="241">
        <v>40.72</v>
      </c>
      <c r="J113" s="245">
        <f t="shared" si="35"/>
        <v>11.889999999999999</v>
      </c>
      <c r="K113" s="245">
        <f t="shared" si="36"/>
        <v>47.2352</v>
      </c>
      <c r="L113" s="246"/>
      <c r="Q113" s="300"/>
      <c r="R113" s="301"/>
      <c r="S113" s="302"/>
      <c r="U113" s="300"/>
      <c r="V113" s="300"/>
    </row>
    <row r="114" spans="1:22" ht="12.75">
      <c r="A114" s="369" t="s">
        <v>1515</v>
      </c>
      <c r="B114" s="370" t="s">
        <v>1503</v>
      </c>
      <c r="C114" s="370" t="s">
        <v>1068</v>
      </c>
      <c r="D114" s="68" t="s">
        <v>1420</v>
      </c>
      <c r="E114" s="169">
        <v>446.48</v>
      </c>
      <c r="F114" s="169">
        <v>10.94</v>
      </c>
      <c r="G114" s="365">
        <f t="shared" si="33"/>
        <v>13.674999999999999</v>
      </c>
      <c r="H114" s="365">
        <f t="shared" si="34"/>
        <v>12.2528</v>
      </c>
      <c r="I114" s="241">
        <v>44.36</v>
      </c>
      <c r="J114" s="245">
        <f t="shared" si="35"/>
        <v>12.690399999999999</v>
      </c>
      <c r="K114" s="245">
        <f t="shared" si="36"/>
        <v>51.4576</v>
      </c>
      <c r="L114" s="246"/>
      <c r="Q114" s="300"/>
      <c r="R114" s="301"/>
      <c r="S114" s="302"/>
      <c r="U114" s="300"/>
      <c r="V114" s="300"/>
    </row>
    <row r="115" spans="1:22" ht="12.75">
      <c r="A115" s="369" t="s">
        <v>1516</v>
      </c>
      <c r="B115" s="370" t="s">
        <v>1504</v>
      </c>
      <c r="C115" s="370" t="s">
        <v>1068</v>
      </c>
      <c r="D115" s="68" t="s">
        <v>1420</v>
      </c>
      <c r="E115" s="169">
        <v>609.72</v>
      </c>
      <c r="F115" s="169">
        <v>12.81</v>
      </c>
      <c r="G115" s="365">
        <f t="shared" si="33"/>
        <v>16.0125</v>
      </c>
      <c r="H115" s="365">
        <f t="shared" si="34"/>
        <v>14.347200000000003</v>
      </c>
      <c r="I115" s="241">
        <v>47.97</v>
      </c>
      <c r="J115" s="245">
        <f t="shared" si="35"/>
        <v>14.8596</v>
      </c>
      <c r="K115" s="245">
        <f t="shared" si="36"/>
        <v>55.645199999999996</v>
      </c>
      <c r="L115" s="246"/>
      <c r="Q115" s="300"/>
      <c r="R115" s="301"/>
      <c r="S115" s="302"/>
      <c r="U115" s="300"/>
      <c r="V115" s="300"/>
    </row>
    <row r="116" spans="1:22" ht="12.75">
      <c r="A116" s="369" t="s">
        <v>17</v>
      </c>
      <c r="B116" s="370" t="s">
        <v>1505</v>
      </c>
      <c r="C116" s="370" t="s">
        <v>1068</v>
      </c>
      <c r="D116" s="68" t="s">
        <v>1420</v>
      </c>
      <c r="E116" s="169">
        <v>815.05</v>
      </c>
      <c r="F116" s="169">
        <v>14.89</v>
      </c>
      <c r="G116" s="365">
        <f t="shared" si="33"/>
        <v>18.6125</v>
      </c>
      <c r="H116" s="365">
        <f t="shared" si="34"/>
        <v>16.676800000000004</v>
      </c>
      <c r="I116" s="241">
        <v>55.21</v>
      </c>
      <c r="J116" s="245">
        <f t="shared" si="35"/>
        <v>17.2724</v>
      </c>
      <c r="K116" s="245">
        <f t="shared" si="36"/>
        <v>64.0436</v>
      </c>
      <c r="L116" s="246"/>
      <c r="Q116" s="300"/>
      <c r="R116" s="301"/>
      <c r="S116" s="302"/>
      <c r="U116" s="300"/>
      <c r="V116" s="300"/>
    </row>
    <row r="117" spans="1:22" ht="12.75">
      <c r="A117" s="369" t="s">
        <v>18</v>
      </c>
      <c r="B117" s="370" t="s">
        <v>1497</v>
      </c>
      <c r="C117" s="370" t="s">
        <v>1068</v>
      </c>
      <c r="D117" s="68" t="s">
        <v>1420</v>
      </c>
      <c r="E117" s="412">
        <v>1033.85</v>
      </c>
      <c r="F117" s="169">
        <v>17.32</v>
      </c>
      <c r="G117" s="365">
        <f t="shared" si="33"/>
        <v>21.65</v>
      </c>
      <c r="H117" s="365">
        <f t="shared" si="34"/>
        <v>19.398400000000002</v>
      </c>
      <c r="I117" s="241">
        <v>60.03</v>
      </c>
      <c r="J117" s="245">
        <f t="shared" si="35"/>
        <v>20.0912</v>
      </c>
      <c r="K117" s="245">
        <f t="shared" si="36"/>
        <v>69.6348</v>
      </c>
      <c r="L117" s="246"/>
      <c r="Q117" s="300"/>
      <c r="R117" s="301"/>
      <c r="S117" s="302"/>
      <c r="U117" s="300"/>
      <c r="V117" s="300"/>
    </row>
    <row r="118" spans="1:22" ht="12.75">
      <c r="A118" s="369" t="s">
        <v>19</v>
      </c>
      <c r="B118" s="370" t="s">
        <v>1498</v>
      </c>
      <c r="C118" s="370" t="s">
        <v>1068</v>
      </c>
      <c r="D118" s="68" t="s">
        <v>1420</v>
      </c>
      <c r="E118" s="412">
        <v>1131.08</v>
      </c>
      <c r="F118" s="169">
        <v>19.95</v>
      </c>
      <c r="G118" s="365">
        <f t="shared" si="33"/>
        <v>24.9375</v>
      </c>
      <c r="H118" s="365">
        <f t="shared" si="34"/>
        <v>22.344</v>
      </c>
      <c r="I118" s="241">
        <v>68.07</v>
      </c>
      <c r="J118" s="245">
        <f t="shared" si="35"/>
        <v>23.141999999999996</v>
      </c>
      <c r="K118" s="245">
        <f t="shared" si="36"/>
        <v>78.96119999999999</v>
      </c>
      <c r="L118" s="246"/>
      <c r="Q118" s="300"/>
      <c r="R118" s="301"/>
      <c r="S118" s="302"/>
      <c r="U118" s="300"/>
      <c r="V118" s="300"/>
    </row>
    <row r="119" spans="1:22" ht="12.75">
      <c r="A119" s="369" t="s">
        <v>20</v>
      </c>
      <c r="B119" s="370"/>
      <c r="C119" s="353"/>
      <c r="D119" s="354"/>
      <c r="E119" s="355"/>
      <c r="F119" s="355"/>
      <c r="G119" s="355"/>
      <c r="H119" s="355"/>
      <c r="I119" s="356"/>
      <c r="L119" s="246"/>
      <c r="Q119" s="300"/>
      <c r="R119" s="301"/>
      <c r="S119" s="302"/>
      <c r="U119" s="300"/>
      <c r="V119" s="300"/>
    </row>
    <row r="120" spans="1:23" ht="13.5" thickBot="1">
      <c r="A120" s="367"/>
      <c r="B120" s="368"/>
      <c r="C120" s="368"/>
      <c r="D120" s="368"/>
      <c r="E120" s="364"/>
      <c r="F120" s="364"/>
      <c r="G120" s="364"/>
      <c r="H120" s="364"/>
      <c r="I120" s="364"/>
      <c r="L120" s="246"/>
      <c r="Q120" s="300">
        <f aca="true" t="shared" si="37" ref="Q120:Q126">S120/1000</f>
        <v>0</v>
      </c>
      <c r="R120" s="301"/>
      <c r="S120" s="303"/>
      <c r="T120" s="293">
        <v>0.3</v>
      </c>
      <c r="U120" s="300">
        <f aca="true" t="shared" si="38" ref="U120:U126">S120*T120</f>
        <v>0</v>
      </c>
      <c r="V120" s="300">
        <f aca="true" t="shared" si="39" ref="V120:V126">(S120-U120)/1000</f>
        <v>0</v>
      </c>
      <c r="W120" s="293">
        <f aca="true" t="shared" si="40" ref="W120:W126">V120*106%</f>
        <v>0</v>
      </c>
    </row>
    <row r="121" spans="1:23" ht="32.25" customHeight="1" thickBot="1">
      <c r="A121" s="62" t="s">
        <v>21</v>
      </c>
      <c r="B121" s="63"/>
      <c r="C121" s="63"/>
      <c r="D121" s="63"/>
      <c r="E121" s="242"/>
      <c r="F121" s="242"/>
      <c r="G121" s="372"/>
      <c r="H121" s="373"/>
      <c r="I121" s="374"/>
      <c r="L121" s="78"/>
      <c r="Q121" s="300">
        <f t="shared" si="37"/>
        <v>0</v>
      </c>
      <c r="R121" s="301"/>
      <c r="S121" s="299"/>
      <c r="U121" s="300">
        <f t="shared" si="38"/>
        <v>0</v>
      </c>
      <c r="V121" s="300">
        <f t="shared" si="39"/>
        <v>0</v>
      </c>
      <c r="W121" s="293">
        <f t="shared" si="40"/>
        <v>0</v>
      </c>
    </row>
    <row r="122" spans="1:36" s="66" customFormat="1" ht="13.5" customHeight="1">
      <c r="A122" s="369" t="s">
        <v>1849</v>
      </c>
      <c r="B122" s="370" t="s">
        <v>1840</v>
      </c>
      <c r="C122" s="370" t="s">
        <v>1731</v>
      </c>
      <c r="D122" s="371" t="s">
        <v>1420</v>
      </c>
      <c r="E122" s="365">
        <v>19.83</v>
      </c>
      <c r="F122" s="365">
        <v>3.45</v>
      </c>
      <c r="G122" s="365">
        <f>F122*$E$4</f>
        <v>4.3125</v>
      </c>
      <c r="H122" s="365">
        <f>F122*$E$5</f>
        <v>3.8640000000000008</v>
      </c>
      <c r="I122" s="366">
        <v>25.91</v>
      </c>
      <c r="J122" s="245">
        <f>F122*1.16</f>
        <v>4.002</v>
      </c>
      <c r="K122" s="245">
        <f>I122*1.16</f>
        <v>30.0556</v>
      </c>
      <c r="L122" s="430"/>
      <c r="M122" s="51"/>
      <c r="N122" s="51"/>
      <c r="P122" s="292"/>
      <c r="Q122" s="300">
        <f t="shared" si="37"/>
        <v>15.989</v>
      </c>
      <c r="R122" s="301" t="s">
        <v>1577</v>
      </c>
      <c r="S122" s="304">
        <v>15989</v>
      </c>
      <c r="T122" s="295">
        <v>0.25</v>
      </c>
      <c r="U122" s="300">
        <f t="shared" si="38"/>
        <v>3997.25</v>
      </c>
      <c r="V122" s="300">
        <f t="shared" si="39"/>
        <v>11.99175</v>
      </c>
      <c r="W122" s="293">
        <f t="shared" si="40"/>
        <v>12.711255</v>
      </c>
      <c r="X122" s="305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</row>
    <row r="123" spans="1:24" ht="12.75">
      <c r="A123" s="369" t="s">
        <v>1941</v>
      </c>
      <c r="B123" s="67" t="s">
        <v>1842</v>
      </c>
      <c r="C123" s="370" t="s">
        <v>1731</v>
      </c>
      <c r="D123" s="68" t="s">
        <v>1420</v>
      </c>
      <c r="E123" s="169">
        <v>24.18</v>
      </c>
      <c r="F123" s="169">
        <v>4.09</v>
      </c>
      <c r="G123" s="365">
        <f>F123*$E$4</f>
        <v>5.1125</v>
      </c>
      <c r="H123" s="365">
        <f>F123*$E$5</f>
        <v>4.5808</v>
      </c>
      <c r="I123" s="241">
        <v>31.21</v>
      </c>
      <c r="J123" s="245">
        <f>F123*1.16</f>
        <v>4.7444</v>
      </c>
      <c r="K123" s="245">
        <f>I123*1.16</f>
        <v>36.2036</v>
      </c>
      <c r="L123" s="246"/>
      <c r="Q123" s="300">
        <f t="shared" si="37"/>
        <v>20.44</v>
      </c>
      <c r="R123" s="301" t="s">
        <v>1579</v>
      </c>
      <c r="S123" s="304">
        <v>20440</v>
      </c>
      <c r="T123" s="295">
        <v>0.25</v>
      </c>
      <c r="U123" s="300">
        <f t="shared" si="38"/>
        <v>5110</v>
      </c>
      <c r="V123" s="300">
        <f t="shared" si="39"/>
        <v>15.33</v>
      </c>
      <c r="W123" s="293">
        <f t="shared" si="40"/>
        <v>16.2498</v>
      </c>
      <c r="X123" s="305"/>
    </row>
    <row r="124" spans="1:24" ht="12.75">
      <c r="A124" s="369" t="s">
        <v>1943</v>
      </c>
      <c r="B124" s="67" t="s">
        <v>1844</v>
      </c>
      <c r="C124" s="370" t="s">
        <v>1731</v>
      </c>
      <c r="D124" s="68" t="s">
        <v>1420</v>
      </c>
      <c r="E124" s="169">
        <v>27.35</v>
      </c>
      <c r="F124" s="169">
        <v>4.83</v>
      </c>
      <c r="G124" s="365">
        <f>F124*$E$4</f>
        <v>6.0375</v>
      </c>
      <c r="H124" s="365">
        <f>F124*$E$5</f>
        <v>5.4096</v>
      </c>
      <c r="I124" s="241">
        <v>41.27</v>
      </c>
      <c r="J124" s="245">
        <f>F124*1.16</f>
        <v>5.602799999999999</v>
      </c>
      <c r="K124" s="245">
        <f>I124*1.16</f>
        <v>47.8732</v>
      </c>
      <c r="L124" s="246"/>
      <c r="Q124" s="300">
        <f t="shared" si="37"/>
        <v>23.102</v>
      </c>
      <c r="R124" s="301" t="s">
        <v>1582</v>
      </c>
      <c r="S124" s="304">
        <v>23102</v>
      </c>
      <c r="T124" s="295">
        <v>0.25</v>
      </c>
      <c r="U124" s="300">
        <f t="shared" si="38"/>
        <v>5775.5</v>
      </c>
      <c r="V124" s="300">
        <f t="shared" si="39"/>
        <v>17.3265</v>
      </c>
      <c r="W124" s="293">
        <f t="shared" si="40"/>
        <v>18.36609</v>
      </c>
      <c r="X124" s="305"/>
    </row>
    <row r="125" spans="1:24" ht="12.75">
      <c r="A125" s="369" t="s">
        <v>1945</v>
      </c>
      <c r="B125" s="67" t="s">
        <v>1846</v>
      </c>
      <c r="C125" s="370" t="s">
        <v>1731</v>
      </c>
      <c r="D125" s="68" t="s">
        <v>1420</v>
      </c>
      <c r="E125" s="169">
        <v>34.8</v>
      </c>
      <c r="F125" s="169">
        <v>5.45</v>
      </c>
      <c r="G125" s="365">
        <f>F125*$E$4</f>
        <v>6.8125</v>
      </c>
      <c r="H125" s="365">
        <f>F125*$E$5</f>
        <v>6.104000000000001</v>
      </c>
      <c r="I125" s="241">
        <v>53.19</v>
      </c>
      <c r="J125" s="245">
        <f>F125*1.16</f>
        <v>6.322</v>
      </c>
      <c r="K125" s="245">
        <f>I125*1.16</f>
        <v>61.700399999999995</v>
      </c>
      <c r="L125" s="246"/>
      <c r="Q125" s="300">
        <f t="shared" si="37"/>
        <v>29.409</v>
      </c>
      <c r="R125" s="301" t="s">
        <v>1584</v>
      </c>
      <c r="S125" s="304">
        <v>29409</v>
      </c>
      <c r="T125" s="295">
        <v>0.25</v>
      </c>
      <c r="U125" s="300">
        <f t="shared" si="38"/>
        <v>7352.25</v>
      </c>
      <c r="V125" s="300">
        <f t="shared" si="39"/>
        <v>22.05675</v>
      </c>
      <c r="W125" s="293">
        <f t="shared" si="40"/>
        <v>23.380155000000002</v>
      </c>
      <c r="X125" s="305"/>
    </row>
    <row r="126" spans="1:24" ht="12.75">
      <c r="A126" s="369" t="s">
        <v>1947</v>
      </c>
      <c r="B126" s="353" t="s">
        <v>1848</v>
      </c>
      <c r="C126" s="370" t="s">
        <v>1731</v>
      </c>
      <c r="D126" s="354" t="s">
        <v>1420</v>
      </c>
      <c r="E126" s="355">
        <v>41.7</v>
      </c>
      <c r="F126" s="355">
        <v>5.45</v>
      </c>
      <c r="G126" s="365">
        <f>F126*$E$4</f>
        <v>6.8125</v>
      </c>
      <c r="H126" s="365">
        <f>F126*$E$5</f>
        <v>6.104000000000001</v>
      </c>
      <c r="I126" s="356">
        <v>66.86</v>
      </c>
      <c r="J126" s="245">
        <f>F126*1.16</f>
        <v>6.322</v>
      </c>
      <c r="K126" s="245">
        <f>I126*1.16</f>
        <v>77.5576</v>
      </c>
      <c r="L126" s="246"/>
      <c r="Q126" s="300">
        <f t="shared" si="37"/>
        <v>35.214</v>
      </c>
      <c r="R126" s="301" t="s">
        <v>1585</v>
      </c>
      <c r="S126" s="304">
        <v>35214</v>
      </c>
      <c r="T126" s="295">
        <v>0.25</v>
      </c>
      <c r="U126" s="300">
        <f t="shared" si="38"/>
        <v>8803.5</v>
      </c>
      <c r="V126" s="300">
        <f t="shared" si="39"/>
        <v>26.4105</v>
      </c>
      <c r="W126" s="293">
        <f t="shared" si="40"/>
        <v>27.99513</v>
      </c>
      <c r="X126" s="305"/>
    </row>
    <row r="127" spans="1:24" ht="13.5" thickBot="1">
      <c r="A127" s="427"/>
      <c r="B127" s="381"/>
      <c r="C127" s="446"/>
      <c r="D127" s="379"/>
      <c r="E127" s="364"/>
      <c r="F127" s="364"/>
      <c r="G127" s="442"/>
      <c r="H127" s="442"/>
      <c r="I127" s="364"/>
      <c r="J127" s="245"/>
      <c r="K127" s="245"/>
      <c r="L127" s="246"/>
      <c r="Q127" s="300"/>
      <c r="R127" s="301"/>
      <c r="S127" s="304"/>
      <c r="T127" s="295"/>
      <c r="U127" s="300"/>
      <c r="V127" s="300"/>
      <c r="X127" s="305"/>
    </row>
    <row r="128" spans="1:24" ht="32.25" customHeight="1" thickBot="1">
      <c r="A128" s="62" t="s">
        <v>22</v>
      </c>
      <c r="B128" s="63"/>
      <c r="C128" s="63"/>
      <c r="D128" s="63"/>
      <c r="E128" s="242"/>
      <c r="F128" s="242"/>
      <c r="G128" s="372"/>
      <c r="H128" s="373"/>
      <c r="I128" s="374"/>
      <c r="J128" s="245"/>
      <c r="K128" s="245"/>
      <c r="L128" s="246"/>
      <c r="Q128" s="300"/>
      <c r="R128" s="301"/>
      <c r="S128" s="304"/>
      <c r="T128" s="295"/>
      <c r="U128" s="300"/>
      <c r="V128" s="300"/>
      <c r="X128" s="305"/>
    </row>
    <row r="129" spans="1:24" ht="12.75">
      <c r="A129" s="369" t="s">
        <v>1952</v>
      </c>
      <c r="B129" s="370" t="s">
        <v>24</v>
      </c>
      <c r="C129" s="370" t="s">
        <v>1971</v>
      </c>
      <c r="D129" s="371" t="s">
        <v>1420</v>
      </c>
      <c r="E129" s="365">
        <v>11.18</v>
      </c>
      <c r="F129" s="365">
        <v>3.45</v>
      </c>
      <c r="G129" s="365">
        <f>F129*$E$4</f>
        <v>4.3125</v>
      </c>
      <c r="H129" s="365">
        <f>F129*$E$5</f>
        <v>3.8640000000000008</v>
      </c>
      <c r="I129" s="366">
        <v>25.91</v>
      </c>
      <c r="J129" s="245"/>
      <c r="K129" s="245"/>
      <c r="L129" s="246"/>
      <c r="Q129" s="300"/>
      <c r="R129" s="301"/>
      <c r="S129" s="304"/>
      <c r="T129" s="295"/>
      <c r="U129" s="300"/>
      <c r="V129" s="300"/>
      <c r="X129" s="305"/>
    </row>
    <row r="130" spans="1:24" ht="12.75">
      <c r="A130" s="369" t="s">
        <v>1954</v>
      </c>
      <c r="B130" s="67" t="s">
        <v>25</v>
      </c>
      <c r="C130" s="370" t="s">
        <v>1971</v>
      </c>
      <c r="D130" s="68" t="s">
        <v>1420</v>
      </c>
      <c r="E130" s="169">
        <v>13.64</v>
      </c>
      <c r="F130" s="169">
        <v>4.09</v>
      </c>
      <c r="G130" s="365">
        <f>F130*$E$4</f>
        <v>5.1125</v>
      </c>
      <c r="H130" s="365">
        <f>F130*$E$5</f>
        <v>4.5808</v>
      </c>
      <c r="I130" s="241">
        <v>31.21</v>
      </c>
      <c r="J130" s="245"/>
      <c r="K130" s="245"/>
      <c r="L130" s="246"/>
      <c r="Q130" s="300"/>
      <c r="R130" s="301"/>
      <c r="S130" s="304"/>
      <c r="T130" s="295"/>
      <c r="U130" s="300"/>
      <c r="V130" s="300"/>
      <c r="X130" s="305"/>
    </row>
    <row r="131" spans="1:24" ht="12.75">
      <c r="A131" s="369" t="s">
        <v>1958</v>
      </c>
      <c r="B131" s="67" t="s">
        <v>26</v>
      </c>
      <c r="C131" s="370" t="s">
        <v>1971</v>
      </c>
      <c r="D131" s="68" t="s">
        <v>1420</v>
      </c>
      <c r="E131" s="169">
        <v>15.42</v>
      </c>
      <c r="F131" s="169">
        <v>4.83</v>
      </c>
      <c r="G131" s="365">
        <f>F131*$E$4</f>
        <v>6.0375</v>
      </c>
      <c r="H131" s="365">
        <f>F131*$E$5</f>
        <v>5.4096</v>
      </c>
      <c r="I131" s="241">
        <v>41.27</v>
      </c>
      <c r="J131" s="245"/>
      <c r="K131" s="245"/>
      <c r="L131" s="246"/>
      <c r="Q131" s="300"/>
      <c r="R131" s="301"/>
      <c r="S131" s="304"/>
      <c r="T131" s="295"/>
      <c r="U131" s="300"/>
      <c r="V131" s="300"/>
      <c r="X131" s="305"/>
    </row>
    <row r="132" spans="1:24" ht="12.75">
      <c r="A132" s="369" t="s">
        <v>1960</v>
      </c>
      <c r="B132" s="67" t="s">
        <v>27</v>
      </c>
      <c r="C132" s="370" t="s">
        <v>1971</v>
      </c>
      <c r="D132" s="68" t="s">
        <v>1420</v>
      </c>
      <c r="E132" s="169">
        <v>19.63</v>
      </c>
      <c r="F132" s="169">
        <v>5.45</v>
      </c>
      <c r="G132" s="365">
        <f>F132*$E$4</f>
        <v>6.8125</v>
      </c>
      <c r="H132" s="365">
        <f>F132*$E$5</f>
        <v>6.104000000000001</v>
      </c>
      <c r="I132" s="241">
        <v>53.19</v>
      </c>
      <c r="J132" s="245"/>
      <c r="K132" s="245"/>
      <c r="L132" s="246"/>
      <c r="Q132" s="300"/>
      <c r="R132" s="301"/>
      <c r="S132" s="304"/>
      <c r="T132" s="295"/>
      <c r="U132" s="300"/>
      <c r="V132" s="300"/>
      <c r="X132" s="305"/>
    </row>
    <row r="133" spans="1:24" ht="12.75">
      <c r="A133" s="369" t="s">
        <v>23</v>
      </c>
      <c r="B133" s="353" t="s">
        <v>28</v>
      </c>
      <c r="C133" s="370" t="s">
        <v>1971</v>
      </c>
      <c r="D133" s="354" t="s">
        <v>1420</v>
      </c>
      <c r="E133" s="355">
        <v>23.52</v>
      </c>
      <c r="F133" s="355">
        <v>5.45</v>
      </c>
      <c r="G133" s="365">
        <f>F133*$E$4</f>
        <v>6.8125</v>
      </c>
      <c r="H133" s="365">
        <f>F133*$E$5</f>
        <v>6.104000000000001</v>
      </c>
      <c r="I133" s="356">
        <v>66.86</v>
      </c>
      <c r="J133" s="245"/>
      <c r="K133" s="245"/>
      <c r="L133" s="246"/>
      <c r="Q133" s="300"/>
      <c r="R133" s="301"/>
      <c r="S133" s="304"/>
      <c r="T133" s="295"/>
      <c r="U133" s="300"/>
      <c r="V133" s="300"/>
      <c r="X133" s="305"/>
    </row>
    <row r="134" spans="1:24" ht="13.5" thickBot="1">
      <c r="A134" s="427"/>
      <c r="B134" s="381"/>
      <c r="C134" s="381"/>
      <c r="D134" s="379"/>
      <c r="E134" s="364"/>
      <c r="F134" s="364"/>
      <c r="G134" s="364"/>
      <c r="H134" s="364"/>
      <c r="I134" s="364"/>
      <c r="J134" s="245"/>
      <c r="L134" s="246"/>
      <c r="Q134" s="300"/>
      <c r="R134" s="301"/>
      <c r="S134" s="304"/>
      <c r="T134" s="295"/>
      <c r="U134" s="300"/>
      <c r="V134" s="300"/>
      <c r="X134" s="305"/>
    </row>
    <row r="135" spans="1:24" ht="33" customHeight="1" thickBot="1">
      <c r="A135" s="62" t="s">
        <v>29</v>
      </c>
      <c r="B135" s="63"/>
      <c r="C135" s="63"/>
      <c r="D135" s="63"/>
      <c r="E135" s="242"/>
      <c r="F135" s="242"/>
      <c r="G135" s="372"/>
      <c r="H135" s="373"/>
      <c r="I135" s="374"/>
      <c r="L135" s="246"/>
      <c r="Q135" s="300"/>
      <c r="R135" s="301"/>
      <c r="S135" s="304"/>
      <c r="T135" s="295"/>
      <c r="U135" s="300"/>
      <c r="V135" s="300"/>
      <c r="X135" s="305"/>
    </row>
    <row r="136" spans="1:24" ht="12.75">
      <c r="A136" s="369" t="s">
        <v>1863</v>
      </c>
      <c r="B136" s="370" t="s">
        <v>1509</v>
      </c>
      <c r="C136" s="370" t="s">
        <v>1068</v>
      </c>
      <c r="D136" s="371" t="s">
        <v>1420</v>
      </c>
      <c r="E136" s="365">
        <v>22.48</v>
      </c>
      <c r="F136" s="365">
        <v>3.45</v>
      </c>
      <c r="G136" s="365">
        <f>F136*$E$4</f>
        <v>4.3125</v>
      </c>
      <c r="H136" s="365">
        <f>F136*$E$5</f>
        <v>3.8640000000000008</v>
      </c>
      <c r="I136" s="366">
        <v>25.91</v>
      </c>
      <c r="J136" s="245">
        <f>F136*1.16</f>
        <v>4.002</v>
      </c>
      <c r="K136" s="245">
        <f>I136*1.16</f>
        <v>30.0556</v>
      </c>
      <c r="L136" s="246"/>
      <c r="Q136" s="300"/>
      <c r="R136" s="301"/>
      <c r="S136" s="304"/>
      <c r="T136" s="295"/>
      <c r="U136" s="300"/>
      <c r="V136" s="300"/>
      <c r="X136" s="305"/>
    </row>
    <row r="137" spans="1:24" ht="12.75">
      <c r="A137" s="369" t="s">
        <v>1864</v>
      </c>
      <c r="B137" s="370" t="s">
        <v>1506</v>
      </c>
      <c r="C137" s="370" t="s">
        <v>1068</v>
      </c>
      <c r="D137" s="68" t="s">
        <v>1420</v>
      </c>
      <c r="E137" s="169">
        <v>37.28</v>
      </c>
      <c r="F137" s="169">
        <v>4.09</v>
      </c>
      <c r="G137" s="365">
        <f>F137*$E$4</f>
        <v>5.1125</v>
      </c>
      <c r="H137" s="365">
        <f>F137*$E$5</f>
        <v>4.5808</v>
      </c>
      <c r="I137" s="241">
        <v>31.21</v>
      </c>
      <c r="J137" s="245">
        <f>F137*1.16</f>
        <v>4.7444</v>
      </c>
      <c r="K137" s="245">
        <f>I137*1.16</f>
        <v>36.2036</v>
      </c>
      <c r="L137" s="246"/>
      <c r="Q137" s="300"/>
      <c r="R137" s="301"/>
      <c r="S137" s="304"/>
      <c r="T137" s="295"/>
      <c r="U137" s="300"/>
      <c r="V137" s="300"/>
      <c r="X137" s="305"/>
    </row>
    <row r="138" spans="1:24" ht="12.75">
      <c r="A138" s="369" t="s">
        <v>1865</v>
      </c>
      <c r="B138" s="370" t="s">
        <v>1507</v>
      </c>
      <c r="C138" s="370" t="s">
        <v>1068</v>
      </c>
      <c r="D138" s="68" t="s">
        <v>1420</v>
      </c>
      <c r="E138" s="169">
        <v>54.1</v>
      </c>
      <c r="F138" s="169">
        <v>4.83</v>
      </c>
      <c r="G138" s="365">
        <f>F138*$E$4</f>
        <v>6.0375</v>
      </c>
      <c r="H138" s="365">
        <f>F138*$E$5</f>
        <v>5.4096</v>
      </c>
      <c r="I138" s="241">
        <v>41.27</v>
      </c>
      <c r="J138" s="245">
        <f>F138*1.16</f>
        <v>5.602799999999999</v>
      </c>
      <c r="K138" s="245">
        <f>I138*1.16</f>
        <v>47.8732</v>
      </c>
      <c r="L138" s="246"/>
      <c r="Q138" s="300"/>
      <c r="R138" s="301"/>
      <c r="S138" s="304"/>
      <c r="T138" s="295"/>
      <c r="U138" s="300"/>
      <c r="V138" s="300"/>
      <c r="X138" s="305"/>
    </row>
    <row r="139" spans="1:24" ht="12.75">
      <c r="A139" s="369" t="s">
        <v>1866</v>
      </c>
      <c r="B139" s="370" t="s">
        <v>1508</v>
      </c>
      <c r="C139" s="370" t="s">
        <v>1068</v>
      </c>
      <c r="D139" s="68" t="s">
        <v>1420</v>
      </c>
      <c r="E139" s="169">
        <v>70.96</v>
      </c>
      <c r="F139" s="169">
        <v>5.45</v>
      </c>
      <c r="G139" s="365">
        <f>F139*$E$4</f>
        <v>6.8125</v>
      </c>
      <c r="H139" s="365">
        <f>F139*$E$5</f>
        <v>6.104000000000001</v>
      </c>
      <c r="I139" s="241">
        <v>53.19</v>
      </c>
      <c r="J139" s="245">
        <f>F139*1.16</f>
        <v>6.322</v>
      </c>
      <c r="K139" s="245">
        <f>I139*1.16</f>
        <v>61.700399999999995</v>
      </c>
      <c r="L139" s="246"/>
      <c r="Q139" s="300"/>
      <c r="R139" s="301"/>
      <c r="S139" s="304"/>
      <c r="T139" s="295"/>
      <c r="U139" s="300"/>
      <c r="V139" s="300"/>
      <c r="X139" s="305"/>
    </row>
    <row r="140" spans="1:24" ht="12.75">
      <c r="A140" s="369" t="s">
        <v>350</v>
      </c>
      <c r="B140" s="353"/>
      <c r="C140" s="353"/>
      <c r="D140" s="354"/>
      <c r="E140" s="355"/>
      <c r="F140" s="355"/>
      <c r="G140" s="355"/>
      <c r="H140" s="355"/>
      <c r="I140" s="356"/>
      <c r="L140" s="246"/>
      <c r="Q140" s="300"/>
      <c r="R140" s="301"/>
      <c r="S140" s="304"/>
      <c r="T140" s="295"/>
      <c r="U140" s="300"/>
      <c r="V140" s="300"/>
      <c r="X140" s="305"/>
    </row>
    <row r="141" spans="1:23" ht="13.5" thickBot="1">
      <c r="A141" s="361"/>
      <c r="B141" s="362"/>
      <c r="C141" s="362"/>
      <c r="D141" s="362"/>
      <c r="E141" s="363"/>
      <c r="F141" s="363"/>
      <c r="G141" s="363"/>
      <c r="H141" s="363"/>
      <c r="I141" s="363"/>
      <c r="L141" s="246"/>
      <c r="Q141" s="300">
        <f aca="true" t="shared" si="41" ref="Q141:Q150">S141/1000</f>
        <v>0</v>
      </c>
      <c r="R141" s="301"/>
      <c r="S141" s="303"/>
      <c r="U141" s="300">
        <f aca="true" t="shared" si="42" ref="U141:U150">S141*T141</f>
        <v>0</v>
      </c>
      <c r="V141" s="300">
        <f aca="true" t="shared" si="43" ref="V141:V150">(S141-U141)/1000</f>
        <v>0</v>
      </c>
      <c r="W141" s="293">
        <f aca="true" t="shared" si="44" ref="W141:W150">V141*106%</f>
        <v>0</v>
      </c>
    </row>
    <row r="142" spans="1:23" ht="32.25" customHeight="1" thickBot="1">
      <c r="A142" s="357" t="s">
        <v>30</v>
      </c>
      <c r="B142" s="358"/>
      <c r="C142" s="358"/>
      <c r="D142" s="358"/>
      <c r="E142" s="359"/>
      <c r="F142" s="359"/>
      <c r="G142" s="359"/>
      <c r="H142" s="359"/>
      <c r="I142" s="360"/>
      <c r="L142" s="246"/>
      <c r="Q142" s="300">
        <f t="shared" si="41"/>
        <v>0</v>
      </c>
      <c r="R142" s="301"/>
      <c r="S142" s="299"/>
      <c r="U142" s="300">
        <f t="shared" si="42"/>
        <v>0</v>
      </c>
      <c r="V142" s="300">
        <f t="shared" si="43"/>
        <v>0</v>
      </c>
      <c r="W142" s="293">
        <f t="shared" si="44"/>
        <v>0</v>
      </c>
    </row>
    <row r="143" spans="1:23" ht="12.75">
      <c r="A143" s="235" t="s">
        <v>309</v>
      </c>
      <c r="B143" s="236" t="s">
        <v>1940</v>
      </c>
      <c r="C143" s="236" t="s">
        <v>1731</v>
      </c>
      <c r="D143" s="237" t="s">
        <v>1420</v>
      </c>
      <c r="E143" s="238">
        <v>4.15</v>
      </c>
      <c r="F143" s="238">
        <v>2.73</v>
      </c>
      <c r="G143" s="365">
        <f aca="true" t="shared" si="45" ref="G143:G150">F143*$E$4</f>
        <v>3.4125</v>
      </c>
      <c r="H143" s="365">
        <f aca="true" t="shared" si="46" ref="H143:H150">F143*$E$5</f>
        <v>3.0576000000000003</v>
      </c>
      <c r="I143" s="239">
        <v>15.93</v>
      </c>
      <c r="J143" s="245">
        <f aca="true" t="shared" si="47" ref="J143:J150">F143*1.16</f>
        <v>3.1668</v>
      </c>
      <c r="K143" s="245">
        <f aca="true" t="shared" si="48" ref="K143:K150">I143*1.16</f>
        <v>18.4788</v>
      </c>
      <c r="L143" s="246"/>
      <c r="Q143" s="300">
        <f t="shared" si="41"/>
        <v>4.42</v>
      </c>
      <c r="R143" s="301" t="s">
        <v>216</v>
      </c>
      <c r="S143" s="304">
        <v>4420</v>
      </c>
      <c r="T143" s="295">
        <v>0.35</v>
      </c>
      <c r="U143" s="300">
        <f t="shared" si="42"/>
        <v>1547</v>
      </c>
      <c r="V143" s="300">
        <f t="shared" si="43"/>
        <v>2.873</v>
      </c>
      <c r="W143" s="293">
        <f t="shared" si="44"/>
        <v>3.04538</v>
      </c>
    </row>
    <row r="144" spans="1:23" ht="12.75">
      <c r="A144" s="240" t="s">
        <v>310</v>
      </c>
      <c r="B144" s="67" t="s">
        <v>1942</v>
      </c>
      <c r="C144" s="67" t="s">
        <v>1731</v>
      </c>
      <c r="D144" s="68" t="s">
        <v>1420</v>
      </c>
      <c r="E144" s="169">
        <v>5.11</v>
      </c>
      <c r="F144" s="169">
        <v>2.73</v>
      </c>
      <c r="G144" s="365">
        <f t="shared" si="45"/>
        <v>3.4125</v>
      </c>
      <c r="H144" s="365">
        <f t="shared" si="46"/>
        <v>3.0576000000000003</v>
      </c>
      <c r="I144" s="241">
        <v>18.18</v>
      </c>
      <c r="J144" s="245">
        <f t="shared" si="47"/>
        <v>3.1668</v>
      </c>
      <c r="K144" s="245">
        <f t="shared" si="48"/>
        <v>21.0888</v>
      </c>
      <c r="L144" s="246"/>
      <c r="Q144" s="300">
        <f t="shared" si="41"/>
        <v>5.45</v>
      </c>
      <c r="R144" s="301" t="s">
        <v>222</v>
      </c>
      <c r="S144" s="304">
        <v>5450</v>
      </c>
      <c r="T144" s="295">
        <v>0.35</v>
      </c>
      <c r="U144" s="300">
        <f t="shared" si="42"/>
        <v>1907.4999999999998</v>
      </c>
      <c r="V144" s="300">
        <f t="shared" si="43"/>
        <v>3.5425</v>
      </c>
      <c r="W144" s="293">
        <f t="shared" si="44"/>
        <v>3.75505</v>
      </c>
    </row>
    <row r="145" spans="1:23" ht="12.75">
      <c r="A145" s="240" t="s">
        <v>311</v>
      </c>
      <c r="B145" s="67" t="s">
        <v>1944</v>
      </c>
      <c r="C145" s="67" t="s">
        <v>1731</v>
      </c>
      <c r="D145" s="68" t="s">
        <v>1420</v>
      </c>
      <c r="E145" s="169">
        <v>6.29</v>
      </c>
      <c r="F145" s="169">
        <v>3.45</v>
      </c>
      <c r="G145" s="365">
        <f t="shared" si="45"/>
        <v>4.3125</v>
      </c>
      <c r="H145" s="365">
        <f t="shared" si="46"/>
        <v>3.8640000000000008</v>
      </c>
      <c r="I145" s="241">
        <v>20.52</v>
      </c>
      <c r="J145" s="245">
        <f t="shared" si="47"/>
        <v>4.002</v>
      </c>
      <c r="K145" s="245">
        <f t="shared" si="48"/>
        <v>23.803199999999997</v>
      </c>
      <c r="L145" s="246"/>
      <c r="Q145" s="300">
        <f t="shared" si="41"/>
        <v>6.7</v>
      </c>
      <c r="R145" s="301" t="s">
        <v>238</v>
      </c>
      <c r="S145" s="304">
        <v>6700</v>
      </c>
      <c r="T145" s="295">
        <v>0.35</v>
      </c>
      <c r="U145" s="300">
        <f t="shared" si="42"/>
        <v>2345</v>
      </c>
      <c r="V145" s="300">
        <f t="shared" si="43"/>
        <v>4.355</v>
      </c>
      <c r="W145" s="293">
        <f t="shared" si="44"/>
        <v>4.616300000000001</v>
      </c>
    </row>
    <row r="146" spans="1:23" ht="12.75">
      <c r="A146" s="240" t="s">
        <v>312</v>
      </c>
      <c r="B146" s="67" t="s">
        <v>1946</v>
      </c>
      <c r="C146" s="67" t="s">
        <v>1731</v>
      </c>
      <c r="D146" s="68" t="s">
        <v>1420</v>
      </c>
      <c r="E146" s="169">
        <v>10.42</v>
      </c>
      <c r="F146" s="169">
        <v>3.45</v>
      </c>
      <c r="G146" s="365">
        <f t="shared" si="45"/>
        <v>4.3125</v>
      </c>
      <c r="H146" s="365">
        <f t="shared" si="46"/>
        <v>3.8640000000000008</v>
      </c>
      <c r="I146" s="241">
        <v>24.85</v>
      </c>
      <c r="J146" s="245">
        <f t="shared" si="47"/>
        <v>4.002</v>
      </c>
      <c r="K146" s="245">
        <f t="shared" si="48"/>
        <v>28.826</v>
      </c>
      <c r="L146" s="78"/>
      <c r="Q146" s="300">
        <f t="shared" si="41"/>
        <v>9.308</v>
      </c>
      <c r="R146" s="301" t="s">
        <v>1578</v>
      </c>
      <c r="S146" s="302">
        <v>9308</v>
      </c>
      <c r="T146" s="295">
        <v>0.4</v>
      </c>
      <c r="U146" s="300">
        <f t="shared" si="42"/>
        <v>3723.2000000000003</v>
      </c>
      <c r="V146" s="300">
        <f t="shared" si="43"/>
        <v>5.5847999999999995</v>
      </c>
      <c r="W146" s="293">
        <f t="shared" si="44"/>
        <v>5.919887999999999</v>
      </c>
    </row>
    <row r="147" spans="1:36" s="66" customFormat="1" ht="14.25" customHeight="1">
      <c r="A147" s="240" t="s">
        <v>313</v>
      </c>
      <c r="B147" s="67" t="s">
        <v>1948</v>
      </c>
      <c r="C147" s="67" t="s">
        <v>1731</v>
      </c>
      <c r="D147" s="68" t="s">
        <v>1420</v>
      </c>
      <c r="E147" s="169">
        <v>14.56</v>
      </c>
      <c r="F147" s="169">
        <v>3.52</v>
      </c>
      <c r="G147" s="365">
        <f t="shared" si="45"/>
        <v>4.4</v>
      </c>
      <c r="H147" s="365">
        <f t="shared" si="46"/>
        <v>3.9424000000000006</v>
      </c>
      <c r="I147" s="241">
        <v>35.49</v>
      </c>
      <c r="J147" s="245">
        <f t="shared" si="47"/>
        <v>4.0832</v>
      </c>
      <c r="K147" s="245">
        <f t="shared" si="48"/>
        <v>41.1684</v>
      </c>
      <c r="L147" s="430"/>
      <c r="M147" s="51"/>
      <c r="N147" s="51"/>
      <c r="P147" s="292"/>
      <c r="Q147" s="300">
        <f t="shared" si="41"/>
        <v>13.005</v>
      </c>
      <c r="R147" s="301" t="s">
        <v>1580</v>
      </c>
      <c r="S147" s="302">
        <v>13005</v>
      </c>
      <c r="T147" s="295">
        <v>0.4</v>
      </c>
      <c r="U147" s="300">
        <f t="shared" si="42"/>
        <v>5202</v>
      </c>
      <c r="V147" s="300">
        <f t="shared" si="43"/>
        <v>7.803</v>
      </c>
      <c r="W147" s="293">
        <f t="shared" si="44"/>
        <v>8.271180000000001</v>
      </c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</row>
    <row r="148" spans="1:23" ht="12.75">
      <c r="A148" s="240" t="s">
        <v>314</v>
      </c>
      <c r="B148" s="67" t="s">
        <v>1949</v>
      </c>
      <c r="C148" s="67" t="s">
        <v>1731</v>
      </c>
      <c r="D148" s="68" t="s">
        <v>1420</v>
      </c>
      <c r="E148" s="169">
        <v>19.37</v>
      </c>
      <c r="F148" s="169">
        <v>3.77</v>
      </c>
      <c r="G148" s="365">
        <f t="shared" si="45"/>
        <v>4.7125</v>
      </c>
      <c r="H148" s="365">
        <f t="shared" si="46"/>
        <v>4.2224</v>
      </c>
      <c r="I148" s="241">
        <v>41.17</v>
      </c>
      <c r="J148" s="245">
        <f t="shared" si="47"/>
        <v>4.3732</v>
      </c>
      <c r="K148" s="245">
        <f t="shared" si="48"/>
        <v>47.7572</v>
      </c>
      <c r="L148" s="246"/>
      <c r="Q148" s="300">
        <f t="shared" si="41"/>
        <v>17.3</v>
      </c>
      <c r="R148" s="301" t="s">
        <v>1583</v>
      </c>
      <c r="S148" s="302">
        <v>17300</v>
      </c>
      <c r="T148" s="295">
        <v>0.4</v>
      </c>
      <c r="U148" s="300">
        <f t="shared" si="42"/>
        <v>6920</v>
      </c>
      <c r="V148" s="300">
        <f t="shared" si="43"/>
        <v>10.38</v>
      </c>
      <c r="W148" s="293">
        <f t="shared" si="44"/>
        <v>11.0028</v>
      </c>
    </row>
    <row r="149" spans="1:23" ht="12.75">
      <c r="A149" s="240" t="s">
        <v>315</v>
      </c>
      <c r="B149" s="67" t="s">
        <v>1950</v>
      </c>
      <c r="C149" s="67" t="s">
        <v>1731</v>
      </c>
      <c r="D149" s="68" t="s">
        <v>1420</v>
      </c>
      <c r="E149" s="169">
        <v>25</v>
      </c>
      <c r="F149" s="169">
        <v>4.09</v>
      </c>
      <c r="G149" s="365">
        <f t="shared" si="45"/>
        <v>5.1125</v>
      </c>
      <c r="H149" s="365">
        <f t="shared" si="46"/>
        <v>4.5808</v>
      </c>
      <c r="I149" s="241">
        <v>51.5</v>
      </c>
      <c r="J149" s="245">
        <f t="shared" si="47"/>
        <v>4.7444</v>
      </c>
      <c r="K149" s="245">
        <f t="shared" si="48"/>
        <v>59.739999999999995</v>
      </c>
      <c r="L149" s="246"/>
      <c r="Q149" s="300">
        <f t="shared" si="41"/>
        <v>22.334</v>
      </c>
      <c r="R149" s="301" t="s">
        <v>1587</v>
      </c>
      <c r="S149" s="302">
        <v>22334</v>
      </c>
      <c r="T149" s="295">
        <v>0.4</v>
      </c>
      <c r="U149" s="300">
        <f t="shared" si="42"/>
        <v>8933.6</v>
      </c>
      <c r="V149" s="300">
        <f t="shared" si="43"/>
        <v>13.4004</v>
      </c>
      <c r="W149" s="293">
        <f t="shared" si="44"/>
        <v>14.204424</v>
      </c>
    </row>
    <row r="150" spans="1:23" ht="12.75">
      <c r="A150" s="369" t="s">
        <v>1525</v>
      </c>
      <c r="B150" s="353" t="s">
        <v>1951</v>
      </c>
      <c r="C150" s="370" t="s">
        <v>1731</v>
      </c>
      <c r="D150" s="354" t="s">
        <v>1420</v>
      </c>
      <c r="E150" s="355">
        <v>31.36</v>
      </c>
      <c r="F150" s="355">
        <v>4.09</v>
      </c>
      <c r="G150" s="365">
        <f t="shared" si="45"/>
        <v>5.1125</v>
      </c>
      <c r="H150" s="365">
        <f t="shared" si="46"/>
        <v>4.5808</v>
      </c>
      <c r="I150" s="356">
        <v>59.73</v>
      </c>
      <c r="J150" s="245">
        <f t="shared" si="47"/>
        <v>4.7444</v>
      </c>
      <c r="K150" s="245">
        <f t="shared" si="48"/>
        <v>69.28679999999999</v>
      </c>
      <c r="L150" s="246"/>
      <c r="Q150" s="300">
        <f t="shared" si="41"/>
        <v>28.019</v>
      </c>
      <c r="R150" s="301" t="s">
        <v>1588</v>
      </c>
      <c r="S150" s="302">
        <v>28019</v>
      </c>
      <c r="T150" s="295">
        <v>0.4</v>
      </c>
      <c r="U150" s="300">
        <f t="shared" si="42"/>
        <v>11207.6</v>
      </c>
      <c r="V150" s="300">
        <f t="shared" si="43"/>
        <v>16.811400000000003</v>
      </c>
      <c r="W150" s="293">
        <f t="shared" si="44"/>
        <v>17.820084000000005</v>
      </c>
    </row>
    <row r="151" spans="1:22" ht="13.5" thickBot="1">
      <c r="A151" s="427"/>
      <c r="B151" s="381"/>
      <c r="C151" s="446"/>
      <c r="D151" s="379"/>
      <c r="E151" s="364"/>
      <c r="F151" s="364"/>
      <c r="G151" s="442"/>
      <c r="H151" s="442"/>
      <c r="I151" s="364"/>
      <c r="J151" s="245"/>
      <c r="K151" s="245"/>
      <c r="L151" s="246"/>
      <c r="Q151" s="300"/>
      <c r="R151" s="301"/>
      <c r="S151" s="302"/>
      <c r="T151" s="295"/>
      <c r="U151" s="300"/>
      <c r="V151" s="300"/>
    </row>
    <row r="152" spans="1:22" ht="32.25" customHeight="1" thickBot="1">
      <c r="A152" s="62" t="s">
        <v>31</v>
      </c>
      <c r="B152" s="63"/>
      <c r="C152" s="63"/>
      <c r="D152" s="63"/>
      <c r="E152" s="242"/>
      <c r="F152" s="242"/>
      <c r="G152" s="242"/>
      <c r="H152" s="242"/>
      <c r="I152" s="448"/>
      <c r="J152" s="245"/>
      <c r="K152" s="245"/>
      <c r="L152" s="246"/>
      <c r="Q152" s="300"/>
      <c r="R152" s="301"/>
      <c r="S152" s="302"/>
      <c r="T152" s="295"/>
      <c r="U152" s="300"/>
      <c r="V152" s="300"/>
    </row>
    <row r="153" spans="1:22" ht="12.75">
      <c r="A153" s="235" t="s">
        <v>318</v>
      </c>
      <c r="B153" s="236" t="s">
        <v>35</v>
      </c>
      <c r="C153" s="236" t="s">
        <v>1971</v>
      </c>
      <c r="D153" s="237" t="s">
        <v>1420</v>
      </c>
      <c r="E153" s="238">
        <v>4.83</v>
      </c>
      <c r="F153" s="238">
        <v>2.73</v>
      </c>
      <c r="G153" s="365">
        <f aca="true" t="shared" si="49" ref="G153:G160">F153*$E$4</f>
        <v>3.4125</v>
      </c>
      <c r="H153" s="365">
        <f aca="true" t="shared" si="50" ref="H153:H160">F153*$E$5</f>
        <v>3.0576000000000003</v>
      </c>
      <c r="I153" s="239">
        <v>15.93</v>
      </c>
      <c r="J153" s="245"/>
      <c r="K153" s="245"/>
      <c r="L153" s="246"/>
      <c r="Q153" s="300"/>
      <c r="R153" s="301"/>
      <c r="S153" s="302"/>
      <c r="T153" s="295"/>
      <c r="U153" s="300"/>
      <c r="V153" s="300"/>
    </row>
    <row r="154" spans="1:22" ht="12.75">
      <c r="A154" s="240" t="s">
        <v>319</v>
      </c>
      <c r="B154" s="67" t="s">
        <v>36</v>
      </c>
      <c r="C154" s="67" t="s">
        <v>1971</v>
      </c>
      <c r="D154" s="68" t="s">
        <v>1420</v>
      </c>
      <c r="E154" s="169">
        <v>7.71</v>
      </c>
      <c r="F154" s="169">
        <v>2.73</v>
      </c>
      <c r="G154" s="365">
        <f t="shared" si="49"/>
        <v>3.4125</v>
      </c>
      <c r="H154" s="365">
        <f t="shared" si="50"/>
        <v>3.0576000000000003</v>
      </c>
      <c r="I154" s="241">
        <v>18.18</v>
      </c>
      <c r="J154" s="245"/>
      <c r="K154" s="245"/>
      <c r="L154" s="246"/>
      <c r="Q154" s="300"/>
      <c r="R154" s="301"/>
      <c r="S154" s="302"/>
      <c r="T154" s="295"/>
      <c r="U154" s="300"/>
      <c r="V154" s="300"/>
    </row>
    <row r="155" spans="1:22" ht="12.75">
      <c r="A155" s="240" t="s">
        <v>320</v>
      </c>
      <c r="B155" s="67" t="s">
        <v>37</v>
      </c>
      <c r="C155" s="67" t="s">
        <v>1971</v>
      </c>
      <c r="D155" s="68" t="s">
        <v>1420</v>
      </c>
      <c r="E155" s="169">
        <v>9.18</v>
      </c>
      <c r="F155" s="169">
        <v>3.45</v>
      </c>
      <c r="G155" s="365">
        <f t="shared" si="49"/>
        <v>4.3125</v>
      </c>
      <c r="H155" s="365">
        <f t="shared" si="50"/>
        <v>3.8640000000000008</v>
      </c>
      <c r="I155" s="241">
        <v>20.52</v>
      </c>
      <c r="J155" s="245"/>
      <c r="K155" s="245"/>
      <c r="L155" s="246"/>
      <c r="Q155" s="300"/>
      <c r="R155" s="301"/>
      <c r="S155" s="302"/>
      <c r="T155" s="295"/>
      <c r="U155" s="300"/>
      <c r="V155" s="300"/>
    </row>
    <row r="156" spans="1:22" ht="12.75">
      <c r="A156" s="240" t="s">
        <v>321</v>
      </c>
      <c r="B156" s="67" t="s">
        <v>38</v>
      </c>
      <c r="C156" s="67" t="s">
        <v>1971</v>
      </c>
      <c r="D156" s="68" t="s">
        <v>1420</v>
      </c>
      <c r="E156" s="169">
        <v>10.86</v>
      </c>
      <c r="F156" s="169">
        <v>3.45</v>
      </c>
      <c r="G156" s="365">
        <f t="shared" si="49"/>
        <v>4.3125</v>
      </c>
      <c r="H156" s="365">
        <f t="shared" si="50"/>
        <v>3.8640000000000008</v>
      </c>
      <c r="I156" s="241">
        <v>24.85</v>
      </c>
      <c r="J156" s="245"/>
      <c r="K156" s="245"/>
      <c r="L156" s="246"/>
      <c r="Q156" s="300"/>
      <c r="R156" s="301"/>
      <c r="S156" s="302"/>
      <c r="T156" s="295"/>
      <c r="U156" s="300"/>
      <c r="V156" s="300"/>
    </row>
    <row r="157" spans="1:22" ht="12.75">
      <c r="A157" s="240" t="s">
        <v>322</v>
      </c>
      <c r="B157" s="67" t="s">
        <v>39</v>
      </c>
      <c r="C157" s="67" t="s">
        <v>1971</v>
      </c>
      <c r="D157" s="68" t="s">
        <v>1420</v>
      </c>
      <c r="E157" s="169">
        <v>15.02</v>
      </c>
      <c r="F157" s="169">
        <v>3.52</v>
      </c>
      <c r="G157" s="365">
        <f t="shared" si="49"/>
        <v>4.4</v>
      </c>
      <c r="H157" s="365">
        <f t="shared" si="50"/>
        <v>3.9424000000000006</v>
      </c>
      <c r="I157" s="241">
        <v>35.49</v>
      </c>
      <c r="J157" s="245"/>
      <c r="K157" s="245"/>
      <c r="L157" s="246"/>
      <c r="Q157" s="300"/>
      <c r="R157" s="301"/>
      <c r="S157" s="302"/>
      <c r="T157" s="295"/>
      <c r="U157" s="300"/>
      <c r="V157" s="300"/>
    </row>
    <row r="158" spans="1:22" ht="12.75">
      <c r="A158" s="240" t="s">
        <v>32</v>
      </c>
      <c r="B158" s="67" t="s">
        <v>40</v>
      </c>
      <c r="C158" s="67" t="s">
        <v>1971</v>
      </c>
      <c r="D158" s="68" t="s">
        <v>1420</v>
      </c>
      <c r="E158" s="169">
        <v>19.69</v>
      </c>
      <c r="F158" s="169">
        <v>3.77</v>
      </c>
      <c r="G158" s="365">
        <f t="shared" si="49"/>
        <v>4.7125</v>
      </c>
      <c r="H158" s="365">
        <f t="shared" si="50"/>
        <v>4.2224</v>
      </c>
      <c r="I158" s="241">
        <v>42.25</v>
      </c>
      <c r="J158" s="245"/>
      <c r="K158" s="245"/>
      <c r="L158" s="246"/>
      <c r="Q158" s="300"/>
      <c r="R158" s="301"/>
      <c r="S158" s="302"/>
      <c r="T158" s="295"/>
      <c r="U158" s="300"/>
      <c r="V158" s="300"/>
    </row>
    <row r="159" spans="1:22" ht="12.75">
      <c r="A159" s="240" t="s">
        <v>33</v>
      </c>
      <c r="B159" s="67" t="s">
        <v>41</v>
      </c>
      <c r="C159" s="67" t="s">
        <v>1971</v>
      </c>
      <c r="D159" s="68" t="s">
        <v>1420</v>
      </c>
      <c r="E159" s="169">
        <v>25.27</v>
      </c>
      <c r="F159" s="169">
        <v>4.09</v>
      </c>
      <c r="G159" s="365">
        <f t="shared" si="49"/>
        <v>5.1125</v>
      </c>
      <c r="H159" s="365">
        <f t="shared" si="50"/>
        <v>4.5808</v>
      </c>
      <c r="I159" s="241">
        <v>51.5</v>
      </c>
      <c r="J159" s="245"/>
      <c r="K159" s="245"/>
      <c r="L159" s="246"/>
      <c r="Q159" s="300"/>
      <c r="R159" s="301"/>
      <c r="S159" s="302"/>
      <c r="T159" s="295"/>
      <c r="U159" s="300"/>
      <c r="V159" s="300"/>
    </row>
    <row r="160" spans="1:22" ht="12.75">
      <c r="A160" s="369" t="s">
        <v>34</v>
      </c>
      <c r="B160" s="67" t="s">
        <v>42</v>
      </c>
      <c r="C160" s="370" t="s">
        <v>1971</v>
      </c>
      <c r="D160" s="354" t="s">
        <v>1420</v>
      </c>
      <c r="E160" s="355">
        <v>31.77</v>
      </c>
      <c r="F160" s="355">
        <v>4.09</v>
      </c>
      <c r="G160" s="365">
        <f t="shared" si="49"/>
        <v>5.1125</v>
      </c>
      <c r="H160" s="365">
        <f t="shared" si="50"/>
        <v>4.5808</v>
      </c>
      <c r="I160" s="356">
        <v>65.88</v>
      </c>
      <c r="J160" s="245"/>
      <c r="K160" s="245"/>
      <c r="L160" s="246"/>
      <c r="Q160" s="300"/>
      <c r="R160" s="301"/>
      <c r="S160" s="302"/>
      <c r="T160" s="295"/>
      <c r="U160" s="300"/>
      <c r="V160" s="300"/>
    </row>
    <row r="161" spans="1:22" ht="13.5" thickBot="1">
      <c r="A161" s="427"/>
      <c r="B161" s="381"/>
      <c r="C161" s="381"/>
      <c r="D161" s="379"/>
      <c r="E161" s="364"/>
      <c r="F161" s="364"/>
      <c r="G161" s="364"/>
      <c r="H161" s="364"/>
      <c r="I161" s="364"/>
      <c r="L161" s="246"/>
      <c r="Q161" s="300"/>
      <c r="R161" s="301"/>
      <c r="S161" s="302"/>
      <c r="T161" s="295"/>
      <c r="U161" s="300"/>
      <c r="V161" s="300"/>
    </row>
    <row r="162" spans="1:22" ht="30.75" customHeight="1" thickBot="1">
      <c r="A162" s="62" t="s">
        <v>43</v>
      </c>
      <c r="B162" s="63"/>
      <c r="C162" s="63"/>
      <c r="D162" s="63"/>
      <c r="E162" s="242"/>
      <c r="F162" s="242"/>
      <c r="G162" s="372"/>
      <c r="H162" s="373"/>
      <c r="I162" s="374"/>
      <c r="L162" s="246"/>
      <c r="Q162" s="300"/>
      <c r="R162" s="301"/>
      <c r="S162" s="302"/>
      <c r="T162" s="295"/>
      <c r="U162" s="300"/>
      <c r="V162" s="300"/>
    </row>
    <row r="163" spans="1:22" ht="12.75">
      <c r="A163" s="369" t="s">
        <v>1133</v>
      </c>
      <c r="B163" s="370" t="s">
        <v>1517</v>
      </c>
      <c r="C163" s="370" t="s">
        <v>1068</v>
      </c>
      <c r="D163" s="371" t="s">
        <v>1420</v>
      </c>
      <c r="E163" s="365">
        <v>9.36</v>
      </c>
      <c r="F163" s="365">
        <v>2.73</v>
      </c>
      <c r="G163" s="365">
        <f aca="true" t="shared" si="51" ref="G163:G170">F163*$E$4</f>
        <v>3.4125</v>
      </c>
      <c r="H163" s="365">
        <f aca="true" t="shared" si="52" ref="H163:H170">F163*$E$5</f>
        <v>3.0576000000000003</v>
      </c>
      <c r="I163" s="239">
        <v>15.93</v>
      </c>
      <c r="J163" s="245">
        <f aca="true" t="shared" si="53" ref="J163:J170">F163*1.16</f>
        <v>3.1668</v>
      </c>
      <c r="K163" s="245">
        <f aca="true" t="shared" si="54" ref="K163:K170">I163*1.16</f>
        <v>18.4788</v>
      </c>
      <c r="L163" s="246"/>
      <c r="Q163" s="300"/>
      <c r="R163" s="301"/>
      <c r="S163" s="302"/>
      <c r="T163" s="295"/>
      <c r="U163" s="300"/>
      <c r="V163" s="300"/>
    </row>
    <row r="164" spans="1:22" ht="12.75">
      <c r="A164" s="369" t="s">
        <v>1134</v>
      </c>
      <c r="B164" s="370" t="s">
        <v>1518</v>
      </c>
      <c r="C164" s="370" t="s">
        <v>1068</v>
      </c>
      <c r="D164" s="68" t="s">
        <v>1420</v>
      </c>
      <c r="E164" s="169">
        <v>11.72</v>
      </c>
      <c r="F164" s="169">
        <v>2.73</v>
      </c>
      <c r="G164" s="365">
        <f t="shared" si="51"/>
        <v>3.4125</v>
      </c>
      <c r="H164" s="365">
        <f t="shared" si="52"/>
        <v>3.0576000000000003</v>
      </c>
      <c r="I164" s="241">
        <v>18.18</v>
      </c>
      <c r="J164" s="245">
        <f t="shared" si="53"/>
        <v>3.1668</v>
      </c>
      <c r="K164" s="245">
        <f t="shared" si="54"/>
        <v>21.0888</v>
      </c>
      <c r="L164" s="246"/>
      <c r="Q164" s="300"/>
      <c r="R164" s="301"/>
      <c r="S164" s="302"/>
      <c r="T164" s="295"/>
      <c r="U164" s="300"/>
      <c r="V164" s="300"/>
    </row>
    <row r="165" spans="1:22" ht="12.75">
      <c r="A165" s="369" t="s">
        <v>1135</v>
      </c>
      <c r="B165" s="370" t="s">
        <v>1519</v>
      </c>
      <c r="C165" s="370" t="s">
        <v>1068</v>
      </c>
      <c r="D165" s="68" t="s">
        <v>1420</v>
      </c>
      <c r="E165" s="169">
        <v>13.93</v>
      </c>
      <c r="F165" s="169">
        <v>3.45</v>
      </c>
      <c r="G165" s="365">
        <f t="shared" si="51"/>
        <v>4.3125</v>
      </c>
      <c r="H165" s="365">
        <f t="shared" si="52"/>
        <v>3.8640000000000008</v>
      </c>
      <c r="I165" s="241">
        <v>20.52</v>
      </c>
      <c r="J165" s="245">
        <f t="shared" si="53"/>
        <v>4.002</v>
      </c>
      <c r="K165" s="245">
        <f t="shared" si="54"/>
        <v>23.803199999999997</v>
      </c>
      <c r="L165" s="246"/>
      <c r="Q165" s="300"/>
      <c r="R165" s="301"/>
      <c r="S165" s="302"/>
      <c r="T165" s="295"/>
      <c r="U165" s="300"/>
      <c r="V165" s="300"/>
    </row>
    <row r="166" spans="1:22" ht="12.75">
      <c r="A166" s="369" t="s">
        <v>1136</v>
      </c>
      <c r="B166" s="370" t="s">
        <v>1520</v>
      </c>
      <c r="C166" s="370" t="s">
        <v>1068</v>
      </c>
      <c r="D166" s="68" t="s">
        <v>1420</v>
      </c>
      <c r="E166" s="169">
        <v>20.55</v>
      </c>
      <c r="F166" s="169">
        <v>3.45</v>
      </c>
      <c r="G166" s="365">
        <f t="shared" si="51"/>
        <v>4.3125</v>
      </c>
      <c r="H166" s="365">
        <f t="shared" si="52"/>
        <v>3.8640000000000008</v>
      </c>
      <c r="I166" s="241">
        <v>24.85</v>
      </c>
      <c r="J166" s="245">
        <f t="shared" si="53"/>
        <v>4.002</v>
      </c>
      <c r="K166" s="245">
        <f t="shared" si="54"/>
        <v>28.826</v>
      </c>
      <c r="L166" s="246"/>
      <c r="Q166" s="300"/>
      <c r="R166" s="301"/>
      <c r="S166" s="302"/>
      <c r="T166" s="295"/>
      <c r="U166" s="300"/>
      <c r="V166" s="300"/>
    </row>
    <row r="167" spans="1:22" ht="12.75">
      <c r="A167" s="369" t="s">
        <v>1137</v>
      </c>
      <c r="B167" s="370" t="s">
        <v>1521</v>
      </c>
      <c r="C167" s="370" t="s">
        <v>1068</v>
      </c>
      <c r="D167" s="68" t="s">
        <v>1420</v>
      </c>
      <c r="E167" s="355">
        <v>33.35</v>
      </c>
      <c r="F167" s="355">
        <v>3.52</v>
      </c>
      <c r="G167" s="365">
        <f t="shared" si="51"/>
        <v>4.4</v>
      </c>
      <c r="H167" s="365">
        <f t="shared" si="52"/>
        <v>3.9424000000000006</v>
      </c>
      <c r="I167" s="241">
        <v>35.49</v>
      </c>
      <c r="J167" s="245">
        <f t="shared" si="53"/>
        <v>4.0832</v>
      </c>
      <c r="K167" s="245">
        <f t="shared" si="54"/>
        <v>41.1684</v>
      </c>
      <c r="L167" s="246"/>
      <c r="Q167" s="300"/>
      <c r="R167" s="301"/>
      <c r="S167" s="302"/>
      <c r="T167" s="295"/>
      <c r="U167" s="300"/>
      <c r="V167" s="300"/>
    </row>
    <row r="168" spans="1:22" ht="12.75">
      <c r="A168" s="369" t="s">
        <v>1138</v>
      </c>
      <c r="B168" s="370" t="s">
        <v>1522</v>
      </c>
      <c r="C168" s="370" t="s">
        <v>1068</v>
      </c>
      <c r="D168" s="68" t="s">
        <v>1420</v>
      </c>
      <c r="E168" s="355">
        <v>37.82</v>
      </c>
      <c r="F168" s="355">
        <v>3.77</v>
      </c>
      <c r="G168" s="365">
        <f t="shared" si="51"/>
        <v>4.7125</v>
      </c>
      <c r="H168" s="365">
        <f t="shared" si="52"/>
        <v>4.2224</v>
      </c>
      <c r="I168" s="241">
        <v>42.25</v>
      </c>
      <c r="J168" s="245">
        <f t="shared" si="53"/>
        <v>4.3732</v>
      </c>
      <c r="K168" s="245">
        <f t="shared" si="54"/>
        <v>49.01</v>
      </c>
      <c r="L168" s="246"/>
      <c r="Q168" s="300"/>
      <c r="R168" s="301"/>
      <c r="S168" s="302"/>
      <c r="T168" s="295"/>
      <c r="U168" s="300"/>
      <c r="V168" s="300"/>
    </row>
    <row r="169" spans="1:22" ht="12.75">
      <c r="A169" s="369" t="s">
        <v>1139</v>
      </c>
      <c r="B169" s="370" t="s">
        <v>1523</v>
      </c>
      <c r="C169" s="370" t="s">
        <v>1068</v>
      </c>
      <c r="D169" s="68" t="s">
        <v>1420</v>
      </c>
      <c r="E169" s="355">
        <v>46.21</v>
      </c>
      <c r="F169" s="355">
        <v>4.09</v>
      </c>
      <c r="G169" s="365">
        <f t="shared" si="51"/>
        <v>5.1125</v>
      </c>
      <c r="H169" s="365">
        <f t="shared" si="52"/>
        <v>4.5808</v>
      </c>
      <c r="I169" s="241">
        <v>51.5</v>
      </c>
      <c r="J169" s="245">
        <f t="shared" si="53"/>
        <v>4.7444</v>
      </c>
      <c r="K169" s="245">
        <f t="shared" si="54"/>
        <v>59.739999999999995</v>
      </c>
      <c r="L169" s="246"/>
      <c r="Q169" s="300"/>
      <c r="R169" s="301"/>
      <c r="S169" s="302"/>
      <c r="T169" s="295"/>
      <c r="U169" s="300"/>
      <c r="V169" s="300"/>
    </row>
    <row r="170" spans="1:22" ht="12.75">
      <c r="A170" s="369" t="s">
        <v>1140</v>
      </c>
      <c r="B170" s="370" t="s">
        <v>1524</v>
      </c>
      <c r="C170" s="370" t="s">
        <v>1068</v>
      </c>
      <c r="D170" s="68" t="s">
        <v>1420</v>
      </c>
      <c r="E170" s="355">
        <v>65.45</v>
      </c>
      <c r="F170" s="355">
        <v>4.09</v>
      </c>
      <c r="G170" s="365">
        <f t="shared" si="51"/>
        <v>5.1125</v>
      </c>
      <c r="H170" s="365">
        <f t="shared" si="52"/>
        <v>4.5808</v>
      </c>
      <c r="I170" s="356">
        <v>65.88</v>
      </c>
      <c r="J170" s="245">
        <f t="shared" si="53"/>
        <v>4.7444</v>
      </c>
      <c r="K170" s="245">
        <f t="shared" si="54"/>
        <v>76.42079999999999</v>
      </c>
      <c r="L170" s="246"/>
      <c r="Q170" s="300"/>
      <c r="R170" s="301"/>
      <c r="S170" s="302"/>
      <c r="T170" s="295"/>
      <c r="U170" s="300"/>
      <c r="V170" s="300"/>
    </row>
    <row r="171" spans="1:22" ht="12.75">
      <c r="A171" s="369" t="s">
        <v>44</v>
      </c>
      <c r="B171" s="381"/>
      <c r="C171" s="370"/>
      <c r="D171" s="68"/>
      <c r="E171" s="355"/>
      <c r="F171" s="355"/>
      <c r="G171" s="355"/>
      <c r="H171" s="169"/>
      <c r="I171" s="356"/>
      <c r="L171" s="246"/>
      <c r="Q171" s="300"/>
      <c r="R171" s="301"/>
      <c r="S171" s="302"/>
      <c r="T171" s="295"/>
      <c r="U171" s="300"/>
      <c r="V171" s="300"/>
    </row>
    <row r="172" spans="1:23" ht="13.5" thickBot="1">
      <c r="A172" s="375"/>
      <c r="B172" s="376"/>
      <c r="C172" s="376"/>
      <c r="D172" s="377"/>
      <c r="E172" s="364"/>
      <c r="F172" s="364"/>
      <c r="G172" s="364"/>
      <c r="H172" s="364"/>
      <c r="I172" s="364"/>
      <c r="L172" s="246"/>
      <c r="Q172" s="300">
        <f aca="true" t="shared" si="55" ref="Q172:Q182">S172/1000</f>
        <v>0</v>
      </c>
      <c r="S172" s="297"/>
      <c r="U172" s="300">
        <f aca="true" t="shared" si="56" ref="U172:U182">S172*T172</f>
        <v>0</v>
      </c>
      <c r="V172" s="300">
        <f aca="true" t="shared" si="57" ref="V172:V182">(S172-U172)/1000</f>
        <v>0</v>
      </c>
      <c r="W172" s="293">
        <f aca="true" t="shared" si="58" ref="W172:W182">V172*106%</f>
        <v>0</v>
      </c>
    </row>
    <row r="173" spans="1:23" ht="32.25" customHeight="1" thickBot="1">
      <c r="A173" s="62" t="s">
        <v>45</v>
      </c>
      <c r="B173" s="63"/>
      <c r="C173" s="63"/>
      <c r="D173" s="63"/>
      <c r="E173" s="373"/>
      <c r="F173" s="373"/>
      <c r="G173" s="373"/>
      <c r="H173" s="373"/>
      <c r="I173" s="374"/>
      <c r="L173" s="78"/>
      <c r="Q173" s="300">
        <f t="shared" si="55"/>
        <v>0</v>
      </c>
      <c r="S173" s="299"/>
      <c r="U173" s="300">
        <f t="shared" si="56"/>
        <v>0</v>
      </c>
      <c r="V173" s="300">
        <f t="shared" si="57"/>
        <v>0</v>
      </c>
      <c r="W173" s="293">
        <f t="shared" si="58"/>
        <v>0</v>
      </c>
    </row>
    <row r="174" spans="1:36" s="66" customFormat="1" ht="15" customHeight="1">
      <c r="A174" s="369" t="s">
        <v>1141</v>
      </c>
      <c r="B174" s="370" t="s">
        <v>1953</v>
      </c>
      <c r="C174" s="370" t="s">
        <v>1068</v>
      </c>
      <c r="D174" s="371" t="s">
        <v>1420</v>
      </c>
      <c r="E174" s="365">
        <v>10.25</v>
      </c>
      <c r="F174" s="365">
        <v>2.01</v>
      </c>
      <c r="G174" s="365">
        <f aca="true" t="shared" si="59" ref="G174:G182">F174*$E$4</f>
        <v>2.5124999999999997</v>
      </c>
      <c r="H174" s="365">
        <f aca="true" t="shared" si="60" ref="H174:H182">F174*$E$5</f>
        <v>2.2512</v>
      </c>
      <c r="I174" s="366">
        <v>11.9</v>
      </c>
      <c r="J174" s="245">
        <f aca="true" t="shared" si="61" ref="J174:J182">F174*1.16</f>
        <v>2.3315999999999995</v>
      </c>
      <c r="K174" s="245">
        <f aca="true" t="shared" si="62" ref="K174:K182">I174*1.16</f>
        <v>13.804</v>
      </c>
      <c r="L174" s="430"/>
      <c r="M174" s="51"/>
      <c r="N174" s="51"/>
      <c r="P174" s="292"/>
      <c r="Q174" s="300">
        <f t="shared" si="55"/>
        <v>3.56</v>
      </c>
      <c r="R174" s="301" t="s">
        <v>1589</v>
      </c>
      <c r="S174" s="304">
        <v>3560</v>
      </c>
      <c r="T174" s="295">
        <v>0.25</v>
      </c>
      <c r="U174" s="300">
        <f t="shared" si="56"/>
        <v>890</v>
      </c>
      <c r="V174" s="300">
        <f t="shared" si="57"/>
        <v>2.67</v>
      </c>
      <c r="W174" s="293">
        <f t="shared" si="58"/>
        <v>2.8302</v>
      </c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</row>
    <row r="175" spans="1:23" ht="12.75">
      <c r="A175" s="369" t="s">
        <v>46</v>
      </c>
      <c r="B175" s="67" t="s">
        <v>1957</v>
      </c>
      <c r="C175" s="67" t="s">
        <v>1068</v>
      </c>
      <c r="D175" s="68" t="s">
        <v>1420</v>
      </c>
      <c r="E175" s="169">
        <v>12.57</v>
      </c>
      <c r="F175" s="169">
        <v>2.01</v>
      </c>
      <c r="G175" s="365">
        <f t="shared" si="59"/>
        <v>2.5124999999999997</v>
      </c>
      <c r="H175" s="365">
        <f t="shared" si="60"/>
        <v>2.2512</v>
      </c>
      <c r="I175" s="241">
        <v>13.83</v>
      </c>
      <c r="J175" s="245">
        <f t="shared" si="61"/>
        <v>2.3315999999999995</v>
      </c>
      <c r="K175" s="245">
        <f t="shared" si="62"/>
        <v>16.0428</v>
      </c>
      <c r="L175" s="246"/>
      <c r="Q175" s="300">
        <f t="shared" si="55"/>
        <v>4.53</v>
      </c>
      <c r="R175" s="301" t="s">
        <v>1586</v>
      </c>
      <c r="S175" s="304">
        <v>4530</v>
      </c>
      <c r="T175" s="295">
        <v>0.25</v>
      </c>
      <c r="U175" s="300">
        <f t="shared" si="56"/>
        <v>1132.5</v>
      </c>
      <c r="V175" s="300">
        <f t="shared" si="57"/>
        <v>3.3975</v>
      </c>
      <c r="W175" s="293">
        <f t="shared" si="58"/>
        <v>3.60135</v>
      </c>
    </row>
    <row r="176" spans="1:23" ht="12.75">
      <c r="A176" s="369" t="s">
        <v>47</v>
      </c>
      <c r="B176" s="67" t="s">
        <v>1959</v>
      </c>
      <c r="C176" s="67" t="s">
        <v>1068</v>
      </c>
      <c r="D176" s="68" t="s">
        <v>1420</v>
      </c>
      <c r="E176" s="169">
        <v>13.67</v>
      </c>
      <c r="F176" s="169">
        <v>2.68</v>
      </c>
      <c r="G176" s="365">
        <f t="shared" si="59"/>
        <v>3.35</v>
      </c>
      <c r="H176" s="365">
        <f t="shared" si="60"/>
        <v>3.0016000000000003</v>
      </c>
      <c r="I176" s="241">
        <v>15.51</v>
      </c>
      <c r="J176" s="245">
        <f t="shared" si="61"/>
        <v>3.1088</v>
      </c>
      <c r="K176" s="245">
        <f t="shared" si="62"/>
        <v>17.9916</v>
      </c>
      <c r="L176" s="246"/>
      <c r="Q176" s="300">
        <f t="shared" si="55"/>
        <v>5.01</v>
      </c>
      <c r="R176" s="301" t="s">
        <v>237</v>
      </c>
      <c r="S176" s="304">
        <v>5010</v>
      </c>
      <c r="T176" s="295">
        <v>0.25</v>
      </c>
      <c r="U176" s="300">
        <f t="shared" si="56"/>
        <v>1252.5</v>
      </c>
      <c r="V176" s="300">
        <f t="shared" si="57"/>
        <v>3.7575</v>
      </c>
      <c r="W176" s="293">
        <f t="shared" si="58"/>
        <v>3.98295</v>
      </c>
    </row>
    <row r="177" spans="1:23" ht="12.75">
      <c r="A177" s="369" t="s">
        <v>48</v>
      </c>
      <c r="B177" s="67" t="s">
        <v>1961</v>
      </c>
      <c r="C177" s="67" t="s">
        <v>1068</v>
      </c>
      <c r="D177" s="68" t="s">
        <v>1420</v>
      </c>
      <c r="E177" s="169">
        <v>19.34</v>
      </c>
      <c r="F177" s="169">
        <v>2.68</v>
      </c>
      <c r="G177" s="365">
        <f t="shared" si="59"/>
        <v>3.35</v>
      </c>
      <c r="H177" s="365">
        <f t="shared" si="60"/>
        <v>3.0016000000000003</v>
      </c>
      <c r="I177" s="241">
        <v>18.26</v>
      </c>
      <c r="J177" s="245">
        <f t="shared" si="61"/>
        <v>3.1088</v>
      </c>
      <c r="K177" s="245">
        <f t="shared" si="62"/>
        <v>21.1816</v>
      </c>
      <c r="L177" s="246"/>
      <c r="Q177" s="300">
        <f t="shared" si="55"/>
        <v>6.47</v>
      </c>
      <c r="R177" s="301" t="s">
        <v>1577</v>
      </c>
      <c r="S177" s="304">
        <v>6470</v>
      </c>
      <c r="T177" s="295">
        <v>0.25</v>
      </c>
      <c r="U177" s="300">
        <f t="shared" si="56"/>
        <v>1617.5</v>
      </c>
      <c r="V177" s="300">
        <f t="shared" si="57"/>
        <v>4.8525</v>
      </c>
      <c r="W177" s="293">
        <f t="shared" si="58"/>
        <v>5.14365</v>
      </c>
    </row>
    <row r="178" spans="1:23" ht="12.75">
      <c r="A178" s="369" t="s">
        <v>49</v>
      </c>
      <c r="B178" s="67" t="s">
        <v>1962</v>
      </c>
      <c r="C178" s="67" t="s">
        <v>1068</v>
      </c>
      <c r="D178" s="68" t="s">
        <v>1420</v>
      </c>
      <c r="E178" s="169">
        <v>25.53</v>
      </c>
      <c r="F178" s="169">
        <v>2.98</v>
      </c>
      <c r="G178" s="365">
        <f t="shared" si="59"/>
        <v>3.725</v>
      </c>
      <c r="H178" s="365">
        <f t="shared" si="60"/>
        <v>3.3376</v>
      </c>
      <c r="I178" s="241">
        <v>26.05</v>
      </c>
      <c r="J178" s="245">
        <f t="shared" si="61"/>
        <v>3.4568</v>
      </c>
      <c r="K178" s="245">
        <f t="shared" si="62"/>
        <v>30.218</v>
      </c>
      <c r="L178" s="246"/>
      <c r="Q178" s="300">
        <f t="shared" si="55"/>
        <v>9.54</v>
      </c>
      <c r="R178" s="301" t="s">
        <v>1579</v>
      </c>
      <c r="S178" s="304">
        <v>9540</v>
      </c>
      <c r="T178" s="295">
        <v>0.25</v>
      </c>
      <c r="U178" s="300">
        <f t="shared" si="56"/>
        <v>2385</v>
      </c>
      <c r="V178" s="300">
        <f t="shared" si="57"/>
        <v>7.155</v>
      </c>
      <c r="W178" s="293">
        <f t="shared" si="58"/>
        <v>7.584300000000001</v>
      </c>
    </row>
    <row r="179" spans="1:23" ht="12.75">
      <c r="A179" s="369" t="s">
        <v>50</v>
      </c>
      <c r="B179" s="67" t="s">
        <v>1963</v>
      </c>
      <c r="C179" s="67" t="s">
        <v>1068</v>
      </c>
      <c r="D179" s="68" t="s">
        <v>1420</v>
      </c>
      <c r="E179" s="169">
        <v>29.24</v>
      </c>
      <c r="F179" s="169">
        <v>3.37</v>
      </c>
      <c r="G179" s="365">
        <f t="shared" si="59"/>
        <v>4.2125</v>
      </c>
      <c r="H179" s="365">
        <f t="shared" si="60"/>
        <v>3.7744000000000004</v>
      </c>
      <c r="I179" s="241">
        <v>28.24</v>
      </c>
      <c r="J179" s="245">
        <f t="shared" si="61"/>
        <v>3.9092</v>
      </c>
      <c r="K179" s="245">
        <f t="shared" si="62"/>
        <v>32.758399999999995</v>
      </c>
      <c r="L179" s="246"/>
      <c r="Q179" s="300">
        <f t="shared" si="55"/>
        <v>10.54</v>
      </c>
      <c r="R179" s="301" t="s">
        <v>1581</v>
      </c>
      <c r="S179" s="304">
        <v>10540</v>
      </c>
      <c r="T179" s="295">
        <v>0.25</v>
      </c>
      <c r="U179" s="300">
        <f t="shared" si="56"/>
        <v>2635</v>
      </c>
      <c r="V179" s="300">
        <f t="shared" si="57"/>
        <v>7.905</v>
      </c>
      <c r="W179" s="293">
        <f t="shared" si="58"/>
        <v>8.3793</v>
      </c>
    </row>
    <row r="180" spans="1:23" ht="12.75">
      <c r="A180" s="369" t="s">
        <v>51</v>
      </c>
      <c r="B180" s="67" t="s">
        <v>1965</v>
      </c>
      <c r="C180" s="67" t="s">
        <v>1068</v>
      </c>
      <c r="D180" s="68" t="s">
        <v>1420</v>
      </c>
      <c r="E180" s="169">
        <v>36.43</v>
      </c>
      <c r="F180" s="169">
        <v>3.51</v>
      </c>
      <c r="G180" s="365">
        <f t="shared" si="59"/>
        <v>4.387499999999999</v>
      </c>
      <c r="H180" s="365">
        <f t="shared" si="60"/>
        <v>3.9312</v>
      </c>
      <c r="I180" s="241">
        <v>32.52</v>
      </c>
      <c r="J180" s="245">
        <f t="shared" si="61"/>
        <v>4.071599999999999</v>
      </c>
      <c r="K180" s="245">
        <f t="shared" si="62"/>
        <v>37.7232</v>
      </c>
      <c r="L180" s="246"/>
      <c r="Q180" s="300">
        <f t="shared" si="55"/>
        <v>17.366</v>
      </c>
      <c r="R180" s="301" t="s">
        <v>1582</v>
      </c>
      <c r="S180" s="304">
        <v>17366</v>
      </c>
      <c r="T180" s="295">
        <v>0.25</v>
      </c>
      <c r="U180" s="300">
        <f t="shared" si="56"/>
        <v>4341.5</v>
      </c>
      <c r="V180" s="300">
        <f t="shared" si="57"/>
        <v>13.0245</v>
      </c>
      <c r="W180" s="293">
        <f t="shared" si="58"/>
        <v>13.80597</v>
      </c>
    </row>
    <row r="181" spans="1:36" s="70" customFormat="1" ht="12.75" customHeight="1">
      <c r="A181" s="369" t="s">
        <v>52</v>
      </c>
      <c r="B181" s="67" t="s">
        <v>1966</v>
      </c>
      <c r="C181" s="67" t="s">
        <v>1068</v>
      </c>
      <c r="D181" s="68" t="s">
        <v>1420</v>
      </c>
      <c r="E181" s="169">
        <v>42.92</v>
      </c>
      <c r="F181" s="169">
        <v>3.85</v>
      </c>
      <c r="G181" s="365">
        <f t="shared" si="59"/>
        <v>4.8125</v>
      </c>
      <c r="H181" s="365">
        <f t="shared" si="60"/>
        <v>4.312</v>
      </c>
      <c r="I181" s="241">
        <v>37.72</v>
      </c>
      <c r="J181" s="245">
        <f t="shared" si="61"/>
        <v>4.466</v>
      </c>
      <c r="K181" s="245">
        <f t="shared" si="62"/>
        <v>43.755199999999995</v>
      </c>
      <c r="L181" s="61"/>
      <c r="M181" s="51"/>
      <c r="N181" s="51"/>
      <c r="P181" s="292"/>
      <c r="Q181" s="300">
        <f t="shared" si="55"/>
        <v>15.48</v>
      </c>
      <c r="R181" s="301" t="s">
        <v>1590</v>
      </c>
      <c r="S181" s="304">
        <v>15480</v>
      </c>
      <c r="T181" s="295">
        <v>0.25</v>
      </c>
      <c r="U181" s="300">
        <f t="shared" si="56"/>
        <v>3870</v>
      </c>
      <c r="V181" s="300">
        <f t="shared" si="57"/>
        <v>11.61</v>
      </c>
      <c r="W181" s="293">
        <f t="shared" si="58"/>
        <v>12.3066</v>
      </c>
      <c r="X181" s="293"/>
      <c r="Y181" s="293"/>
      <c r="Z181" s="293"/>
      <c r="AA181" s="293"/>
      <c r="AB181" s="293"/>
      <c r="AC181" s="293"/>
      <c r="AD181" s="293"/>
      <c r="AE181" s="293"/>
      <c r="AF181" s="293"/>
      <c r="AG181" s="293"/>
      <c r="AH181" s="293"/>
      <c r="AI181" s="293"/>
      <c r="AJ181" s="293"/>
    </row>
    <row r="182" spans="1:36" s="66" customFormat="1" ht="13.5" customHeight="1">
      <c r="A182" s="369" t="s">
        <v>53</v>
      </c>
      <c r="B182" s="67" t="s">
        <v>1968</v>
      </c>
      <c r="C182" s="353" t="s">
        <v>1068</v>
      </c>
      <c r="D182" s="354" t="s">
        <v>1420</v>
      </c>
      <c r="E182" s="355">
        <v>57.32</v>
      </c>
      <c r="F182" s="355">
        <v>4.03</v>
      </c>
      <c r="G182" s="365">
        <f t="shared" si="59"/>
        <v>5.0375000000000005</v>
      </c>
      <c r="H182" s="365">
        <f t="shared" si="60"/>
        <v>4.5136</v>
      </c>
      <c r="I182" s="356">
        <v>48.52</v>
      </c>
      <c r="J182" s="245">
        <f t="shared" si="61"/>
        <v>4.6748</v>
      </c>
      <c r="K182" s="245">
        <f t="shared" si="62"/>
        <v>56.2832</v>
      </c>
      <c r="L182" s="430"/>
      <c r="M182" s="51"/>
      <c r="N182" s="51"/>
      <c r="P182" s="292"/>
      <c r="Q182" s="300">
        <f t="shared" si="55"/>
        <v>21.03</v>
      </c>
      <c r="R182" s="301" t="s">
        <v>1585</v>
      </c>
      <c r="S182" s="304">
        <v>21030</v>
      </c>
      <c r="T182" s="295">
        <v>0.25</v>
      </c>
      <c r="U182" s="300">
        <f t="shared" si="56"/>
        <v>5257.5</v>
      </c>
      <c r="V182" s="300">
        <f t="shared" si="57"/>
        <v>15.7725</v>
      </c>
      <c r="W182" s="293">
        <f t="shared" si="58"/>
        <v>16.718850000000003</v>
      </c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  <c r="AH182" s="298"/>
      <c r="AI182" s="298"/>
      <c r="AJ182" s="298"/>
    </row>
    <row r="183" spans="1:36" s="66" customFormat="1" ht="13.5" customHeight="1" thickBot="1">
      <c r="A183" s="427"/>
      <c r="B183" s="446"/>
      <c r="C183" s="381"/>
      <c r="D183" s="379"/>
      <c r="E183" s="364"/>
      <c r="F183" s="364"/>
      <c r="G183" s="442"/>
      <c r="H183" s="442"/>
      <c r="I183" s="364"/>
      <c r="J183" s="245"/>
      <c r="K183" s="245"/>
      <c r="L183" s="430"/>
      <c r="M183" s="51"/>
      <c r="N183" s="51"/>
      <c r="P183" s="292"/>
      <c r="Q183" s="300"/>
      <c r="R183" s="301"/>
      <c r="S183" s="304"/>
      <c r="T183" s="295"/>
      <c r="U183" s="300"/>
      <c r="V183" s="300"/>
      <c r="W183" s="293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  <c r="AH183" s="298"/>
      <c r="AI183" s="298"/>
      <c r="AJ183" s="298"/>
    </row>
    <row r="184" spans="1:36" s="66" customFormat="1" ht="32.25" customHeight="1" thickBot="1">
      <c r="A184" s="62" t="s">
        <v>54</v>
      </c>
      <c r="B184" s="63"/>
      <c r="C184" s="63"/>
      <c r="D184" s="63"/>
      <c r="E184" s="373"/>
      <c r="F184" s="373"/>
      <c r="G184" s="373"/>
      <c r="H184" s="373"/>
      <c r="I184" s="374"/>
      <c r="J184" s="245"/>
      <c r="K184" s="245"/>
      <c r="L184" s="430"/>
      <c r="M184" s="51"/>
      <c r="N184" s="51"/>
      <c r="P184" s="292"/>
      <c r="Q184" s="300"/>
      <c r="R184" s="301"/>
      <c r="S184" s="304"/>
      <c r="T184" s="295"/>
      <c r="U184" s="300"/>
      <c r="V184" s="300"/>
      <c r="W184" s="293"/>
      <c r="X184" s="298"/>
      <c r="Y184" s="298"/>
      <c r="Z184" s="298"/>
      <c r="AA184" s="298"/>
      <c r="AB184" s="298"/>
      <c r="AC184" s="298"/>
      <c r="AD184" s="298"/>
      <c r="AE184" s="298"/>
      <c r="AF184" s="298"/>
      <c r="AG184" s="298"/>
      <c r="AH184" s="298"/>
      <c r="AI184" s="298"/>
      <c r="AJ184" s="298"/>
    </row>
    <row r="185" spans="1:36" s="66" customFormat="1" ht="13.5" customHeight="1">
      <c r="A185" s="369" t="s">
        <v>1142</v>
      </c>
      <c r="B185" s="370" t="s">
        <v>1953</v>
      </c>
      <c r="C185" s="370" t="s">
        <v>1971</v>
      </c>
      <c r="D185" s="371" t="s">
        <v>1420</v>
      </c>
      <c r="E185" s="365">
        <v>4.85</v>
      </c>
      <c r="F185" s="365">
        <v>2.01</v>
      </c>
      <c r="G185" s="365">
        <f aca="true" t="shared" si="63" ref="G185:G193">F185*$E$4</f>
        <v>2.5124999999999997</v>
      </c>
      <c r="H185" s="365">
        <f aca="true" t="shared" si="64" ref="H185:H193">F185*$E$5</f>
        <v>2.2512</v>
      </c>
      <c r="I185" s="366">
        <v>11.9</v>
      </c>
      <c r="J185" s="245"/>
      <c r="K185" s="245"/>
      <c r="L185" s="430"/>
      <c r="M185" s="51"/>
      <c r="N185" s="51"/>
      <c r="P185" s="292"/>
      <c r="Q185" s="300"/>
      <c r="R185" s="301"/>
      <c r="S185" s="304"/>
      <c r="T185" s="295"/>
      <c r="U185" s="300"/>
      <c r="V185" s="300"/>
      <c r="W185" s="293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  <c r="AH185" s="298"/>
      <c r="AI185" s="298"/>
      <c r="AJ185" s="298"/>
    </row>
    <row r="186" spans="1:36" s="66" customFormat="1" ht="13.5" customHeight="1">
      <c r="A186" s="369" t="s">
        <v>1143</v>
      </c>
      <c r="B186" s="67" t="s">
        <v>1957</v>
      </c>
      <c r="C186" s="370" t="s">
        <v>1971</v>
      </c>
      <c r="D186" s="68" t="s">
        <v>1420</v>
      </c>
      <c r="E186" s="169">
        <v>7.02</v>
      </c>
      <c r="F186" s="169">
        <v>2.01</v>
      </c>
      <c r="G186" s="365">
        <f t="shared" si="63"/>
        <v>2.5124999999999997</v>
      </c>
      <c r="H186" s="365">
        <f t="shared" si="64"/>
        <v>2.2512</v>
      </c>
      <c r="I186" s="241">
        <v>13.83</v>
      </c>
      <c r="J186" s="245"/>
      <c r="K186" s="245"/>
      <c r="L186" s="430"/>
      <c r="M186" s="51"/>
      <c r="N186" s="51"/>
      <c r="P186" s="292"/>
      <c r="Q186" s="300"/>
      <c r="R186" s="301"/>
      <c r="S186" s="304"/>
      <c r="T186" s="295"/>
      <c r="U186" s="300"/>
      <c r="V186" s="300"/>
      <c r="W186" s="293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</row>
    <row r="187" spans="1:36" s="66" customFormat="1" ht="13.5" customHeight="1">
      <c r="A187" s="369" t="s">
        <v>1144</v>
      </c>
      <c r="B187" s="67" t="s">
        <v>1959</v>
      </c>
      <c r="C187" s="370" t="s">
        <v>1971</v>
      </c>
      <c r="D187" s="68" t="s">
        <v>1420</v>
      </c>
      <c r="E187" s="169">
        <v>8.17</v>
      </c>
      <c r="F187" s="169">
        <v>2.68</v>
      </c>
      <c r="G187" s="365">
        <f t="shared" si="63"/>
        <v>3.35</v>
      </c>
      <c r="H187" s="365">
        <f t="shared" si="64"/>
        <v>3.0016000000000003</v>
      </c>
      <c r="I187" s="241">
        <v>15.51</v>
      </c>
      <c r="J187" s="245"/>
      <c r="K187" s="245"/>
      <c r="L187" s="430"/>
      <c r="M187" s="51"/>
      <c r="N187" s="51"/>
      <c r="P187" s="292"/>
      <c r="Q187" s="300"/>
      <c r="R187" s="301"/>
      <c r="S187" s="304"/>
      <c r="T187" s="295"/>
      <c r="U187" s="300"/>
      <c r="V187" s="300"/>
      <c r="W187" s="293"/>
      <c r="X187" s="298"/>
      <c r="Y187" s="298"/>
      <c r="Z187" s="298"/>
      <c r="AA187" s="298"/>
      <c r="AB187" s="298"/>
      <c r="AC187" s="298"/>
      <c r="AD187" s="298"/>
      <c r="AE187" s="298"/>
      <c r="AF187" s="298"/>
      <c r="AG187" s="298"/>
      <c r="AH187" s="298"/>
      <c r="AI187" s="298"/>
      <c r="AJ187" s="298"/>
    </row>
    <row r="188" spans="1:36" s="66" customFormat="1" ht="13.5" customHeight="1">
      <c r="A188" s="369" t="s">
        <v>1145</v>
      </c>
      <c r="B188" s="67" t="s">
        <v>1961</v>
      </c>
      <c r="C188" s="370" t="s">
        <v>1971</v>
      </c>
      <c r="D188" s="68" t="s">
        <v>1420</v>
      </c>
      <c r="E188" s="169">
        <v>10.48</v>
      </c>
      <c r="F188" s="169">
        <v>2.68</v>
      </c>
      <c r="G188" s="365">
        <f t="shared" si="63"/>
        <v>3.35</v>
      </c>
      <c r="H188" s="365">
        <f t="shared" si="64"/>
        <v>3.0016000000000003</v>
      </c>
      <c r="I188" s="241">
        <v>18.26</v>
      </c>
      <c r="J188" s="245"/>
      <c r="K188" s="245"/>
      <c r="L188" s="430"/>
      <c r="M188" s="51"/>
      <c r="N188" s="51"/>
      <c r="P188" s="292"/>
      <c r="Q188" s="300"/>
      <c r="R188" s="301"/>
      <c r="S188" s="304"/>
      <c r="T188" s="295"/>
      <c r="U188" s="300"/>
      <c r="V188" s="300"/>
      <c r="W188" s="293"/>
      <c r="X188" s="298"/>
      <c r="Y188" s="298"/>
      <c r="Z188" s="298"/>
      <c r="AA188" s="298"/>
      <c r="AB188" s="298"/>
      <c r="AC188" s="298"/>
      <c r="AD188" s="298"/>
      <c r="AE188" s="298"/>
      <c r="AF188" s="298"/>
      <c r="AG188" s="298"/>
      <c r="AH188" s="298"/>
      <c r="AI188" s="298"/>
      <c r="AJ188" s="298"/>
    </row>
    <row r="189" spans="1:36" s="66" customFormat="1" ht="13.5" customHeight="1">
      <c r="A189" s="369" t="s">
        <v>1146</v>
      </c>
      <c r="B189" s="67" t="s">
        <v>1962</v>
      </c>
      <c r="C189" s="370" t="s">
        <v>1971</v>
      </c>
      <c r="D189" s="68" t="s">
        <v>1420</v>
      </c>
      <c r="E189" s="169">
        <v>14.88</v>
      </c>
      <c r="F189" s="169">
        <v>2.98</v>
      </c>
      <c r="G189" s="365">
        <f t="shared" si="63"/>
        <v>3.725</v>
      </c>
      <c r="H189" s="365">
        <f t="shared" si="64"/>
        <v>3.3376</v>
      </c>
      <c r="I189" s="241">
        <v>26.05</v>
      </c>
      <c r="J189" s="245"/>
      <c r="K189" s="245"/>
      <c r="L189" s="430"/>
      <c r="M189" s="51"/>
      <c r="N189" s="51"/>
      <c r="P189" s="292"/>
      <c r="Q189" s="300"/>
      <c r="R189" s="301"/>
      <c r="S189" s="304"/>
      <c r="T189" s="295"/>
      <c r="U189" s="300"/>
      <c r="V189" s="300"/>
      <c r="W189" s="293"/>
      <c r="X189" s="298"/>
      <c r="Y189" s="298"/>
      <c r="Z189" s="298"/>
      <c r="AA189" s="298"/>
      <c r="AB189" s="298"/>
      <c r="AC189" s="298"/>
      <c r="AD189" s="298"/>
      <c r="AE189" s="298"/>
      <c r="AF189" s="298"/>
      <c r="AG189" s="298"/>
      <c r="AH189" s="298"/>
      <c r="AI189" s="298"/>
      <c r="AJ189" s="298"/>
    </row>
    <row r="190" spans="1:36" s="66" customFormat="1" ht="13.5" customHeight="1">
      <c r="A190" s="369" t="s">
        <v>1147</v>
      </c>
      <c r="B190" s="67" t="s">
        <v>1963</v>
      </c>
      <c r="C190" s="370" t="s">
        <v>1971</v>
      </c>
      <c r="D190" s="68" t="s">
        <v>1420</v>
      </c>
      <c r="E190" s="169">
        <v>16.93</v>
      </c>
      <c r="F190" s="169">
        <v>3.37</v>
      </c>
      <c r="G190" s="365">
        <f t="shared" si="63"/>
        <v>4.2125</v>
      </c>
      <c r="H190" s="365">
        <f t="shared" si="64"/>
        <v>3.7744000000000004</v>
      </c>
      <c r="I190" s="241">
        <v>28.24</v>
      </c>
      <c r="J190" s="245"/>
      <c r="K190" s="245"/>
      <c r="L190" s="430"/>
      <c r="M190" s="51"/>
      <c r="N190" s="51"/>
      <c r="P190" s="292"/>
      <c r="Q190" s="300"/>
      <c r="R190" s="301"/>
      <c r="S190" s="304"/>
      <c r="T190" s="295"/>
      <c r="U190" s="300"/>
      <c r="V190" s="300"/>
      <c r="W190" s="293"/>
      <c r="X190" s="298"/>
      <c r="Y190" s="298"/>
      <c r="Z190" s="298"/>
      <c r="AA190" s="298"/>
      <c r="AB190" s="298"/>
      <c r="AC190" s="298"/>
      <c r="AD190" s="298"/>
      <c r="AE190" s="298"/>
      <c r="AF190" s="298"/>
      <c r="AG190" s="298"/>
      <c r="AH190" s="298"/>
      <c r="AI190" s="298"/>
      <c r="AJ190" s="298"/>
    </row>
    <row r="191" spans="1:36" s="66" customFormat="1" ht="13.5" customHeight="1">
      <c r="A191" s="369" t="s">
        <v>1148</v>
      </c>
      <c r="B191" s="67" t="s">
        <v>1965</v>
      </c>
      <c r="C191" s="370" t="s">
        <v>1971</v>
      </c>
      <c r="D191" s="68" t="s">
        <v>1420</v>
      </c>
      <c r="E191" s="169">
        <v>19.12</v>
      </c>
      <c r="F191" s="169">
        <v>3.51</v>
      </c>
      <c r="G191" s="365">
        <f t="shared" si="63"/>
        <v>4.387499999999999</v>
      </c>
      <c r="H191" s="365">
        <f t="shared" si="64"/>
        <v>3.9312</v>
      </c>
      <c r="I191" s="241">
        <v>32.52</v>
      </c>
      <c r="J191" s="245"/>
      <c r="K191" s="245"/>
      <c r="L191" s="430"/>
      <c r="M191" s="51"/>
      <c r="N191" s="51"/>
      <c r="P191" s="292"/>
      <c r="Q191" s="300"/>
      <c r="R191" s="301"/>
      <c r="S191" s="304"/>
      <c r="T191" s="295"/>
      <c r="U191" s="300"/>
      <c r="V191" s="300"/>
      <c r="W191" s="293"/>
      <c r="X191" s="298"/>
      <c r="Y191" s="298"/>
      <c r="Z191" s="298"/>
      <c r="AA191" s="298"/>
      <c r="AB191" s="298"/>
      <c r="AC191" s="298"/>
      <c r="AD191" s="298"/>
      <c r="AE191" s="298"/>
      <c r="AF191" s="298"/>
      <c r="AG191" s="298"/>
      <c r="AH191" s="298"/>
      <c r="AI191" s="298"/>
      <c r="AJ191" s="298"/>
    </row>
    <row r="192" spans="1:36" s="66" customFormat="1" ht="13.5" customHeight="1">
      <c r="A192" s="369" t="s">
        <v>1149</v>
      </c>
      <c r="B192" s="67" t="s">
        <v>1966</v>
      </c>
      <c r="C192" s="370" t="s">
        <v>1971</v>
      </c>
      <c r="D192" s="68" t="s">
        <v>1420</v>
      </c>
      <c r="E192" s="169">
        <v>26.98</v>
      </c>
      <c r="F192" s="169">
        <v>3.85</v>
      </c>
      <c r="G192" s="365">
        <f t="shared" si="63"/>
        <v>4.8125</v>
      </c>
      <c r="H192" s="365">
        <f t="shared" si="64"/>
        <v>4.312</v>
      </c>
      <c r="I192" s="241">
        <v>37.72</v>
      </c>
      <c r="J192" s="245"/>
      <c r="K192" s="245"/>
      <c r="L192" s="430"/>
      <c r="M192" s="51"/>
      <c r="N192" s="51"/>
      <c r="P192" s="292"/>
      <c r="Q192" s="300"/>
      <c r="R192" s="301"/>
      <c r="S192" s="304"/>
      <c r="T192" s="295"/>
      <c r="U192" s="300"/>
      <c r="V192" s="300"/>
      <c r="W192" s="293"/>
      <c r="X192" s="298"/>
      <c r="Y192" s="298"/>
      <c r="Z192" s="298"/>
      <c r="AA192" s="298"/>
      <c r="AB192" s="298"/>
      <c r="AC192" s="298"/>
      <c r="AD192" s="298"/>
      <c r="AE192" s="298"/>
      <c r="AF192" s="298"/>
      <c r="AG192" s="298"/>
      <c r="AH192" s="298"/>
      <c r="AI192" s="298"/>
      <c r="AJ192" s="298"/>
    </row>
    <row r="193" spans="1:36" s="66" customFormat="1" ht="13.5" customHeight="1">
      <c r="A193" s="369" t="s">
        <v>55</v>
      </c>
      <c r="B193" s="67" t="s">
        <v>1968</v>
      </c>
      <c r="C193" s="370" t="s">
        <v>1971</v>
      </c>
      <c r="D193" s="354" t="s">
        <v>1420</v>
      </c>
      <c r="E193" s="355">
        <v>39.89</v>
      </c>
      <c r="F193" s="355">
        <v>4.03</v>
      </c>
      <c r="G193" s="365">
        <f t="shared" si="63"/>
        <v>5.0375000000000005</v>
      </c>
      <c r="H193" s="365">
        <f t="shared" si="64"/>
        <v>4.5136</v>
      </c>
      <c r="I193" s="356">
        <v>48.52</v>
      </c>
      <c r="J193" s="245"/>
      <c r="K193" s="245"/>
      <c r="L193" s="430"/>
      <c r="M193" s="51"/>
      <c r="N193" s="51"/>
      <c r="P193" s="292"/>
      <c r="Q193" s="300"/>
      <c r="R193" s="301"/>
      <c r="S193" s="304"/>
      <c r="T193" s="295"/>
      <c r="U193" s="300"/>
      <c r="V193" s="300"/>
      <c r="W193" s="293"/>
      <c r="X193" s="298"/>
      <c r="Y193" s="298"/>
      <c r="Z193" s="298"/>
      <c r="AA193" s="298"/>
      <c r="AB193" s="298"/>
      <c r="AC193" s="298"/>
      <c r="AD193" s="298"/>
      <c r="AE193" s="298"/>
      <c r="AF193" s="298"/>
      <c r="AG193" s="298"/>
      <c r="AH193" s="298"/>
      <c r="AI193" s="298"/>
      <c r="AJ193" s="298"/>
    </row>
    <row r="194" spans="1:23" ht="14.25" customHeight="1" thickBot="1">
      <c r="A194" s="428"/>
      <c r="B194" s="429"/>
      <c r="C194" s="368"/>
      <c r="D194" s="368"/>
      <c r="E194" s="364"/>
      <c r="F194" s="364"/>
      <c r="G194" s="364"/>
      <c r="H194" s="364"/>
      <c r="I194" s="364"/>
      <c r="L194" s="246"/>
      <c r="Q194" s="300">
        <f aca="true" t="shared" si="65" ref="Q194:Q199">S194/1000</f>
        <v>0</v>
      </c>
      <c r="R194" s="298"/>
      <c r="S194" s="303"/>
      <c r="U194" s="300">
        <f aca="true" t="shared" si="66" ref="U194:U199">S194*T194</f>
        <v>0</v>
      </c>
      <c r="V194" s="300">
        <f aca="true" t="shared" si="67" ref="V194:V199">(S194-U194)/1000</f>
        <v>0</v>
      </c>
      <c r="W194" s="293">
        <f aca="true" t="shared" si="68" ref="W194:W199">V194*106%</f>
        <v>0</v>
      </c>
    </row>
    <row r="195" spans="1:23" ht="32.25" customHeight="1" thickBot="1">
      <c r="A195" s="62" t="s">
        <v>56</v>
      </c>
      <c r="B195" s="63"/>
      <c r="C195" s="63"/>
      <c r="D195" s="63"/>
      <c r="E195" s="242"/>
      <c r="F195" s="242"/>
      <c r="G195" s="372"/>
      <c r="H195" s="373"/>
      <c r="I195" s="374"/>
      <c r="L195" s="246"/>
      <c r="Q195" s="300">
        <f t="shared" si="65"/>
        <v>0</v>
      </c>
      <c r="S195" s="299"/>
      <c r="U195" s="300">
        <f t="shared" si="66"/>
        <v>0</v>
      </c>
      <c r="V195" s="300">
        <f t="shared" si="67"/>
        <v>0</v>
      </c>
      <c r="W195" s="293">
        <f t="shared" si="68"/>
        <v>0</v>
      </c>
    </row>
    <row r="196" spans="1:23" ht="12.75">
      <c r="A196" s="369" t="s">
        <v>1527</v>
      </c>
      <c r="B196" s="370" t="s">
        <v>870</v>
      </c>
      <c r="C196" s="370" t="s">
        <v>776</v>
      </c>
      <c r="D196" s="371" t="s">
        <v>1420</v>
      </c>
      <c r="E196" s="365">
        <v>3.96</v>
      </c>
      <c r="F196" s="365">
        <v>3.45</v>
      </c>
      <c r="G196" s="365">
        <f>F196*$E$4</f>
        <v>4.3125</v>
      </c>
      <c r="H196" s="365">
        <f>F196*$E$5</f>
        <v>3.8640000000000008</v>
      </c>
      <c r="I196" s="366">
        <v>10.76</v>
      </c>
      <c r="J196" s="245">
        <f>F196*1.16</f>
        <v>4.002</v>
      </c>
      <c r="K196" s="245">
        <f>I196*1.16</f>
        <v>12.481599999999998</v>
      </c>
      <c r="L196" s="246"/>
      <c r="Q196" s="300">
        <f t="shared" si="65"/>
        <v>4.12</v>
      </c>
      <c r="S196" s="304">
        <v>4120</v>
      </c>
      <c r="T196" s="295"/>
      <c r="U196" s="300">
        <f t="shared" si="66"/>
        <v>0</v>
      </c>
      <c r="V196" s="300">
        <f t="shared" si="67"/>
        <v>4.12</v>
      </c>
      <c r="W196" s="293">
        <f t="shared" si="68"/>
        <v>4.3672</v>
      </c>
    </row>
    <row r="197" spans="1:23" ht="12.75">
      <c r="A197" s="369" t="s">
        <v>1528</v>
      </c>
      <c r="B197" s="67" t="s">
        <v>871</v>
      </c>
      <c r="C197" s="67" t="s">
        <v>776</v>
      </c>
      <c r="D197" s="68" t="s">
        <v>1420</v>
      </c>
      <c r="E197" s="169">
        <v>5.05</v>
      </c>
      <c r="F197" s="365">
        <v>3.45</v>
      </c>
      <c r="G197" s="365">
        <f>F197*$E$4</f>
        <v>4.3125</v>
      </c>
      <c r="H197" s="365">
        <f>F197*$E$5</f>
        <v>3.8640000000000008</v>
      </c>
      <c r="I197" s="241">
        <v>12.87</v>
      </c>
      <c r="J197" s="245">
        <f>F197*1.16</f>
        <v>4.002</v>
      </c>
      <c r="K197" s="245">
        <f>I197*1.16</f>
        <v>14.929199999999998</v>
      </c>
      <c r="L197" s="246"/>
      <c r="Q197" s="300">
        <f t="shared" si="65"/>
        <v>5.53</v>
      </c>
      <c r="S197" s="304">
        <v>5530</v>
      </c>
      <c r="T197" s="295"/>
      <c r="U197" s="300">
        <f t="shared" si="66"/>
        <v>0</v>
      </c>
      <c r="V197" s="300">
        <f t="shared" si="67"/>
        <v>5.53</v>
      </c>
      <c r="W197" s="293">
        <f t="shared" si="68"/>
        <v>5.861800000000001</v>
      </c>
    </row>
    <row r="198" spans="1:23" ht="12.75">
      <c r="A198" s="369" t="s">
        <v>1529</v>
      </c>
      <c r="B198" s="67" t="s">
        <v>872</v>
      </c>
      <c r="C198" s="67" t="s">
        <v>776</v>
      </c>
      <c r="D198" s="68" t="s">
        <v>1420</v>
      </c>
      <c r="E198" s="169">
        <v>6.28</v>
      </c>
      <c r="F198" s="365">
        <v>3.45</v>
      </c>
      <c r="G198" s="365">
        <f>F198*$E$4</f>
        <v>4.3125</v>
      </c>
      <c r="H198" s="365">
        <f>F198*$E$5</f>
        <v>3.8640000000000008</v>
      </c>
      <c r="I198" s="241">
        <v>15.04</v>
      </c>
      <c r="J198" s="245">
        <f>F198*1.16</f>
        <v>4.002</v>
      </c>
      <c r="K198" s="245">
        <f>I198*1.16</f>
        <v>17.446399999999997</v>
      </c>
      <c r="L198" s="246"/>
      <c r="Q198" s="300">
        <f t="shared" si="65"/>
        <v>6.85</v>
      </c>
      <c r="S198" s="304">
        <v>6850</v>
      </c>
      <c r="T198" s="295"/>
      <c r="U198" s="300">
        <f t="shared" si="66"/>
        <v>0</v>
      </c>
      <c r="V198" s="300">
        <f t="shared" si="67"/>
        <v>6.85</v>
      </c>
      <c r="W198" s="293">
        <f t="shared" si="68"/>
        <v>7.261</v>
      </c>
    </row>
    <row r="199" spans="1:23" ht="12.75">
      <c r="A199" s="369" t="s">
        <v>1530</v>
      </c>
      <c r="B199" s="353" t="s">
        <v>873</v>
      </c>
      <c r="C199" s="353" t="s">
        <v>776</v>
      </c>
      <c r="D199" s="354" t="s">
        <v>1420</v>
      </c>
      <c r="E199" s="355">
        <v>9.64</v>
      </c>
      <c r="F199" s="355">
        <v>3.77</v>
      </c>
      <c r="G199" s="365">
        <f>F199*$E$4</f>
        <v>4.7125</v>
      </c>
      <c r="H199" s="365">
        <f>F199*$E$5</f>
        <v>4.2224</v>
      </c>
      <c r="I199" s="356">
        <v>18.26</v>
      </c>
      <c r="J199" s="245">
        <f>F199*1.16</f>
        <v>4.3732</v>
      </c>
      <c r="K199" s="245">
        <f>I199*1.16</f>
        <v>21.1816</v>
      </c>
      <c r="L199" s="246"/>
      <c r="Q199" s="300">
        <f t="shared" si="65"/>
        <v>10.55</v>
      </c>
      <c r="S199" s="304">
        <v>10550</v>
      </c>
      <c r="T199" s="295"/>
      <c r="U199" s="300">
        <f t="shared" si="66"/>
        <v>0</v>
      </c>
      <c r="V199" s="300">
        <f t="shared" si="67"/>
        <v>10.55</v>
      </c>
      <c r="W199" s="293">
        <f t="shared" si="68"/>
        <v>11.183000000000002</v>
      </c>
    </row>
    <row r="200" spans="1:22" ht="13.5" thickBot="1">
      <c r="A200" s="427"/>
      <c r="B200" s="381"/>
      <c r="C200" s="381"/>
      <c r="D200" s="379"/>
      <c r="E200" s="364"/>
      <c r="F200" s="364"/>
      <c r="G200" s="442"/>
      <c r="H200" s="442"/>
      <c r="I200" s="364"/>
      <c r="J200" s="245"/>
      <c r="K200" s="245"/>
      <c r="L200" s="246"/>
      <c r="Q200" s="300"/>
      <c r="S200" s="304"/>
      <c r="T200" s="295"/>
      <c r="U200" s="300"/>
      <c r="V200" s="300"/>
    </row>
    <row r="201" spans="1:22" ht="32.25" customHeight="1" thickBot="1">
      <c r="A201" s="62" t="s">
        <v>57</v>
      </c>
      <c r="B201" s="63"/>
      <c r="C201" s="63"/>
      <c r="D201" s="63"/>
      <c r="E201" s="242"/>
      <c r="F201" s="242"/>
      <c r="G201" s="372"/>
      <c r="H201" s="373"/>
      <c r="I201" s="374"/>
      <c r="J201" s="245"/>
      <c r="K201" s="245"/>
      <c r="L201" s="246"/>
      <c r="Q201" s="300"/>
      <c r="S201" s="304"/>
      <c r="T201" s="295"/>
      <c r="U201" s="300"/>
      <c r="V201" s="300"/>
    </row>
    <row r="202" spans="1:22" ht="12.75">
      <c r="A202" s="369" t="s">
        <v>1531</v>
      </c>
      <c r="B202" s="370" t="s">
        <v>870</v>
      </c>
      <c r="C202" s="370" t="s">
        <v>1971</v>
      </c>
      <c r="D202" s="371" t="s">
        <v>1420</v>
      </c>
      <c r="E202" s="365">
        <v>5.16</v>
      </c>
      <c r="F202" s="365">
        <v>3.45</v>
      </c>
      <c r="G202" s="365">
        <f>F202*$E$4</f>
        <v>4.3125</v>
      </c>
      <c r="H202" s="365">
        <f>F202*$E$5</f>
        <v>3.8640000000000008</v>
      </c>
      <c r="I202" s="366">
        <v>10.76</v>
      </c>
      <c r="J202" s="245"/>
      <c r="K202" s="245"/>
      <c r="L202" s="246"/>
      <c r="Q202" s="300"/>
      <c r="S202" s="304"/>
      <c r="T202" s="295"/>
      <c r="U202" s="300"/>
      <c r="V202" s="300"/>
    </row>
    <row r="203" spans="1:22" ht="12.75">
      <c r="A203" s="369" t="s">
        <v>1532</v>
      </c>
      <c r="B203" s="67" t="s">
        <v>871</v>
      </c>
      <c r="C203" s="370" t="s">
        <v>1971</v>
      </c>
      <c r="D203" s="68" t="s">
        <v>1420</v>
      </c>
      <c r="E203" s="169">
        <v>6.03</v>
      </c>
      <c r="F203" s="365">
        <v>3.45</v>
      </c>
      <c r="G203" s="365">
        <f>F203*$E$4</f>
        <v>4.3125</v>
      </c>
      <c r="H203" s="365">
        <f>F203*$E$5</f>
        <v>3.8640000000000008</v>
      </c>
      <c r="I203" s="241">
        <v>12.87</v>
      </c>
      <c r="J203" s="245"/>
      <c r="K203" s="245"/>
      <c r="L203" s="246"/>
      <c r="Q203" s="300"/>
      <c r="S203" s="304"/>
      <c r="T203" s="295"/>
      <c r="U203" s="300"/>
      <c r="V203" s="300"/>
    </row>
    <row r="204" spans="1:22" ht="12.75">
      <c r="A204" s="369" t="s">
        <v>1533</v>
      </c>
      <c r="B204" s="67" t="s">
        <v>872</v>
      </c>
      <c r="C204" s="370" t="s">
        <v>1971</v>
      </c>
      <c r="D204" s="68" t="s">
        <v>1420</v>
      </c>
      <c r="E204" s="169">
        <v>7.9</v>
      </c>
      <c r="F204" s="365">
        <v>3.45</v>
      </c>
      <c r="G204" s="365">
        <f>F204*$E$4</f>
        <v>4.3125</v>
      </c>
      <c r="H204" s="365">
        <f>F204*$E$5</f>
        <v>3.8640000000000008</v>
      </c>
      <c r="I204" s="241">
        <v>15.04</v>
      </c>
      <c r="J204" s="245"/>
      <c r="K204" s="245"/>
      <c r="L204" s="246"/>
      <c r="Q204" s="300"/>
      <c r="S204" s="304"/>
      <c r="T204" s="295"/>
      <c r="U204" s="300"/>
      <c r="V204" s="300"/>
    </row>
    <row r="205" spans="1:22" ht="12.75">
      <c r="A205" s="369" t="s">
        <v>1534</v>
      </c>
      <c r="B205" s="353" t="s">
        <v>873</v>
      </c>
      <c r="C205" s="370" t="s">
        <v>1971</v>
      </c>
      <c r="D205" s="354" t="s">
        <v>1420</v>
      </c>
      <c r="E205" s="355">
        <v>11.36</v>
      </c>
      <c r="F205" s="355">
        <v>3.77</v>
      </c>
      <c r="G205" s="365">
        <f>F205*$E$4</f>
        <v>4.7125</v>
      </c>
      <c r="H205" s="365">
        <f>F205*$E$5</f>
        <v>4.2224</v>
      </c>
      <c r="I205" s="356">
        <v>18.26</v>
      </c>
      <c r="J205" s="245"/>
      <c r="K205" s="245"/>
      <c r="L205" s="246"/>
      <c r="Q205" s="300"/>
      <c r="S205" s="304"/>
      <c r="T205" s="295"/>
      <c r="U205" s="300"/>
      <c r="V205" s="300"/>
    </row>
    <row r="206" spans="1:23" ht="13.5" thickBot="1">
      <c r="A206" s="367"/>
      <c r="B206" s="368"/>
      <c r="C206" s="368"/>
      <c r="D206" s="368"/>
      <c r="E206" s="364"/>
      <c r="F206" s="364"/>
      <c r="G206" s="364"/>
      <c r="H206" s="364"/>
      <c r="I206" s="364"/>
      <c r="L206" s="246"/>
      <c r="Q206" s="300">
        <f aca="true" t="shared" si="69" ref="Q206:Q225">S206/1000</f>
        <v>0</v>
      </c>
      <c r="S206" s="303"/>
      <c r="T206" s="295">
        <v>0.7</v>
      </c>
      <c r="U206" s="300">
        <f aca="true" t="shared" si="70" ref="U206:U225">S206*T206</f>
        <v>0</v>
      </c>
      <c r="V206" s="300">
        <f aca="true" t="shared" si="71" ref="V206:V229">(S206-U206)/1000</f>
        <v>0</v>
      </c>
      <c r="W206" s="293">
        <f aca="true" t="shared" si="72" ref="W206:W229">V206*106%</f>
        <v>0</v>
      </c>
    </row>
    <row r="207" spans="1:23" ht="32.25" customHeight="1" thickBot="1">
      <c r="A207" s="62" t="s">
        <v>58</v>
      </c>
      <c r="B207" s="63"/>
      <c r="C207" s="63"/>
      <c r="D207" s="63"/>
      <c r="E207" s="373"/>
      <c r="F207" s="373"/>
      <c r="G207" s="373"/>
      <c r="H207" s="373"/>
      <c r="I207" s="374"/>
      <c r="L207" s="246"/>
      <c r="Q207" s="300">
        <f t="shared" si="69"/>
        <v>0</v>
      </c>
      <c r="S207" s="299"/>
      <c r="U207" s="300">
        <f t="shared" si="70"/>
        <v>0</v>
      </c>
      <c r="V207" s="300">
        <f t="shared" si="71"/>
        <v>0</v>
      </c>
      <c r="W207" s="293">
        <f t="shared" si="72"/>
        <v>0</v>
      </c>
    </row>
    <row r="208" spans="1:23" ht="13.5" customHeight="1">
      <c r="A208" s="369" t="s">
        <v>1535</v>
      </c>
      <c r="B208" s="370" t="s">
        <v>1867</v>
      </c>
      <c r="C208" s="370" t="s">
        <v>1731</v>
      </c>
      <c r="D208" s="371" t="s">
        <v>1420</v>
      </c>
      <c r="E208" s="365">
        <v>2.96</v>
      </c>
      <c r="F208" s="365">
        <v>2.73</v>
      </c>
      <c r="G208" s="365">
        <f aca="true" t="shared" si="73" ref="G208:G213">F208*$E$4</f>
        <v>3.4125</v>
      </c>
      <c r="H208" s="365">
        <f aca="true" t="shared" si="74" ref="H208:H213">F208*$E$5</f>
        <v>3.0576000000000003</v>
      </c>
      <c r="I208" s="366">
        <v>16.41</v>
      </c>
      <c r="J208" s="245">
        <f aca="true" t="shared" si="75" ref="J208:J213">F208*1.16</f>
        <v>3.1668</v>
      </c>
      <c r="K208" s="245">
        <f aca="true" t="shared" si="76" ref="K208:K213">I208*1.16</f>
        <v>19.0356</v>
      </c>
      <c r="L208" s="78"/>
      <c r="Q208" s="300">
        <f t="shared" si="69"/>
        <v>2.3</v>
      </c>
      <c r="R208" s="301" t="s">
        <v>1850</v>
      </c>
      <c r="S208" s="304">
        <v>2300</v>
      </c>
      <c r="T208" s="295">
        <v>0.2</v>
      </c>
      <c r="U208" s="300">
        <f t="shared" si="70"/>
        <v>460</v>
      </c>
      <c r="V208" s="300">
        <f t="shared" si="71"/>
        <v>1.84</v>
      </c>
      <c r="W208" s="293">
        <f t="shared" si="72"/>
        <v>1.9504000000000001</v>
      </c>
    </row>
    <row r="209" spans="1:36" s="66" customFormat="1" ht="12" customHeight="1">
      <c r="A209" s="369" t="s">
        <v>1536</v>
      </c>
      <c r="B209" s="67" t="s">
        <v>1868</v>
      </c>
      <c r="C209" s="370" t="s">
        <v>1731</v>
      </c>
      <c r="D209" s="68" t="s">
        <v>1420</v>
      </c>
      <c r="E209" s="169">
        <v>3.59</v>
      </c>
      <c r="F209" s="169">
        <v>2.73</v>
      </c>
      <c r="G209" s="365">
        <f t="shared" si="73"/>
        <v>3.4125</v>
      </c>
      <c r="H209" s="365">
        <f t="shared" si="74"/>
        <v>3.0576000000000003</v>
      </c>
      <c r="I209" s="241">
        <v>17.7</v>
      </c>
      <c r="J209" s="245">
        <f t="shared" si="75"/>
        <v>3.1668</v>
      </c>
      <c r="K209" s="245">
        <f t="shared" si="76"/>
        <v>20.531999999999996</v>
      </c>
      <c r="L209" s="430"/>
      <c r="M209" s="51"/>
      <c r="N209" s="51"/>
      <c r="P209" s="292"/>
      <c r="Q209" s="300">
        <f t="shared" si="69"/>
        <v>4.13</v>
      </c>
      <c r="R209" s="293"/>
      <c r="S209" s="304">
        <v>4130</v>
      </c>
      <c r="T209" s="295">
        <v>0.2</v>
      </c>
      <c r="U209" s="300">
        <f t="shared" si="70"/>
        <v>826</v>
      </c>
      <c r="V209" s="300">
        <f t="shared" si="71"/>
        <v>3.304</v>
      </c>
      <c r="W209" s="293">
        <f t="shared" si="72"/>
        <v>3.50224</v>
      </c>
      <c r="X209" s="298"/>
      <c r="Y209" s="298"/>
      <c r="Z209" s="298"/>
      <c r="AA209" s="298"/>
      <c r="AB209" s="298"/>
      <c r="AC209" s="298"/>
      <c r="AD209" s="298"/>
      <c r="AE209" s="298"/>
      <c r="AF209" s="298"/>
      <c r="AG209" s="298"/>
      <c r="AH209" s="298"/>
      <c r="AI209" s="298"/>
      <c r="AJ209" s="298"/>
    </row>
    <row r="210" spans="1:23" ht="12.75">
      <c r="A210" s="369" t="s">
        <v>1537</v>
      </c>
      <c r="B210" s="67" t="s">
        <v>1869</v>
      </c>
      <c r="C210" s="370" t="s">
        <v>1731</v>
      </c>
      <c r="D210" s="68" t="s">
        <v>1420</v>
      </c>
      <c r="E210" s="169">
        <v>5.81</v>
      </c>
      <c r="F210" s="169">
        <v>2.73</v>
      </c>
      <c r="G210" s="365">
        <f t="shared" si="73"/>
        <v>3.4125</v>
      </c>
      <c r="H210" s="365">
        <f t="shared" si="74"/>
        <v>3.0576000000000003</v>
      </c>
      <c r="I210" s="241">
        <v>30.82</v>
      </c>
      <c r="J210" s="245">
        <f t="shared" si="75"/>
        <v>3.1668</v>
      </c>
      <c r="K210" s="245">
        <f t="shared" si="76"/>
        <v>35.7512</v>
      </c>
      <c r="L210" s="246"/>
      <c r="Q210" s="300">
        <f t="shared" si="69"/>
        <v>6.68</v>
      </c>
      <c r="S210" s="304">
        <v>6680</v>
      </c>
      <c r="T210" s="295">
        <v>0.2</v>
      </c>
      <c r="U210" s="300">
        <f t="shared" si="70"/>
        <v>1336</v>
      </c>
      <c r="V210" s="300">
        <f t="shared" si="71"/>
        <v>5.344</v>
      </c>
      <c r="W210" s="293">
        <f t="shared" si="72"/>
        <v>5.66464</v>
      </c>
    </row>
    <row r="211" spans="1:23" ht="12.75">
      <c r="A211" s="369" t="s">
        <v>1538</v>
      </c>
      <c r="B211" s="67" t="s">
        <v>1870</v>
      </c>
      <c r="C211" s="370" t="s">
        <v>1731</v>
      </c>
      <c r="D211" s="68" t="s">
        <v>1420</v>
      </c>
      <c r="E211" s="169">
        <v>8.23</v>
      </c>
      <c r="F211" s="169">
        <v>4.74</v>
      </c>
      <c r="G211" s="365">
        <f t="shared" si="73"/>
        <v>5.925000000000001</v>
      </c>
      <c r="H211" s="365">
        <f t="shared" si="74"/>
        <v>5.308800000000001</v>
      </c>
      <c r="I211" s="241">
        <v>43.93</v>
      </c>
      <c r="J211" s="245">
        <f t="shared" si="75"/>
        <v>5.4984</v>
      </c>
      <c r="K211" s="245">
        <f t="shared" si="76"/>
        <v>50.9588</v>
      </c>
      <c r="L211" s="246"/>
      <c r="Q211" s="300">
        <f t="shared" si="69"/>
        <v>9.13</v>
      </c>
      <c r="S211" s="304">
        <v>9130</v>
      </c>
      <c r="T211" s="295">
        <v>0.2</v>
      </c>
      <c r="U211" s="300">
        <f t="shared" si="70"/>
        <v>1826</v>
      </c>
      <c r="V211" s="300">
        <f t="shared" si="71"/>
        <v>7.304</v>
      </c>
      <c r="W211" s="293">
        <f t="shared" si="72"/>
        <v>7.742240000000001</v>
      </c>
    </row>
    <row r="212" spans="1:23" ht="12.75">
      <c r="A212" s="369" t="s">
        <v>1539</v>
      </c>
      <c r="B212" s="67" t="s">
        <v>1871</v>
      </c>
      <c r="C212" s="370" t="s">
        <v>1731</v>
      </c>
      <c r="D212" s="68" t="s">
        <v>1420</v>
      </c>
      <c r="E212" s="169">
        <v>10.55</v>
      </c>
      <c r="F212" s="169">
        <v>4.74</v>
      </c>
      <c r="G212" s="365">
        <f t="shared" si="73"/>
        <v>5.925000000000001</v>
      </c>
      <c r="H212" s="365">
        <f t="shared" si="74"/>
        <v>5.308800000000001</v>
      </c>
      <c r="I212" s="241">
        <v>57.94</v>
      </c>
      <c r="J212" s="245">
        <f t="shared" si="75"/>
        <v>5.4984</v>
      </c>
      <c r="K212" s="245">
        <f t="shared" si="76"/>
        <v>67.21039999999999</v>
      </c>
      <c r="L212" s="246"/>
      <c r="Q212" s="300">
        <f t="shared" si="69"/>
        <v>11.45</v>
      </c>
      <c r="S212" s="304">
        <v>11450</v>
      </c>
      <c r="T212" s="295">
        <v>0.2</v>
      </c>
      <c r="U212" s="300">
        <f t="shared" si="70"/>
        <v>2290</v>
      </c>
      <c r="V212" s="300">
        <f t="shared" si="71"/>
        <v>9.16</v>
      </c>
      <c r="W212" s="293">
        <f t="shared" si="72"/>
        <v>9.7096</v>
      </c>
    </row>
    <row r="213" spans="1:23" ht="12.75">
      <c r="A213" s="369" t="s">
        <v>1540</v>
      </c>
      <c r="B213" s="353" t="s">
        <v>1872</v>
      </c>
      <c r="C213" s="370" t="s">
        <v>1731</v>
      </c>
      <c r="D213" s="354" t="s">
        <v>1420</v>
      </c>
      <c r="E213" s="355">
        <v>12.74</v>
      </c>
      <c r="F213" s="355">
        <v>5.78</v>
      </c>
      <c r="G213" s="365">
        <f t="shared" si="73"/>
        <v>7.2250000000000005</v>
      </c>
      <c r="H213" s="365">
        <f t="shared" si="74"/>
        <v>6.473600000000001</v>
      </c>
      <c r="I213" s="356">
        <v>73.22</v>
      </c>
      <c r="J213" s="245">
        <f t="shared" si="75"/>
        <v>6.7048</v>
      </c>
      <c r="K213" s="245">
        <f t="shared" si="76"/>
        <v>84.9352</v>
      </c>
      <c r="L213" s="246"/>
      <c r="Q213" s="300">
        <f t="shared" si="69"/>
        <v>13.76</v>
      </c>
      <c r="S213" s="304">
        <v>13760</v>
      </c>
      <c r="T213" s="295">
        <v>0.2</v>
      </c>
      <c r="U213" s="300">
        <f t="shared" si="70"/>
        <v>2752</v>
      </c>
      <c r="V213" s="300">
        <f t="shared" si="71"/>
        <v>11.008</v>
      </c>
      <c r="W213" s="293">
        <f t="shared" si="72"/>
        <v>11.668479999999999</v>
      </c>
    </row>
    <row r="214" spans="1:23" ht="13.5" thickBot="1">
      <c r="A214" s="367"/>
      <c r="B214" s="368"/>
      <c r="C214" s="368"/>
      <c r="D214" s="368"/>
      <c r="E214" s="364"/>
      <c r="F214" s="364"/>
      <c r="G214" s="364"/>
      <c r="H214" s="364"/>
      <c r="I214" s="364"/>
      <c r="L214" s="246"/>
      <c r="Q214" s="300">
        <f t="shared" si="69"/>
        <v>0</v>
      </c>
      <c r="S214" s="303"/>
      <c r="T214" s="295">
        <v>0.2</v>
      </c>
      <c r="U214" s="300">
        <f t="shared" si="70"/>
        <v>0</v>
      </c>
      <c r="V214" s="300">
        <f t="shared" si="71"/>
        <v>0</v>
      </c>
      <c r="W214" s="293">
        <f t="shared" si="72"/>
        <v>0</v>
      </c>
    </row>
    <row r="215" spans="1:23" ht="32.25" customHeight="1" thickBot="1">
      <c r="A215" s="62" t="s">
        <v>59</v>
      </c>
      <c r="B215" s="63"/>
      <c r="C215" s="63"/>
      <c r="D215" s="63"/>
      <c r="E215" s="373"/>
      <c r="F215" s="373"/>
      <c r="G215" s="373"/>
      <c r="H215" s="373"/>
      <c r="I215" s="374"/>
      <c r="L215" s="78"/>
      <c r="M215" s="245"/>
      <c r="N215" s="245"/>
      <c r="Q215" s="300">
        <f t="shared" si="69"/>
        <v>0</v>
      </c>
      <c r="S215" s="299"/>
      <c r="T215" s="295">
        <v>0.2</v>
      </c>
      <c r="U215" s="300">
        <f t="shared" si="70"/>
        <v>0</v>
      </c>
      <c r="V215" s="300">
        <f t="shared" si="71"/>
        <v>0</v>
      </c>
      <c r="W215" s="293">
        <f t="shared" si="72"/>
        <v>0</v>
      </c>
    </row>
    <row r="216" spans="1:36" s="66" customFormat="1" ht="14.25" customHeight="1">
      <c r="A216" s="369" t="s">
        <v>60</v>
      </c>
      <c r="B216" s="370" t="s">
        <v>1080</v>
      </c>
      <c r="C216" s="370" t="s">
        <v>1731</v>
      </c>
      <c r="D216" s="371" t="s">
        <v>1420</v>
      </c>
      <c r="E216" s="365">
        <v>57.57</v>
      </c>
      <c r="F216" s="365">
        <v>6.92</v>
      </c>
      <c r="G216" s="365">
        <f aca="true" t="shared" si="77" ref="G216:G223">F216*$E$4</f>
        <v>8.65</v>
      </c>
      <c r="H216" s="365">
        <f aca="true" t="shared" si="78" ref="H216:H223">F216*$E$5</f>
        <v>7.750400000000001</v>
      </c>
      <c r="I216" s="366">
        <v>20.6</v>
      </c>
      <c r="J216" s="245">
        <f aca="true" t="shared" si="79" ref="J216:J223">F216*1.16</f>
        <v>8.027199999999999</v>
      </c>
      <c r="K216" s="245">
        <f aca="true" t="shared" si="80" ref="K216:K223">I216*1.16</f>
        <v>23.896</v>
      </c>
      <c r="L216" s="430"/>
      <c r="M216" s="245"/>
      <c r="N216" s="245"/>
      <c r="P216" s="292"/>
      <c r="Q216" s="300">
        <f t="shared" si="69"/>
        <v>59.102</v>
      </c>
      <c r="R216" s="301" t="s">
        <v>1851</v>
      </c>
      <c r="S216" s="302">
        <v>59102</v>
      </c>
      <c r="T216" s="295">
        <v>0.2</v>
      </c>
      <c r="U216" s="300">
        <f t="shared" si="70"/>
        <v>11820.400000000001</v>
      </c>
      <c r="V216" s="300">
        <f t="shared" si="71"/>
        <v>47.2816</v>
      </c>
      <c r="W216" s="293">
        <f t="shared" si="72"/>
        <v>50.118496</v>
      </c>
      <c r="X216" s="298"/>
      <c r="Y216" s="298"/>
      <c r="Z216" s="298"/>
      <c r="AA216" s="298"/>
      <c r="AB216" s="298"/>
      <c r="AC216" s="298"/>
      <c r="AD216" s="298"/>
      <c r="AE216" s="298"/>
      <c r="AF216" s="298"/>
      <c r="AG216" s="298"/>
      <c r="AH216" s="298"/>
      <c r="AI216" s="298"/>
      <c r="AJ216" s="298"/>
    </row>
    <row r="217" spans="1:23" ht="12.75">
      <c r="A217" s="369" t="s">
        <v>61</v>
      </c>
      <c r="B217" s="67" t="s">
        <v>1081</v>
      </c>
      <c r="C217" s="370" t="s">
        <v>1731</v>
      </c>
      <c r="D217" s="68" t="s">
        <v>1420</v>
      </c>
      <c r="E217" s="169">
        <v>68.69</v>
      </c>
      <c r="F217" s="169">
        <v>7.56</v>
      </c>
      <c r="G217" s="365">
        <f t="shared" si="77"/>
        <v>9.45</v>
      </c>
      <c r="H217" s="365">
        <f t="shared" si="78"/>
        <v>8.4672</v>
      </c>
      <c r="I217" s="241">
        <v>20.6</v>
      </c>
      <c r="J217" s="245">
        <f t="shared" si="79"/>
        <v>8.769599999999999</v>
      </c>
      <c r="K217" s="245">
        <f t="shared" si="80"/>
        <v>23.896</v>
      </c>
      <c r="L217" s="246"/>
      <c r="Q217" s="300">
        <f t="shared" si="69"/>
        <v>70.523</v>
      </c>
      <c r="R217" s="301" t="s">
        <v>1852</v>
      </c>
      <c r="S217" s="302">
        <v>70523</v>
      </c>
      <c r="T217" s="295">
        <v>0.2</v>
      </c>
      <c r="U217" s="300">
        <f t="shared" si="70"/>
        <v>14104.6</v>
      </c>
      <c r="V217" s="300">
        <f t="shared" si="71"/>
        <v>56.4184</v>
      </c>
      <c r="W217" s="293">
        <f t="shared" si="72"/>
        <v>59.803504000000004</v>
      </c>
    </row>
    <row r="218" spans="1:23" ht="12.75">
      <c r="A218" s="369" t="s">
        <v>62</v>
      </c>
      <c r="B218" s="67" t="s">
        <v>987</v>
      </c>
      <c r="C218" s="370" t="s">
        <v>1731</v>
      </c>
      <c r="D218" s="68" t="s">
        <v>1420</v>
      </c>
      <c r="E218" s="169">
        <v>84.4</v>
      </c>
      <c r="F218" s="169">
        <v>8.92</v>
      </c>
      <c r="G218" s="365">
        <f t="shared" si="77"/>
        <v>11.15</v>
      </c>
      <c r="H218" s="365">
        <f t="shared" si="78"/>
        <v>9.990400000000001</v>
      </c>
      <c r="I218" s="241">
        <v>20.6</v>
      </c>
      <c r="J218" s="245">
        <f t="shared" si="79"/>
        <v>10.347199999999999</v>
      </c>
      <c r="K218" s="245">
        <f t="shared" si="80"/>
        <v>23.896</v>
      </c>
      <c r="L218" s="246"/>
      <c r="Q218" s="300">
        <f t="shared" si="69"/>
        <v>86.648</v>
      </c>
      <c r="R218" s="301" t="s">
        <v>1853</v>
      </c>
      <c r="S218" s="302">
        <v>86648</v>
      </c>
      <c r="T218" s="295">
        <v>0.2</v>
      </c>
      <c r="U218" s="300">
        <f t="shared" si="70"/>
        <v>17329.600000000002</v>
      </c>
      <c r="V218" s="300">
        <f t="shared" si="71"/>
        <v>69.3184</v>
      </c>
      <c r="W218" s="293">
        <f t="shared" si="72"/>
        <v>73.477504</v>
      </c>
    </row>
    <row r="219" spans="1:23" ht="12.75">
      <c r="A219" s="369" t="s">
        <v>63</v>
      </c>
      <c r="B219" s="67" t="s">
        <v>986</v>
      </c>
      <c r="C219" s="370" t="s">
        <v>1731</v>
      </c>
      <c r="D219" s="68" t="s">
        <v>1420</v>
      </c>
      <c r="E219" s="169">
        <v>104.28</v>
      </c>
      <c r="F219" s="169">
        <v>9.66</v>
      </c>
      <c r="G219" s="365">
        <f t="shared" si="77"/>
        <v>12.075</v>
      </c>
      <c r="H219" s="365">
        <f t="shared" si="78"/>
        <v>10.8192</v>
      </c>
      <c r="I219" s="241">
        <v>23.33</v>
      </c>
      <c r="J219" s="245">
        <f t="shared" si="79"/>
        <v>11.205599999999999</v>
      </c>
      <c r="K219" s="245">
        <f t="shared" si="80"/>
        <v>27.062799999999996</v>
      </c>
      <c r="L219" s="246"/>
      <c r="Q219" s="300">
        <f t="shared" si="69"/>
        <v>107.068</v>
      </c>
      <c r="R219" s="301" t="s">
        <v>1854</v>
      </c>
      <c r="S219" s="302">
        <v>107068</v>
      </c>
      <c r="T219" s="295">
        <v>0.2</v>
      </c>
      <c r="U219" s="300">
        <f t="shared" si="70"/>
        <v>21413.600000000002</v>
      </c>
      <c r="V219" s="300">
        <f t="shared" si="71"/>
        <v>85.6544</v>
      </c>
      <c r="W219" s="293">
        <f t="shared" si="72"/>
        <v>90.793664</v>
      </c>
    </row>
    <row r="220" spans="1:23" ht="12.75">
      <c r="A220" s="369" t="s">
        <v>64</v>
      </c>
      <c r="B220" s="67" t="s">
        <v>988</v>
      </c>
      <c r="C220" s="370" t="s">
        <v>1731</v>
      </c>
      <c r="D220" s="68" t="s">
        <v>1420</v>
      </c>
      <c r="E220" s="169">
        <v>137.45</v>
      </c>
      <c r="F220" s="169">
        <v>10.36</v>
      </c>
      <c r="G220" s="365">
        <f t="shared" si="77"/>
        <v>12.95</v>
      </c>
      <c r="H220" s="365">
        <f t="shared" si="78"/>
        <v>11.603200000000001</v>
      </c>
      <c r="I220" s="241">
        <v>28.41</v>
      </c>
      <c r="J220" s="245">
        <f t="shared" si="79"/>
        <v>12.017599999999998</v>
      </c>
      <c r="K220" s="245">
        <f t="shared" si="80"/>
        <v>32.9556</v>
      </c>
      <c r="L220" s="246"/>
      <c r="Q220" s="300">
        <f t="shared" si="69"/>
        <v>141.111</v>
      </c>
      <c r="R220" s="301" t="s">
        <v>1855</v>
      </c>
      <c r="S220" s="302">
        <v>141111</v>
      </c>
      <c r="T220" s="295">
        <v>0.2</v>
      </c>
      <c r="U220" s="300">
        <f t="shared" si="70"/>
        <v>28222.2</v>
      </c>
      <c r="V220" s="300">
        <f t="shared" si="71"/>
        <v>112.8888</v>
      </c>
      <c r="W220" s="293">
        <f t="shared" si="72"/>
        <v>119.66212800000001</v>
      </c>
    </row>
    <row r="221" spans="1:23" ht="12.75">
      <c r="A221" s="369" t="s">
        <v>65</v>
      </c>
      <c r="B221" s="67" t="s">
        <v>989</v>
      </c>
      <c r="C221" s="370" t="s">
        <v>1731</v>
      </c>
      <c r="D221" s="68" t="s">
        <v>1420</v>
      </c>
      <c r="E221" s="169">
        <v>163.65</v>
      </c>
      <c r="F221" s="169">
        <v>11.1</v>
      </c>
      <c r="G221" s="365">
        <f t="shared" si="77"/>
        <v>13.875</v>
      </c>
      <c r="H221" s="365">
        <f t="shared" si="78"/>
        <v>12.432</v>
      </c>
      <c r="I221" s="241">
        <v>30.82</v>
      </c>
      <c r="J221" s="245">
        <f t="shared" si="79"/>
        <v>12.876</v>
      </c>
      <c r="K221" s="245">
        <f t="shared" si="80"/>
        <v>35.7512</v>
      </c>
      <c r="L221" s="246"/>
      <c r="Q221" s="300">
        <f t="shared" si="69"/>
        <v>168.008</v>
      </c>
      <c r="R221" s="301" t="s">
        <v>1856</v>
      </c>
      <c r="S221" s="302">
        <v>168008</v>
      </c>
      <c r="T221" s="295">
        <v>0.2</v>
      </c>
      <c r="U221" s="300">
        <f t="shared" si="70"/>
        <v>33601.6</v>
      </c>
      <c r="V221" s="300">
        <f t="shared" si="71"/>
        <v>134.4064</v>
      </c>
      <c r="W221" s="293">
        <f t="shared" si="72"/>
        <v>142.470784</v>
      </c>
    </row>
    <row r="222" spans="1:23" ht="12.75">
      <c r="A222" s="369" t="s">
        <v>66</v>
      </c>
      <c r="B222" s="67" t="s">
        <v>990</v>
      </c>
      <c r="C222" s="370" t="s">
        <v>1731</v>
      </c>
      <c r="D222" s="68" t="s">
        <v>1420</v>
      </c>
      <c r="E222" s="169">
        <v>185.13</v>
      </c>
      <c r="F222" s="169">
        <v>12.22</v>
      </c>
      <c r="G222" s="365">
        <f t="shared" si="77"/>
        <v>15.275</v>
      </c>
      <c r="H222" s="365">
        <f t="shared" si="78"/>
        <v>13.686400000000003</v>
      </c>
      <c r="I222" s="241">
        <v>36.28</v>
      </c>
      <c r="J222" s="245">
        <f t="shared" si="79"/>
        <v>14.1752</v>
      </c>
      <c r="K222" s="245">
        <f t="shared" si="80"/>
        <v>42.0848</v>
      </c>
      <c r="L222" s="246"/>
      <c r="Q222" s="300">
        <f t="shared" si="69"/>
        <v>190.06</v>
      </c>
      <c r="R222" s="301" t="s">
        <v>1857</v>
      </c>
      <c r="S222" s="302">
        <v>190060</v>
      </c>
      <c r="T222" s="295">
        <v>0.2</v>
      </c>
      <c r="U222" s="300">
        <f t="shared" si="70"/>
        <v>38012</v>
      </c>
      <c r="V222" s="300">
        <f t="shared" si="71"/>
        <v>152.048</v>
      </c>
      <c r="W222" s="293">
        <f t="shared" si="72"/>
        <v>161.17088</v>
      </c>
    </row>
    <row r="223" spans="1:23" ht="12.75">
      <c r="A223" s="369" t="s">
        <v>67</v>
      </c>
      <c r="B223" s="353" t="s">
        <v>991</v>
      </c>
      <c r="C223" s="370" t="s">
        <v>1731</v>
      </c>
      <c r="D223" s="354" t="s">
        <v>1420</v>
      </c>
      <c r="E223" s="355">
        <v>207.63</v>
      </c>
      <c r="F223" s="355">
        <v>14</v>
      </c>
      <c r="G223" s="365">
        <f t="shared" si="77"/>
        <v>17.5</v>
      </c>
      <c r="H223" s="365">
        <f t="shared" si="78"/>
        <v>15.680000000000001</v>
      </c>
      <c r="I223" s="356">
        <v>42.39</v>
      </c>
      <c r="J223" s="245">
        <f t="shared" si="79"/>
        <v>16.24</v>
      </c>
      <c r="K223" s="245">
        <f t="shared" si="80"/>
        <v>49.172399999999996</v>
      </c>
      <c r="L223" s="246"/>
      <c r="Q223" s="300">
        <f t="shared" si="69"/>
        <v>213.165</v>
      </c>
      <c r="R223" s="301" t="s">
        <v>1858</v>
      </c>
      <c r="S223" s="302">
        <v>213165</v>
      </c>
      <c r="T223" s="295">
        <v>0.2</v>
      </c>
      <c r="U223" s="300">
        <f t="shared" si="70"/>
        <v>42633</v>
      </c>
      <c r="V223" s="300">
        <f t="shared" si="71"/>
        <v>170.532</v>
      </c>
      <c r="W223" s="293">
        <f t="shared" si="72"/>
        <v>180.76392</v>
      </c>
    </row>
    <row r="224" spans="1:23" ht="13.5" thickBot="1">
      <c r="A224" s="375"/>
      <c r="B224" s="376"/>
      <c r="C224" s="376"/>
      <c r="D224" s="377"/>
      <c r="E224" s="364"/>
      <c r="F224" s="364"/>
      <c r="G224" s="364"/>
      <c r="H224" s="364"/>
      <c r="I224" s="364"/>
      <c r="L224" s="246" t="s">
        <v>1445</v>
      </c>
      <c r="Q224" s="300">
        <f t="shared" si="69"/>
        <v>0</v>
      </c>
      <c r="S224" s="297"/>
      <c r="T224" s="295">
        <v>0.2</v>
      </c>
      <c r="U224" s="300">
        <f t="shared" si="70"/>
        <v>0</v>
      </c>
      <c r="V224" s="300">
        <f t="shared" si="71"/>
        <v>0</v>
      </c>
      <c r="W224" s="293">
        <f t="shared" si="72"/>
        <v>0</v>
      </c>
    </row>
    <row r="225" spans="1:23" ht="32.25" customHeight="1" thickBot="1">
      <c r="A225" s="62" t="s">
        <v>68</v>
      </c>
      <c r="B225" s="63"/>
      <c r="C225" s="63"/>
      <c r="D225" s="63"/>
      <c r="E225" s="373"/>
      <c r="F225" s="373"/>
      <c r="G225" s="373"/>
      <c r="H225" s="373"/>
      <c r="I225" s="374"/>
      <c r="L225" s="246"/>
      <c r="M225" s="245"/>
      <c r="N225" s="245"/>
      <c r="Q225" s="300">
        <f t="shared" si="69"/>
        <v>0</v>
      </c>
      <c r="S225" s="299"/>
      <c r="T225" s="295">
        <v>0.2</v>
      </c>
      <c r="U225" s="300">
        <f t="shared" si="70"/>
        <v>0</v>
      </c>
      <c r="V225" s="300">
        <f t="shared" si="71"/>
        <v>0</v>
      </c>
      <c r="W225" s="293">
        <f t="shared" si="72"/>
        <v>0</v>
      </c>
    </row>
    <row r="226" spans="1:23" ht="12.75" customHeight="1">
      <c r="A226" s="369" t="s">
        <v>69</v>
      </c>
      <c r="B226" s="370" t="s">
        <v>1003</v>
      </c>
      <c r="C226" s="370" t="s">
        <v>1731</v>
      </c>
      <c r="D226" s="371" t="s">
        <v>1420</v>
      </c>
      <c r="E226" s="365">
        <v>214.12</v>
      </c>
      <c r="F226" s="365">
        <v>11.9</v>
      </c>
      <c r="G226" s="365">
        <f>F226*$E$4</f>
        <v>14.875</v>
      </c>
      <c r="H226" s="365">
        <f>F226*$E$5</f>
        <v>13.328000000000001</v>
      </c>
      <c r="I226" s="366">
        <v>55.61</v>
      </c>
      <c r="J226" s="245">
        <f>F226*1.16</f>
        <v>13.804</v>
      </c>
      <c r="K226" s="245">
        <f>I226*1.16</f>
        <v>64.5076</v>
      </c>
      <c r="L226" s="246"/>
      <c r="M226" s="245"/>
      <c r="N226" s="245"/>
      <c r="Q226" s="300"/>
      <c r="R226" s="301"/>
      <c r="S226" s="302"/>
      <c r="T226" s="295"/>
      <c r="U226" s="300"/>
      <c r="V226" s="300">
        <f t="shared" si="71"/>
        <v>0</v>
      </c>
      <c r="W226" s="293">
        <f t="shared" si="72"/>
        <v>0</v>
      </c>
    </row>
    <row r="227" spans="1:23" ht="12.75">
      <c r="A227" s="369" t="s">
        <v>70</v>
      </c>
      <c r="B227" s="67" t="s">
        <v>1004</v>
      </c>
      <c r="C227" s="370" t="s">
        <v>1731</v>
      </c>
      <c r="D227" s="68" t="s">
        <v>1420</v>
      </c>
      <c r="E227" s="169">
        <v>241.97</v>
      </c>
      <c r="F227" s="169">
        <v>12.56</v>
      </c>
      <c r="G227" s="365">
        <f>F227*$E$4</f>
        <v>15.700000000000001</v>
      </c>
      <c r="H227" s="365">
        <f>F227*$E$5</f>
        <v>14.067200000000001</v>
      </c>
      <c r="I227" s="241">
        <v>55.61</v>
      </c>
      <c r="J227" s="245">
        <f>F227*1.16</f>
        <v>14.5696</v>
      </c>
      <c r="K227" s="245">
        <f>I227*1.16</f>
        <v>64.5076</v>
      </c>
      <c r="L227" s="246"/>
      <c r="Q227" s="300"/>
      <c r="R227" s="301"/>
      <c r="S227" s="302"/>
      <c r="T227" s="295"/>
      <c r="U227" s="300"/>
      <c r="V227" s="300">
        <f t="shared" si="71"/>
        <v>0</v>
      </c>
      <c r="W227" s="293">
        <f t="shared" si="72"/>
        <v>0</v>
      </c>
    </row>
    <row r="228" spans="1:23" ht="12.75">
      <c r="A228" s="369" t="s">
        <v>71</v>
      </c>
      <c r="B228" s="67" t="s">
        <v>1005</v>
      </c>
      <c r="C228" s="370" t="s">
        <v>1731</v>
      </c>
      <c r="D228" s="68" t="s">
        <v>1420</v>
      </c>
      <c r="E228" s="169">
        <v>297</v>
      </c>
      <c r="F228" s="169">
        <v>13.92</v>
      </c>
      <c r="G228" s="365">
        <f>F228*$E$4</f>
        <v>17.4</v>
      </c>
      <c r="H228" s="365">
        <f>F228*$E$5</f>
        <v>15.5904</v>
      </c>
      <c r="I228" s="241">
        <v>55.61</v>
      </c>
      <c r="J228" s="245">
        <f>F228*1.16</f>
        <v>16.147199999999998</v>
      </c>
      <c r="K228" s="245">
        <f>I228*1.16</f>
        <v>64.5076</v>
      </c>
      <c r="L228" s="246"/>
      <c r="Q228" s="300"/>
      <c r="R228" s="301"/>
      <c r="S228" s="302"/>
      <c r="T228" s="295"/>
      <c r="U228" s="300"/>
      <c r="V228" s="300">
        <f t="shared" si="71"/>
        <v>0</v>
      </c>
      <c r="W228" s="293">
        <f t="shared" si="72"/>
        <v>0</v>
      </c>
    </row>
    <row r="229" spans="1:23" ht="12.75">
      <c r="A229" s="369" t="s">
        <v>72</v>
      </c>
      <c r="B229" s="67" t="s">
        <v>1859</v>
      </c>
      <c r="C229" s="370" t="s">
        <v>1731</v>
      </c>
      <c r="D229" s="68" t="s">
        <v>1420</v>
      </c>
      <c r="E229" s="169">
        <v>367.02</v>
      </c>
      <c r="F229" s="169">
        <v>17.38</v>
      </c>
      <c r="G229" s="365">
        <f>F229*$E$4</f>
        <v>21.724999999999998</v>
      </c>
      <c r="H229" s="365">
        <f>F229*$E$5</f>
        <v>19.465600000000002</v>
      </c>
      <c r="I229" s="241">
        <v>63</v>
      </c>
      <c r="J229" s="245">
        <f>F229*1.16</f>
        <v>20.1608</v>
      </c>
      <c r="K229" s="245">
        <f>I229*1.16</f>
        <v>73.08</v>
      </c>
      <c r="L229" s="246"/>
      <c r="M229" s="245"/>
      <c r="N229" s="245"/>
      <c r="Q229" s="300"/>
      <c r="R229" s="301"/>
      <c r="S229" s="302"/>
      <c r="T229" s="295"/>
      <c r="U229" s="300"/>
      <c r="V229" s="300">
        <f t="shared" si="71"/>
        <v>0</v>
      </c>
      <c r="W229" s="293">
        <f t="shared" si="72"/>
        <v>0</v>
      </c>
    </row>
    <row r="230" spans="1:23" ht="12.75">
      <c r="A230" s="369" t="s">
        <v>73</v>
      </c>
      <c r="B230" s="353" t="s">
        <v>1006</v>
      </c>
      <c r="C230" s="370" t="s">
        <v>1731</v>
      </c>
      <c r="D230" s="354" t="s">
        <v>1420</v>
      </c>
      <c r="E230" s="355">
        <v>483.85</v>
      </c>
      <c r="F230" s="355">
        <v>20.11</v>
      </c>
      <c r="G230" s="365">
        <f>F230*$E$4</f>
        <v>25.1375</v>
      </c>
      <c r="H230" s="365">
        <f>F230*$E$5</f>
        <v>22.523200000000003</v>
      </c>
      <c r="I230" s="356">
        <v>76.68</v>
      </c>
      <c r="J230" s="245">
        <f>F230*1.16</f>
        <v>23.327599999999997</v>
      </c>
      <c r="K230" s="245">
        <f>I230*1.16</f>
        <v>88.9488</v>
      </c>
      <c r="L230" s="246"/>
      <c r="M230" s="245"/>
      <c r="N230" s="245"/>
      <c r="Q230" s="300"/>
      <c r="R230" s="301"/>
      <c r="S230" s="302"/>
      <c r="T230" s="295"/>
      <c r="U230" s="300"/>
      <c r="V230" s="300">
        <f aca="true" t="shared" si="81" ref="V230:V293">(S230-U230)/1000</f>
        <v>0</v>
      </c>
      <c r="W230" s="293">
        <f aca="true" t="shared" si="82" ref="W230:W293">V230*106%</f>
        <v>0</v>
      </c>
    </row>
    <row r="231" spans="1:23" ht="13.5" thickBot="1">
      <c r="A231" s="367"/>
      <c r="B231" s="368"/>
      <c r="C231" s="368"/>
      <c r="D231" s="368"/>
      <c r="E231" s="364"/>
      <c r="F231" s="364"/>
      <c r="G231" s="364"/>
      <c r="H231" s="364"/>
      <c r="I231" s="364"/>
      <c r="L231" s="246"/>
      <c r="M231" s="245"/>
      <c r="N231" s="245"/>
      <c r="Q231" s="300"/>
      <c r="S231" s="303"/>
      <c r="T231" s="295"/>
      <c r="U231" s="300"/>
      <c r="V231" s="300">
        <f t="shared" si="81"/>
        <v>0</v>
      </c>
      <c r="W231" s="293">
        <f t="shared" si="82"/>
        <v>0</v>
      </c>
    </row>
    <row r="232" spans="1:23" ht="32.25" customHeight="1" thickBot="1">
      <c r="A232" s="62" t="s">
        <v>74</v>
      </c>
      <c r="B232" s="63"/>
      <c r="C232" s="63"/>
      <c r="D232" s="63"/>
      <c r="E232" s="373"/>
      <c r="F232" s="373"/>
      <c r="G232" s="373"/>
      <c r="H232" s="373"/>
      <c r="I232" s="374"/>
      <c r="L232" s="246"/>
      <c r="M232" s="245"/>
      <c r="N232" s="245"/>
      <c r="Q232" s="300"/>
      <c r="S232" s="299"/>
      <c r="T232" s="295"/>
      <c r="U232" s="300"/>
      <c r="V232" s="300">
        <f t="shared" si="81"/>
        <v>0</v>
      </c>
      <c r="W232" s="293">
        <f t="shared" si="82"/>
        <v>0</v>
      </c>
    </row>
    <row r="233" spans="1:23" ht="12.75">
      <c r="A233" s="369" t="s">
        <v>75</v>
      </c>
      <c r="B233" s="370" t="s">
        <v>544</v>
      </c>
      <c r="C233" s="370" t="s">
        <v>1731</v>
      </c>
      <c r="D233" s="371" t="s">
        <v>1420</v>
      </c>
      <c r="E233" s="365">
        <v>62.47</v>
      </c>
      <c r="F233" s="365">
        <v>7.56</v>
      </c>
      <c r="G233" s="365">
        <f aca="true" t="shared" si="83" ref="G233:G240">F233*$E$4</f>
        <v>9.45</v>
      </c>
      <c r="H233" s="365">
        <f aca="true" t="shared" si="84" ref="H233:H240">F233*$E$5</f>
        <v>8.4672</v>
      </c>
      <c r="I233" s="366">
        <v>24.69</v>
      </c>
      <c r="J233" s="245">
        <f aca="true" t="shared" si="85" ref="J233:J240">F233*1.16</f>
        <v>8.769599999999999</v>
      </c>
      <c r="K233" s="245">
        <f aca="true" t="shared" si="86" ref="K233:K240">I233*1.16</f>
        <v>28.6404</v>
      </c>
      <c r="L233" s="246"/>
      <c r="M233" s="245"/>
      <c r="N233" s="245"/>
      <c r="Q233" s="300"/>
      <c r="R233" s="301"/>
      <c r="S233" s="302"/>
      <c r="T233" s="295"/>
      <c r="U233" s="300"/>
      <c r="V233" s="300">
        <f t="shared" si="81"/>
        <v>0</v>
      </c>
      <c r="W233" s="293">
        <f t="shared" si="82"/>
        <v>0</v>
      </c>
    </row>
    <row r="234" spans="1:23" ht="12.75">
      <c r="A234" s="369" t="s">
        <v>76</v>
      </c>
      <c r="B234" s="67" t="s">
        <v>1656</v>
      </c>
      <c r="C234" s="370" t="s">
        <v>1731</v>
      </c>
      <c r="D234" s="68" t="s">
        <v>1420</v>
      </c>
      <c r="E234" s="169">
        <v>74.88</v>
      </c>
      <c r="F234" s="169">
        <v>8.28</v>
      </c>
      <c r="G234" s="365">
        <f t="shared" si="83"/>
        <v>10.35</v>
      </c>
      <c r="H234" s="365">
        <f t="shared" si="84"/>
        <v>9.2736</v>
      </c>
      <c r="I234" s="241">
        <v>24.69</v>
      </c>
      <c r="J234" s="245">
        <f t="shared" si="85"/>
        <v>9.6048</v>
      </c>
      <c r="K234" s="245">
        <f t="shared" si="86"/>
        <v>28.6404</v>
      </c>
      <c r="L234" s="246"/>
      <c r="M234" s="245"/>
      <c r="N234" s="245"/>
      <c r="Q234" s="300"/>
      <c r="R234" s="301"/>
      <c r="S234" s="302"/>
      <c r="T234" s="295"/>
      <c r="U234" s="300"/>
      <c r="V234" s="300">
        <f t="shared" si="81"/>
        <v>0</v>
      </c>
      <c r="W234" s="293">
        <f t="shared" si="82"/>
        <v>0</v>
      </c>
    </row>
    <row r="235" spans="1:36" s="66" customFormat="1" ht="13.5" customHeight="1">
      <c r="A235" s="369" t="s">
        <v>77</v>
      </c>
      <c r="B235" s="67" t="s">
        <v>1657</v>
      </c>
      <c r="C235" s="370" t="s">
        <v>1731</v>
      </c>
      <c r="D235" s="68" t="s">
        <v>1420</v>
      </c>
      <c r="E235" s="169">
        <v>91.9</v>
      </c>
      <c r="F235" s="169">
        <v>9.81</v>
      </c>
      <c r="G235" s="365">
        <f t="shared" si="83"/>
        <v>12.262500000000001</v>
      </c>
      <c r="H235" s="365">
        <f t="shared" si="84"/>
        <v>10.987200000000001</v>
      </c>
      <c r="I235" s="241">
        <v>24.69</v>
      </c>
      <c r="J235" s="245">
        <f t="shared" si="85"/>
        <v>11.3796</v>
      </c>
      <c r="K235" s="245">
        <f t="shared" si="86"/>
        <v>28.6404</v>
      </c>
      <c r="L235" s="430"/>
      <c r="M235" s="245"/>
      <c r="N235" s="245"/>
      <c r="P235" s="292"/>
      <c r="Q235" s="300"/>
      <c r="R235" s="301"/>
      <c r="S235" s="302"/>
      <c r="T235" s="295"/>
      <c r="U235" s="300"/>
      <c r="V235" s="300">
        <f t="shared" si="81"/>
        <v>0</v>
      </c>
      <c r="W235" s="293">
        <f t="shared" si="82"/>
        <v>0</v>
      </c>
      <c r="X235" s="298"/>
      <c r="Y235" s="298"/>
      <c r="Z235" s="298"/>
      <c r="AA235" s="298"/>
      <c r="AB235" s="298"/>
      <c r="AC235" s="298"/>
      <c r="AD235" s="298"/>
      <c r="AE235" s="298"/>
      <c r="AF235" s="298"/>
      <c r="AG235" s="298"/>
      <c r="AH235" s="298"/>
      <c r="AI235" s="298"/>
      <c r="AJ235" s="298"/>
    </row>
    <row r="236" spans="1:23" ht="12.75">
      <c r="A236" s="369" t="s">
        <v>78</v>
      </c>
      <c r="B236" s="67" t="s">
        <v>1397</v>
      </c>
      <c r="C236" s="370" t="s">
        <v>1731</v>
      </c>
      <c r="D236" s="68" t="s">
        <v>1420</v>
      </c>
      <c r="E236" s="169">
        <v>113.65</v>
      </c>
      <c r="F236" s="169">
        <v>10.7</v>
      </c>
      <c r="G236" s="365">
        <f t="shared" si="83"/>
        <v>13.375</v>
      </c>
      <c r="H236" s="365">
        <f t="shared" si="84"/>
        <v>11.984</v>
      </c>
      <c r="I236" s="241">
        <v>27.99</v>
      </c>
      <c r="J236" s="245">
        <f t="shared" si="85"/>
        <v>12.411999999999999</v>
      </c>
      <c r="K236" s="245">
        <f t="shared" si="86"/>
        <v>32.468399999999995</v>
      </c>
      <c r="L236" s="246"/>
      <c r="Q236" s="300"/>
      <c r="R236" s="301"/>
      <c r="S236" s="302"/>
      <c r="T236" s="295"/>
      <c r="U236" s="300"/>
      <c r="V236" s="300">
        <f t="shared" si="81"/>
        <v>0</v>
      </c>
      <c r="W236" s="293">
        <f t="shared" si="82"/>
        <v>0</v>
      </c>
    </row>
    <row r="237" spans="1:23" ht="12.75">
      <c r="A237" s="369" t="s">
        <v>79</v>
      </c>
      <c r="B237" s="67" t="s">
        <v>1658</v>
      </c>
      <c r="C237" s="370" t="s">
        <v>1731</v>
      </c>
      <c r="D237" s="68" t="s">
        <v>1420</v>
      </c>
      <c r="E237" s="169">
        <v>149.74</v>
      </c>
      <c r="F237" s="169">
        <v>11.34</v>
      </c>
      <c r="G237" s="365">
        <f t="shared" si="83"/>
        <v>14.175</v>
      </c>
      <c r="H237" s="365">
        <f t="shared" si="84"/>
        <v>12.700800000000001</v>
      </c>
      <c r="I237" s="241">
        <v>34.11</v>
      </c>
      <c r="J237" s="245">
        <f t="shared" si="85"/>
        <v>13.154399999999999</v>
      </c>
      <c r="K237" s="245">
        <f t="shared" si="86"/>
        <v>39.5676</v>
      </c>
      <c r="L237" s="246"/>
      <c r="Q237" s="300"/>
      <c r="R237" s="301"/>
      <c r="S237" s="302"/>
      <c r="T237" s="295"/>
      <c r="U237" s="300"/>
      <c r="V237" s="300">
        <f t="shared" si="81"/>
        <v>0</v>
      </c>
      <c r="W237" s="293">
        <f t="shared" si="82"/>
        <v>0</v>
      </c>
    </row>
    <row r="238" spans="1:23" ht="12.75">
      <c r="A238" s="369" t="s">
        <v>80</v>
      </c>
      <c r="B238" s="67" t="s">
        <v>1659</v>
      </c>
      <c r="C238" s="370" t="s">
        <v>1731</v>
      </c>
      <c r="D238" s="68" t="s">
        <v>1420</v>
      </c>
      <c r="E238" s="169">
        <v>178.32</v>
      </c>
      <c r="F238" s="169">
        <v>12.22</v>
      </c>
      <c r="G238" s="365">
        <f t="shared" si="83"/>
        <v>15.275</v>
      </c>
      <c r="H238" s="365">
        <f t="shared" si="84"/>
        <v>13.686400000000003</v>
      </c>
      <c r="I238" s="241">
        <v>36.93</v>
      </c>
      <c r="J238" s="245">
        <f t="shared" si="85"/>
        <v>14.1752</v>
      </c>
      <c r="K238" s="245">
        <f t="shared" si="86"/>
        <v>42.8388</v>
      </c>
      <c r="L238" s="246"/>
      <c r="Q238" s="300"/>
      <c r="R238" s="301"/>
      <c r="S238" s="302"/>
      <c r="T238" s="295"/>
      <c r="U238" s="300"/>
      <c r="V238" s="300">
        <f t="shared" si="81"/>
        <v>0</v>
      </c>
      <c r="W238" s="293">
        <f t="shared" si="82"/>
        <v>0</v>
      </c>
    </row>
    <row r="239" spans="1:23" ht="12.75">
      <c r="A239" s="369" t="s">
        <v>81</v>
      </c>
      <c r="B239" s="67" t="s">
        <v>1660</v>
      </c>
      <c r="C239" s="370" t="s">
        <v>1731</v>
      </c>
      <c r="D239" s="68" t="s">
        <v>1420</v>
      </c>
      <c r="E239" s="169">
        <v>201.78</v>
      </c>
      <c r="F239" s="169">
        <v>13.51</v>
      </c>
      <c r="G239" s="365">
        <f t="shared" si="83"/>
        <v>16.8875</v>
      </c>
      <c r="H239" s="365">
        <f t="shared" si="84"/>
        <v>15.131200000000002</v>
      </c>
      <c r="I239" s="241">
        <v>43.53</v>
      </c>
      <c r="J239" s="245">
        <f t="shared" si="85"/>
        <v>15.671599999999998</v>
      </c>
      <c r="K239" s="245">
        <f t="shared" si="86"/>
        <v>50.4948</v>
      </c>
      <c r="L239" s="246"/>
      <c r="Q239" s="300"/>
      <c r="R239" s="301"/>
      <c r="S239" s="302"/>
      <c r="T239" s="295"/>
      <c r="U239" s="300"/>
      <c r="V239" s="300">
        <f t="shared" si="81"/>
        <v>0</v>
      </c>
      <c r="W239" s="293">
        <f t="shared" si="82"/>
        <v>0</v>
      </c>
    </row>
    <row r="240" spans="1:23" ht="12.75">
      <c r="A240" s="369" t="s">
        <v>82</v>
      </c>
      <c r="B240" s="353" t="s">
        <v>1661</v>
      </c>
      <c r="C240" s="370" t="s">
        <v>1731</v>
      </c>
      <c r="D240" s="354" t="s">
        <v>1420</v>
      </c>
      <c r="E240" s="355">
        <v>226.18</v>
      </c>
      <c r="F240" s="355">
        <v>15.44</v>
      </c>
      <c r="G240" s="365">
        <f t="shared" si="83"/>
        <v>19.3</v>
      </c>
      <c r="H240" s="365">
        <f t="shared" si="84"/>
        <v>17.2928</v>
      </c>
      <c r="I240" s="356">
        <v>50.85</v>
      </c>
      <c r="J240" s="245">
        <f t="shared" si="85"/>
        <v>17.9104</v>
      </c>
      <c r="K240" s="245">
        <f t="shared" si="86"/>
        <v>58.986</v>
      </c>
      <c r="L240" s="246"/>
      <c r="Q240" s="300"/>
      <c r="R240" s="301"/>
      <c r="S240" s="302"/>
      <c r="T240" s="295"/>
      <c r="U240" s="300"/>
      <c r="V240" s="300">
        <f t="shared" si="81"/>
        <v>0</v>
      </c>
      <c r="W240" s="293">
        <f t="shared" si="82"/>
        <v>0</v>
      </c>
    </row>
    <row r="241" spans="1:23" ht="13.5" thickBot="1">
      <c r="A241" s="378"/>
      <c r="B241" s="378"/>
      <c r="C241" s="378"/>
      <c r="D241" s="378"/>
      <c r="E241" s="364"/>
      <c r="F241" s="364"/>
      <c r="G241" s="364"/>
      <c r="H241" s="364"/>
      <c r="I241" s="364"/>
      <c r="L241" s="246"/>
      <c r="Q241" s="300"/>
      <c r="T241" s="295"/>
      <c r="U241" s="300"/>
      <c r="V241" s="300">
        <f t="shared" si="81"/>
        <v>0</v>
      </c>
      <c r="W241" s="293">
        <f t="shared" si="82"/>
        <v>0</v>
      </c>
    </row>
    <row r="242" spans="1:23" ht="32.25" customHeight="1" thickBot="1">
      <c r="A242" s="62" t="s">
        <v>83</v>
      </c>
      <c r="B242" s="63"/>
      <c r="C242" s="63"/>
      <c r="D242" s="63"/>
      <c r="E242" s="373"/>
      <c r="F242" s="373"/>
      <c r="G242" s="373"/>
      <c r="H242" s="373"/>
      <c r="I242" s="374"/>
      <c r="L242" s="246"/>
      <c r="Q242" s="300"/>
      <c r="S242" s="299"/>
      <c r="T242" s="295"/>
      <c r="U242" s="300"/>
      <c r="V242" s="300">
        <f t="shared" si="81"/>
        <v>0</v>
      </c>
      <c r="W242" s="293">
        <f t="shared" si="82"/>
        <v>0</v>
      </c>
    </row>
    <row r="243" spans="1:23" ht="12.75">
      <c r="A243" s="369" t="s">
        <v>84</v>
      </c>
      <c r="B243" s="370" t="s">
        <v>777</v>
      </c>
      <c r="C243" s="370" t="s">
        <v>1731</v>
      </c>
      <c r="D243" s="371" t="s">
        <v>1420</v>
      </c>
      <c r="E243" s="365">
        <v>367.7</v>
      </c>
      <c r="F243" s="365">
        <v>7.56</v>
      </c>
      <c r="G243" s="365">
        <f>F243*$E$4</f>
        <v>9.45</v>
      </c>
      <c r="H243" s="365">
        <f>F243*$E$5</f>
        <v>8.4672</v>
      </c>
      <c r="I243" s="366">
        <v>24.69</v>
      </c>
      <c r="J243" s="245">
        <f>F243*1.16</f>
        <v>8.769599999999999</v>
      </c>
      <c r="K243" s="245">
        <f>I243*1.16</f>
        <v>28.6404</v>
      </c>
      <c r="L243" s="246"/>
      <c r="Q243" s="300">
        <f aca="true" t="shared" si="87" ref="Q243:Q293">S243/1000</f>
        <v>230.952</v>
      </c>
      <c r="R243" s="301" t="s">
        <v>1860</v>
      </c>
      <c r="S243" s="304">
        <v>230952</v>
      </c>
      <c r="T243" s="295">
        <v>0.2</v>
      </c>
      <c r="U243" s="300">
        <f aca="true" t="shared" si="88" ref="U243:U293">S243*T243</f>
        <v>46190.4</v>
      </c>
      <c r="V243" s="300">
        <f t="shared" si="81"/>
        <v>184.76160000000002</v>
      </c>
      <c r="W243" s="293">
        <f t="shared" si="82"/>
        <v>195.84729600000003</v>
      </c>
    </row>
    <row r="244" spans="1:23" ht="12.75">
      <c r="A244" s="369" t="s">
        <v>85</v>
      </c>
      <c r="B244" s="67" t="s">
        <v>778</v>
      </c>
      <c r="C244" s="370" t="s">
        <v>1731</v>
      </c>
      <c r="D244" s="68" t="s">
        <v>1420</v>
      </c>
      <c r="E244" s="169">
        <v>430.16</v>
      </c>
      <c r="F244" s="169">
        <v>8.28</v>
      </c>
      <c r="G244" s="365">
        <f>F244*$E$4</f>
        <v>10.35</v>
      </c>
      <c r="H244" s="365">
        <f>F244*$E$5</f>
        <v>9.2736</v>
      </c>
      <c r="I244" s="241">
        <v>24.69</v>
      </c>
      <c r="J244" s="245">
        <f>F244*1.16</f>
        <v>9.6048</v>
      </c>
      <c r="K244" s="245">
        <f>I244*1.16</f>
        <v>28.6404</v>
      </c>
      <c r="L244" s="78"/>
      <c r="M244" s="245"/>
      <c r="N244" s="245"/>
      <c r="Q244" s="300">
        <f t="shared" si="87"/>
        <v>280</v>
      </c>
      <c r="R244" s="301" t="s">
        <v>1861</v>
      </c>
      <c r="S244" s="304">
        <v>280000</v>
      </c>
      <c r="T244" s="295">
        <v>0.2</v>
      </c>
      <c r="U244" s="300">
        <f t="shared" si="88"/>
        <v>56000</v>
      </c>
      <c r="V244" s="300">
        <f t="shared" si="81"/>
        <v>224</v>
      </c>
      <c r="W244" s="293">
        <f t="shared" si="82"/>
        <v>237.44</v>
      </c>
    </row>
    <row r="245" spans="1:36" s="66" customFormat="1" ht="12.75" customHeight="1">
      <c r="A245" s="369" t="s">
        <v>86</v>
      </c>
      <c r="B245" s="67" t="s">
        <v>1526</v>
      </c>
      <c r="C245" s="370" t="s">
        <v>1731</v>
      </c>
      <c r="D245" s="68" t="s">
        <v>1420</v>
      </c>
      <c r="E245" s="169">
        <v>496.57</v>
      </c>
      <c r="F245" s="169">
        <v>9</v>
      </c>
      <c r="G245" s="365">
        <f>F245*$E$4</f>
        <v>11.25</v>
      </c>
      <c r="H245" s="365">
        <f>F245*$E$5</f>
        <v>10.080000000000002</v>
      </c>
      <c r="I245" s="241">
        <v>24.69</v>
      </c>
      <c r="J245" s="245">
        <f>F245*1.16</f>
        <v>10.44</v>
      </c>
      <c r="K245" s="245">
        <f>I245*1.16</f>
        <v>28.6404</v>
      </c>
      <c r="L245" s="430"/>
      <c r="M245" s="245"/>
      <c r="N245" s="245"/>
      <c r="P245" s="292"/>
      <c r="Q245" s="300">
        <f t="shared" si="87"/>
        <v>311.904</v>
      </c>
      <c r="R245" s="293"/>
      <c r="S245" s="304">
        <v>311904</v>
      </c>
      <c r="T245" s="295">
        <v>0.2</v>
      </c>
      <c r="U245" s="300">
        <f t="shared" si="88"/>
        <v>62380.8</v>
      </c>
      <c r="V245" s="300">
        <f t="shared" si="81"/>
        <v>249.5232</v>
      </c>
      <c r="W245" s="293">
        <f t="shared" si="82"/>
        <v>264.494592</v>
      </c>
      <c r="X245" s="298"/>
      <c r="Y245" s="298"/>
      <c r="Z245" s="298"/>
      <c r="AA245" s="298"/>
      <c r="AB245" s="298"/>
      <c r="AC245" s="298"/>
      <c r="AD245" s="298"/>
      <c r="AE245" s="298"/>
      <c r="AF245" s="298"/>
      <c r="AG245" s="298"/>
      <c r="AH245" s="298"/>
      <c r="AI245" s="298"/>
      <c r="AJ245" s="298"/>
    </row>
    <row r="246" spans="1:23" ht="12.75">
      <c r="A246" s="369" t="s">
        <v>87</v>
      </c>
      <c r="B246" s="67"/>
      <c r="C246" s="67"/>
      <c r="D246" s="68"/>
      <c r="E246" s="169"/>
      <c r="F246" s="169"/>
      <c r="G246" s="169"/>
      <c r="H246" s="169"/>
      <c r="I246" s="241"/>
      <c r="L246" s="246"/>
      <c r="Q246" s="300">
        <f t="shared" si="87"/>
        <v>0</v>
      </c>
      <c r="S246" s="297"/>
      <c r="T246" s="295">
        <v>0.2</v>
      </c>
      <c r="U246" s="300">
        <f t="shared" si="88"/>
        <v>0</v>
      </c>
      <c r="V246" s="300">
        <f t="shared" si="81"/>
        <v>0</v>
      </c>
      <c r="W246" s="293">
        <f t="shared" si="82"/>
        <v>0</v>
      </c>
    </row>
    <row r="247" spans="1:23" ht="12.75">
      <c r="A247" s="369" t="s">
        <v>88</v>
      </c>
      <c r="B247" s="67"/>
      <c r="C247" s="67"/>
      <c r="D247" s="68"/>
      <c r="E247" s="169"/>
      <c r="F247" s="169"/>
      <c r="G247" s="169"/>
      <c r="H247" s="169"/>
      <c r="I247" s="241"/>
      <c r="L247" s="246"/>
      <c r="Q247" s="300">
        <f t="shared" si="87"/>
        <v>0</v>
      </c>
      <c r="S247" s="297"/>
      <c r="T247" s="295">
        <v>0.2</v>
      </c>
      <c r="U247" s="300">
        <f t="shared" si="88"/>
        <v>0</v>
      </c>
      <c r="V247" s="300">
        <f t="shared" si="81"/>
        <v>0</v>
      </c>
      <c r="W247" s="293">
        <f t="shared" si="82"/>
        <v>0</v>
      </c>
    </row>
    <row r="248" spans="1:23" ht="12.75">
      <c r="A248" s="369" t="s">
        <v>89</v>
      </c>
      <c r="B248" s="67"/>
      <c r="C248" s="67"/>
      <c r="D248" s="68"/>
      <c r="E248" s="169"/>
      <c r="F248" s="169"/>
      <c r="G248" s="169"/>
      <c r="H248" s="169"/>
      <c r="I248" s="241"/>
      <c r="L248" s="246"/>
      <c r="Q248" s="300">
        <f t="shared" si="87"/>
        <v>0</v>
      </c>
      <c r="S248" s="297"/>
      <c r="T248" s="295">
        <v>0.2</v>
      </c>
      <c r="U248" s="300">
        <f t="shared" si="88"/>
        <v>0</v>
      </c>
      <c r="V248" s="300">
        <f t="shared" si="81"/>
        <v>0</v>
      </c>
      <c r="W248" s="293">
        <f t="shared" si="82"/>
        <v>0</v>
      </c>
    </row>
    <row r="249" spans="1:23" ht="12.75">
      <c r="A249" s="369" t="s">
        <v>90</v>
      </c>
      <c r="B249" s="353"/>
      <c r="C249" s="353"/>
      <c r="D249" s="354"/>
      <c r="E249" s="355"/>
      <c r="F249" s="355"/>
      <c r="G249" s="355"/>
      <c r="H249" s="355"/>
      <c r="I249" s="356"/>
      <c r="L249" s="246"/>
      <c r="Q249" s="300">
        <f t="shared" si="87"/>
        <v>0</v>
      </c>
      <c r="S249" s="297"/>
      <c r="T249" s="295">
        <v>0.2</v>
      </c>
      <c r="U249" s="300">
        <f t="shared" si="88"/>
        <v>0</v>
      </c>
      <c r="V249" s="300">
        <f t="shared" si="81"/>
        <v>0</v>
      </c>
      <c r="W249" s="293">
        <f t="shared" si="82"/>
        <v>0</v>
      </c>
    </row>
    <row r="250" spans="1:23" ht="13.5" thickBot="1">
      <c r="A250" s="380"/>
      <c r="B250" s="381"/>
      <c r="C250" s="381"/>
      <c r="D250" s="379"/>
      <c r="E250" s="364"/>
      <c r="F250" s="364"/>
      <c r="G250" s="364"/>
      <c r="H250" s="364"/>
      <c r="I250" s="364"/>
      <c r="L250" s="246"/>
      <c r="Q250" s="300">
        <f t="shared" si="87"/>
        <v>0</v>
      </c>
      <c r="S250" s="297"/>
      <c r="T250" s="295">
        <v>0.2</v>
      </c>
      <c r="U250" s="300">
        <f t="shared" si="88"/>
        <v>0</v>
      </c>
      <c r="V250" s="300">
        <f t="shared" si="81"/>
        <v>0</v>
      </c>
      <c r="W250" s="293">
        <f t="shared" si="82"/>
        <v>0</v>
      </c>
    </row>
    <row r="251" spans="1:23" ht="32.25" customHeight="1" thickBot="1">
      <c r="A251" s="62" t="s">
        <v>91</v>
      </c>
      <c r="B251" s="63"/>
      <c r="C251" s="63"/>
      <c r="D251" s="63"/>
      <c r="E251" s="373"/>
      <c r="F251" s="373"/>
      <c r="G251" s="373"/>
      <c r="H251" s="373"/>
      <c r="I251" s="374"/>
      <c r="L251" s="246"/>
      <c r="Q251" s="300">
        <f t="shared" si="87"/>
        <v>0</v>
      </c>
      <c r="S251" s="299"/>
      <c r="U251" s="300">
        <f t="shared" si="88"/>
        <v>0</v>
      </c>
      <c r="V251" s="300">
        <f t="shared" si="81"/>
        <v>0</v>
      </c>
      <c r="W251" s="293">
        <f t="shared" si="82"/>
        <v>0</v>
      </c>
    </row>
    <row r="252" spans="1:23" ht="12.75">
      <c r="A252" s="369" t="s">
        <v>92</v>
      </c>
      <c r="B252" s="370" t="s">
        <v>1873</v>
      </c>
      <c r="C252" s="370" t="s">
        <v>1731</v>
      </c>
      <c r="D252" s="371" t="s">
        <v>1420</v>
      </c>
      <c r="E252" s="365">
        <v>27.16</v>
      </c>
      <c r="F252" s="365">
        <v>7.56</v>
      </c>
      <c r="G252" s="365">
        <f aca="true" t="shared" si="89" ref="G252:G259">F252*$E$4</f>
        <v>9.45</v>
      </c>
      <c r="H252" s="365">
        <f aca="true" t="shared" si="90" ref="H252:H259">F252*$E$5</f>
        <v>8.4672</v>
      </c>
      <c r="I252" s="366">
        <v>24.69</v>
      </c>
      <c r="J252" s="245">
        <f aca="true" t="shared" si="91" ref="J252:J259">F252*1.16</f>
        <v>8.769599999999999</v>
      </c>
      <c r="K252" s="245">
        <f aca="true" t="shared" si="92" ref="K252:K259">I252*1.16</f>
        <v>28.6404</v>
      </c>
      <c r="L252" s="246"/>
      <c r="Q252" s="300">
        <f t="shared" si="87"/>
        <v>45.071</v>
      </c>
      <c r="R252" s="301" t="s">
        <v>1851</v>
      </c>
      <c r="S252" s="302">
        <v>45071</v>
      </c>
      <c r="T252" s="293">
        <v>0.55</v>
      </c>
      <c r="U252" s="300">
        <f t="shared" si="88"/>
        <v>24789.050000000003</v>
      </c>
      <c r="V252" s="300">
        <f t="shared" si="81"/>
        <v>20.28195</v>
      </c>
      <c r="W252" s="293">
        <f t="shared" si="82"/>
        <v>21.498867</v>
      </c>
    </row>
    <row r="253" spans="1:23" ht="12.75">
      <c r="A253" s="369" t="s">
        <v>93</v>
      </c>
      <c r="B253" s="67" t="s">
        <v>1874</v>
      </c>
      <c r="C253" s="370" t="s">
        <v>1731</v>
      </c>
      <c r="D253" s="68" t="s">
        <v>1420</v>
      </c>
      <c r="E253" s="169">
        <v>29.58</v>
      </c>
      <c r="F253" s="169">
        <v>8.28</v>
      </c>
      <c r="G253" s="365">
        <f t="shared" si="89"/>
        <v>10.35</v>
      </c>
      <c r="H253" s="365">
        <f t="shared" si="90"/>
        <v>9.2736</v>
      </c>
      <c r="I253" s="241">
        <v>24.69</v>
      </c>
      <c r="J253" s="245">
        <f t="shared" si="91"/>
        <v>9.6048</v>
      </c>
      <c r="K253" s="245">
        <f t="shared" si="92"/>
        <v>28.6404</v>
      </c>
      <c r="L253" s="246"/>
      <c r="Q253" s="300">
        <f t="shared" si="87"/>
        <v>49.086</v>
      </c>
      <c r="R253" s="301" t="s">
        <v>1852</v>
      </c>
      <c r="S253" s="302">
        <v>49086</v>
      </c>
      <c r="T253" s="293">
        <v>0.55</v>
      </c>
      <c r="U253" s="300">
        <f t="shared" si="88"/>
        <v>26997.300000000003</v>
      </c>
      <c r="V253" s="300">
        <f t="shared" si="81"/>
        <v>22.088699999999996</v>
      </c>
      <c r="W253" s="293">
        <f t="shared" si="82"/>
        <v>23.414021999999996</v>
      </c>
    </row>
    <row r="254" spans="1:23" ht="12.75">
      <c r="A254" s="369" t="s">
        <v>94</v>
      </c>
      <c r="B254" s="67" t="s">
        <v>1875</v>
      </c>
      <c r="C254" s="370" t="s">
        <v>1731</v>
      </c>
      <c r="D254" s="68" t="s">
        <v>1420</v>
      </c>
      <c r="E254" s="169">
        <v>35.96</v>
      </c>
      <c r="F254" s="169">
        <v>9.81</v>
      </c>
      <c r="G254" s="365">
        <f t="shared" si="89"/>
        <v>12.262500000000001</v>
      </c>
      <c r="H254" s="365">
        <f t="shared" si="90"/>
        <v>10.987200000000001</v>
      </c>
      <c r="I254" s="241">
        <v>24.69</v>
      </c>
      <c r="J254" s="245">
        <f t="shared" si="91"/>
        <v>11.3796</v>
      </c>
      <c r="K254" s="245">
        <f t="shared" si="92"/>
        <v>28.6404</v>
      </c>
      <c r="L254" s="246"/>
      <c r="Q254" s="300">
        <f t="shared" si="87"/>
        <v>57.477</v>
      </c>
      <c r="R254" s="301" t="s">
        <v>1853</v>
      </c>
      <c r="S254" s="302">
        <v>57477</v>
      </c>
      <c r="T254" s="293">
        <v>0.55</v>
      </c>
      <c r="U254" s="300">
        <f t="shared" si="88"/>
        <v>31612.350000000002</v>
      </c>
      <c r="V254" s="300">
        <f t="shared" si="81"/>
        <v>25.864649999999997</v>
      </c>
      <c r="W254" s="293">
        <f t="shared" si="82"/>
        <v>27.416528999999997</v>
      </c>
    </row>
    <row r="255" spans="1:23" ht="12.75">
      <c r="A255" s="369" t="s">
        <v>95</v>
      </c>
      <c r="B255" s="67" t="s">
        <v>1398</v>
      </c>
      <c r="C255" s="370" t="s">
        <v>1731</v>
      </c>
      <c r="D255" s="68" t="s">
        <v>1420</v>
      </c>
      <c r="E255" s="169">
        <v>38.34</v>
      </c>
      <c r="F255" s="169">
        <v>10.7</v>
      </c>
      <c r="G255" s="365">
        <f t="shared" si="89"/>
        <v>13.375</v>
      </c>
      <c r="H255" s="365">
        <f t="shared" si="90"/>
        <v>11.984</v>
      </c>
      <c r="I255" s="241">
        <v>27.99</v>
      </c>
      <c r="J255" s="245">
        <f t="shared" si="91"/>
        <v>12.411999999999999</v>
      </c>
      <c r="K255" s="245">
        <f t="shared" si="92"/>
        <v>32.468399999999995</v>
      </c>
      <c r="L255" s="246"/>
      <c r="Q255" s="300">
        <f t="shared" si="87"/>
        <v>63.618</v>
      </c>
      <c r="R255" s="301" t="s">
        <v>1854</v>
      </c>
      <c r="S255" s="302">
        <v>63618</v>
      </c>
      <c r="T255" s="293">
        <v>0.55</v>
      </c>
      <c r="U255" s="300">
        <f t="shared" si="88"/>
        <v>34989.9</v>
      </c>
      <c r="V255" s="300">
        <f t="shared" si="81"/>
        <v>28.6281</v>
      </c>
      <c r="W255" s="293">
        <f t="shared" si="82"/>
        <v>30.345786</v>
      </c>
    </row>
    <row r="256" spans="1:23" ht="12.75">
      <c r="A256" s="369" t="s">
        <v>96</v>
      </c>
      <c r="B256" s="67" t="s">
        <v>1876</v>
      </c>
      <c r="C256" s="370" t="s">
        <v>1731</v>
      </c>
      <c r="D256" s="68" t="s">
        <v>1420</v>
      </c>
      <c r="E256" s="169">
        <v>45.92</v>
      </c>
      <c r="F256" s="169">
        <v>11.34</v>
      </c>
      <c r="G256" s="365">
        <f t="shared" si="89"/>
        <v>14.175</v>
      </c>
      <c r="H256" s="365">
        <f t="shared" si="90"/>
        <v>12.700800000000001</v>
      </c>
      <c r="I256" s="241">
        <v>28.07</v>
      </c>
      <c r="J256" s="245">
        <f t="shared" si="91"/>
        <v>13.154399999999999</v>
      </c>
      <c r="K256" s="245">
        <f t="shared" si="92"/>
        <v>32.5612</v>
      </c>
      <c r="L256" s="246"/>
      <c r="Q256" s="300">
        <f t="shared" si="87"/>
        <v>76.188</v>
      </c>
      <c r="R256" s="301" t="s">
        <v>1855</v>
      </c>
      <c r="S256" s="302">
        <v>76188</v>
      </c>
      <c r="T256" s="293">
        <v>0.55</v>
      </c>
      <c r="U256" s="300">
        <f t="shared" si="88"/>
        <v>41903.4</v>
      </c>
      <c r="V256" s="300">
        <f t="shared" si="81"/>
        <v>34.2846</v>
      </c>
      <c r="W256" s="293">
        <f t="shared" si="82"/>
        <v>36.341676</v>
      </c>
    </row>
    <row r="257" spans="1:23" ht="12.75">
      <c r="A257" s="369" t="s">
        <v>97</v>
      </c>
      <c r="B257" s="67" t="s">
        <v>1877</v>
      </c>
      <c r="C257" s="370" t="s">
        <v>1731</v>
      </c>
      <c r="D257" s="68" t="s">
        <v>1420</v>
      </c>
      <c r="E257" s="169">
        <v>50.59</v>
      </c>
      <c r="F257" s="169">
        <v>12.22</v>
      </c>
      <c r="G257" s="365">
        <f t="shared" si="89"/>
        <v>15.275</v>
      </c>
      <c r="H257" s="365">
        <f t="shared" si="90"/>
        <v>13.686400000000003</v>
      </c>
      <c r="I257" s="241">
        <v>36.93</v>
      </c>
      <c r="J257" s="245">
        <f t="shared" si="91"/>
        <v>14.1752</v>
      </c>
      <c r="K257" s="245">
        <f t="shared" si="92"/>
        <v>42.8388</v>
      </c>
      <c r="L257" s="246"/>
      <c r="Q257" s="300">
        <f t="shared" si="87"/>
        <v>83.939</v>
      </c>
      <c r="R257" s="301" t="s">
        <v>1856</v>
      </c>
      <c r="S257" s="302">
        <v>83939</v>
      </c>
      <c r="T257" s="293">
        <v>0.55</v>
      </c>
      <c r="U257" s="300">
        <f t="shared" si="88"/>
        <v>46166.450000000004</v>
      </c>
      <c r="V257" s="300">
        <f t="shared" si="81"/>
        <v>37.772549999999995</v>
      </c>
      <c r="W257" s="293">
        <f t="shared" si="82"/>
        <v>40.038903</v>
      </c>
    </row>
    <row r="258" spans="1:23" ht="12.75">
      <c r="A258" s="369" t="s">
        <v>98</v>
      </c>
      <c r="B258" s="67" t="s">
        <v>1878</v>
      </c>
      <c r="C258" s="370" t="s">
        <v>1731</v>
      </c>
      <c r="D258" s="68" t="s">
        <v>1420</v>
      </c>
      <c r="E258" s="169">
        <v>54.89</v>
      </c>
      <c r="F258" s="169">
        <v>13.51</v>
      </c>
      <c r="G258" s="365">
        <f t="shared" si="89"/>
        <v>16.8875</v>
      </c>
      <c r="H258" s="365">
        <f t="shared" si="90"/>
        <v>15.131200000000002</v>
      </c>
      <c r="I258" s="241">
        <v>43.53</v>
      </c>
      <c r="J258" s="245">
        <f t="shared" si="91"/>
        <v>15.671599999999998</v>
      </c>
      <c r="K258" s="245">
        <f t="shared" si="92"/>
        <v>50.4948</v>
      </c>
      <c r="L258" s="246"/>
      <c r="Q258" s="300">
        <f t="shared" si="87"/>
        <v>91.085</v>
      </c>
      <c r="R258" s="301" t="s">
        <v>1857</v>
      </c>
      <c r="S258" s="302">
        <v>91085</v>
      </c>
      <c r="T258" s="293">
        <v>0.55</v>
      </c>
      <c r="U258" s="300">
        <f t="shared" si="88"/>
        <v>50096.75000000001</v>
      </c>
      <c r="V258" s="300">
        <f t="shared" si="81"/>
        <v>40.988249999999994</v>
      </c>
      <c r="W258" s="293">
        <f t="shared" si="82"/>
        <v>43.447545</v>
      </c>
    </row>
    <row r="259" spans="1:23" ht="12.75">
      <c r="A259" s="369" t="s">
        <v>99</v>
      </c>
      <c r="B259" s="67" t="s">
        <v>1879</v>
      </c>
      <c r="C259" s="370" t="s">
        <v>1731</v>
      </c>
      <c r="D259" s="68" t="s">
        <v>1420</v>
      </c>
      <c r="E259" s="169">
        <v>58.32</v>
      </c>
      <c r="F259" s="169">
        <v>15.44</v>
      </c>
      <c r="G259" s="365">
        <f t="shared" si="89"/>
        <v>19.3</v>
      </c>
      <c r="H259" s="365">
        <f t="shared" si="90"/>
        <v>17.2928</v>
      </c>
      <c r="I259" s="241">
        <v>50.85</v>
      </c>
      <c r="J259" s="245">
        <f t="shared" si="91"/>
        <v>17.9104</v>
      </c>
      <c r="K259" s="245">
        <f t="shared" si="92"/>
        <v>58.986</v>
      </c>
      <c r="L259" s="246"/>
      <c r="Q259" s="300">
        <f t="shared" si="87"/>
        <v>96.774</v>
      </c>
      <c r="R259" s="301" t="s">
        <v>1858</v>
      </c>
      <c r="S259" s="302">
        <v>96774</v>
      </c>
      <c r="T259" s="293">
        <v>0.55</v>
      </c>
      <c r="U259" s="300">
        <f t="shared" si="88"/>
        <v>53225.700000000004</v>
      </c>
      <c r="V259" s="300">
        <f t="shared" si="81"/>
        <v>43.5483</v>
      </c>
      <c r="W259" s="293">
        <f t="shared" si="82"/>
        <v>46.161198</v>
      </c>
    </row>
    <row r="260" spans="1:23" ht="12.75">
      <c r="A260" s="352"/>
      <c r="B260" s="353"/>
      <c r="C260" s="353"/>
      <c r="D260" s="354"/>
      <c r="E260" s="355"/>
      <c r="F260" s="355"/>
      <c r="G260" s="355"/>
      <c r="H260" s="355"/>
      <c r="I260" s="356"/>
      <c r="L260" s="78"/>
      <c r="M260" s="245"/>
      <c r="N260" s="245"/>
      <c r="Q260" s="300">
        <f t="shared" si="87"/>
        <v>0</v>
      </c>
      <c r="S260" s="297"/>
      <c r="T260" s="293">
        <v>0.55</v>
      </c>
      <c r="U260" s="300">
        <f t="shared" si="88"/>
        <v>0</v>
      </c>
      <c r="V260" s="300">
        <f t="shared" si="81"/>
        <v>0</v>
      </c>
      <c r="W260" s="293">
        <f t="shared" si="82"/>
        <v>0</v>
      </c>
    </row>
    <row r="261" spans="1:36" s="66" customFormat="1" ht="15.75" customHeight="1" thickBot="1">
      <c r="A261" s="380"/>
      <c r="B261" s="381"/>
      <c r="C261" s="381"/>
      <c r="D261" s="379"/>
      <c r="E261" s="364"/>
      <c r="F261" s="364"/>
      <c r="G261" s="364"/>
      <c r="H261" s="364"/>
      <c r="I261" s="364"/>
      <c r="L261" s="430"/>
      <c r="M261" s="245"/>
      <c r="N261" s="245"/>
      <c r="P261" s="292"/>
      <c r="Q261" s="300">
        <f t="shared" si="87"/>
        <v>0</v>
      </c>
      <c r="R261" s="293"/>
      <c r="S261" s="297"/>
      <c r="T261" s="293">
        <v>0.55</v>
      </c>
      <c r="U261" s="300">
        <f t="shared" si="88"/>
        <v>0</v>
      </c>
      <c r="V261" s="300">
        <f t="shared" si="81"/>
        <v>0</v>
      </c>
      <c r="W261" s="293">
        <f t="shared" si="82"/>
        <v>0</v>
      </c>
      <c r="X261" s="298"/>
      <c r="Y261" s="298"/>
      <c r="Z261" s="298"/>
      <c r="AA261" s="298"/>
      <c r="AB261" s="298"/>
      <c r="AC261" s="298"/>
      <c r="AD261" s="298"/>
      <c r="AE261" s="298"/>
      <c r="AF261" s="298"/>
      <c r="AG261" s="298"/>
      <c r="AH261" s="298"/>
      <c r="AI261" s="298"/>
      <c r="AJ261" s="298"/>
    </row>
    <row r="262" spans="1:23" ht="32.25" customHeight="1" thickBot="1">
      <c r="A262" s="62" t="s">
        <v>100</v>
      </c>
      <c r="B262" s="63"/>
      <c r="C262" s="63"/>
      <c r="D262" s="63"/>
      <c r="E262" s="372"/>
      <c r="F262" s="373"/>
      <c r="G262" s="373"/>
      <c r="H262" s="373"/>
      <c r="I262" s="374"/>
      <c r="L262" s="246"/>
      <c r="Q262" s="300">
        <f t="shared" si="87"/>
        <v>0</v>
      </c>
      <c r="S262" s="299"/>
      <c r="U262" s="300">
        <f t="shared" si="88"/>
        <v>0</v>
      </c>
      <c r="V262" s="300">
        <f t="shared" si="81"/>
        <v>0</v>
      </c>
      <c r="W262" s="293">
        <f t="shared" si="82"/>
        <v>0</v>
      </c>
    </row>
    <row r="263" spans="1:23" ht="12.75">
      <c r="A263" s="369" t="s">
        <v>101</v>
      </c>
      <c r="B263" s="370" t="s">
        <v>1880</v>
      </c>
      <c r="C263" s="370" t="s">
        <v>1731</v>
      </c>
      <c r="D263" s="371" t="s">
        <v>1420</v>
      </c>
      <c r="E263" s="365">
        <v>2.68</v>
      </c>
      <c r="F263" s="365">
        <v>2.5</v>
      </c>
      <c r="G263" s="365">
        <f aca="true" t="shared" si="93" ref="G263:G276">F263*$E$4</f>
        <v>3.125</v>
      </c>
      <c r="H263" s="365">
        <f aca="true" t="shared" si="94" ref="H263:H276">F263*$E$5</f>
        <v>2.8000000000000003</v>
      </c>
      <c r="I263" s="366">
        <v>16</v>
      </c>
      <c r="J263" s="245">
        <f aca="true" t="shared" si="95" ref="J263:J276">F263*1.16</f>
        <v>2.9</v>
      </c>
      <c r="K263" s="245">
        <f aca="true" t="shared" si="96" ref="K263:K276">I263*1.16</f>
        <v>18.56</v>
      </c>
      <c r="L263" s="246"/>
      <c r="Q263" s="300">
        <f t="shared" si="87"/>
        <v>3.452</v>
      </c>
      <c r="R263" s="301" t="s">
        <v>216</v>
      </c>
      <c r="S263" s="306">
        <v>3452</v>
      </c>
      <c r="T263" s="293">
        <v>0.62</v>
      </c>
      <c r="U263" s="300">
        <f t="shared" si="88"/>
        <v>2140.24</v>
      </c>
      <c r="V263" s="300">
        <f t="shared" si="81"/>
        <v>1.3117600000000003</v>
      </c>
      <c r="W263" s="293">
        <f t="shared" si="82"/>
        <v>1.3904656000000004</v>
      </c>
    </row>
    <row r="264" spans="1:23" ht="12.75">
      <c r="A264" s="369" t="s">
        <v>102</v>
      </c>
      <c r="B264" s="67" t="s">
        <v>1881</v>
      </c>
      <c r="C264" s="370" t="s">
        <v>1731</v>
      </c>
      <c r="D264" s="68" t="s">
        <v>1420</v>
      </c>
      <c r="E264" s="169">
        <v>4.09</v>
      </c>
      <c r="F264" s="169">
        <v>2.5</v>
      </c>
      <c r="G264" s="365">
        <f t="shared" si="93"/>
        <v>3.125</v>
      </c>
      <c r="H264" s="365">
        <f t="shared" si="94"/>
        <v>2.8000000000000003</v>
      </c>
      <c r="I264" s="241">
        <v>17.7</v>
      </c>
      <c r="J264" s="245">
        <f t="shared" si="95"/>
        <v>2.9</v>
      </c>
      <c r="K264" s="245">
        <f t="shared" si="96"/>
        <v>20.531999999999996</v>
      </c>
      <c r="L264" s="246"/>
      <c r="Q264" s="300">
        <f t="shared" si="87"/>
        <v>5.282</v>
      </c>
      <c r="R264" s="301" t="s">
        <v>217</v>
      </c>
      <c r="S264" s="306">
        <v>5282</v>
      </c>
      <c r="T264" s="293">
        <v>0.62</v>
      </c>
      <c r="U264" s="300">
        <f t="shared" si="88"/>
        <v>3274.84</v>
      </c>
      <c r="V264" s="300">
        <f t="shared" si="81"/>
        <v>2.00716</v>
      </c>
      <c r="W264" s="293">
        <f t="shared" si="82"/>
        <v>2.1275896</v>
      </c>
    </row>
    <row r="265" spans="1:23" ht="12.75">
      <c r="A265" s="369" t="s">
        <v>103</v>
      </c>
      <c r="B265" s="67" t="s">
        <v>1882</v>
      </c>
      <c r="C265" s="370" t="s">
        <v>1731</v>
      </c>
      <c r="D265" s="68" t="s">
        <v>1420</v>
      </c>
      <c r="E265" s="169">
        <v>6.35</v>
      </c>
      <c r="F265" s="169">
        <v>2.73</v>
      </c>
      <c r="G265" s="365">
        <f t="shared" si="93"/>
        <v>3.4125</v>
      </c>
      <c r="H265" s="365">
        <f t="shared" si="94"/>
        <v>3.0576000000000003</v>
      </c>
      <c r="I265" s="241">
        <v>18.99</v>
      </c>
      <c r="J265" s="245">
        <f t="shared" si="95"/>
        <v>3.1668</v>
      </c>
      <c r="K265" s="245">
        <f t="shared" si="96"/>
        <v>22.028399999999998</v>
      </c>
      <c r="L265" s="246"/>
      <c r="Q265" s="300">
        <f t="shared" si="87"/>
        <v>8.502</v>
      </c>
      <c r="R265" s="301" t="s">
        <v>218</v>
      </c>
      <c r="S265" s="306">
        <v>8502</v>
      </c>
      <c r="T265" s="293">
        <v>0.62</v>
      </c>
      <c r="U265" s="300">
        <f t="shared" si="88"/>
        <v>5271.24</v>
      </c>
      <c r="V265" s="300">
        <f t="shared" si="81"/>
        <v>3.23076</v>
      </c>
      <c r="W265" s="293">
        <f t="shared" si="82"/>
        <v>3.4246056000000005</v>
      </c>
    </row>
    <row r="266" spans="1:23" ht="12.75">
      <c r="A266" s="369" t="s">
        <v>104</v>
      </c>
      <c r="B266" s="67" t="s">
        <v>1883</v>
      </c>
      <c r="C266" s="370" t="s">
        <v>1731</v>
      </c>
      <c r="D266" s="68" t="s">
        <v>1420</v>
      </c>
      <c r="E266" s="169">
        <v>8.63</v>
      </c>
      <c r="F266" s="169">
        <v>2.9</v>
      </c>
      <c r="G266" s="365">
        <f t="shared" si="93"/>
        <v>3.625</v>
      </c>
      <c r="H266" s="365">
        <f t="shared" si="94"/>
        <v>3.248</v>
      </c>
      <c r="I266" s="241">
        <v>20.27</v>
      </c>
      <c r="J266" s="245">
        <f t="shared" si="95"/>
        <v>3.364</v>
      </c>
      <c r="K266" s="245">
        <f t="shared" si="96"/>
        <v>23.513199999999998</v>
      </c>
      <c r="L266" s="246"/>
      <c r="Q266" s="300">
        <f t="shared" si="87"/>
        <v>11.135</v>
      </c>
      <c r="R266" s="301" t="s">
        <v>219</v>
      </c>
      <c r="S266" s="306">
        <v>11135</v>
      </c>
      <c r="T266" s="293">
        <v>0.62</v>
      </c>
      <c r="U266" s="300">
        <f t="shared" si="88"/>
        <v>6903.7</v>
      </c>
      <c r="V266" s="300">
        <f t="shared" si="81"/>
        <v>4.2313</v>
      </c>
      <c r="W266" s="293">
        <f t="shared" si="82"/>
        <v>4.485178</v>
      </c>
    </row>
    <row r="267" spans="1:23" ht="12.75">
      <c r="A267" s="369" t="s">
        <v>105</v>
      </c>
      <c r="B267" s="67"/>
      <c r="C267" s="370"/>
      <c r="D267" s="68"/>
      <c r="E267" s="169"/>
      <c r="F267" s="169"/>
      <c r="G267" s="365"/>
      <c r="H267" s="365"/>
      <c r="I267" s="241"/>
      <c r="J267" s="245"/>
      <c r="K267" s="245"/>
      <c r="L267" s="246"/>
      <c r="Q267" s="300">
        <f t="shared" si="87"/>
        <v>0</v>
      </c>
      <c r="R267" s="301"/>
      <c r="S267" s="307"/>
      <c r="T267" s="293">
        <v>0.62</v>
      </c>
      <c r="U267" s="300">
        <f t="shared" si="88"/>
        <v>0</v>
      </c>
      <c r="V267" s="300">
        <f t="shared" si="81"/>
        <v>0</v>
      </c>
      <c r="W267" s="293">
        <f t="shared" si="82"/>
        <v>0</v>
      </c>
    </row>
    <row r="268" spans="1:23" ht="12.75">
      <c r="A268" s="369" t="s">
        <v>106</v>
      </c>
      <c r="B268" s="67" t="s">
        <v>1884</v>
      </c>
      <c r="C268" s="370" t="s">
        <v>1731</v>
      </c>
      <c r="D268" s="68" t="s">
        <v>1420</v>
      </c>
      <c r="E268" s="169">
        <v>3.36</v>
      </c>
      <c r="F268" s="169">
        <v>2.73</v>
      </c>
      <c r="G268" s="365">
        <f t="shared" si="93"/>
        <v>3.4125</v>
      </c>
      <c r="H268" s="365">
        <f t="shared" si="94"/>
        <v>3.0576000000000003</v>
      </c>
      <c r="I268" s="241">
        <v>18.4</v>
      </c>
      <c r="J268" s="245">
        <f t="shared" si="95"/>
        <v>3.1668</v>
      </c>
      <c r="K268" s="245">
        <f t="shared" si="96"/>
        <v>21.343999999999998</v>
      </c>
      <c r="L268" s="246"/>
      <c r="Q268" s="300">
        <f t="shared" si="87"/>
        <v>4.644</v>
      </c>
      <c r="R268" s="301" t="s">
        <v>222</v>
      </c>
      <c r="S268" s="306">
        <v>4644</v>
      </c>
      <c r="T268" s="293">
        <v>0.62</v>
      </c>
      <c r="U268" s="300">
        <f t="shared" si="88"/>
        <v>2879.28</v>
      </c>
      <c r="V268" s="300">
        <f t="shared" si="81"/>
        <v>1.7647199999999998</v>
      </c>
      <c r="W268" s="293">
        <f t="shared" si="82"/>
        <v>1.8706032</v>
      </c>
    </row>
    <row r="269" spans="1:23" ht="12.75">
      <c r="A269" s="369" t="s">
        <v>107</v>
      </c>
      <c r="B269" s="67" t="s">
        <v>1885</v>
      </c>
      <c r="C269" s="370" t="s">
        <v>1731</v>
      </c>
      <c r="D269" s="68" t="s">
        <v>1420</v>
      </c>
      <c r="E269" s="169">
        <v>5</v>
      </c>
      <c r="F269" s="169">
        <v>2.73</v>
      </c>
      <c r="G269" s="365">
        <f t="shared" si="93"/>
        <v>3.4125</v>
      </c>
      <c r="H269" s="365">
        <f t="shared" si="94"/>
        <v>3.0576000000000003</v>
      </c>
      <c r="I269" s="241">
        <v>20.34</v>
      </c>
      <c r="J269" s="245">
        <f t="shared" si="95"/>
        <v>3.1668</v>
      </c>
      <c r="K269" s="245">
        <f t="shared" si="96"/>
        <v>23.594399999999997</v>
      </c>
      <c r="L269" s="246"/>
      <c r="Q269" s="300">
        <f t="shared" si="87"/>
        <v>6.579</v>
      </c>
      <c r="R269" s="301" t="s">
        <v>223</v>
      </c>
      <c r="S269" s="306">
        <v>6579</v>
      </c>
      <c r="T269" s="293">
        <v>0.62</v>
      </c>
      <c r="U269" s="300">
        <f t="shared" si="88"/>
        <v>4078.98</v>
      </c>
      <c r="V269" s="300">
        <f t="shared" si="81"/>
        <v>2.50002</v>
      </c>
      <c r="W269" s="293">
        <f t="shared" si="82"/>
        <v>2.6500212000000003</v>
      </c>
    </row>
    <row r="270" spans="1:23" ht="12.75">
      <c r="A270" s="369" t="s">
        <v>108</v>
      </c>
      <c r="B270" s="67" t="s">
        <v>1886</v>
      </c>
      <c r="C270" s="370" t="s">
        <v>1731</v>
      </c>
      <c r="D270" s="68" t="s">
        <v>1420</v>
      </c>
      <c r="E270" s="169">
        <v>8.34</v>
      </c>
      <c r="F270" s="169">
        <v>2.86</v>
      </c>
      <c r="G270" s="365">
        <f t="shared" si="93"/>
        <v>3.5749999999999997</v>
      </c>
      <c r="H270" s="365">
        <f t="shared" si="94"/>
        <v>3.2032000000000003</v>
      </c>
      <c r="I270" s="241">
        <v>21.84</v>
      </c>
      <c r="J270" s="245">
        <f t="shared" si="95"/>
        <v>3.3175999999999997</v>
      </c>
      <c r="K270" s="245">
        <f t="shared" si="96"/>
        <v>25.3344</v>
      </c>
      <c r="L270" s="246"/>
      <c r="Q270" s="300">
        <f t="shared" si="87"/>
        <v>10.972</v>
      </c>
      <c r="R270" s="301" t="s">
        <v>224</v>
      </c>
      <c r="S270" s="306">
        <v>10972</v>
      </c>
      <c r="T270" s="293">
        <v>0.62</v>
      </c>
      <c r="U270" s="300">
        <f t="shared" si="88"/>
        <v>6802.64</v>
      </c>
      <c r="V270" s="300">
        <f t="shared" si="81"/>
        <v>4.169359999999999</v>
      </c>
      <c r="W270" s="293">
        <f t="shared" si="82"/>
        <v>4.4195215999999995</v>
      </c>
    </row>
    <row r="271" spans="1:23" ht="12.75">
      <c r="A271" s="369" t="s">
        <v>109</v>
      </c>
      <c r="B271" s="67" t="s">
        <v>1887</v>
      </c>
      <c r="C271" s="370" t="s">
        <v>1731</v>
      </c>
      <c r="D271" s="68" t="s">
        <v>1420</v>
      </c>
      <c r="E271" s="169">
        <v>11.73</v>
      </c>
      <c r="F271" s="169">
        <v>3.02</v>
      </c>
      <c r="G271" s="365">
        <f t="shared" si="93"/>
        <v>3.775</v>
      </c>
      <c r="H271" s="365">
        <f t="shared" si="94"/>
        <v>3.3824000000000005</v>
      </c>
      <c r="I271" s="241">
        <v>23.31</v>
      </c>
      <c r="J271" s="245">
        <f t="shared" si="95"/>
        <v>3.5031999999999996</v>
      </c>
      <c r="K271" s="245">
        <f t="shared" si="96"/>
        <v>27.039599999999997</v>
      </c>
      <c r="L271" s="246"/>
      <c r="Q271" s="300">
        <f t="shared" si="87"/>
        <v>15.139</v>
      </c>
      <c r="R271" s="301" t="s">
        <v>225</v>
      </c>
      <c r="S271" s="306">
        <v>15139</v>
      </c>
      <c r="T271" s="293">
        <v>0.62</v>
      </c>
      <c r="U271" s="300">
        <f t="shared" si="88"/>
        <v>9386.18</v>
      </c>
      <c r="V271" s="300">
        <f t="shared" si="81"/>
        <v>5.75282</v>
      </c>
      <c r="W271" s="293">
        <f t="shared" si="82"/>
        <v>6.0979892</v>
      </c>
    </row>
    <row r="272" spans="1:23" ht="12.75">
      <c r="A272" s="369" t="s">
        <v>110</v>
      </c>
      <c r="B272" s="67"/>
      <c r="C272" s="370"/>
      <c r="D272" s="68"/>
      <c r="E272" s="169"/>
      <c r="F272" s="169"/>
      <c r="G272" s="365"/>
      <c r="H272" s="365"/>
      <c r="I272" s="241"/>
      <c r="J272" s="245"/>
      <c r="K272" s="245"/>
      <c r="L272" s="246"/>
      <c r="Q272" s="300">
        <f t="shared" si="87"/>
        <v>0</v>
      </c>
      <c r="R272" s="301"/>
      <c r="S272" s="307"/>
      <c r="T272" s="293">
        <v>0.62</v>
      </c>
      <c r="U272" s="300">
        <f t="shared" si="88"/>
        <v>0</v>
      </c>
      <c r="V272" s="300">
        <f t="shared" si="81"/>
        <v>0</v>
      </c>
      <c r="W272" s="293">
        <f t="shared" si="82"/>
        <v>0</v>
      </c>
    </row>
    <row r="273" spans="1:23" ht="12.75">
      <c r="A273" s="369" t="s">
        <v>111</v>
      </c>
      <c r="B273" s="67" t="s">
        <v>1915</v>
      </c>
      <c r="C273" s="370" t="s">
        <v>1731</v>
      </c>
      <c r="D273" s="68" t="s">
        <v>1420</v>
      </c>
      <c r="E273" s="169">
        <v>4.24</v>
      </c>
      <c r="F273" s="169">
        <v>2.82</v>
      </c>
      <c r="G273" s="365">
        <f t="shared" si="93"/>
        <v>3.525</v>
      </c>
      <c r="H273" s="365">
        <f t="shared" si="94"/>
        <v>3.1584000000000003</v>
      </c>
      <c r="I273" s="241">
        <v>21.17</v>
      </c>
      <c r="J273" s="245">
        <f t="shared" si="95"/>
        <v>3.2711999999999994</v>
      </c>
      <c r="K273" s="245">
        <f t="shared" si="96"/>
        <v>24.5572</v>
      </c>
      <c r="L273" s="246"/>
      <c r="Q273" s="300">
        <f t="shared" si="87"/>
        <v>5.709</v>
      </c>
      <c r="R273" s="301" t="s">
        <v>238</v>
      </c>
      <c r="S273" s="306">
        <v>5709</v>
      </c>
      <c r="T273" s="293">
        <v>0.62</v>
      </c>
      <c r="U273" s="300">
        <f t="shared" si="88"/>
        <v>3539.58</v>
      </c>
      <c r="V273" s="300">
        <f t="shared" si="81"/>
        <v>2.16942</v>
      </c>
      <c r="W273" s="293">
        <f t="shared" si="82"/>
        <v>2.2995852</v>
      </c>
    </row>
    <row r="274" spans="1:23" ht="12.75">
      <c r="A274" s="369" t="s">
        <v>112</v>
      </c>
      <c r="B274" s="67" t="s">
        <v>1916</v>
      </c>
      <c r="C274" s="370" t="s">
        <v>1731</v>
      </c>
      <c r="D274" s="68" t="s">
        <v>1420</v>
      </c>
      <c r="E274" s="169">
        <v>6.35</v>
      </c>
      <c r="F274" s="169">
        <v>2.82</v>
      </c>
      <c r="G274" s="365">
        <f t="shared" si="93"/>
        <v>3.525</v>
      </c>
      <c r="H274" s="365">
        <f t="shared" si="94"/>
        <v>3.1584000000000003</v>
      </c>
      <c r="I274" s="241">
        <v>23.41</v>
      </c>
      <c r="J274" s="245">
        <f t="shared" si="95"/>
        <v>3.2711999999999994</v>
      </c>
      <c r="K274" s="245">
        <f t="shared" si="96"/>
        <v>27.1556</v>
      </c>
      <c r="L274" s="246"/>
      <c r="Q274" s="300">
        <f t="shared" si="87"/>
        <v>8.777</v>
      </c>
      <c r="R274" s="301" t="s">
        <v>239</v>
      </c>
      <c r="S274" s="306">
        <v>8777</v>
      </c>
      <c r="T274" s="293">
        <v>0.62</v>
      </c>
      <c r="U274" s="300">
        <f t="shared" si="88"/>
        <v>5441.74</v>
      </c>
      <c r="V274" s="300">
        <f t="shared" si="81"/>
        <v>3.3352600000000003</v>
      </c>
      <c r="W274" s="293">
        <f t="shared" si="82"/>
        <v>3.5353756000000005</v>
      </c>
    </row>
    <row r="275" spans="1:23" ht="12.75">
      <c r="A275" s="369" t="s">
        <v>113</v>
      </c>
      <c r="B275" s="67" t="s">
        <v>1917</v>
      </c>
      <c r="C275" s="370" t="s">
        <v>1731</v>
      </c>
      <c r="D275" s="68" t="s">
        <v>1420</v>
      </c>
      <c r="E275" s="169">
        <v>10.12</v>
      </c>
      <c r="F275" s="169">
        <v>3.01</v>
      </c>
      <c r="G275" s="365">
        <f t="shared" si="93"/>
        <v>3.7624999999999997</v>
      </c>
      <c r="H275" s="365">
        <f t="shared" si="94"/>
        <v>3.3712</v>
      </c>
      <c r="I275" s="241">
        <v>25.1</v>
      </c>
      <c r="J275" s="245">
        <f t="shared" si="95"/>
        <v>3.4915999999999996</v>
      </c>
      <c r="K275" s="245">
        <f t="shared" si="96"/>
        <v>29.116</v>
      </c>
      <c r="L275" s="246"/>
      <c r="Q275" s="300">
        <f t="shared" si="87"/>
        <v>13.32</v>
      </c>
      <c r="S275" s="306">
        <v>13320</v>
      </c>
      <c r="T275" s="293">
        <v>0.62</v>
      </c>
      <c r="U275" s="300">
        <f t="shared" si="88"/>
        <v>8258.4</v>
      </c>
      <c r="V275" s="300">
        <f t="shared" si="81"/>
        <v>5.0616</v>
      </c>
      <c r="W275" s="293">
        <f t="shared" si="82"/>
        <v>5.365296000000001</v>
      </c>
    </row>
    <row r="276" spans="1:23" ht="12.75">
      <c r="A276" s="369" t="s">
        <v>114</v>
      </c>
      <c r="B276" s="353" t="s">
        <v>1048</v>
      </c>
      <c r="C276" s="370" t="s">
        <v>1731</v>
      </c>
      <c r="D276" s="354" t="s">
        <v>1420</v>
      </c>
      <c r="E276" s="355">
        <v>14.19</v>
      </c>
      <c r="F276" s="355">
        <v>3.19</v>
      </c>
      <c r="G276" s="365">
        <f t="shared" si="93"/>
        <v>3.9875</v>
      </c>
      <c r="H276" s="365">
        <f t="shared" si="94"/>
        <v>3.5728000000000004</v>
      </c>
      <c r="I276" s="356">
        <v>26.8</v>
      </c>
      <c r="J276" s="245">
        <f t="shared" si="95"/>
        <v>3.7003999999999997</v>
      </c>
      <c r="K276" s="245">
        <f t="shared" si="96"/>
        <v>31.087999999999997</v>
      </c>
      <c r="L276" s="78"/>
      <c r="M276" s="245"/>
      <c r="N276" s="245"/>
      <c r="Q276" s="300">
        <f t="shared" si="87"/>
        <v>18.334</v>
      </c>
      <c r="S276" s="306">
        <v>18334</v>
      </c>
      <c r="T276" s="293">
        <v>0.62</v>
      </c>
      <c r="U276" s="300">
        <f t="shared" si="88"/>
        <v>11367.08</v>
      </c>
      <c r="V276" s="300">
        <f t="shared" si="81"/>
        <v>6.96692</v>
      </c>
      <c r="W276" s="293">
        <f t="shared" si="82"/>
        <v>7.3849352</v>
      </c>
    </row>
    <row r="277" spans="1:36" s="66" customFormat="1" ht="15.75" customHeight="1" thickBot="1">
      <c r="A277" s="367"/>
      <c r="B277" s="368"/>
      <c r="C277" s="368"/>
      <c r="D277" s="368"/>
      <c r="E277" s="364"/>
      <c r="F277" s="364"/>
      <c r="G277" s="364"/>
      <c r="H277" s="364"/>
      <c r="I277" s="364"/>
      <c r="L277" s="430"/>
      <c r="M277" s="245"/>
      <c r="N277" s="245"/>
      <c r="P277" s="292"/>
      <c r="Q277" s="300">
        <f t="shared" si="87"/>
        <v>0</v>
      </c>
      <c r="R277" s="293"/>
      <c r="S277" s="303"/>
      <c r="T277" s="293">
        <v>0.62</v>
      </c>
      <c r="U277" s="300">
        <f t="shared" si="88"/>
        <v>0</v>
      </c>
      <c r="V277" s="300">
        <f t="shared" si="81"/>
        <v>0</v>
      </c>
      <c r="W277" s="293">
        <f t="shared" si="82"/>
        <v>0</v>
      </c>
      <c r="X277" s="298"/>
      <c r="Y277" s="298"/>
      <c r="Z277" s="298"/>
      <c r="AA277" s="298"/>
      <c r="AB277" s="298"/>
      <c r="AC277" s="298"/>
      <c r="AD277" s="298"/>
      <c r="AE277" s="298"/>
      <c r="AF277" s="298"/>
      <c r="AG277" s="298"/>
      <c r="AH277" s="298"/>
      <c r="AI277" s="298"/>
      <c r="AJ277" s="298"/>
    </row>
    <row r="278" spans="1:23" ht="32.25" customHeight="1" thickBot="1">
      <c r="A278" s="62" t="s">
        <v>115</v>
      </c>
      <c r="B278" s="63"/>
      <c r="C278" s="63"/>
      <c r="D278" s="63"/>
      <c r="E278" s="373"/>
      <c r="F278" s="373"/>
      <c r="G278" s="373"/>
      <c r="H278" s="373"/>
      <c r="I278" s="374"/>
      <c r="L278" s="246"/>
      <c r="Q278" s="300">
        <f t="shared" si="87"/>
        <v>0</v>
      </c>
      <c r="S278" s="299"/>
      <c r="U278" s="300">
        <f t="shared" si="88"/>
        <v>0</v>
      </c>
      <c r="V278" s="300">
        <f t="shared" si="81"/>
        <v>0</v>
      </c>
      <c r="W278" s="293">
        <f t="shared" si="82"/>
        <v>0</v>
      </c>
    </row>
    <row r="279" spans="1:23" ht="12.75">
      <c r="A279" s="369" t="s">
        <v>116</v>
      </c>
      <c r="B279" s="370" t="s">
        <v>1007</v>
      </c>
      <c r="C279" s="370" t="s">
        <v>1731</v>
      </c>
      <c r="D279" s="371" t="s">
        <v>1420</v>
      </c>
      <c r="E279" s="365">
        <v>5.69</v>
      </c>
      <c r="F279" s="365">
        <v>3.45</v>
      </c>
      <c r="G279" s="365">
        <f aca="true" t="shared" si="97" ref="G279:G292">F279*$E$4</f>
        <v>4.3125</v>
      </c>
      <c r="H279" s="365">
        <f aca="true" t="shared" si="98" ref="H279:H292">F279*$E$5</f>
        <v>3.8640000000000008</v>
      </c>
      <c r="I279" s="366">
        <v>17.31</v>
      </c>
      <c r="J279" s="245">
        <f aca="true" t="shared" si="99" ref="J279:J292">F279*1.16</f>
        <v>4.002</v>
      </c>
      <c r="K279" s="245">
        <f aca="true" t="shared" si="100" ref="K279:K292">I279*1.16</f>
        <v>20.079599999999996</v>
      </c>
      <c r="L279" s="246"/>
      <c r="Q279" s="300">
        <f t="shared" si="87"/>
        <v>7.299</v>
      </c>
      <c r="R279" s="301" t="s">
        <v>222</v>
      </c>
      <c r="S279" s="302">
        <v>7299</v>
      </c>
      <c r="T279" s="293">
        <v>0.45</v>
      </c>
      <c r="U279" s="300">
        <f t="shared" si="88"/>
        <v>3284.55</v>
      </c>
      <c r="V279" s="300">
        <f t="shared" si="81"/>
        <v>4.01445</v>
      </c>
      <c r="W279" s="293">
        <f t="shared" si="82"/>
        <v>4.255317000000001</v>
      </c>
    </row>
    <row r="280" spans="1:23" ht="12.75">
      <c r="A280" s="369" t="s">
        <v>117</v>
      </c>
      <c r="B280" s="67" t="s">
        <v>1008</v>
      </c>
      <c r="C280" s="370" t="s">
        <v>1731</v>
      </c>
      <c r="D280" s="68" t="s">
        <v>1420</v>
      </c>
      <c r="E280" s="169">
        <v>8.12</v>
      </c>
      <c r="F280" s="169">
        <v>3.45</v>
      </c>
      <c r="G280" s="365">
        <f t="shared" si="97"/>
        <v>4.3125</v>
      </c>
      <c r="H280" s="365">
        <f t="shared" si="98"/>
        <v>3.8640000000000008</v>
      </c>
      <c r="I280" s="241">
        <v>22.93</v>
      </c>
      <c r="J280" s="245">
        <f t="shared" si="99"/>
        <v>4.002</v>
      </c>
      <c r="K280" s="245">
        <f t="shared" si="100"/>
        <v>26.598799999999997</v>
      </c>
      <c r="L280" s="246"/>
      <c r="Q280" s="300">
        <f t="shared" si="87"/>
        <v>9.75</v>
      </c>
      <c r="R280" s="301" t="s">
        <v>223</v>
      </c>
      <c r="S280" s="302">
        <v>9750</v>
      </c>
      <c r="T280" s="293">
        <v>0.45</v>
      </c>
      <c r="U280" s="300">
        <f t="shared" si="88"/>
        <v>4387.5</v>
      </c>
      <c r="V280" s="300">
        <f t="shared" si="81"/>
        <v>5.3625</v>
      </c>
      <c r="W280" s="293">
        <f t="shared" si="82"/>
        <v>5.6842500000000005</v>
      </c>
    </row>
    <row r="281" spans="1:23" ht="12.75">
      <c r="A281" s="369" t="s">
        <v>118</v>
      </c>
      <c r="B281" s="67" t="s">
        <v>1009</v>
      </c>
      <c r="C281" s="370" t="s">
        <v>1731</v>
      </c>
      <c r="D281" s="68" t="s">
        <v>1420</v>
      </c>
      <c r="E281" s="169">
        <v>12.04</v>
      </c>
      <c r="F281" s="169">
        <v>3.77</v>
      </c>
      <c r="G281" s="365">
        <f t="shared" si="97"/>
        <v>4.7125</v>
      </c>
      <c r="H281" s="365">
        <f t="shared" si="98"/>
        <v>4.2224</v>
      </c>
      <c r="I281" s="241">
        <v>25.91</v>
      </c>
      <c r="J281" s="245">
        <f t="shared" si="99"/>
        <v>4.3732</v>
      </c>
      <c r="K281" s="245">
        <f t="shared" si="100"/>
        <v>30.0556</v>
      </c>
      <c r="L281" s="246"/>
      <c r="Q281" s="300">
        <f t="shared" si="87"/>
        <v>14.718</v>
      </c>
      <c r="R281" s="301" t="s">
        <v>224</v>
      </c>
      <c r="S281" s="302">
        <v>14718</v>
      </c>
      <c r="T281" s="293">
        <v>0.45</v>
      </c>
      <c r="U281" s="300">
        <f t="shared" si="88"/>
        <v>6623.1</v>
      </c>
      <c r="V281" s="300">
        <f t="shared" si="81"/>
        <v>8.094899999999999</v>
      </c>
      <c r="W281" s="293">
        <f t="shared" si="82"/>
        <v>8.580594</v>
      </c>
    </row>
    <row r="282" spans="1:23" ht="12.75">
      <c r="A282" s="369" t="s">
        <v>119</v>
      </c>
      <c r="B282" s="67" t="s">
        <v>1010</v>
      </c>
      <c r="C282" s="370" t="s">
        <v>1731</v>
      </c>
      <c r="D282" s="68" t="s">
        <v>1420</v>
      </c>
      <c r="E282" s="169">
        <v>16.76</v>
      </c>
      <c r="F282" s="169">
        <v>4.03</v>
      </c>
      <c r="G282" s="365">
        <f t="shared" si="97"/>
        <v>5.0375000000000005</v>
      </c>
      <c r="H282" s="365">
        <f t="shared" si="98"/>
        <v>4.5136</v>
      </c>
      <c r="I282" s="241">
        <v>29.6</v>
      </c>
      <c r="J282" s="245">
        <f t="shared" si="99"/>
        <v>4.6748</v>
      </c>
      <c r="K282" s="245">
        <f t="shared" si="100"/>
        <v>34.336</v>
      </c>
      <c r="L282" s="246"/>
      <c r="Q282" s="300">
        <f t="shared" si="87"/>
        <v>20.493</v>
      </c>
      <c r="R282" s="301" t="s">
        <v>225</v>
      </c>
      <c r="S282" s="302">
        <v>20493</v>
      </c>
      <c r="T282" s="293">
        <v>0.45</v>
      </c>
      <c r="U282" s="300">
        <f t="shared" si="88"/>
        <v>9221.85</v>
      </c>
      <c r="V282" s="300">
        <f t="shared" si="81"/>
        <v>11.27115</v>
      </c>
      <c r="W282" s="293">
        <f t="shared" si="82"/>
        <v>11.947419000000002</v>
      </c>
    </row>
    <row r="283" spans="1:23" ht="12.75">
      <c r="A283" s="369" t="s">
        <v>120</v>
      </c>
      <c r="B283" s="67" t="s">
        <v>1011</v>
      </c>
      <c r="C283" s="370" t="s">
        <v>1731</v>
      </c>
      <c r="D283" s="68" t="s">
        <v>1420</v>
      </c>
      <c r="E283" s="169">
        <v>26.7</v>
      </c>
      <c r="F283" s="169">
        <v>4.58</v>
      </c>
      <c r="G283" s="365">
        <f t="shared" si="97"/>
        <v>5.725</v>
      </c>
      <c r="H283" s="365">
        <f t="shared" si="98"/>
        <v>5.129600000000001</v>
      </c>
      <c r="I283" s="241">
        <v>43.45</v>
      </c>
      <c r="J283" s="245">
        <f t="shared" si="99"/>
        <v>5.312799999999999</v>
      </c>
      <c r="K283" s="245">
        <f t="shared" si="100"/>
        <v>50.402</v>
      </c>
      <c r="L283" s="246"/>
      <c r="Q283" s="300">
        <f t="shared" si="87"/>
        <v>32.059</v>
      </c>
      <c r="R283" s="301" t="s">
        <v>226</v>
      </c>
      <c r="S283" s="302">
        <v>32059</v>
      </c>
      <c r="T283" s="293">
        <v>0.45</v>
      </c>
      <c r="U283" s="300">
        <f t="shared" si="88"/>
        <v>14426.550000000001</v>
      </c>
      <c r="V283" s="300">
        <f t="shared" si="81"/>
        <v>17.63245</v>
      </c>
      <c r="W283" s="293">
        <f t="shared" si="82"/>
        <v>18.690397</v>
      </c>
    </row>
    <row r="284" spans="1:23" ht="12.75">
      <c r="A284" s="369" t="s">
        <v>121</v>
      </c>
      <c r="B284" s="67" t="s">
        <v>1012</v>
      </c>
      <c r="C284" s="370" t="s">
        <v>1731</v>
      </c>
      <c r="D284" s="68" t="s">
        <v>1420</v>
      </c>
      <c r="E284" s="169">
        <v>41.7</v>
      </c>
      <c r="F284" s="169">
        <v>5.45</v>
      </c>
      <c r="G284" s="365">
        <f t="shared" si="97"/>
        <v>6.8125</v>
      </c>
      <c r="H284" s="365">
        <f t="shared" si="98"/>
        <v>6.104000000000001</v>
      </c>
      <c r="I284" s="241">
        <v>49.8</v>
      </c>
      <c r="J284" s="245">
        <f t="shared" si="99"/>
        <v>6.322</v>
      </c>
      <c r="K284" s="245">
        <f t="shared" si="100"/>
        <v>57.767999999999994</v>
      </c>
      <c r="L284" s="246"/>
      <c r="Q284" s="300">
        <f t="shared" si="87"/>
        <v>53.463</v>
      </c>
      <c r="R284" s="301" t="s">
        <v>227</v>
      </c>
      <c r="S284" s="302">
        <v>53463</v>
      </c>
      <c r="T284" s="293">
        <v>0.45</v>
      </c>
      <c r="U284" s="300">
        <f t="shared" si="88"/>
        <v>24058.350000000002</v>
      </c>
      <c r="V284" s="300">
        <f t="shared" si="81"/>
        <v>29.404649999999997</v>
      </c>
      <c r="W284" s="293">
        <f t="shared" si="82"/>
        <v>31.168929</v>
      </c>
    </row>
    <row r="285" spans="1:23" ht="12.75">
      <c r="A285" s="369" t="s">
        <v>122</v>
      </c>
      <c r="B285" s="67" t="s">
        <v>1013</v>
      </c>
      <c r="C285" s="370" t="s">
        <v>1731</v>
      </c>
      <c r="D285" s="68" t="s">
        <v>1420</v>
      </c>
      <c r="E285" s="169">
        <v>63.12</v>
      </c>
      <c r="F285" s="169">
        <v>5.87</v>
      </c>
      <c r="G285" s="365">
        <f t="shared" si="97"/>
        <v>7.3375</v>
      </c>
      <c r="H285" s="365">
        <f t="shared" si="98"/>
        <v>6.574400000000001</v>
      </c>
      <c r="I285" s="241">
        <v>52.05</v>
      </c>
      <c r="J285" s="245">
        <f t="shared" si="99"/>
        <v>6.8092</v>
      </c>
      <c r="K285" s="245">
        <f t="shared" si="100"/>
        <v>60.37799999999999</v>
      </c>
      <c r="L285" s="246"/>
      <c r="Q285" s="300">
        <f t="shared" si="87"/>
        <v>75.812</v>
      </c>
      <c r="R285" s="301" t="s">
        <v>228</v>
      </c>
      <c r="S285" s="302">
        <v>75812</v>
      </c>
      <c r="T285" s="293">
        <v>0.45</v>
      </c>
      <c r="U285" s="300">
        <f t="shared" si="88"/>
        <v>34115.4</v>
      </c>
      <c r="V285" s="300">
        <f t="shared" si="81"/>
        <v>41.6966</v>
      </c>
      <c r="W285" s="293">
        <f t="shared" si="82"/>
        <v>44.198395999999995</v>
      </c>
    </row>
    <row r="286" spans="1:23" ht="12.75">
      <c r="A286" s="369" t="s">
        <v>123</v>
      </c>
      <c r="B286" s="67" t="s">
        <v>1091</v>
      </c>
      <c r="C286" s="370" t="s">
        <v>1731</v>
      </c>
      <c r="D286" s="68" t="s">
        <v>1420</v>
      </c>
      <c r="E286" s="169">
        <v>103.41</v>
      </c>
      <c r="F286" s="169">
        <v>6.11</v>
      </c>
      <c r="G286" s="365">
        <f t="shared" si="97"/>
        <v>7.6375</v>
      </c>
      <c r="H286" s="365">
        <f t="shared" si="98"/>
        <v>6.843200000000001</v>
      </c>
      <c r="I286" s="241">
        <v>60.84</v>
      </c>
      <c r="J286" s="245">
        <f t="shared" si="99"/>
        <v>7.0876</v>
      </c>
      <c r="K286" s="245">
        <f t="shared" si="100"/>
        <v>70.5744</v>
      </c>
      <c r="L286" s="78"/>
      <c r="Q286" s="300">
        <f t="shared" si="87"/>
        <v>132.609</v>
      </c>
      <c r="R286" s="301" t="s">
        <v>229</v>
      </c>
      <c r="S286" s="302">
        <v>132609</v>
      </c>
      <c r="T286" s="293">
        <v>0.45</v>
      </c>
      <c r="U286" s="300">
        <f t="shared" si="88"/>
        <v>59674.05</v>
      </c>
      <c r="V286" s="300">
        <f t="shared" si="81"/>
        <v>72.93495</v>
      </c>
      <c r="W286" s="293">
        <f t="shared" si="82"/>
        <v>77.311047</v>
      </c>
    </row>
    <row r="287" spans="1:23" ht="12.75">
      <c r="A287" s="369" t="s">
        <v>124</v>
      </c>
      <c r="B287" s="67" t="s">
        <v>1092</v>
      </c>
      <c r="C287" s="370" t="s">
        <v>1731</v>
      </c>
      <c r="D287" s="68" t="s">
        <v>1420</v>
      </c>
      <c r="E287" s="169">
        <v>157.52</v>
      </c>
      <c r="F287" s="169">
        <v>7.48</v>
      </c>
      <c r="G287" s="365">
        <f t="shared" si="97"/>
        <v>9.350000000000001</v>
      </c>
      <c r="H287" s="365">
        <f t="shared" si="98"/>
        <v>8.377600000000001</v>
      </c>
      <c r="I287" s="241">
        <v>67.1</v>
      </c>
      <c r="J287" s="245">
        <f t="shared" si="99"/>
        <v>8.6768</v>
      </c>
      <c r="K287" s="245">
        <f t="shared" si="100"/>
        <v>77.83599999999998</v>
      </c>
      <c r="L287" s="78"/>
      <c r="Q287" s="300">
        <f t="shared" si="87"/>
        <v>202.014</v>
      </c>
      <c r="R287" s="301" t="s">
        <v>230</v>
      </c>
      <c r="S287" s="302">
        <v>202014</v>
      </c>
      <c r="T287" s="293">
        <v>0.45</v>
      </c>
      <c r="U287" s="300">
        <f t="shared" si="88"/>
        <v>90906.3</v>
      </c>
      <c r="V287" s="300">
        <f t="shared" si="81"/>
        <v>111.1077</v>
      </c>
      <c r="W287" s="293">
        <f t="shared" si="82"/>
        <v>117.774162</v>
      </c>
    </row>
    <row r="288" spans="1:23" ht="12.75">
      <c r="A288" s="369" t="s">
        <v>125</v>
      </c>
      <c r="B288" s="67" t="s">
        <v>1093</v>
      </c>
      <c r="C288" s="370" t="s">
        <v>1731</v>
      </c>
      <c r="D288" s="68" t="s">
        <v>1420</v>
      </c>
      <c r="E288" s="169">
        <v>210.52</v>
      </c>
      <c r="F288" s="169">
        <v>9</v>
      </c>
      <c r="G288" s="365">
        <f t="shared" si="97"/>
        <v>11.25</v>
      </c>
      <c r="H288" s="365">
        <f t="shared" si="98"/>
        <v>10.080000000000002</v>
      </c>
      <c r="I288" s="241">
        <v>70.97</v>
      </c>
      <c r="J288" s="245">
        <f t="shared" si="99"/>
        <v>10.44</v>
      </c>
      <c r="K288" s="245">
        <f t="shared" si="100"/>
        <v>82.3252</v>
      </c>
      <c r="L288" s="78"/>
      <c r="Q288" s="300">
        <f t="shared" si="87"/>
        <v>269.937</v>
      </c>
      <c r="R288" s="301" t="s">
        <v>231</v>
      </c>
      <c r="S288" s="302">
        <v>269937</v>
      </c>
      <c r="T288" s="293">
        <v>0.45</v>
      </c>
      <c r="U288" s="300">
        <f t="shared" si="88"/>
        <v>121471.65000000001</v>
      </c>
      <c r="V288" s="300">
        <f t="shared" si="81"/>
        <v>148.46534999999997</v>
      </c>
      <c r="W288" s="293">
        <f t="shared" si="82"/>
        <v>157.373271</v>
      </c>
    </row>
    <row r="289" spans="1:23" ht="12.75">
      <c r="A289" s="369" t="s">
        <v>126</v>
      </c>
      <c r="B289" s="67" t="s">
        <v>1094</v>
      </c>
      <c r="C289" s="370" t="s">
        <v>1731</v>
      </c>
      <c r="D289" s="68" t="s">
        <v>1420</v>
      </c>
      <c r="E289" s="169">
        <v>270.37</v>
      </c>
      <c r="F289" s="169">
        <v>9.89</v>
      </c>
      <c r="G289" s="365">
        <f t="shared" si="97"/>
        <v>12.3625</v>
      </c>
      <c r="H289" s="365">
        <f t="shared" si="98"/>
        <v>11.076800000000002</v>
      </c>
      <c r="I289" s="241">
        <v>76.85</v>
      </c>
      <c r="J289" s="245">
        <f t="shared" si="99"/>
        <v>11.4724</v>
      </c>
      <c r="K289" s="245">
        <f t="shared" si="100"/>
        <v>89.14599999999999</v>
      </c>
      <c r="L289" s="78"/>
      <c r="Q289" s="300">
        <f t="shared" si="87"/>
        <v>346.738</v>
      </c>
      <c r="R289" s="301" t="s">
        <v>232</v>
      </c>
      <c r="S289" s="302">
        <v>346738</v>
      </c>
      <c r="T289" s="293">
        <v>0.45</v>
      </c>
      <c r="U289" s="300">
        <f t="shared" si="88"/>
        <v>156032.1</v>
      </c>
      <c r="V289" s="300">
        <f t="shared" si="81"/>
        <v>190.70589999999999</v>
      </c>
      <c r="W289" s="293">
        <f t="shared" si="82"/>
        <v>202.148254</v>
      </c>
    </row>
    <row r="290" spans="1:23" ht="12.75">
      <c r="A290" s="369" t="s">
        <v>127</v>
      </c>
      <c r="B290" s="67"/>
      <c r="C290" s="370"/>
      <c r="D290" s="68"/>
      <c r="E290" s="169"/>
      <c r="F290" s="169"/>
      <c r="G290" s="365"/>
      <c r="H290" s="365"/>
      <c r="I290" s="241"/>
      <c r="J290" s="245"/>
      <c r="K290" s="245"/>
      <c r="L290" s="78"/>
      <c r="Q290" s="300">
        <f t="shared" si="87"/>
        <v>0</v>
      </c>
      <c r="S290" s="297"/>
      <c r="T290" s="293">
        <v>0.45</v>
      </c>
      <c r="U290" s="300">
        <f t="shared" si="88"/>
        <v>0</v>
      </c>
      <c r="V290" s="300">
        <f t="shared" si="81"/>
        <v>0</v>
      </c>
      <c r="W290" s="293">
        <f t="shared" si="82"/>
        <v>0</v>
      </c>
    </row>
    <row r="291" spans="1:23" ht="12.75">
      <c r="A291" s="369" t="s">
        <v>128</v>
      </c>
      <c r="B291" s="67"/>
      <c r="C291" s="370"/>
      <c r="D291" s="68"/>
      <c r="E291" s="169"/>
      <c r="F291" s="169"/>
      <c r="G291" s="365"/>
      <c r="H291" s="365"/>
      <c r="I291" s="241"/>
      <c r="J291" s="245"/>
      <c r="K291" s="245"/>
      <c r="L291" s="78" t="s">
        <v>1445</v>
      </c>
      <c r="Q291" s="300">
        <f t="shared" si="87"/>
        <v>0</v>
      </c>
      <c r="S291" s="297"/>
      <c r="T291" s="293">
        <v>0.45</v>
      </c>
      <c r="U291" s="300">
        <f t="shared" si="88"/>
        <v>0</v>
      </c>
      <c r="V291" s="300">
        <f t="shared" si="81"/>
        <v>0</v>
      </c>
      <c r="W291" s="293">
        <f t="shared" si="82"/>
        <v>0</v>
      </c>
    </row>
    <row r="292" spans="1:23" ht="12.75">
      <c r="A292" s="369" t="s">
        <v>129</v>
      </c>
      <c r="B292" s="353" t="s">
        <v>1862</v>
      </c>
      <c r="C292" s="370" t="s">
        <v>1731</v>
      </c>
      <c r="D292" s="354" t="s">
        <v>1420</v>
      </c>
      <c r="E292" s="355">
        <v>346.81</v>
      </c>
      <c r="F292" s="355">
        <v>10.36</v>
      </c>
      <c r="G292" s="365">
        <f t="shared" si="97"/>
        <v>12.95</v>
      </c>
      <c r="H292" s="365">
        <f t="shared" si="98"/>
        <v>11.603200000000001</v>
      </c>
      <c r="I292" s="356">
        <v>94.62</v>
      </c>
      <c r="J292" s="245">
        <f t="shared" si="99"/>
        <v>12.017599999999998</v>
      </c>
      <c r="K292" s="245">
        <f t="shared" si="100"/>
        <v>109.75919999999999</v>
      </c>
      <c r="L292" s="78"/>
      <c r="Q292" s="300">
        <f t="shared" si="87"/>
        <v>444.776</v>
      </c>
      <c r="R292" s="301" t="s">
        <v>233</v>
      </c>
      <c r="S292" s="306">
        <v>444776</v>
      </c>
      <c r="T292" s="293">
        <v>0.45</v>
      </c>
      <c r="U292" s="300">
        <f t="shared" si="88"/>
        <v>200149.2</v>
      </c>
      <c r="V292" s="300">
        <f t="shared" si="81"/>
        <v>244.62679999999997</v>
      </c>
      <c r="W292" s="293">
        <f t="shared" si="82"/>
        <v>259.30440799999997</v>
      </c>
    </row>
    <row r="293" spans="1:23" ht="13.5" thickBot="1">
      <c r="A293" s="378"/>
      <c r="B293" s="381"/>
      <c r="C293" s="378"/>
      <c r="D293" s="378"/>
      <c r="E293" s="364"/>
      <c r="F293" s="364"/>
      <c r="G293" s="364"/>
      <c r="H293" s="364"/>
      <c r="I293" s="364"/>
      <c r="L293" s="78"/>
      <c r="Q293" s="300">
        <f t="shared" si="87"/>
        <v>0</v>
      </c>
      <c r="S293" s="306"/>
      <c r="T293" s="293">
        <v>0.45</v>
      </c>
      <c r="U293" s="300">
        <f t="shared" si="88"/>
        <v>0</v>
      </c>
      <c r="V293" s="300">
        <f t="shared" si="81"/>
        <v>0</v>
      </c>
      <c r="W293" s="293">
        <f t="shared" si="82"/>
        <v>0</v>
      </c>
    </row>
    <row r="294" spans="1:23" ht="32.25" customHeight="1" thickBot="1">
      <c r="A294" s="62" t="s">
        <v>130</v>
      </c>
      <c r="B294" s="63"/>
      <c r="C294" s="63"/>
      <c r="D294" s="63"/>
      <c r="E294" s="373"/>
      <c r="F294" s="373"/>
      <c r="G294" s="373"/>
      <c r="H294" s="373"/>
      <c r="I294" s="374"/>
      <c r="L294" s="78"/>
      <c r="Q294" s="300">
        <f aca="true" t="shared" si="101" ref="Q294:Q302">S294/1000</f>
        <v>0</v>
      </c>
      <c r="S294" s="299"/>
      <c r="T294" s="293">
        <v>0.45</v>
      </c>
      <c r="U294" s="300">
        <f aca="true" t="shared" si="102" ref="U294:U302">S294*T294</f>
        <v>0</v>
      </c>
      <c r="V294" s="300">
        <f aca="true" t="shared" si="103" ref="V294:V302">(S294-U294)/1000</f>
        <v>0</v>
      </c>
      <c r="W294" s="293">
        <f aca="true" t="shared" si="104" ref="W294:W302">V294*106%</f>
        <v>0</v>
      </c>
    </row>
    <row r="295" spans="1:23" ht="12.75">
      <c r="A295" s="369" t="s">
        <v>131</v>
      </c>
      <c r="B295" s="370" t="s">
        <v>1888</v>
      </c>
      <c r="C295" s="370" t="s">
        <v>1731</v>
      </c>
      <c r="D295" s="371" t="s">
        <v>1420</v>
      </c>
      <c r="E295" s="365">
        <v>6.96</v>
      </c>
      <c r="F295" s="365">
        <v>2.58</v>
      </c>
      <c r="G295" s="365">
        <f aca="true" t="shared" si="105" ref="G295:G302">F295*$E$4</f>
        <v>3.225</v>
      </c>
      <c r="H295" s="365">
        <f aca="true" t="shared" si="106" ref="H295:H302">F295*$E$5</f>
        <v>2.8896</v>
      </c>
      <c r="I295" s="366">
        <v>19.07</v>
      </c>
      <c r="J295" s="245">
        <f aca="true" t="shared" si="107" ref="J295:J302">F295*1.16</f>
        <v>2.9928</v>
      </c>
      <c r="K295" s="245">
        <f aca="true" t="shared" si="108" ref="K295:K302">I295*1.16</f>
        <v>22.121199999999998</v>
      </c>
      <c r="L295" s="78"/>
      <c r="Q295" s="300">
        <f t="shared" si="101"/>
        <v>8.921</v>
      </c>
      <c r="R295" s="301" t="s">
        <v>238</v>
      </c>
      <c r="S295" s="302">
        <v>8921</v>
      </c>
      <c r="T295" s="293">
        <v>0.45</v>
      </c>
      <c r="U295" s="300">
        <f t="shared" si="102"/>
        <v>4014.4500000000003</v>
      </c>
      <c r="V295" s="300">
        <f t="shared" si="103"/>
        <v>4.906549999999999</v>
      </c>
      <c r="W295" s="293">
        <f t="shared" si="104"/>
        <v>5.200943</v>
      </c>
    </row>
    <row r="296" spans="1:23" ht="12.75">
      <c r="A296" s="369" t="s">
        <v>132</v>
      </c>
      <c r="B296" s="67" t="s">
        <v>1889</v>
      </c>
      <c r="C296" s="370" t="s">
        <v>1731</v>
      </c>
      <c r="D296" s="68" t="s">
        <v>1420</v>
      </c>
      <c r="E296" s="169">
        <v>9.81</v>
      </c>
      <c r="F296" s="169">
        <v>2.65</v>
      </c>
      <c r="G296" s="365">
        <f t="shared" si="105"/>
        <v>3.3125</v>
      </c>
      <c r="H296" s="365">
        <f t="shared" si="106"/>
        <v>2.968</v>
      </c>
      <c r="I296" s="241">
        <v>25.02</v>
      </c>
      <c r="J296" s="245">
        <f t="shared" si="107"/>
        <v>3.074</v>
      </c>
      <c r="K296" s="245">
        <f t="shared" si="108"/>
        <v>29.0232</v>
      </c>
      <c r="L296" s="78"/>
      <c r="Q296" s="300">
        <f t="shared" si="101"/>
        <v>11.883</v>
      </c>
      <c r="R296" s="301" t="s">
        <v>239</v>
      </c>
      <c r="S296" s="302">
        <v>11883</v>
      </c>
      <c r="T296" s="293">
        <v>0.45</v>
      </c>
      <c r="U296" s="300">
        <f t="shared" si="102"/>
        <v>5347.35</v>
      </c>
      <c r="V296" s="300">
        <f t="shared" si="103"/>
        <v>6.5356499999999995</v>
      </c>
      <c r="W296" s="293">
        <f t="shared" si="104"/>
        <v>6.927789</v>
      </c>
    </row>
    <row r="297" spans="1:23" ht="12.75">
      <c r="A297" s="369" t="s">
        <v>133</v>
      </c>
      <c r="B297" s="67" t="s">
        <v>1905</v>
      </c>
      <c r="C297" s="370" t="s">
        <v>1731</v>
      </c>
      <c r="D297" s="68" t="s">
        <v>1420</v>
      </c>
      <c r="E297" s="169">
        <v>14.47</v>
      </c>
      <c r="F297" s="169">
        <v>2.65</v>
      </c>
      <c r="G297" s="365">
        <f t="shared" si="105"/>
        <v>3.3125</v>
      </c>
      <c r="H297" s="365">
        <f t="shared" si="106"/>
        <v>2.968</v>
      </c>
      <c r="I297" s="241">
        <v>28.46</v>
      </c>
      <c r="J297" s="245">
        <f t="shared" si="107"/>
        <v>3.074</v>
      </c>
      <c r="K297" s="245">
        <f t="shared" si="108"/>
        <v>33.0136</v>
      </c>
      <c r="L297" s="78"/>
      <c r="Q297" s="300">
        <f t="shared" si="101"/>
        <v>18.017</v>
      </c>
      <c r="R297" s="301" t="s">
        <v>240</v>
      </c>
      <c r="S297" s="302">
        <v>18017</v>
      </c>
      <c r="T297" s="293">
        <v>0.45</v>
      </c>
      <c r="U297" s="300">
        <f t="shared" si="102"/>
        <v>8107.650000000001</v>
      </c>
      <c r="V297" s="300">
        <f t="shared" si="103"/>
        <v>9.909349999999998</v>
      </c>
      <c r="W297" s="293">
        <f t="shared" si="104"/>
        <v>10.503910999999999</v>
      </c>
    </row>
    <row r="298" spans="1:23" ht="12.75">
      <c r="A298" s="369" t="s">
        <v>134</v>
      </c>
      <c r="B298" s="67" t="s">
        <v>1910</v>
      </c>
      <c r="C298" s="370" t="s">
        <v>1731</v>
      </c>
      <c r="D298" s="68" t="s">
        <v>1420</v>
      </c>
      <c r="E298" s="169">
        <v>20.32</v>
      </c>
      <c r="F298" s="169">
        <v>3.06</v>
      </c>
      <c r="G298" s="365">
        <f t="shared" si="105"/>
        <v>3.825</v>
      </c>
      <c r="H298" s="365">
        <f t="shared" si="106"/>
        <v>3.4272000000000005</v>
      </c>
      <c r="I298" s="241">
        <v>32.59</v>
      </c>
      <c r="J298" s="245">
        <f t="shared" si="107"/>
        <v>3.5496</v>
      </c>
      <c r="K298" s="245">
        <f t="shared" si="108"/>
        <v>37.8044</v>
      </c>
      <c r="L298" s="78"/>
      <c r="Q298" s="300">
        <f t="shared" si="101"/>
        <v>24.405</v>
      </c>
      <c r="R298" s="301" t="s">
        <v>241</v>
      </c>
      <c r="S298" s="302">
        <v>24405</v>
      </c>
      <c r="T298" s="293">
        <v>0.45</v>
      </c>
      <c r="U298" s="300">
        <f t="shared" si="102"/>
        <v>10982.25</v>
      </c>
      <c r="V298" s="300">
        <f t="shared" si="103"/>
        <v>13.42275</v>
      </c>
      <c r="W298" s="293">
        <f t="shared" si="104"/>
        <v>14.228115</v>
      </c>
    </row>
    <row r="299" spans="1:23" ht="12.75">
      <c r="A299" s="369" t="s">
        <v>135</v>
      </c>
      <c r="B299" s="67" t="s">
        <v>1911</v>
      </c>
      <c r="C299" s="370" t="s">
        <v>1731</v>
      </c>
      <c r="D299" s="68" t="s">
        <v>1420</v>
      </c>
      <c r="E299" s="169">
        <v>34.06</v>
      </c>
      <c r="F299" s="169">
        <v>6.92</v>
      </c>
      <c r="G299" s="365">
        <f t="shared" si="105"/>
        <v>8.65</v>
      </c>
      <c r="H299" s="365">
        <f t="shared" si="106"/>
        <v>7.750400000000001</v>
      </c>
      <c r="I299" s="241">
        <v>47.87</v>
      </c>
      <c r="J299" s="245">
        <f t="shared" si="107"/>
        <v>8.027199999999999</v>
      </c>
      <c r="K299" s="245">
        <f t="shared" si="108"/>
        <v>55.529199999999996</v>
      </c>
      <c r="L299" s="78"/>
      <c r="Q299" s="300">
        <f t="shared" si="101"/>
        <v>41.66</v>
      </c>
      <c r="R299" s="301" t="s">
        <v>242</v>
      </c>
      <c r="S299" s="302">
        <v>41660</v>
      </c>
      <c r="T299" s="293">
        <v>0.45</v>
      </c>
      <c r="U299" s="300">
        <f t="shared" si="102"/>
        <v>18747</v>
      </c>
      <c r="V299" s="300">
        <f t="shared" si="103"/>
        <v>22.913</v>
      </c>
      <c r="W299" s="293">
        <f t="shared" si="104"/>
        <v>24.28778</v>
      </c>
    </row>
    <row r="300" spans="1:23" ht="12.75">
      <c r="A300" s="369" t="s">
        <v>136</v>
      </c>
      <c r="B300" s="67" t="s">
        <v>1912</v>
      </c>
      <c r="C300" s="370" t="s">
        <v>1731</v>
      </c>
      <c r="D300" s="68" t="s">
        <v>1420</v>
      </c>
      <c r="E300" s="169">
        <v>52.52</v>
      </c>
      <c r="F300" s="169">
        <v>6.92</v>
      </c>
      <c r="G300" s="365">
        <f t="shared" si="105"/>
        <v>8.65</v>
      </c>
      <c r="H300" s="365">
        <f t="shared" si="106"/>
        <v>7.750400000000001</v>
      </c>
      <c r="I300" s="241">
        <v>47.87</v>
      </c>
      <c r="J300" s="245">
        <f t="shared" si="107"/>
        <v>8.027199999999999</v>
      </c>
      <c r="K300" s="245">
        <f t="shared" si="108"/>
        <v>55.529199999999996</v>
      </c>
      <c r="L300" s="78"/>
      <c r="Q300" s="300">
        <f t="shared" si="101"/>
        <v>67.055</v>
      </c>
      <c r="R300" s="301" t="s">
        <v>243</v>
      </c>
      <c r="S300" s="302">
        <v>67055</v>
      </c>
      <c r="T300" s="293">
        <v>0.45</v>
      </c>
      <c r="U300" s="300">
        <f t="shared" si="102"/>
        <v>30174.75</v>
      </c>
      <c r="V300" s="300">
        <f t="shared" si="103"/>
        <v>36.88025</v>
      </c>
      <c r="W300" s="293">
        <f t="shared" si="104"/>
        <v>39.093064999999996</v>
      </c>
    </row>
    <row r="301" spans="1:23" ht="12.75">
      <c r="A301" s="369" t="s">
        <v>137</v>
      </c>
      <c r="B301" s="67" t="s">
        <v>1913</v>
      </c>
      <c r="C301" s="370" t="s">
        <v>1731</v>
      </c>
      <c r="D301" s="68" t="s">
        <v>1420</v>
      </c>
      <c r="E301" s="169">
        <v>78.5</v>
      </c>
      <c r="F301" s="169">
        <v>7.14</v>
      </c>
      <c r="G301" s="365">
        <f t="shared" si="105"/>
        <v>8.924999999999999</v>
      </c>
      <c r="H301" s="365">
        <f t="shared" si="106"/>
        <v>7.9968</v>
      </c>
      <c r="I301" s="241">
        <v>55.28</v>
      </c>
      <c r="J301" s="245">
        <f t="shared" si="107"/>
        <v>8.282399999999999</v>
      </c>
      <c r="K301" s="245">
        <f t="shared" si="108"/>
        <v>64.1248</v>
      </c>
      <c r="L301" s="78"/>
      <c r="Q301" s="300">
        <f t="shared" si="101"/>
        <v>97.823</v>
      </c>
      <c r="R301" s="301" t="s">
        <v>244</v>
      </c>
      <c r="S301" s="302">
        <v>97823</v>
      </c>
      <c r="T301" s="293">
        <v>0.45</v>
      </c>
      <c r="U301" s="300">
        <f t="shared" si="102"/>
        <v>44020.35</v>
      </c>
      <c r="V301" s="300">
        <f t="shared" si="103"/>
        <v>53.80265</v>
      </c>
      <c r="W301" s="293">
        <f t="shared" si="104"/>
        <v>57.030809000000005</v>
      </c>
    </row>
    <row r="302" spans="1:23" ht="12.75">
      <c r="A302" s="369" t="s">
        <v>138</v>
      </c>
      <c r="B302" s="67" t="s">
        <v>1914</v>
      </c>
      <c r="C302" s="370" t="s">
        <v>1731</v>
      </c>
      <c r="D302" s="68" t="s">
        <v>1420</v>
      </c>
      <c r="E302" s="169">
        <v>190.92</v>
      </c>
      <c r="F302" s="169">
        <v>7.48</v>
      </c>
      <c r="G302" s="365">
        <f t="shared" si="105"/>
        <v>9.350000000000001</v>
      </c>
      <c r="H302" s="365">
        <f t="shared" si="106"/>
        <v>8.377600000000001</v>
      </c>
      <c r="I302" s="241">
        <v>56.64</v>
      </c>
      <c r="J302" s="245">
        <f t="shared" si="107"/>
        <v>8.6768</v>
      </c>
      <c r="K302" s="245">
        <f t="shared" si="108"/>
        <v>65.7024</v>
      </c>
      <c r="L302" s="78"/>
      <c r="Q302" s="300">
        <f t="shared" si="101"/>
        <v>245.29</v>
      </c>
      <c r="S302" s="304">
        <v>245290</v>
      </c>
      <c r="T302" s="293">
        <v>0.45</v>
      </c>
      <c r="U302" s="300">
        <f t="shared" si="102"/>
        <v>110380.5</v>
      </c>
      <c r="V302" s="300">
        <f t="shared" si="103"/>
        <v>134.9095</v>
      </c>
      <c r="W302" s="293">
        <f t="shared" si="104"/>
        <v>143.00407</v>
      </c>
    </row>
    <row r="303" spans="1:22" ht="12.75">
      <c r="A303" s="427"/>
      <c r="B303" s="446"/>
      <c r="C303" s="446"/>
      <c r="D303" s="447"/>
      <c r="E303" s="442"/>
      <c r="F303" s="442"/>
      <c r="G303" s="442"/>
      <c r="H303" s="442"/>
      <c r="I303" s="442"/>
      <c r="J303" s="245"/>
      <c r="K303" s="245"/>
      <c r="L303" s="78"/>
      <c r="Q303" s="300"/>
      <c r="S303" s="304"/>
      <c r="U303" s="300"/>
      <c r="V303" s="300"/>
    </row>
    <row r="304" spans="1:22" ht="12.75">
      <c r="A304" s="427"/>
      <c r="B304" s="446"/>
      <c r="C304" s="446"/>
      <c r="D304" s="447"/>
      <c r="E304" s="442"/>
      <c r="F304" s="442"/>
      <c r="G304" s="442"/>
      <c r="H304" s="442"/>
      <c r="I304" s="442"/>
      <c r="J304" s="245"/>
      <c r="K304" s="245"/>
      <c r="L304" s="78"/>
      <c r="Q304" s="300"/>
      <c r="S304" s="304"/>
      <c r="U304" s="300"/>
      <c r="V304" s="300"/>
    </row>
    <row r="305" ht="63" customHeight="1">
      <c r="E305" s="155"/>
    </row>
    <row r="306" spans="1:9" ht="43.5" customHeight="1">
      <c r="A306" s="471" t="s">
        <v>801</v>
      </c>
      <c r="B306" s="472"/>
      <c r="C306" s="472"/>
      <c r="D306" s="472"/>
      <c r="E306" s="472"/>
      <c r="F306" s="472"/>
      <c r="G306" s="472"/>
      <c r="H306" s="472"/>
      <c r="I306" s="472"/>
    </row>
    <row r="307" spans="1:19" ht="57" customHeight="1">
      <c r="A307" s="471" t="s">
        <v>802</v>
      </c>
      <c r="B307" s="472"/>
      <c r="C307" s="472"/>
      <c r="D307" s="472"/>
      <c r="E307" s="472"/>
      <c r="F307" s="472"/>
      <c r="G307" s="472"/>
      <c r="H307" s="472"/>
      <c r="I307" s="472"/>
      <c r="S307" s="308"/>
    </row>
    <row r="308" spans="1:9" ht="12.75" customHeight="1">
      <c r="A308" s="469"/>
      <c r="B308" s="470"/>
      <c r="C308" s="470"/>
      <c r="D308" s="470"/>
      <c r="E308" s="470"/>
      <c r="F308" s="470"/>
      <c r="G308" s="470"/>
      <c r="H308" s="470"/>
      <c r="I308" s="470"/>
    </row>
    <row r="310" spans="1:9" ht="18" customHeight="1">
      <c r="A310" s="467"/>
      <c r="B310" s="468"/>
      <c r="C310" s="468"/>
      <c r="D310" s="468"/>
      <c r="E310" s="468"/>
      <c r="F310" s="468"/>
      <c r="G310" s="468"/>
      <c r="H310" s="468"/>
      <c r="I310" s="468"/>
    </row>
    <row r="311" spans="1:9" ht="18" customHeight="1">
      <c r="A311" s="467"/>
      <c r="B311" s="468"/>
      <c r="C311" s="468"/>
      <c r="D311" s="468"/>
      <c r="E311" s="468"/>
      <c r="F311" s="468"/>
      <c r="G311" s="468"/>
      <c r="H311" s="468"/>
      <c r="I311" s="468"/>
    </row>
  </sheetData>
  <sheetProtection/>
  <mergeCells count="5">
    <mergeCell ref="A311:I311"/>
    <mergeCell ref="A308:I308"/>
    <mergeCell ref="A306:I306"/>
    <mergeCell ref="A307:I307"/>
    <mergeCell ref="A310:I310"/>
  </mergeCells>
  <printOptions/>
  <pageMargins left="0.31" right="0.16" top="0.86" bottom="0.8" header="0.35" footer="0.55"/>
  <pageSetup horizontalDpi="600" verticalDpi="600" orientation="landscape" paperSize="9" r:id="rId1"/>
  <headerFooter alignWithMargins="0">
    <oddHeader>&amp;L&amp;"Arial CE,Fett"&amp;14&amp;ECeny jednostkowe
&amp;"Arial CE,Standard"&amp;12&amp;EGrupa Górazdze&amp;C&amp;14&amp;A</oddHeader>
    <oddFooter>&amp;LPlik: &amp;F / &amp;A&amp;CStrona: &amp;P / &amp;N</oddFooter>
  </headerFooter>
  <rowBreaks count="7" manualBreakCount="7">
    <brk id="93" max="8" man="1"/>
    <brk id="120" max="8" man="1"/>
    <brk id="161" max="8" man="1"/>
    <brk id="194" max="8" man="1"/>
    <brk id="224" max="8" man="1"/>
    <brk id="250" max="8" man="1"/>
    <brk id="27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6.625" style="88" customWidth="1"/>
    <col min="2" max="2" width="50.875" style="88" customWidth="1"/>
    <col min="3" max="3" width="15.875" style="88" customWidth="1"/>
    <col min="4" max="4" width="14.625" style="99" customWidth="1"/>
    <col min="5" max="5" width="13.875" style="88" customWidth="1"/>
    <col min="6" max="6" width="14.625" style="88" customWidth="1"/>
    <col min="7" max="7" width="18.625" style="88" customWidth="1"/>
    <col min="8" max="10" width="0" style="170" hidden="1" customWidth="1"/>
    <col min="11" max="16384" width="9.125" style="88" customWidth="1"/>
  </cols>
  <sheetData>
    <row r="1" spans="1:8" ht="18">
      <c r="A1" s="40" t="s">
        <v>1462</v>
      </c>
      <c r="B1" s="41" t="s">
        <v>1463</v>
      </c>
      <c r="C1" s="44" t="s">
        <v>1464</v>
      </c>
      <c r="D1" s="40" t="s">
        <v>1465</v>
      </c>
      <c r="E1" s="40" t="s">
        <v>1466</v>
      </c>
      <c r="F1" s="40" t="s">
        <v>1466</v>
      </c>
      <c r="G1" s="40" t="s">
        <v>1466</v>
      </c>
      <c r="H1" s="40"/>
    </row>
    <row r="2" spans="1:8" ht="12.75">
      <c r="A2" s="179"/>
      <c r="B2" s="180"/>
      <c r="C2" s="180"/>
      <c r="D2" s="181" t="s">
        <v>1468</v>
      </c>
      <c r="E2" s="181" t="s">
        <v>1931</v>
      </c>
      <c r="F2" s="182" t="s">
        <v>1935</v>
      </c>
      <c r="G2" s="182" t="s">
        <v>1025</v>
      </c>
      <c r="H2" s="182" t="s">
        <v>1051</v>
      </c>
    </row>
    <row r="3" spans="1:8" ht="16.5" thickBot="1">
      <c r="A3" s="133"/>
      <c r="B3" s="134"/>
      <c r="C3" s="134"/>
      <c r="D3" s="135"/>
      <c r="E3" s="135" t="s">
        <v>1472</v>
      </c>
      <c r="F3" s="136" t="s">
        <v>1051</v>
      </c>
      <c r="G3" s="136" t="s">
        <v>1052</v>
      </c>
      <c r="H3" s="136" t="s">
        <v>995</v>
      </c>
    </row>
    <row r="4" spans="1:12" s="26" customFormat="1" ht="32.25" customHeight="1" thickBot="1">
      <c r="A4" s="206" t="s">
        <v>1053</v>
      </c>
      <c r="B4" s="183"/>
      <c r="C4" s="183"/>
      <c r="D4" s="207"/>
      <c r="E4" s="183"/>
      <c r="F4" s="183"/>
      <c r="G4" s="184"/>
      <c r="H4" s="185"/>
      <c r="I4" s="186"/>
      <c r="J4" s="186"/>
      <c r="K4" s="187"/>
      <c r="L4" s="187"/>
    </row>
    <row r="5" spans="1:12" s="93" customFormat="1" ht="12.75">
      <c r="A5" s="209" t="s">
        <v>1054</v>
      </c>
      <c r="B5" s="210" t="s">
        <v>294</v>
      </c>
      <c r="C5" s="210" t="s">
        <v>545</v>
      </c>
      <c r="D5" s="243" t="s">
        <v>1419</v>
      </c>
      <c r="E5" s="189">
        <v>25.48</v>
      </c>
      <c r="F5" s="189">
        <v>31.25</v>
      </c>
      <c r="G5" s="419">
        <f>SUM(E5:F5)</f>
        <v>56.730000000000004</v>
      </c>
      <c r="H5" s="402">
        <f>F5*1.16</f>
        <v>36.25</v>
      </c>
      <c r="I5" s="191">
        <v>4.39</v>
      </c>
      <c r="J5" s="192">
        <f>SUM(H5:I5)</f>
        <v>40.64</v>
      </c>
      <c r="K5" s="78"/>
      <c r="L5" s="96"/>
    </row>
    <row r="6" spans="1:12" s="93" customFormat="1" ht="12.75">
      <c r="A6" s="213" t="s">
        <v>1055</v>
      </c>
      <c r="B6" s="90" t="s">
        <v>295</v>
      </c>
      <c r="C6" s="90" t="s">
        <v>545</v>
      </c>
      <c r="D6" s="188" t="s">
        <v>1419</v>
      </c>
      <c r="E6" s="92">
        <v>35.91</v>
      </c>
      <c r="F6" s="92">
        <v>44.28</v>
      </c>
      <c r="G6" s="92">
        <f>SUM(E6:F6)</f>
        <v>80.19</v>
      </c>
      <c r="H6" s="402">
        <f>F6*1.16</f>
        <v>51.364799999999995</v>
      </c>
      <c r="I6" s="191">
        <v>6.22</v>
      </c>
      <c r="J6" s="192">
        <f>SUM(H6:I6)</f>
        <v>57.584799999999994</v>
      </c>
      <c r="K6" s="78"/>
      <c r="L6" s="96"/>
    </row>
    <row r="7" spans="1:12" s="93" customFormat="1" ht="12.75">
      <c r="A7" s="213" t="s">
        <v>1056</v>
      </c>
      <c r="B7" s="90" t="s">
        <v>1670</v>
      </c>
      <c r="C7" s="90" t="s">
        <v>545</v>
      </c>
      <c r="D7" s="188" t="s">
        <v>1419</v>
      </c>
      <c r="E7" s="92">
        <v>51.73</v>
      </c>
      <c r="F7" s="92">
        <v>66.84</v>
      </c>
      <c r="G7" s="92">
        <f>SUM(E7:F7)</f>
        <v>118.57</v>
      </c>
      <c r="H7" s="402">
        <f>F7*1.16</f>
        <v>77.5344</v>
      </c>
      <c r="I7" s="191">
        <v>9.39</v>
      </c>
      <c r="J7" s="192">
        <f>SUM(H7:I7)</f>
        <v>86.9244</v>
      </c>
      <c r="K7" s="78"/>
      <c r="L7" s="96"/>
    </row>
    <row r="8" spans="1:12" s="93" customFormat="1" ht="12.75">
      <c r="A8" s="213" t="s">
        <v>1057</v>
      </c>
      <c r="B8" s="90" t="s">
        <v>1736</v>
      </c>
      <c r="C8" s="90" t="s">
        <v>545</v>
      </c>
      <c r="D8" s="188" t="s">
        <v>1419</v>
      </c>
      <c r="E8" s="92">
        <v>67.2</v>
      </c>
      <c r="F8" s="92">
        <v>105.98</v>
      </c>
      <c r="G8" s="92">
        <f>SUM(E8:F8)</f>
        <v>173.18</v>
      </c>
      <c r="H8" s="402">
        <f>F8*1.16</f>
        <v>122.93679999999999</v>
      </c>
      <c r="I8" s="191">
        <v>14.89</v>
      </c>
      <c r="J8" s="192">
        <f>SUM(H8:I8)</f>
        <v>137.8268</v>
      </c>
      <c r="K8" s="78"/>
      <c r="L8" s="96"/>
    </row>
    <row r="9" spans="1:12" s="93" customFormat="1" ht="12.75">
      <c r="A9" s="213" t="s">
        <v>1058</v>
      </c>
      <c r="B9" s="90" t="s">
        <v>1737</v>
      </c>
      <c r="C9" s="90" t="s">
        <v>545</v>
      </c>
      <c r="D9" s="188" t="s">
        <v>1419</v>
      </c>
      <c r="E9" s="92">
        <v>96.6</v>
      </c>
      <c r="F9" s="92">
        <v>143.23</v>
      </c>
      <c r="G9" s="92">
        <f>SUM(E9:F9)</f>
        <v>239.82999999999998</v>
      </c>
      <c r="H9" s="402">
        <f>F9*1.16</f>
        <v>166.14679999999998</v>
      </c>
      <c r="I9" s="191">
        <v>20.12</v>
      </c>
      <c r="J9" s="192">
        <f>SUM(H9:I9)</f>
        <v>186.2668</v>
      </c>
      <c r="K9" s="78"/>
      <c r="L9" s="96"/>
    </row>
    <row r="10" spans="1:11" s="94" customFormat="1" ht="12.75">
      <c r="A10" s="195"/>
      <c r="D10" s="196"/>
      <c r="E10" s="98"/>
      <c r="F10" s="98"/>
      <c r="G10" s="98"/>
      <c r="H10" s="197"/>
      <c r="I10" s="197"/>
      <c r="J10" s="198" t="s">
        <v>1445</v>
      </c>
      <c r="K10" s="78"/>
    </row>
    <row r="11" spans="1:11" s="94" customFormat="1" ht="0.75" customHeight="1" thickBot="1">
      <c r="A11" s="195"/>
      <c r="D11" s="196"/>
      <c r="E11" s="98"/>
      <c r="F11" s="98"/>
      <c r="G11" s="98"/>
      <c r="H11" s="197"/>
      <c r="I11" s="197"/>
      <c r="J11" s="198"/>
      <c r="K11" s="78"/>
    </row>
    <row r="12" spans="1:11" s="94" customFormat="1" ht="14.25" customHeight="1" hidden="1" thickBot="1">
      <c r="A12" s="195"/>
      <c r="D12" s="196"/>
      <c r="E12" s="98"/>
      <c r="F12" s="98"/>
      <c r="G12" s="98"/>
      <c r="H12" s="197"/>
      <c r="I12" s="197"/>
      <c r="J12" s="198"/>
      <c r="K12" s="78"/>
    </row>
    <row r="13" spans="1:12" s="26" customFormat="1" ht="32.25" customHeight="1" thickBot="1">
      <c r="A13" s="22" t="s">
        <v>1150</v>
      </c>
      <c r="B13" s="23"/>
      <c r="C13" s="23"/>
      <c r="D13" s="24"/>
      <c r="E13" s="349"/>
      <c r="F13" s="349"/>
      <c r="G13" s="350"/>
      <c r="H13" s="199"/>
      <c r="I13" s="199"/>
      <c r="J13" s="199"/>
      <c r="K13" s="78"/>
      <c r="L13" s="187"/>
    </row>
    <row r="14" spans="1:12" s="93" customFormat="1" ht="12.75">
      <c r="A14" s="244" t="s">
        <v>1151</v>
      </c>
      <c r="B14" s="172" t="s">
        <v>1796</v>
      </c>
      <c r="C14" s="172" t="s">
        <v>545</v>
      </c>
      <c r="D14" s="347" t="s">
        <v>1419</v>
      </c>
      <c r="E14" s="338">
        <v>600.6</v>
      </c>
      <c r="F14" s="338">
        <v>332.2</v>
      </c>
      <c r="G14" s="419">
        <f>SUM(E14:F14)</f>
        <v>932.8</v>
      </c>
      <c r="H14" s="402">
        <f>F14*1.16</f>
        <v>385.352</v>
      </c>
      <c r="I14" s="191">
        <v>53.67</v>
      </c>
      <c r="J14" s="192">
        <f>SUM(H14:I14)</f>
        <v>439.022</v>
      </c>
      <c r="K14" s="78"/>
      <c r="L14" s="96"/>
    </row>
    <row r="15" spans="1:12" s="93" customFormat="1" ht="12.75">
      <c r="A15" s="244" t="s">
        <v>1152</v>
      </c>
      <c r="B15" s="90" t="s">
        <v>1795</v>
      </c>
      <c r="C15" s="90" t="s">
        <v>545</v>
      </c>
      <c r="D15" s="188" t="s">
        <v>1419</v>
      </c>
      <c r="E15" s="92">
        <v>693</v>
      </c>
      <c r="F15" s="92">
        <v>398.68</v>
      </c>
      <c r="G15" s="92">
        <f>SUM(E15:F15)</f>
        <v>1091.68</v>
      </c>
      <c r="H15" s="402">
        <f>F15*1.16</f>
        <v>462.4688</v>
      </c>
      <c r="I15" s="191">
        <v>64.41</v>
      </c>
      <c r="J15" s="192">
        <f>SUM(H15:I15)</f>
        <v>526.8788</v>
      </c>
      <c r="K15" s="78"/>
      <c r="L15" s="96"/>
    </row>
    <row r="16" spans="1:12" s="93" customFormat="1" ht="12.75">
      <c r="A16" s="213" t="s">
        <v>1153</v>
      </c>
      <c r="B16" s="417" t="s">
        <v>1794</v>
      </c>
      <c r="C16" s="90" t="s">
        <v>545</v>
      </c>
      <c r="D16" s="188" t="s">
        <v>1419</v>
      </c>
      <c r="E16" s="92">
        <v>886.2</v>
      </c>
      <c r="F16" s="92">
        <v>506.69</v>
      </c>
      <c r="G16" s="391">
        <f>SUM(E16:F16)</f>
        <v>1392.89</v>
      </c>
      <c r="H16" s="402">
        <f>F16*1.16</f>
        <v>587.7604</v>
      </c>
      <c r="I16" s="191">
        <v>81.86</v>
      </c>
      <c r="J16" s="192">
        <f>SUM(H16:I16)</f>
        <v>669.6204</v>
      </c>
      <c r="K16" s="78"/>
      <c r="L16" s="96"/>
    </row>
    <row r="17" spans="1:11" s="94" customFormat="1" ht="13.5" thickBot="1">
      <c r="A17" s="195"/>
      <c r="D17" s="196"/>
      <c r="E17" s="98"/>
      <c r="F17" s="98"/>
      <c r="G17" s="98"/>
      <c r="H17" s="197"/>
      <c r="I17" s="197"/>
      <c r="J17" s="198"/>
      <c r="K17" s="78"/>
    </row>
    <row r="18" spans="1:11" s="94" customFormat="1" ht="13.5" hidden="1" thickBot="1">
      <c r="A18" s="195"/>
      <c r="D18" s="196"/>
      <c r="E18" s="98"/>
      <c r="F18" s="98"/>
      <c r="G18" s="98"/>
      <c r="H18" s="197"/>
      <c r="I18" s="197"/>
      <c r="J18" s="198"/>
      <c r="K18" s="78"/>
    </row>
    <row r="19" spans="1:11" s="94" customFormat="1" ht="14.25" customHeight="1" hidden="1" thickBot="1">
      <c r="A19" s="195"/>
      <c r="D19" s="196"/>
      <c r="E19" s="98"/>
      <c r="F19" s="98"/>
      <c r="G19" s="98"/>
      <c r="H19" s="197"/>
      <c r="I19" s="197"/>
      <c r="J19" s="198"/>
      <c r="K19" s="78"/>
    </row>
    <row r="20" spans="1:12" s="26" customFormat="1" ht="32.25" customHeight="1" thickBot="1">
      <c r="A20" s="22" t="s">
        <v>1154</v>
      </c>
      <c r="B20" s="23"/>
      <c r="C20" s="23"/>
      <c r="D20" s="24"/>
      <c r="E20" s="349"/>
      <c r="F20" s="349"/>
      <c r="G20" s="350"/>
      <c r="H20" s="199"/>
      <c r="I20" s="199"/>
      <c r="J20" s="199"/>
      <c r="K20" s="78"/>
      <c r="L20" s="187"/>
    </row>
    <row r="21" spans="1:12" s="93" customFormat="1" ht="12.75">
      <c r="A21" s="244" t="s">
        <v>1155</v>
      </c>
      <c r="B21" s="172" t="s">
        <v>1921</v>
      </c>
      <c r="C21" s="172" t="s">
        <v>545</v>
      </c>
      <c r="D21" s="347" t="s">
        <v>1419</v>
      </c>
      <c r="E21" s="338">
        <v>277.2</v>
      </c>
      <c r="F21" s="338">
        <v>348.85</v>
      </c>
      <c r="G21" s="348">
        <f>SUM(E21:F21)</f>
        <v>626.05</v>
      </c>
      <c r="H21" s="402">
        <f>F21*1.16</f>
        <v>404.666</v>
      </c>
      <c r="I21" s="191">
        <v>56.36</v>
      </c>
      <c r="J21" s="192">
        <f>SUM(H21:I21)</f>
        <v>461.026</v>
      </c>
      <c r="K21" s="78"/>
      <c r="L21" s="96"/>
    </row>
    <row r="22" spans="1:12" s="93" customFormat="1" ht="12.75">
      <c r="A22" s="244" t="s">
        <v>1156</v>
      </c>
      <c r="B22" s="90" t="s">
        <v>1922</v>
      </c>
      <c r="C22" s="90" t="s">
        <v>545</v>
      </c>
      <c r="D22" s="188" t="s">
        <v>1419</v>
      </c>
      <c r="E22" s="92">
        <v>315</v>
      </c>
      <c r="F22" s="92">
        <v>465.09</v>
      </c>
      <c r="G22" s="92">
        <f>SUM(E22:F22)</f>
        <v>780.0899999999999</v>
      </c>
      <c r="H22" s="402">
        <f>F22*1.16</f>
        <v>539.5043999999999</v>
      </c>
      <c r="I22" s="191">
        <v>75.14</v>
      </c>
      <c r="J22" s="192">
        <f>SUM(H22:I22)</f>
        <v>614.6443999999999</v>
      </c>
      <c r="K22" s="78"/>
      <c r="L22" s="96"/>
    </row>
    <row r="23" spans="1:12" s="93" customFormat="1" ht="12.75">
      <c r="A23" s="213" t="s">
        <v>1157</v>
      </c>
      <c r="B23" s="90" t="s">
        <v>1923</v>
      </c>
      <c r="C23" s="90" t="s">
        <v>545</v>
      </c>
      <c r="D23" s="188" t="s">
        <v>1419</v>
      </c>
      <c r="E23" s="92">
        <v>361.2</v>
      </c>
      <c r="F23" s="92">
        <v>539.94</v>
      </c>
      <c r="G23" s="92">
        <f>SUM(E23:F23)</f>
        <v>901.1400000000001</v>
      </c>
      <c r="H23" s="402">
        <f>F23*1.16</f>
        <v>626.3304</v>
      </c>
      <c r="I23" s="191">
        <v>87.23</v>
      </c>
      <c r="J23" s="192">
        <f>SUM(H23:I23)</f>
        <v>713.5604000000001</v>
      </c>
      <c r="K23" s="78"/>
      <c r="L23" s="96"/>
    </row>
    <row r="24" spans="1:10" s="94" customFormat="1" ht="12" customHeight="1" thickBot="1">
      <c r="A24" s="195"/>
      <c r="D24" s="196"/>
      <c r="E24" s="200"/>
      <c r="F24" s="200"/>
      <c r="G24" s="288"/>
      <c r="H24" s="201"/>
      <c r="I24" s="201"/>
      <c r="J24" s="201"/>
    </row>
    <row r="25" spans="7:10" ht="13.5" hidden="1" thickBot="1">
      <c r="G25" s="288"/>
      <c r="H25" s="202"/>
      <c r="I25" s="202"/>
      <c r="J25" s="202"/>
    </row>
    <row r="26" spans="1:12" s="26" customFormat="1" ht="32.25" customHeight="1" thickBot="1">
      <c r="A26" s="22" t="s">
        <v>1158</v>
      </c>
      <c r="B26" s="23" t="s">
        <v>1738</v>
      </c>
      <c r="C26" s="23"/>
      <c r="D26" s="24"/>
      <c r="E26" s="351"/>
      <c r="F26" s="349"/>
      <c r="G26" s="350"/>
      <c r="H26" s="199"/>
      <c r="I26" s="199"/>
      <c r="J26" s="199"/>
      <c r="K26" s="78"/>
      <c r="L26" s="187"/>
    </row>
    <row r="27" spans="1:12" s="93" customFormat="1" ht="12.75">
      <c r="A27" s="244" t="s">
        <v>1159</v>
      </c>
      <c r="B27" s="172" t="s">
        <v>1739</v>
      </c>
      <c r="C27" s="172" t="s">
        <v>545</v>
      </c>
      <c r="D27" s="347" t="s">
        <v>1419</v>
      </c>
      <c r="E27" s="390">
        <v>1915.2</v>
      </c>
      <c r="F27" s="338">
        <v>459.72</v>
      </c>
      <c r="G27" s="418">
        <f>SUM(E27:F27)</f>
        <v>2374.92</v>
      </c>
      <c r="H27" s="402">
        <f>F27*1.16</f>
        <v>533.2752</v>
      </c>
      <c r="I27" s="289">
        <v>255</v>
      </c>
      <c r="J27" s="192"/>
      <c r="K27" s="78"/>
      <c r="L27" s="96"/>
    </row>
    <row r="28" spans="1:12" s="93" customFormat="1" ht="12.75">
      <c r="A28" s="244" t="s">
        <v>1160</v>
      </c>
      <c r="B28" s="90" t="s">
        <v>1740</v>
      </c>
      <c r="C28" s="90" t="s">
        <v>545</v>
      </c>
      <c r="D28" s="188" t="s">
        <v>1419</v>
      </c>
      <c r="E28" s="391">
        <v>2091.6</v>
      </c>
      <c r="F28" s="92">
        <v>534.7</v>
      </c>
      <c r="G28" s="391">
        <f>SUM(E28:F28)</f>
        <v>2626.3</v>
      </c>
      <c r="H28" s="402">
        <f>F28*1.16</f>
        <v>620.2520000000001</v>
      </c>
      <c r="I28" s="290">
        <v>296.58</v>
      </c>
      <c r="J28" s="192"/>
      <c r="K28" s="78"/>
      <c r="L28" s="96"/>
    </row>
    <row r="29" spans="1:12" s="93" customFormat="1" ht="13.5" thickBot="1">
      <c r="A29" s="213"/>
      <c r="B29" s="90"/>
      <c r="C29" s="90"/>
      <c r="D29" s="188"/>
      <c r="E29" s="92"/>
      <c r="F29" s="92"/>
      <c r="G29" s="391"/>
      <c r="H29" s="402"/>
      <c r="I29" s="291"/>
      <c r="J29" s="192"/>
      <c r="K29" s="78"/>
      <c r="L29" s="96"/>
    </row>
    <row r="30" spans="1:12" s="93" customFormat="1" ht="12.75">
      <c r="A30" s="95"/>
      <c r="B30" s="96"/>
      <c r="C30" s="96"/>
      <c r="D30" s="97"/>
      <c r="E30" s="98"/>
      <c r="F30" s="98"/>
      <c r="G30" s="98"/>
      <c r="H30" s="190"/>
      <c r="I30" s="191"/>
      <c r="J30" s="192"/>
      <c r="K30" s="78"/>
      <c r="L30" s="96"/>
    </row>
    <row r="31" spans="7:8" ht="0.75" customHeight="1" thickBot="1">
      <c r="G31" s="98"/>
      <c r="H31" s="202"/>
    </row>
    <row r="32" spans="1:12" s="26" customFormat="1" ht="32.25" customHeight="1" thickBot="1">
      <c r="A32" s="22" t="s">
        <v>1161</v>
      </c>
      <c r="B32" s="23" t="s">
        <v>1741</v>
      </c>
      <c r="C32" s="23"/>
      <c r="D32" s="24"/>
      <c r="E32" s="414"/>
      <c r="F32" s="349"/>
      <c r="G32" s="350"/>
      <c r="H32" s="199"/>
      <c r="I32" s="199"/>
      <c r="J32" s="199"/>
      <c r="K32" s="78"/>
      <c r="L32" s="187"/>
    </row>
    <row r="33" spans="1:12" s="93" customFormat="1" ht="12.75">
      <c r="A33" s="244" t="s">
        <v>1162</v>
      </c>
      <c r="B33" s="172" t="s">
        <v>1742</v>
      </c>
      <c r="C33" s="172" t="s">
        <v>545</v>
      </c>
      <c r="D33" s="416" t="s">
        <v>1419</v>
      </c>
      <c r="E33" s="415">
        <v>2457</v>
      </c>
      <c r="F33" s="338">
        <v>459.72</v>
      </c>
      <c r="G33" s="418">
        <f>SUM(E33:F33)</f>
        <v>2916.7200000000003</v>
      </c>
      <c r="H33" s="402">
        <f>F33*1.16</f>
        <v>533.2752</v>
      </c>
      <c r="I33" s="289">
        <v>255</v>
      </c>
      <c r="J33" s="192"/>
      <c r="K33" s="78"/>
      <c r="L33" s="96"/>
    </row>
    <row r="34" spans="1:12" s="93" customFormat="1" ht="12.75">
      <c r="A34" s="244" t="s">
        <v>1163</v>
      </c>
      <c r="B34" s="90" t="s">
        <v>1743</v>
      </c>
      <c r="C34" s="90" t="s">
        <v>545</v>
      </c>
      <c r="D34" s="188" t="s">
        <v>1419</v>
      </c>
      <c r="E34" s="390">
        <v>2667</v>
      </c>
      <c r="F34" s="92">
        <v>535.44</v>
      </c>
      <c r="G34" s="391">
        <f>SUM(E34:F34)</f>
        <v>3202.44</v>
      </c>
      <c r="H34" s="402">
        <f>F34*1.16</f>
        <v>621.1104</v>
      </c>
      <c r="I34" s="290">
        <v>297</v>
      </c>
      <c r="J34" s="192"/>
      <c r="K34" s="78"/>
      <c r="L34" s="96"/>
    </row>
    <row r="35" spans="1:12" s="93" customFormat="1" ht="13.5" thickBot="1">
      <c r="A35" s="213" t="s">
        <v>1164</v>
      </c>
      <c r="B35" s="90" t="s">
        <v>1744</v>
      </c>
      <c r="C35" s="90" t="s">
        <v>545</v>
      </c>
      <c r="D35" s="188" t="s">
        <v>1419</v>
      </c>
      <c r="E35" s="391">
        <v>2750.2</v>
      </c>
      <c r="F35" s="92">
        <v>612.97</v>
      </c>
      <c r="G35" s="391">
        <f>SUM(E35:F35)</f>
        <v>3363.17</v>
      </c>
      <c r="H35" s="402">
        <f>F35*1.16</f>
        <v>711.0452</v>
      </c>
      <c r="I35" s="291">
        <v>340</v>
      </c>
      <c r="J35" s="192"/>
      <c r="K35" s="78"/>
      <c r="L35" s="96"/>
    </row>
  </sheetData>
  <sheetProtection/>
  <printOptions/>
  <pageMargins left="0.31496062992125984" right="0.15748031496062992" top="0.8661417322834646" bottom="0.7874015748031497" header="0.35433070866141736" footer="0.5511811023622047"/>
  <pageSetup horizontalDpi="300" verticalDpi="300" orientation="landscape" paperSize="9" r:id="rId1"/>
  <headerFooter alignWithMargins="0">
    <oddHeader>&amp;L&amp;"Arial CE,Fett"&amp;14&amp;ECeny jednostkowe
&amp;"Arial CE,Standard"&amp;12&amp;EGrupa Górazdze&amp;C&amp;14&amp;A</oddHeader>
    <oddFooter>&amp;LPlik: &amp;F / &amp;A&amp;CStrona: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">
      <pane xSplit="3" ySplit="3" topLeftCell="D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M37" sqref="M37"/>
    </sheetView>
  </sheetViews>
  <sheetFormatPr defaultColWidth="9.00390625" defaultRowHeight="12.75"/>
  <cols>
    <col min="1" max="1" width="9.25390625" style="88" customWidth="1"/>
    <col min="2" max="2" width="58.00390625" style="88" customWidth="1"/>
    <col min="3" max="3" width="12.375" style="88" customWidth="1"/>
    <col min="4" max="4" width="14.00390625" style="99" customWidth="1"/>
    <col min="5" max="5" width="15.375" style="88" customWidth="1"/>
    <col min="6" max="7" width="14.375" style="88" customWidth="1"/>
    <col min="8" max="8" width="15.375" style="88" hidden="1" customWidth="1"/>
    <col min="9" max="10" width="14.375" style="88" hidden="1" customWidth="1"/>
    <col min="11" max="12" width="0" style="88" hidden="1" customWidth="1"/>
    <col min="13" max="16384" width="9.125" style="88" customWidth="1"/>
  </cols>
  <sheetData>
    <row r="1" spans="1:10" s="45" customFormat="1" ht="24.75" customHeight="1">
      <c r="A1" s="16" t="s">
        <v>1462</v>
      </c>
      <c r="B1" s="17" t="s">
        <v>1463</v>
      </c>
      <c r="C1" s="79" t="s">
        <v>1464</v>
      </c>
      <c r="D1" s="81" t="s">
        <v>1465</v>
      </c>
      <c r="E1" s="16" t="s">
        <v>1466</v>
      </c>
      <c r="F1" s="16" t="s">
        <v>1466</v>
      </c>
      <c r="G1" s="16" t="s">
        <v>1466</v>
      </c>
      <c r="H1" s="16" t="s">
        <v>1466</v>
      </c>
      <c r="I1" s="16" t="s">
        <v>1466</v>
      </c>
      <c r="J1" s="16" t="s">
        <v>1466</v>
      </c>
    </row>
    <row r="2" spans="1:12" ht="15.75" customHeight="1">
      <c r="A2" s="86"/>
      <c r="B2" s="87"/>
      <c r="C2" s="87"/>
      <c r="D2" s="82" t="s">
        <v>1468</v>
      </c>
      <c r="E2" s="82" t="s">
        <v>1931</v>
      </c>
      <c r="F2" s="82" t="s">
        <v>1935</v>
      </c>
      <c r="G2" s="82" t="s">
        <v>1025</v>
      </c>
      <c r="H2" s="82" t="s">
        <v>1931</v>
      </c>
      <c r="I2" s="82" t="s">
        <v>1935</v>
      </c>
      <c r="J2" s="82" t="s">
        <v>1025</v>
      </c>
      <c r="L2" s="435" t="s">
        <v>1051</v>
      </c>
    </row>
    <row r="3" spans="1:12" ht="16.5" thickBot="1">
      <c r="A3" s="130"/>
      <c r="B3" s="131"/>
      <c r="C3" s="131"/>
      <c r="D3" s="132"/>
      <c r="E3" s="132" t="s">
        <v>1472</v>
      </c>
      <c r="F3" s="132" t="s">
        <v>1059</v>
      </c>
      <c r="G3" s="132" t="s">
        <v>1052</v>
      </c>
      <c r="H3" s="132" t="s">
        <v>1472</v>
      </c>
      <c r="I3" s="132" t="s">
        <v>1059</v>
      </c>
      <c r="J3" s="132" t="s">
        <v>1052</v>
      </c>
      <c r="L3" s="436" t="s">
        <v>995</v>
      </c>
    </row>
    <row r="4" spans="1:10" s="26" customFormat="1" ht="32.25" customHeight="1" thickBot="1">
      <c r="A4" s="22" t="s">
        <v>1936</v>
      </c>
      <c r="B4" s="23"/>
      <c r="C4" s="23"/>
      <c r="D4" s="24"/>
      <c r="E4" s="23"/>
      <c r="F4" s="23"/>
      <c r="G4" s="25"/>
      <c r="H4" s="23"/>
      <c r="I4" s="23"/>
      <c r="J4" s="25"/>
    </row>
    <row r="5" spans="1:12" s="93" customFormat="1" ht="12.75">
      <c r="A5" s="89" t="s">
        <v>1060</v>
      </c>
      <c r="B5" s="90" t="s">
        <v>1024</v>
      </c>
      <c r="C5" s="90" t="s">
        <v>1068</v>
      </c>
      <c r="D5" s="91" t="s">
        <v>1409</v>
      </c>
      <c r="E5" s="69">
        <v>3.48</v>
      </c>
      <c r="F5" s="69">
        <v>1.2</v>
      </c>
      <c r="G5" s="69">
        <f>SUM(E5:F5)</f>
        <v>4.68</v>
      </c>
      <c r="H5" s="154">
        <v>0.32</v>
      </c>
      <c r="I5" s="92">
        <v>0.21</v>
      </c>
      <c r="J5" s="151">
        <f aca="true" t="shared" si="0" ref="J5:J13">SUM(H5:I5)</f>
        <v>0.53</v>
      </c>
      <c r="K5" s="51">
        <f aca="true" t="shared" si="1" ref="K5:K36">J5*3.6</f>
        <v>1.9080000000000001</v>
      </c>
      <c r="L5" s="437">
        <f>F5*1.16</f>
        <v>1.392</v>
      </c>
    </row>
    <row r="6" spans="1:12" s="93" customFormat="1" ht="12.75">
      <c r="A6" s="89" t="s">
        <v>1062</v>
      </c>
      <c r="B6" s="90" t="s">
        <v>145</v>
      </c>
      <c r="C6" s="90" t="s">
        <v>1068</v>
      </c>
      <c r="D6" s="91" t="s">
        <v>1409</v>
      </c>
      <c r="E6" s="69">
        <v>4.07</v>
      </c>
      <c r="F6" s="69">
        <v>1.2</v>
      </c>
      <c r="G6" s="69">
        <f aca="true" t="shared" si="2" ref="G6:G36">SUM(E6:F6)</f>
        <v>5.2700000000000005</v>
      </c>
      <c r="H6" s="154">
        <v>0.34</v>
      </c>
      <c r="I6" s="92">
        <v>0.21</v>
      </c>
      <c r="J6" s="151">
        <f t="shared" si="0"/>
        <v>0.55</v>
      </c>
      <c r="K6" s="51">
        <f t="shared" si="1"/>
        <v>1.9800000000000002</v>
      </c>
      <c r="L6" s="437">
        <f aca="true" t="shared" si="3" ref="L6:L13">F6*1.16</f>
        <v>1.392</v>
      </c>
    </row>
    <row r="7" spans="1:12" s="93" customFormat="1" ht="12.75">
      <c r="A7" s="89" t="s">
        <v>1063</v>
      </c>
      <c r="B7" s="90" t="s">
        <v>146</v>
      </c>
      <c r="C7" s="90" t="s">
        <v>1068</v>
      </c>
      <c r="D7" s="91" t="s">
        <v>1409</v>
      </c>
      <c r="E7" s="69">
        <v>4.91</v>
      </c>
      <c r="F7" s="69">
        <v>1.39</v>
      </c>
      <c r="G7" s="69">
        <f t="shared" si="2"/>
        <v>6.3</v>
      </c>
      <c r="H7" s="154">
        <v>0.45</v>
      </c>
      <c r="I7" s="92">
        <v>0.21</v>
      </c>
      <c r="J7" s="151">
        <f t="shared" si="0"/>
        <v>0.66</v>
      </c>
      <c r="K7" s="51">
        <f t="shared" si="1"/>
        <v>2.3760000000000003</v>
      </c>
      <c r="L7" s="437">
        <f t="shared" si="3"/>
        <v>1.6123999999999998</v>
      </c>
    </row>
    <row r="8" spans="1:12" s="93" customFormat="1" ht="12.75">
      <c r="A8" s="89" t="s">
        <v>1064</v>
      </c>
      <c r="B8" s="90" t="s">
        <v>147</v>
      </c>
      <c r="C8" s="90" t="s">
        <v>1068</v>
      </c>
      <c r="D8" s="91" t="s">
        <v>1409</v>
      </c>
      <c r="E8" s="69">
        <v>5.14</v>
      </c>
      <c r="F8" s="69">
        <v>1.39</v>
      </c>
      <c r="G8" s="69">
        <f t="shared" si="2"/>
        <v>6.529999999999999</v>
      </c>
      <c r="H8" s="154">
        <v>0.53</v>
      </c>
      <c r="I8" s="92">
        <v>0.21</v>
      </c>
      <c r="J8" s="151">
        <f t="shared" si="0"/>
        <v>0.74</v>
      </c>
      <c r="K8" s="51">
        <f t="shared" si="1"/>
        <v>2.664</v>
      </c>
      <c r="L8" s="437">
        <f t="shared" si="3"/>
        <v>1.6123999999999998</v>
      </c>
    </row>
    <row r="9" spans="1:12" s="93" customFormat="1" ht="12.75">
      <c r="A9" s="89" t="s">
        <v>1065</v>
      </c>
      <c r="B9" s="90" t="s">
        <v>148</v>
      </c>
      <c r="C9" s="90" t="s">
        <v>1068</v>
      </c>
      <c r="D9" s="91" t="s">
        <v>1409</v>
      </c>
      <c r="E9" s="69">
        <v>7.29</v>
      </c>
      <c r="F9" s="69">
        <v>1.39</v>
      </c>
      <c r="G9" s="69">
        <f t="shared" si="2"/>
        <v>8.68</v>
      </c>
      <c r="H9" s="154">
        <v>0.64</v>
      </c>
      <c r="I9" s="92">
        <v>0.26</v>
      </c>
      <c r="J9" s="151">
        <f t="shared" si="0"/>
        <v>0.9</v>
      </c>
      <c r="K9" s="51">
        <f t="shared" si="1"/>
        <v>3.24</v>
      </c>
      <c r="L9" s="437">
        <f t="shared" si="3"/>
        <v>1.6123999999999998</v>
      </c>
    </row>
    <row r="10" spans="1:12" s="93" customFormat="1" ht="12.75">
      <c r="A10" s="89" t="s">
        <v>1066</v>
      </c>
      <c r="B10" s="90" t="s">
        <v>149</v>
      </c>
      <c r="C10" s="90" t="s">
        <v>1068</v>
      </c>
      <c r="D10" s="91" t="s">
        <v>1409</v>
      </c>
      <c r="E10" s="69">
        <v>14.72</v>
      </c>
      <c r="F10" s="69">
        <v>1.39</v>
      </c>
      <c r="G10" s="69">
        <f t="shared" si="2"/>
        <v>16.11</v>
      </c>
      <c r="H10" s="154">
        <v>0.95</v>
      </c>
      <c r="I10" s="92">
        <v>0.26</v>
      </c>
      <c r="J10" s="151">
        <f t="shared" si="0"/>
        <v>1.21</v>
      </c>
      <c r="K10" s="51">
        <f t="shared" si="1"/>
        <v>4.356</v>
      </c>
      <c r="L10" s="437">
        <f t="shared" si="3"/>
        <v>1.6123999999999998</v>
      </c>
    </row>
    <row r="11" spans="1:12" s="93" customFormat="1" ht="12.75">
      <c r="A11" s="89" t="s">
        <v>1067</v>
      </c>
      <c r="B11" s="90" t="s">
        <v>150</v>
      </c>
      <c r="C11" s="90" t="s">
        <v>1068</v>
      </c>
      <c r="D11" s="91" t="s">
        <v>1409</v>
      </c>
      <c r="E11" s="69">
        <v>27.35</v>
      </c>
      <c r="F11" s="69">
        <v>1.39</v>
      </c>
      <c r="G11" s="69">
        <f t="shared" si="2"/>
        <v>28.740000000000002</v>
      </c>
      <c r="H11" s="154" t="e">
        <f>N11/Zakres_prac!$E$5</f>
        <v>#DIV/0!</v>
      </c>
      <c r="I11" s="92">
        <v>0.36</v>
      </c>
      <c r="J11" s="151" t="e">
        <f t="shared" si="0"/>
        <v>#DIV/0!</v>
      </c>
      <c r="K11" s="51" t="e">
        <f t="shared" si="1"/>
        <v>#DIV/0!</v>
      </c>
      <c r="L11" s="437">
        <f t="shared" si="3"/>
        <v>1.6123999999999998</v>
      </c>
    </row>
    <row r="12" spans="1:12" s="93" customFormat="1" ht="12.75">
      <c r="A12" s="89" t="s">
        <v>546</v>
      </c>
      <c r="B12" s="90" t="s">
        <v>1022</v>
      </c>
      <c r="C12" s="90" t="s">
        <v>1068</v>
      </c>
      <c r="D12" s="91" t="s">
        <v>1409</v>
      </c>
      <c r="E12" s="69">
        <v>31.43</v>
      </c>
      <c r="F12" s="69">
        <v>1.39</v>
      </c>
      <c r="G12" s="69">
        <f t="shared" si="2"/>
        <v>32.82</v>
      </c>
      <c r="H12" s="154" t="e">
        <f>N12/Zakres_prac!$E$5</f>
        <v>#DIV/0!</v>
      </c>
      <c r="I12" s="92">
        <v>0.36</v>
      </c>
      <c r="J12" s="151" t="e">
        <f t="shared" si="0"/>
        <v>#DIV/0!</v>
      </c>
      <c r="K12" s="51" t="e">
        <f t="shared" si="1"/>
        <v>#DIV/0!</v>
      </c>
      <c r="L12" s="437">
        <f t="shared" si="3"/>
        <v>1.6123999999999998</v>
      </c>
    </row>
    <row r="13" spans="1:12" s="93" customFormat="1" ht="12.75">
      <c r="A13" s="251" t="s">
        <v>547</v>
      </c>
      <c r="B13" s="233" t="s">
        <v>1023</v>
      </c>
      <c r="C13" s="233" t="s">
        <v>1068</v>
      </c>
      <c r="D13" s="234" t="s">
        <v>1409</v>
      </c>
      <c r="E13" s="177">
        <v>36.17</v>
      </c>
      <c r="F13" s="69">
        <v>1.39</v>
      </c>
      <c r="G13" s="177">
        <f t="shared" si="2"/>
        <v>37.56</v>
      </c>
      <c r="H13" s="154" t="e">
        <f>N13/Zakres_prac!$E$5</f>
        <v>#DIV/0!</v>
      </c>
      <c r="I13" s="92">
        <v>0.36</v>
      </c>
      <c r="J13" s="151" t="e">
        <f t="shared" si="0"/>
        <v>#DIV/0!</v>
      </c>
      <c r="K13" s="51" t="e">
        <f t="shared" si="1"/>
        <v>#DIV/0!</v>
      </c>
      <c r="L13" s="437">
        <f t="shared" si="3"/>
        <v>1.6123999999999998</v>
      </c>
    </row>
    <row r="14" spans="1:11" s="93" customFormat="1" ht="13.5" thickBot="1">
      <c r="A14" s="258"/>
      <c r="B14" s="259"/>
      <c r="C14" s="259"/>
      <c r="D14" s="260"/>
      <c r="E14" s="256"/>
      <c r="F14" s="256"/>
      <c r="G14" s="256"/>
      <c r="H14" s="160"/>
      <c r="I14" s="98"/>
      <c r="J14" s="153"/>
      <c r="K14" s="51"/>
    </row>
    <row r="15" spans="1:11" s="26" customFormat="1" ht="32.25" customHeight="1" thickBot="1">
      <c r="A15" s="22" t="s">
        <v>1165</v>
      </c>
      <c r="B15" s="23"/>
      <c r="C15" s="23"/>
      <c r="D15" s="24"/>
      <c r="E15" s="318"/>
      <c r="F15" s="23"/>
      <c r="G15" s="257"/>
      <c r="H15" s="158"/>
      <c r="I15" s="23"/>
      <c r="J15" s="152"/>
      <c r="K15" s="51"/>
    </row>
    <row r="16" spans="1:12" s="93" customFormat="1" ht="12.75">
      <c r="A16" s="171" t="s">
        <v>1166</v>
      </c>
      <c r="B16" s="172" t="s">
        <v>144</v>
      </c>
      <c r="C16" s="172" t="s">
        <v>1070</v>
      </c>
      <c r="D16" s="173" t="s">
        <v>1409</v>
      </c>
      <c r="E16" s="178">
        <v>13.96</v>
      </c>
      <c r="F16" s="178">
        <v>0.67</v>
      </c>
      <c r="G16" s="178">
        <f t="shared" si="2"/>
        <v>14.63</v>
      </c>
      <c r="H16" s="154">
        <v>1.55</v>
      </c>
      <c r="I16" s="92">
        <v>0.11</v>
      </c>
      <c r="J16" s="151">
        <f aca="true" t="shared" si="4" ref="J16:J23">SUM(H16:I16)</f>
        <v>1.6600000000000001</v>
      </c>
      <c r="K16" s="51">
        <f t="shared" si="1"/>
        <v>5.976000000000001</v>
      </c>
      <c r="L16" s="437">
        <f aca="true" t="shared" si="5" ref="L16:L23">F16*1.16</f>
        <v>0.7772</v>
      </c>
    </row>
    <row r="17" spans="1:12" s="93" customFormat="1" ht="12.75">
      <c r="A17" s="171" t="s">
        <v>1167</v>
      </c>
      <c r="B17" s="90" t="s">
        <v>1937</v>
      </c>
      <c r="C17" s="90" t="s">
        <v>1070</v>
      </c>
      <c r="D17" s="91" t="s">
        <v>1409</v>
      </c>
      <c r="E17" s="69">
        <v>16.18</v>
      </c>
      <c r="F17" s="69">
        <v>1.36</v>
      </c>
      <c r="G17" s="69">
        <f t="shared" si="2"/>
        <v>17.54</v>
      </c>
      <c r="H17" s="154">
        <v>1.64</v>
      </c>
      <c r="I17" s="92">
        <v>0.22</v>
      </c>
      <c r="J17" s="151">
        <f t="shared" si="4"/>
        <v>1.8599999999999999</v>
      </c>
      <c r="K17" s="51">
        <f t="shared" si="1"/>
        <v>6.696</v>
      </c>
      <c r="L17" s="437">
        <f t="shared" si="5"/>
        <v>1.5776000000000001</v>
      </c>
    </row>
    <row r="18" spans="1:12" s="93" customFormat="1" ht="12.75">
      <c r="A18" s="171" t="s">
        <v>1168</v>
      </c>
      <c r="B18" s="90" t="s">
        <v>1938</v>
      </c>
      <c r="C18" s="90" t="s">
        <v>1070</v>
      </c>
      <c r="D18" s="91" t="s">
        <v>1409</v>
      </c>
      <c r="E18" s="69">
        <v>21.61</v>
      </c>
      <c r="F18" s="69">
        <v>1.36</v>
      </c>
      <c r="G18" s="69">
        <f t="shared" si="2"/>
        <v>22.97</v>
      </c>
      <c r="H18" s="154">
        <v>1.89</v>
      </c>
      <c r="I18" s="92">
        <v>0.22</v>
      </c>
      <c r="J18" s="151">
        <f t="shared" si="4"/>
        <v>2.11</v>
      </c>
      <c r="K18" s="51">
        <f t="shared" si="1"/>
        <v>7.596</v>
      </c>
      <c r="L18" s="437">
        <f t="shared" si="5"/>
        <v>1.5776000000000001</v>
      </c>
    </row>
    <row r="19" spans="1:12" s="93" customFormat="1" ht="12.75">
      <c r="A19" s="171" t="s">
        <v>1169</v>
      </c>
      <c r="B19" s="90" t="s">
        <v>1939</v>
      </c>
      <c r="C19" s="90" t="s">
        <v>1070</v>
      </c>
      <c r="D19" s="91" t="s">
        <v>1409</v>
      </c>
      <c r="E19" s="69">
        <v>31.27</v>
      </c>
      <c r="F19" s="69">
        <v>1.67</v>
      </c>
      <c r="G19" s="69">
        <f t="shared" si="2"/>
        <v>32.94</v>
      </c>
      <c r="H19" s="154">
        <v>3.19</v>
      </c>
      <c r="I19" s="92">
        <v>0.27</v>
      </c>
      <c r="J19" s="151">
        <f t="shared" si="4"/>
        <v>3.46</v>
      </c>
      <c r="K19" s="51">
        <f t="shared" si="1"/>
        <v>12.456</v>
      </c>
      <c r="L19" s="437">
        <f t="shared" si="5"/>
        <v>1.9371999999999998</v>
      </c>
    </row>
    <row r="20" spans="1:12" s="93" customFormat="1" ht="12.75">
      <c r="A20" s="171" t="s">
        <v>1170</v>
      </c>
      <c r="B20" s="90" t="s">
        <v>140</v>
      </c>
      <c r="C20" s="90" t="s">
        <v>1070</v>
      </c>
      <c r="D20" s="91" t="s">
        <v>1409</v>
      </c>
      <c r="E20" s="69">
        <v>63.64</v>
      </c>
      <c r="F20" s="69">
        <v>1.67</v>
      </c>
      <c r="G20" s="69">
        <f t="shared" si="2"/>
        <v>65.31</v>
      </c>
      <c r="H20" s="154">
        <v>5.75</v>
      </c>
      <c r="I20" s="92">
        <v>0.27</v>
      </c>
      <c r="J20" s="151">
        <f t="shared" si="4"/>
        <v>6.02</v>
      </c>
      <c r="K20" s="51">
        <f t="shared" si="1"/>
        <v>21.672</v>
      </c>
      <c r="L20" s="437">
        <f t="shared" si="5"/>
        <v>1.9371999999999998</v>
      </c>
    </row>
    <row r="21" spans="1:12" s="93" customFormat="1" ht="12.75">
      <c r="A21" s="171" t="s">
        <v>1171</v>
      </c>
      <c r="B21" s="90" t="s">
        <v>141</v>
      </c>
      <c r="C21" s="90" t="s">
        <v>1070</v>
      </c>
      <c r="D21" s="91" t="s">
        <v>1409</v>
      </c>
      <c r="E21" s="69">
        <v>86.9</v>
      </c>
      <c r="F21" s="69">
        <v>2.3</v>
      </c>
      <c r="G21" s="69">
        <f t="shared" si="2"/>
        <v>89.2</v>
      </c>
      <c r="H21" s="154">
        <v>11</v>
      </c>
      <c r="I21" s="92">
        <v>0.37</v>
      </c>
      <c r="J21" s="151">
        <f t="shared" si="4"/>
        <v>11.37</v>
      </c>
      <c r="K21" s="51">
        <f t="shared" si="1"/>
        <v>40.931999999999995</v>
      </c>
      <c r="L21" s="437">
        <f t="shared" si="5"/>
        <v>2.6679999999999997</v>
      </c>
    </row>
    <row r="22" spans="1:12" s="93" customFormat="1" ht="12.75">
      <c r="A22" s="171" t="s">
        <v>1172</v>
      </c>
      <c r="B22" s="90" t="s">
        <v>142</v>
      </c>
      <c r="C22" s="90" t="s">
        <v>1070</v>
      </c>
      <c r="D22" s="91" t="s">
        <v>1409</v>
      </c>
      <c r="E22" s="69">
        <v>145.86</v>
      </c>
      <c r="F22" s="69">
        <v>2.3</v>
      </c>
      <c r="G22" s="69">
        <f t="shared" si="2"/>
        <v>148.16000000000003</v>
      </c>
      <c r="H22" s="154">
        <v>15.75</v>
      </c>
      <c r="I22" s="92">
        <v>0.37</v>
      </c>
      <c r="J22" s="151">
        <f t="shared" si="4"/>
        <v>16.12</v>
      </c>
      <c r="K22" s="51">
        <f t="shared" si="1"/>
        <v>58.032000000000004</v>
      </c>
      <c r="L22" s="437">
        <f t="shared" si="5"/>
        <v>2.6679999999999997</v>
      </c>
    </row>
    <row r="23" spans="1:12" s="93" customFormat="1" ht="12.75">
      <c r="A23" s="171" t="s">
        <v>1173</v>
      </c>
      <c r="B23" s="233" t="s">
        <v>143</v>
      </c>
      <c r="C23" s="233" t="s">
        <v>1070</v>
      </c>
      <c r="D23" s="234" t="s">
        <v>1409</v>
      </c>
      <c r="E23" s="177">
        <v>170.53</v>
      </c>
      <c r="F23" s="177">
        <v>2.3</v>
      </c>
      <c r="G23" s="177">
        <f t="shared" si="2"/>
        <v>172.83</v>
      </c>
      <c r="H23" s="154">
        <v>20.79</v>
      </c>
      <c r="I23" s="92">
        <v>0.37</v>
      </c>
      <c r="J23" s="151">
        <f t="shared" si="4"/>
        <v>21.16</v>
      </c>
      <c r="K23" s="51">
        <f t="shared" si="1"/>
        <v>76.176</v>
      </c>
      <c r="L23" s="437">
        <f t="shared" si="5"/>
        <v>2.6679999999999997</v>
      </c>
    </row>
    <row r="24" spans="1:11" ht="13.5" thickBot="1">
      <c r="A24" s="267"/>
      <c r="B24" s="267"/>
      <c r="C24" s="267"/>
      <c r="D24" s="268"/>
      <c r="E24" s="256"/>
      <c r="F24" s="256"/>
      <c r="G24" s="256"/>
      <c r="H24" s="155"/>
      <c r="J24" s="51"/>
      <c r="K24" s="51"/>
    </row>
    <row r="25" spans="1:11" s="26" customFormat="1" ht="32.25" customHeight="1" thickBot="1">
      <c r="A25" s="22" t="s">
        <v>1174</v>
      </c>
      <c r="B25" s="23"/>
      <c r="C25" s="24"/>
      <c r="D25" s="24"/>
      <c r="E25" s="318"/>
      <c r="F25" s="23"/>
      <c r="G25" s="257"/>
      <c r="H25" s="158"/>
      <c r="I25" s="23"/>
      <c r="J25" s="152"/>
      <c r="K25" s="51"/>
    </row>
    <row r="26" spans="1:12" s="31" customFormat="1" ht="12.75">
      <c r="A26" s="84" t="s">
        <v>1069</v>
      </c>
      <c r="B26" s="85" t="s">
        <v>898</v>
      </c>
      <c r="C26" s="162" t="s">
        <v>1078</v>
      </c>
      <c r="D26" s="173" t="s">
        <v>1409</v>
      </c>
      <c r="E26" s="178">
        <f>H26*4</f>
        <v>9.72</v>
      </c>
      <c r="F26" s="178">
        <v>3.4</v>
      </c>
      <c r="G26" s="178">
        <f t="shared" si="2"/>
        <v>13.120000000000001</v>
      </c>
      <c r="H26" s="154">
        <v>2.43</v>
      </c>
      <c r="I26" s="151">
        <f>I29+I30</f>
        <v>0.55</v>
      </c>
      <c r="J26" s="151">
        <f>SUM(H26:I26)</f>
        <v>2.9800000000000004</v>
      </c>
      <c r="K26" s="51">
        <f t="shared" si="1"/>
        <v>10.728000000000002</v>
      </c>
      <c r="L26" s="437">
        <f aca="true" t="shared" si="6" ref="L26:L36">F26*1.16</f>
        <v>3.9439999999999995</v>
      </c>
    </row>
    <row r="27" spans="1:12" s="31" customFormat="1" ht="12.75">
      <c r="A27" s="84" t="s">
        <v>1071</v>
      </c>
      <c r="B27" s="28" t="s">
        <v>899</v>
      </c>
      <c r="C27" s="29" t="s">
        <v>1078</v>
      </c>
      <c r="D27" s="91" t="s">
        <v>1409</v>
      </c>
      <c r="E27" s="69">
        <f>H27*4</f>
        <v>25.36</v>
      </c>
      <c r="F27" s="69">
        <v>3.4</v>
      </c>
      <c r="G27" s="69">
        <f t="shared" si="2"/>
        <v>28.759999999999998</v>
      </c>
      <c r="H27" s="154">
        <v>6.34</v>
      </c>
      <c r="I27" s="151">
        <f>I29+I31</f>
        <v>0.55</v>
      </c>
      <c r="J27" s="151">
        <f>SUM(H27:I27)</f>
        <v>6.89</v>
      </c>
      <c r="K27" s="51">
        <f t="shared" si="1"/>
        <v>24.804</v>
      </c>
      <c r="L27" s="437">
        <f t="shared" si="6"/>
        <v>3.9439999999999995</v>
      </c>
    </row>
    <row r="28" spans="1:12" s="31" customFormat="1" ht="12.75">
      <c r="A28" s="84" t="s">
        <v>1072</v>
      </c>
      <c r="B28" s="28"/>
      <c r="C28" s="29"/>
      <c r="D28" s="91"/>
      <c r="E28" s="69"/>
      <c r="F28" s="69"/>
      <c r="G28" s="69"/>
      <c r="H28" s="154"/>
      <c r="I28" s="30"/>
      <c r="J28" s="151"/>
      <c r="K28" s="51"/>
      <c r="L28" s="437"/>
    </row>
    <row r="29" spans="1:12" s="31" customFormat="1" ht="12.75">
      <c r="A29" s="84" t="s">
        <v>1073</v>
      </c>
      <c r="B29" s="28" t="s">
        <v>896</v>
      </c>
      <c r="C29" s="398" t="s">
        <v>1078</v>
      </c>
      <c r="D29" s="91" t="s">
        <v>1409</v>
      </c>
      <c r="E29" s="69">
        <f>H29*4</f>
        <v>7.44</v>
      </c>
      <c r="F29" s="69">
        <v>3.09</v>
      </c>
      <c r="G29" s="69">
        <f t="shared" si="2"/>
        <v>10.530000000000001</v>
      </c>
      <c r="H29" s="154">
        <v>1.86</v>
      </c>
      <c r="I29" s="30">
        <v>0.5</v>
      </c>
      <c r="J29" s="151">
        <f>SUM(H29:I29)</f>
        <v>2.3600000000000003</v>
      </c>
      <c r="K29" s="51">
        <f t="shared" si="1"/>
        <v>8.496000000000002</v>
      </c>
      <c r="L29" s="437">
        <f t="shared" si="6"/>
        <v>3.5843999999999996</v>
      </c>
    </row>
    <row r="30" spans="1:12" s="31" customFormat="1" ht="12.75">
      <c r="A30" s="84" t="s">
        <v>1074</v>
      </c>
      <c r="B30" s="28" t="s">
        <v>897</v>
      </c>
      <c r="C30" s="29" t="s">
        <v>1078</v>
      </c>
      <c r="D30" s="91" t="s">
        <v>1409</v>
      </c>
      <c r="E30" s="69">
        <f>H30*4</f>
        <v>2.32</v>
      </c>
      <c r="F30" s="69">
        <v>0.31</v>
      </c>
      <c r="G30" s="69">
        <f t="shared" si="2"/>
        <v>2.63</v>
      </c>
      <c r="H30" s="154">
        <v>0.58</v>
      </c>
      <c r="I30" s="30">
        <v>0.05</v>
      </c>
      <c r="J30" s="151">
        <f>SUM(H30:I30)</f>
        <v>0.63</v>
      </c>
      <c r="K30" s="51">
        <f t="shared" si="1"/>
        <v>2.2680000000000002</v>
      </c>
      <c r="L30" s="437">
        <f t="shared" si="6"/>
        <v>0.3596</v>
      </c>
    </row>
    <row r="31" spans="1:12" s="31" customFormat="1" ht="12.75">
      <c r="A31" s="84" t="s">
        <v>1075</v>
      </c>
      <c r="B31" s="28" t="s">
        <v>139</v>
      </c>
      <c r="C31" s="29" t="s">
        <v>1078</v>
      </c>
      <c r="D31" s="91" t="s">
        <v>1409</v>
      </c>
      <c r="E31" s="69">
        <f>H31*4</f>
        <v>17.92</v>
      </c>
      <c r="F31" s="69">
        <v>0.31</v>
      </c>
      <c r="G31" s="69">
        <f t="shared" si="2"/>
        <v>18.23</v>
      </c>
      <c r="H31" s="154">
        <v>4.48</v>
      </c>
      <c r="I31" s="30">
        <v>0.05</v>
      </c>
      <c r="J31" s="151">
        <f>SUM(H31:I31)</f>
        <v>4.53</v>
      </c>
      <c r="K31" s="51">
        <f t="shared" si="1"/>
        <v>16.308</v>
      </c>
      <c r="L31" s="437">
        <f t="shared" si="6"/>
        <v>0.3596</v>
      </c>
    </row>
    <row r="32" spans="1:12" s="31" customFormat="1" ht="12.75">
      <c r="A32" s="84" t="s">
        <v>1076</v>
      </c>
      <c r="B32" s="28"/>
      <c r="C32" s="29"/>
      <c r="D32" s="91"/>
      <c r="E32" s="69"/>
      <c r="F32" s="69"/>
      <c r="G32" s="69"/>
      <c r="H32" s="154"/>
      <c r="I32" s="30"/>
      <c r="J32" s="151"/>
      <c r="K32" s="51"/>
      <c r="L32" s="437"/>
    </row>
    <row r="33" spans="1:12" s="31" customFormat="1" ht="12.75">
      <c r="A33" s="84" t="s">
        <v>1077</v>
      </c>
      <c r="B33" s="28" t="s">
        <v>1079</v>
      </c>
      <c r="C33" s="29" t="s">
        <v>1445</v>
      </c>
      <c r="D33" s="91" t="s">
        <v>1409</v>
      </c>
      <c r="E33" s="69">
        <f>H33*4</f>
        <v>5.8</v>
      </c>
      <c r="F33" s="69">
        <v>3.4</v>
      </c>
      <c r="G33" s="69">
        <f t="shared" si="2"/>
        <v>9.2</v>
      </c>
      <c r="H33" s="154">
        <v>1.45</v>
      </c>
      <c r="I33" s="30">
        <v>0.55</v>
      </c>
      <c r="J33" s="151">
        <f>SUM(H33:I33)</f>
        <v>2</v>
      </c>
      <c r="K33" s="51">
        <f t="shared" si="1"/>
        <v>7.2</v>
      </c>
      <c r="L33" s="437">
        <f t="shared" si="6"/>
        <v>3.9439999999999995</v>
      </c>
    </row>
    <row r="34" spans="1:12" s="31" customFormat="1" ht="12.75">
      <c r="A34" s="84" t="s">
        <v>1175</v>
      </c>
      <c r="B34" s="28" t="s">
        <v>1095</v>
      </c>
      <c r="C34" s="29"/>
      <c r="D34" s="91" t="s">
        <v>1409</v>
      </c>
      <c r="E34" s="69">
        <f>H34*4</f>
        <v>5.12</v>
      </c>
      <c r="F34" s="69">
        <v>3.4</v>
      </c>
      <c r="G34" s="69">
        <f t="shared" si="2"/>
        <v>8.52</v>
      </c>
      <c r="H34" s="154">
        <v>1.28</v>
      </c>
      <c r="I34" s="30">
        <v>0.55</v>
      </c>
      <c r="J34" s="151">
        <f>SUM(H34:I34)</f>
        <v>1.83</v>
      </c>
      <c r="K34" s="51">
        <f t="shared" si="1"/>
        <v>6.588</v>
      </c>
      <c r="L34" s="437">
        <f t="shared" si="6"/>
        <v>3.9439999999999995</v>
      </c>
    </row>
    <row r="35" spans="1:12" s="31" customFormat="1" ht="12.75">
      <c r="A35" s="84" t="s">
        <v>1176</v>
      </c>
      <c r="B35" s="28" t="s">
        <v>1445</v>
      </c>
      <c r="C35" s="29"/>
      <c r="D35" s="91" t="s">
        <v>1445</v>
      </c>
      <c r="E35" s="69"/>
      <c r="F35" s="69"/>
      <c r="G35" s="69"/>
      <c r="H35" s="154"/>
      <c r="I35" s="30"/>
      <c r="J35" s="151"/>
      <c r="K35" s="51"/>
      <c r="L35" s="437"/>
    </row>
    <row r="36" spans="1:12" ht="12.75">
      <c r="A36" s="84" t="s">
        <v>1177</v>
      </c>
      <c r="B36" s="164" t="s">
        <v>1653</v>
      </c>
      <c r="C36" s="166" t="s">
        <v>1654</v>
      </c>
      <c r="D36" s="91" t="s">
        <v>1418</v>
      </c>
      <c r="E36" s="69">
        <f>H36*4</f>
        <v>0.76</v>
      </c>
      <c r="F36" s="69">
        <v>1.36</v>
      </c>
      <c r="G36" s="69">
        <f t="shared" si="2"/>
        <v>2.12</v>
      </c>
      <c r="H36" s="154">
        <v>0.19</v>
      </c>
      <c r="I36" s="167">
        <v>0.22</v>
      </c>
      <c r="J36" s="151">
        <f>SUM(H36:I36)</f>
        <v>0.41000000000000003</v>
      </c>
      <c r="K36" s="51">
        <f t="shared" si="1"/>
        <v>1.4760000000000002</v>
      </c>
      <c r="L36" s="437">
        <f t="shared" si="6"/>
        <v>1.5776000000000001</v>
      </c>
    </row>
  </sheetData>
  <sheetProtection/>
  <printOptions/>
  <pageMargins left="0.31496062992125984" right="0.15748031496062992" top="0.8661417322834646" bottom="0.7874015748031497" header="0.35433070866141736" footer="0.5511811023622047"/>
  <pageSetup horizontalDpi="300" verticalDpi="300" orientation="landscape" paperSize="9" r:id="rId1"/>
  <headerFooter alignWithMargins="0">
    <oddHeader>&amp;L&amp;"Arial CE,Fett"&amp;14&amp;ECeny jednostkowe&amp;"Arial CE,Standard"&amp;E
&amp;12Grupa Górazdze&amp;C&amp;14&amp;A</oddHeader>
    <oddFooter>&amp;LPlik: &amp;F / &amp;A&amp;CStrona: &amp;P / &amp;N</oddFooter>
  </headerFooter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zoomScalePageLayoutView="0" workbookViewId="0" topLeftCell="A1">
      <selection activeCell="D33" sqref="D33:G33"/>
    </sheetView>
  </sheetViews>
  <sheetFormatPr defaultColWidth="9.00390625" defaultRowHeight="12.75"/>
  <cols>
    <col min="1" max="1" width="9.25390625" style="18" customWidth="1"/>
    <col min="2" max="2" width="55.00390625" style="18" customWidth="1"/>
    <col min="3" max="3" width="12.375" style="18" customWidth="1"/>
    <col min="4" max="4" width="11.625" style="35" customWidth="1"/>
    <col min="5" max="5" width="15.375" style="18" customWidth="1"/>
    <col min="6" max="7" width="14.375" style="18" customWidth="1"/>
    <col min="8" max="9" width="0" style="18" hidden="1" customWidth="1"/>
    <col min="10" max="11" width="9.125" style="18" hidden="1" customWidth="1"/>
    <col min="12" max="12" width="0" style="18" hidden="1" customWidth="1"/>
    <col min="13" max="16384" width="9.125" style="18" customWidth="1"/>
  </cols>
  <sheetData>
    <row r="1" spans="1:10" s="45" customFormat="1" ht="24.75" customHeight="1">
      <c r="A1" s="16" t="s">
        <v>1462</v>
      </c>
      <c r="B1" s="17" t="s">
        <v>1463</v>
      </c>
      <c r="C1" s="79" t="s">
        <v>1464</v>
      </c>
      <c r="D1" s="81" t="s">
        <v>1465</v>
      </c>
      <c r="E1" s="16" t="s">
        <v>1466</v>
      </c>
      <c r="F1" s="16" t="s">
        <v>1466</v>
      </c>
      <c r="G1" s="16" t="s">
        <v>1466</v>
      </c>
      <c r="H1" s="45" t="s">
        <v>1466</v>
      </c>
      <c r="I1" s="45" t="s">
        <v>1466</v>
      </c>
      <c r="J1" s="45" t="s">
        <v>1466</v>
      </c>
    </row>
    <row r="2" spans="1:12" ht="15.75" customHeight="1">
      <c r="A2" s="19"/>
      <c r="B2" s="20"/>
      <c r="C2" s="20"/>
      <c r="D2" s="82" t="s">
        <v>1468</v>
      </c>
      <c r="E2" s="82" t="s">
        <v>1931</v>
      </c>
      <c r="F2" s="82" t="s">
        <v>1935</v>
      </c>
      <c r="G2" s="82" t="s">
        <v>1025</v>
      </c>
      <c r="H2" s="18" t="s">
        <v>1931</v>
      </c>
      <c r="I2" s="18" t="s">
        <v>1935</v>
      </c>
      <c r="J2" s="18" t="s">
        <v>1025</v>
      </c>
      <c r="L2" s="438" t="s">
        <v>1051</v>
      </c>
    </row>
    <row r="3" spans="1:12" ht="16.5" thickBot="1">
      <c r="A3" s="130"/>
      <c r="B3" s="131"/>
      <c r="C3" s="131"/>
      <c r="D3" s="132"/>
      <c r="E3" s="132" t="s">
        <v>1472</v>
      </c>
      <c r="F3" s="132" t="s">
        <v>1059</v>
      </c>
      <c r="G3" s="132" t="s">
        <v>1052</v>
      </c>
      <c r="H3" s="18" t="s">
        <v>1472</v>
      </c>
      <c r="I3" s="18" t="s">
        <v>1059</v>
      </c>
      <c r="J3" s="18" t="s">
        <v>1052</v>
      </c>
      <c r="L3" s="439" t="s">
        <v>996</v>
      </c>
    </row>
    <row r="4" spans="1:7" s="26" customFormat="1" ht="32.25" customHeight="1" thickBot="1">
      <c r="A4" s="22" t="s">
        <v>1026</v>
      </c>
      <c r="B4" s="23"/>
      <c r="C4" s="23"/>
      <c r="D4" s="24"/>
      <c r="E4" s="23"/>
      <c r="F4" s="23"/>
      <c r="G4" s="25"/>
    </row>
    <row r="5" spans="1:12" s="31" customFormat="1" ht="12.75">
      <c r="A5" s="27" t="s">
        <v>1096</v>
      </c>
      <c r="B5" s="28" t="s">
        <v>1032</v>
      </c>
      <c r="C5" s="28" t="s">
        <v>1061</v>
      </c>
      <c r="D5" s="29" t="s">
        <v>1409</v>
      </c>
      <c r="E5" s="69">
        <v>33.15</v>
      </c>
      <c r="F5" s="69">
        <v>23</v>
      </c>
      <c r="G5" s="69">
        <f>SUM(E5:F5)</f>
        <v>56.15</v>
      </c>
      <c r="H5" s="31">
        <v>4.077469968129444</v>
      </c>
      <c r="I5" s="31">
        <v>3.78</v>
      </c>
      <c r="J5" s="156">
        <v>7.857469968129443</v>
      </c>
      <c r="K5" s="51">
        <f aca="true" t="shared" si="0" ref="K5:K29">J5*3.6</f>
        <v>28.286891885265998</v>
      </c>
      <c r="L5" s="408">
        <f aca="true" t="shared" si="1" ref="L5:L10">F5*1.15</f>
        <v>26.45</v>
      </c>
    </row>
    <row r="6" spans="1:12" s="31" customFormat="1" ht="12.75">
      <c r="A6" s="27" t="s">
        <v>1097</v>
      </c>
      <c r="B6" s="28" t="s">
        <v>1027</v>
      </c>
      <c r="C6" s="28" t="s">
        <v>1061</v>
      </c>
      <c r="D6" s="29" t="s">
        <v>1409</v>
      </c>
      <c r="E6" s="69">
        <v>39.81</v>
      </c>
      <c r="F6" s="69">
        <v>23</v>
      </c>
      <c r="G6" s="69">
        <f aca="true" t="shared" si="2" ref="G6:G32">SUM(E6:F6)</f>
        <v>62.81</v>
      </c>
      <c r="H6" s="31">
        <v>5.16303015444962</v>
      </c>
      <c r="I6" s="31">
        <v>3.78</v>
      </c>
      <c r="J6" s="156">
        <v>8.94303015444962</v>
      </c>
      <c r="K6" s="51">
        <f t="shared" si="0"/>
        <v>32.19490855601863</v>
      </c>
      <c r="L6" s="408">
        <f t="shared" si="1"/>
        <v>26.45</v>
      </c>
    </row>
    <row r="7" spans="1:12" s="31" customFormat="1" ht="12.75">
      <c r="A7" s="27" t="s">
        <v>1098</v>
      </c>
      <c r="B7" s="28" t="s">
        <v>1028</v>
      </c>
      <c r="C7" s="28" t="s">
        <v>1061</v>
      </c>
      <c r="D7" s="29" t="s">
        <v>1409</v>
      </c>
      <c r="E7" s="69">
        <v>71.29</v>
      </c>
      <c r="F7" s="69">
        <v>23</v>
      </c>
      <c r="G7" s="69">
        <f t="shared" si="2"/>
        <v>94.29</v>
      </c>
      <c r="H7" s="31">
        <v>8.278499632262811</v>
      </c>
      <c r="I7" s="31">
        <v>3.78</v>
      </c>
      <c r="J7" s="156">
        <v>12.05849963226281</v>
      </c>
      <c r="K7" s="51">
        <f t="shared" si="0"/>
        <v>43.410598676146115</v>
      </c>
      <c r="L7" s="408">
        <f t="shared" si="1"/>
        <v>26.45</v>
      </c>
    </row>
    <row r="8" spans="1:12" s="31" customFormat="1" ht="12.75">
      <c r="A8" s="27" t="s">
        <v>1099</v>
      </c>
      <c r="B8" s="28" t="s">
        <v>1029</v>
      </c>
      <c r="C8" s="28" t="s">
        <v>1061</v>
      </c>
      <c r="D8" s="29" t="s">
        <v>1409</v>
      </c>
      <c r="E8" s="69">
        <v>108.55</v>
      </c>
      <c r="F8" s="69">
        <v>23</v>
      </c>
      <c r="G8" s="69">
        <f t="shared" si="2"/>
        <v>131.55</v>
      </c>
      <c r="H8" s="31">
        <v>11.341014954645747</v>
      </c>
      <c r="I8" s="31">
        <v>3.78</v>
      </c>
      <c r="J8" s="156">
        <v>15.121014954645746</v>
      </c>
      <c r="K8" s="51">
        <f t="shared" si="0"/>
        <v>54.43565383672469</v>
      </c>
      <c r="L8" s="408">
        <f t="shared" si="1"/>
        <v>26.45</v>
      </c>
    </row>
    <row r="9" spans="1:12" s="31" customFormat="1" ht="12.75">
      <c r="A9" s="27" t="s">
        <v>1100</v>
      </c>
      <c r="B9" s="28" t="s">
        <v>1030</v>
      </c>
      <c r="C9" s="28" t="s">
        <v>1061</v>
      </c>
      <c r="D9" s="29" t="s">
        <v>1409</v>
      </c>
      <c r="E9" s="69">
        <v>195.91</v>
      </c>
      <c r="F9" s="69">
        <v>23</v>
      </c>
      <c r="G9" s="69">
        <f t="shared" si="2"/>
        <v>218.91</v>
      </c>
      <c r="H9" s="31">
        <v>21.11105663152734</v>
      </c>
      <c r="I9" s="31">
        <v>3.78</v>
      </c>
      <c r="J9" s="156">
        <v>24.89105663152734</v>
      </c>
      <c r="K9" s="51">
        <f t="shared" si="0"/>
        <v>89.60780387349843</v>
      </c>
      <c r="L9" s="408">
        <f t="shared" si="1"/>
        <v>26.45</v>
      </c>
    </row>
    <row r="10" spans="1:12" s="31" customFormat="1" ht="12.75">
      <c r="A10" s="163" t="s">
        <v>1101</v>
      </c>
      <c r="B10" s="174" t="s">
        <v>1031</v>
      </c>
      <c r="C10" s="174" t="s">
        <v>1061</v>
      </c>
      <c r="D10" s="175" t="s">
        <v>1409</v>
      </c>
      <c r="E10" s="177">
        <v>534.27</v>
      </c>
      <c r="F10" s="69">
        <v>23</v>
      </c>
      <c r="G10" s="177">
        <f t="shared" si="2"/>
        <v>557.27</v>
      </c>
      <c r="H10" s="31">
        <v>60.86197597450355</v>
      </c>
      <c r="I10" s="31">
        <v>3.78</v>
      </c>
      <c r="J10" s="156">
        <v>64.64197597450355</v>
      </c>
      <c r="K10" s="51">
        <f t="shared" si="0"/>
        <v>232.7111135082128</v>
      </c>
      <c r="L10" s="408">
        <f t="shared" si="1"/>
        <v>26.45</v>
      </c>
    </row>
    <row r="11" spans="1:11" s="31" customFormat="1" ht="13.5" thickBot="1">
      <c r="A11" s="319"/>
      <c r="B11" s="320"/>
      <c r="C11" s="320"/>
      <c r="D11" s="321"/>
      <c r="E11" s="314"/>
      <c r="F11" s="314"/>
      <c r="G11" s="314"/>
      <c r="K11" s="51"/>
    </row>
    <row r="12" spans="1:11" s="31" customFormat="1" ht="27" customHeight="1" thickBot="1">
      <c r="A12" s="343" t="s">
        <v>1890</v>
      </c>
      <c r="B12" s="344"/>
      <c r="C12" s="345"/>
      <c r="D12" s="346"/>
      <c r="E12" s="312"/>
      <c r="F12" s="263"/>
      <c r="G12" s="313"/>
      <c r="K12" s="51"/>
    </row>
    <row r="13" spans="1:12" s="31" customFormat="1" ht="12.75">
      <c r="A13" s="84" t="s">
        <v>1102</v>
      </c>
      <c r="B13" s="85" t="s">
        <v>1891</v>
      </c>
      <c r="C13" s="85" t="s">
        <v>1061</v>
      </c>
      <c r="D13" s="162" t="s">
        <v>1409</v>
      </c>
      <c r="E13" s="178">
        <v>37.1</v>
      </c>
      <c r="F13" s="69">
        <v>23</v>
      </c>
      <c r="G13" s="178">
        <f t="shared" si="2"/>
        <v>60.1</v>
      </c>
      <c r="H13" s="31">
        <v>4.1745525864182405</v>
      </c>
      <c r="I13" s="31">
        <v>3.78</v>
      </c>
      <c r="J13" s="159">
        <v>7.95455258641824</v>
      </c>
      <c r="K13" s="51">
        <f t="shared" si="0"/>
        <v>28.636389311105663</v>
      </c>
      <c r="L13" s="408">
        <f>F13*1.15</f>
        <v>26.45</v>
      </c>
    </row>
    <row r="14" spans="1:12" s="31" customFormat="1" ht="12.75">
      <c r="A14" s="27" t="s">
        <v>1104</v>
      </c>
      <c r="B14" s="28" t="s">
        <v>1548</v>
      </c>
      <c r="C14" s="28" t="s">
        <v>1061</v>
      </c>
      <c r="D14" s="29" t="s">
        <v>1409</v>
      </c>
      <c r="E14" s="69">
        <v>51.43</v>
      </c>
      <c r="F14" s="69">
        <v>23</v>
      </c>
      <c r="G14" s="69">
        <f t="shared" si="2"/>
        <v>74.43</v>
      </c>
      <c r="H14" s="31">
        <v>5.8249570973277764</v>
      </c>
      <c r="I14" s="31">
        <v>3.78</v>
      </c>
      <c r="J14" s="156">
        <v>9.604957097327777</v>
      </c>
      <c r="K14" s="51">
        <f t="shared" si="0"/>
        <v>34.57784555038</v>
      </c>
      <c r="L14" s="408">
        <f>F14*1.15</f>
        <v>26.45</v>
      </c>
    </row>
    <row r="15" spans="1:12" s="31" customFormat="1" ht="12.75">
      <c r="A15" s="27" t="s">
        <v>1105</v>
      </c>
      <c r="B15" s="28" t="s">
        <v>1549</v>
      </c>
      <c r="C15" s="28" t="s">
        <v>1061</v>
      </c>
      <c r="D15" s="29" t="s">
        <v>1409</v>
      </c>
      <c r="E15" s="69">
        <v>66.55</v>
      </c>
      <c r="F15" s="69">
        <v>23</v>
      </c>
      <c r="G15" s="69">
        <f t="shared" si="2"/>
        <v>89.55</v>
      </c>
      <c r="H15" s="31">
        <v>7.537141456239274</v>
      </c>
      <c r="I15" s="31">
        <v>3.78</v>
      </c>
      <c r="J15" s="156">
        <v>11.317141456239273</v>
      </c>
      <c r="K15" s="51">
        <f t="shared" si="0"/>
        <v>40.74170924246138</v>
      </c>
      <c r="L15" s="408">
        <f>F15*1.15</f>
        <v>26.45</v>
      </c>
    </row>
    <row r="16" spans="1:11" s="31" customFormat="1" ht="12.75">
      <c r="A16" s="27"/>
      <c r="B16" s="28"/>
      <c r="C16" s="28"/>
      <c r="D16" s="29"/>
      <c r="E16" s="69"/>
      <c r="F16" s="69"/>
      <c r="G16" s="69"/>
      <c r="K16" s="51"/>
    </row>
    <row r="17" spans="1:11" s="31" customFormat="1" ht="12.75">
      <c r="A17" s="163"/>
      <c r="B17" s="174"/>
      <c r="C17" s="174"/>
      <c r="D17" s="175"/>
      <c r="E17" s="177"/>
      <c r="F17" s="177"/>
      <c r="G17" s="177"/>
      <c r="K17" s="51"/>
    </row>
    <row r="18" spans="1:11" s="37" customFormat="1" ht="15.75" thickBot="1">
      <c r="A18" s="341"/>
      <c r="B18" s="342"/>
      <c r="C18" s="342"/>
      <c r="D18" s="340"/>
      <c r="E18" s="256"/>
      <c r="F18" s="256"/>
      <c r="G18" s="256"/>
      <c r="K18" s="51"/>
    </row>
    <row r="19" spans="1:11" s="26" customFormat="1" ht="32.25" customHeight="1" thickBot="1">
      <c r="A19" s="22" t="s">
        <v>1892</v>
      </c>
      <c r="B19" s="23"/>
      <c r="C19" s="23"/>
      <c r="D19" s="24"/>
      <c r="E19" s="318"/>
      <c r="F19" s="23"/>
      <c r="G19" s="257"/>
      <c r="K19" s="51"/>
    </row>
    <row r="20" spans="1:12" s="31" customFormat="1" ht="12.75">
      <c r="A20" s="84" t="s">
        <v>1964</v>
      </c>
      <c r="B20" s="85" t="s">
        <v>296</v>
      </c>
      <c r="C20" s="85" t="s">
        <v>548</v>
      </c>
      <c r="D20" s="162" t="s">
        <v>1409</v>
      </c>
      <c r="E20" s="178">
        <v>351.54</v>
      </c>
      <c r="F20" s="178">
        <v>23</v>
      </c>
      <c r="G20" s="178">
        <f t="shared" si="2"/>
        <v>374.54</v>
      </c>
      <c r="H20" s="31">
        <v>54.366266241725924</v>
      </c>
      <c r="I20" s="31">
        <v>3.78</v>
      </c>
      <c r="J20" s="156">
        <v>58.146266241725925</v>
      </c>
      <c r="K20" s="51">
        <f t="shared" si="0"/>
        <v>209.32655847021334</v>
      </c>
      <c r="L20" s="408">
        <f aca="true" t="shared" si="3" ref="L20:L32">F20*1.15</f>
        <v>26.45</v>
      </c>
    </row>
    <row r="21" spans="1:12" s="31" customFormat="1" ht="12.75">
      <c r="A21" s="27" t="s">
        <v>1893</v>
      </c>
      <c r="B21" s="28" t="s">
        <v>297</v>
      </c>
      <c r="C21" s="28" t="s">
        <v>548</v>
      </c>
      <c r="D21" s="29" t="s">
        <v>1409</v>
      </c>
      <c r="E21" s="69">
        <v>393.3</v>
      </c>
      <c r="F21" s="178">
        <v>23</v>
      </c>
      <c r="G21" s="69">
        <f t="shared" si="2"/>
        <v>416.3</v>
      </c>
      <c r="H21" s="31">
        <v>57.76415788183379</v>
      </c>
      <c r="I21" s="31">
        <v>3.78</v>
      </c>
      <c r="J21" s="156">
        <v>61.54415788183379</v>
      </c>
      <c r="K21" s="51">
        <f t="shared" si="0"/>
        <v>221.55896837460165</v>
      </c>
      <c r="L21" s="408">
        <f t="shared" si="3"/>
        <v>26.45</v>
      </c>
    </row>
    <row r="22" spans="1:12" s="31" customFormat="1" ht="12.75">
      <c r="A22" s="27" t="s">
        <v>1894</v>
      </c>
      <c r="B22" s="28" t="s">
        <v>298</v>
      </c>
      <c r="C22" s="28" t="s">
        <v>548</v>
      </c>
      <c r="D22" s="29" t="s">
        <v>1409</v>
      </c>
      <c r="E22" s="69">
        <v>760.05</v>
      </c>
      <c r="F22" s="178">
        <v>23</v>
      </c>
      <c r="G22" s="69">
        <f t="shared" si="2"/>
        <v>783.05</v>
      </c>
      <c r="H22" s="31">
        <v>119.9941162049522</v>
      </c>
      <c r="I22" s="31">
        <v>3.78</v>
      </c>
      <c r="J22" s="156">
        <v>123.77411620495221</v>
      </c>
      <c r="K22" s="51">
        <f t="shared" si="0"/>
        <v>445.58681833782794</v>
      </c>
      <c r="L22" s="408">
        <f t="shared" si="3"/>
        <v>26.45</v>
      </c>
    </row>
    <row r="23" spans="1:12" s="31" customFormat="1" ht="12.75">
      <c r="A23" s="27"/>
      <c r="B23" s="28"/>
      <c r="C23" s="28"/>
      <c r="D23" s="29"/>
      <c r="E23" s="69"/>
      <c r="F23" s="178"/>
      <c r="G23" s="69"/>
      <c r="J23" s="160"/>
      <c r="K23" s="51"/>
      <c r="L23" s="408"/>
    </row>
    <row r="24" spans="1:12" s="31" customFormat="1" ht="12.75">
      <c r="A24" s="27" t="s">
        <v>1895</v>
      </c>
      <c r="B24" s="28" t="s">
        <v>793</v>
      </c>
      <c r="C24" s="90" t="s">
        <v>263</v>
      </c>
      <c r="D24" s="29" t="s">
        <v>1409</v>
      </c>
      <c r="E24" s="69">
        <v>470.13</v>
      </c>
      <c r="F24" s="178">
        <v>23</v>
      </c>
      <c r="G24" s="69">
        <f t="shared" si="2"/>
        <v>493.13</v>
      </c>
      <c r="H24" s="31">
        <v>62.25</v>
      </c>
      <c r="I24" s="31">
        <v>3.78</v>
      </c>
      <c r="J24" s="160">
        <v>66.03</v>
      </c>
      <c r="K24" s="51"/>
      <c r="L24" s="408">
        <f t="shared" si="3"/>
        <v>26.45</v>
      </c>
    </row>
    <row r="25" spans="1:12" s="31" customFormat="1" ht="12.75">
      <c r="A25" s="27" t="s">
        <v>1903</v>
      </c>
      <c r="B25" s="28" t="s">
        <v>794</v>
      </c>
      <c r="C25" s="90" t="s">
        <v>263</v>
      </c>
      <c r="D25" s="29" t="s">
        <v>1409</v>
      </c>
      <c r="E25" s="69">
        <v>562.61</v>
      </c>
      <c r="F25" s="178">
        <v>23</v>
      </c>
      <c r="G25" s="69">
        <f t="shared" si="2"/>
        <v>585.61</v>
      </c>
      <c r="H25" s="31">
        <v>77.5</v>
      </c>
      <c r="I25" s="31">
        <v>3.78</v>
      </c>
      <c r="J25" s="160">
        <v>81.28</v>
      </c>
      <c r="K25" s="51"/>
      <c r="L25" s="408">
        <f t="shared" si="3"/>
        <v>26.45</v>
      </c>
    </row>
    <row r="26" spans="1:12" s="31" customFormat="1" ht="12.75">
      <c r="A26" s="27" t="s">
        <v>1904</v>
      </c>
      <c r="B26" s="28" t="s">
        <v>795</v>
      </c>
      <c r="C26" s="90" t="s">
        <v>263</v>
      </c>
      <c r="D26" s="29" t="s">
        <v>1409</v>
      </c>
      <c r="E26" s="69">
        <v>802.13</v>
      </c>
      <c r="F26" s="178">
        <v>23</v>
      </c>
      <c r="G26" s="69">
        <f t="shared" si="2"/>
        <v>825.13</v>
      </c>
      <c r="H26" s="31">
        <v>127.5</v>
      </c>
      <c r="I26" s="31">
        <v>3.78</v>
      </c>
      <c r="J26" s="160">
        <v>131.28</v>
      </c>
      <c r="K26" s="51"/>
      <c r="L26" s="408">
        <f t="shared" si="3"/>
        <v>26.45</v>
      </c>
    </row>
    <row r="27" spans="1:12" s="31" customFormat="1" ht="12.75">
      <c r="A27" s="27"/>
      <c r="B27" s="28"/>
      <c r="C27" s="28"/>
      <c r="D27" s="29"/>
      <c r="E27" s="69"/>
      <c r="F27" s="69"/>
      <c r="G27" s="69"/>
      <c r="J27" s="160"/>
      <c r="K27" s="51"/>
      <c r="L27" s="408"/>
    </row>
    <row r="28" spans="1:12" s="31" customFormat="1" ht="12.75">
      <c r="A28" s="27" t="s">
        <v>788</v>
      </c>
      <c r="B28" s="28" t="s">
        <v>1955</v>
      </c>
      <c r="C28" s="28" t="s">
        <v>548</v>
      </c>
      <c r="D28" s="29" t="s">
        <v>1409</v>
      </c>
      <c r="E28" s="69">
        <v>1524.6</v>
      </c>
      <c r="F28" s="69">
        <v>34.7</v>
      </c>
      <c r="G28" s="69">
        <f t="shared" si="2"/>
        <v>1559.3</v>
      </c>
      <c r="H28" s="31">
        <v>292.7129198332925</v>
      </c>
      <c r="I28" s="31">
        <v>5.7</v>
      </c>
      <c r="J28" s="156">
        <v>298.4129198332925</v>
      </c>
      <c r="K28" s="51">
        <f t="shared" si="0"/>
        <v>1074.286511399853</v>
      </c>
      <c r="L28" s="408">
        <f t="shared" si="3"/>
        <v>39.905</v>
      </c>
    </row>
    <row r="29" spans="1:12" s="31" customFormat="1" ht="12.75">
      <c r="A29" s="27" t="s">
        <v>789</v>
      </c>
      <c r="B29" s="28" t="s">
        <v>1956</v>
      </c>
      <c r="C29" s="28" t="s">
        <v>548</v>
      </c>
      <c r="D29" s="29" t="s">
        <v>1409</v>
      </c>
      <c r="E29" s="69">
        <v>1340.46</v>
      </c>
      <c r="F29" s="69">
        <v>34.7</v>
      </c>
      <c r="G29" s="69">
        <f t="shared" si="2"/>
        <v>1375.16</v>
      </c>
      <c r="H29" s="31">
        <v>166.21426820299095</v>
      </c>
      <c r="I29" s="31">
        <v>5.7</v>
      </c>
      <c r="J29" s="156">
        <v>171.91426820299094</v>
      </c>
      <c r="K29" s="51">
        <f t="shared" si="0"/>
        <v>618.8913655307674</v>
      </c>
      <c r="L29" s="408">
        <f t="shared" si="3"/>
        <v>39.905</v>
      </c>
    </row>
    <row r="30" spans="1:12" s="31" customFormat="1" ht="12.75">
      <c r="A30" s="27" t="s">
        <v>790</v>
      </c>
      <c r="B30" s="28"/>
      <c r="C30" s="28"/>
      <c r="D30" s="29"/>
      <c r="E30" s="69"/>
      <c r="F30" s="69"/>
      <c r="G30" s="69"/>
      <c r="L30" s="408"/>
    </row>
    <row r="31" spans="1:12" s="31" customFormat="1" ht="12.75">
      <c r="A31" s="27" t="s">
        <v>791</v>
      </c>
      <c r="B31" s="90" t="s">
        <v>262</v>
      </c>
      <c r="C31" s="90" t="s">
        <v>263</v>
      </c>
      <c r="D31" s="91" t="s">
        <v>1409</v>
      </c>
      <c r="E31" s="69">
        <v>1100</v>
      </c>
      <c r="F31" s="69">
        <v>34.7</v>
      </c>
      <c r="G31" s="69">
        <f t="shared" si="2"/>
        <v>1134.7</v>
      </c>
      <c r="H31" s="31">
        <v>224</v>
      </c>
      <c r="I31" s="31">
        <v>5.7</v>
      </c>
      <c r="J31" s="31">
        <v>229.7</v>
      </c>
      <c r="L31" s="408">
        <f t="shared" si="3"/>
        <v>39.905</v>
      </c>
    </row>
    <row r="32" spans="1:12" s="31" customFormat="1" ht="12.75">
      <c r="A32" s="27" t="s">
        <v>792</v>
      </c>
      <c r="B32" s="90" t="s">
        <v>264</v>
      </c>
      <c r="C32" s="90" t="s">
        <v>263</v>
      </c>
      <c r="D32" s="91" t="s">
        <v>1409</v>
      </c>
      <c r="E32" s="69">
        <v>736</v>
      </c>
      <c r="F32" s="69">
        <v>34.7</v>
      </c>
      <c r="G32" s="69">
        <f t="shared" si="2"/>
        <v>770.7</v>
      </c>
      <c r="H32" s="31">
        <v>171</v>
      </c>
      <c r="I32" s="31">
        <v>5.7</v>
      </c>
      <c r="J32" s="31">
        <v>176.7</v>
      </c>
      <c r="L32" s="408">
        <f t="shared" si="3"/>
        <v>39.905</v>
      </c>
    </row>
    <row r="33" spans="1:10" s="31" customFormat="1" ht="12.75">
      <c r="A33" s="465" t="s">
        <v>2040</v>
      </c>
      <c r="B33" s="454" t="s">
        <v>2041</v>
      </c>
      <c r="C33" s="454" t="s">
        <v>1061</v>
      </c>
      <c r="D33" s="91" t="s">
        <v>1409</v>
      </c>
      <c r="E33" s="69">
        <v>1100</v>
      </c>
      <c r="F33" s="69">
        <v>34.7</v>
      </c>
      <c r="G33" s="69">
        <f>SUM(E33:F33)</f>
        <v>1134.7</v>
      </c>
      <c r="H33" s="31" t="s">
        <v>1445</v>
      </c>
      <c r="I33" s="31" t="s">
        <v>1445</v>
      </c>
      <c r="J33" s="31" t="s">
        <v>1445</v>
      </c>
    </row>
    <row r="34" spans="1:7" s="31" customFormat="1" ht="12.75">
      <c r="A34" s="27"/>
      <c r="B34" s="28"/>
      <c r="C34" s="28"/>
      <c r="D34" s="29"/>
      <c r="E34" s="69"/>
      <c r="F34" s="69"/>
      <c r="G34" s="69"/>
    </row>
    <row r="35" spans="1:10" ht="12.75">
      <c r="A35" s="27"/>
      <c r="B35" s="42" t="s">
        <v>1445</v>
      </c>
      <c r="C35" s="28" t="s">
        <v>1445</v>
      </c>
      <c r="D35" s="43" t="s">
        <v>1445</v>
      </c>
      <c r="E35" s="69"/>
      <c r="F35" s="69"/>
      <c r="G35" s="69"/>
      <c r="H35" s="18" t="s">
        <v>1445</v>
      </c>
      <c r="I35" s="18" t="s">
        <v>1445</v>
      </c>
      <c r="J35" s="18" t="s">
        <v>1445</v>
      </c>
    </row>
    <row r="36" spans="1:10" s="31" customFormat="1" ht="12.75">
      <c r="A36" s="27"/>
      <c r="B36" s="28" t="s">
        <v>1445</v>
      </c>
      <c r="C36" s="28" t="s">
        <v>1445</v>
      </c>
      <c r="D36" s="29" t="s">
        <v>1445</v>
      </c>
      <c r="E36" s="69"/>
      <c r="F36" s="69"/>
      <c r="G36" s="69"/>
      <c r="H36" s="31" t="s">
        <v>1445</v>
      </c>
      <c r="I36" s="31" t="s">
        <v>1445</v>
      </c>
      <c r="J36" s="31" t="s">
        <v>1445</v>
      </c>
    </row>
    <row r="37" spans="1:10" s="31" customFormat="1" ht="12.75">
      <c r="A37" s="27"/>
      <c r="B37" s="28" t="s">
        <v>1445</v>
      </c>
      <c r="C37" s="28" t="s">
        <v>1445</v>
      </c>
      <c r="D37" s="29" t="s">
        <v>1445</v>
      </c>
      <c r="E37" s="69"/>
      <c r="F37" s="69"/>
      <c r="G37" s="69"/>
      <c r="H37" s="31" t="s">
        <v>1445</v>
      </c>
      <c r="I37" s="31" t="s">
        <v>1445</v>
      </c>
      <c r="J37" s="31" t="s">
        <v>1445</v>
      </c>
    </row>
  </sheetData>
  <sheetProtection/>
  <printOptions/>
  <pageMargins left="0.31496062992125984" right="0.15748031496062992" top="0.8661417322834646" bottom="0.7874015748031497" header="0.35433070866141736" footer="0.5511811023622047"/>
  <pageSetup horizontalDpi="300" verticalDpi="300" orientation="landscape" paperSize="9" r:id="rId1"/>
  <headerFooter alignWithMargins="0">
    <oddHeader>&amp;L&amp;"Arial CE,Fett"&amp;14&amp;ECeny jednostkowe&amp;"Arial CE,Standard"&amp;E
&amp;12Grupa Górazdze&amp;C&amp;14&amp;A</oddHeader>
    <oddFooter>&amp;LPlik: &amp;F / &amp;A&amp;CStrona: &amp;P / &amp;N</oddFooter>
  </headerFooter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zoomScale="75" zoomScaleNormal="75" zoomScalePageLayoutView="0" workbookViewId="0" topLeftCell="A1">
      <pane xSplit="2" ySplit="3" topLeftCell="C8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35" sqref="E35"/>
    </sheetView>
  </sheetViews>
  <sheetFormatPr defaultColWidth="9.00390625" defaultRowHeight="12.75"/>
  <cols>
    <col min="1" max="1" width="6.625" style="18" customWidth="1"/>
    <col min="2" max="2" width="84.125" style="18" customWidth="1"/>
    <col min="3" max="3" width="13.875" style="35" customWidth="1"/>
    <col min="4" max="4" width="10.125" style="35" customWidth="1"/>
    <col min="5" max="5" width="9.375" style="18" customWidth="1"/>
    <col min="6" max="6" width="8.75390625" style="18" customWidth="1"/>
    <col min="7" max="7" width="9.25390625" style="18" bestFit="1" customWidth="1"/>
    <col min="8" max="15" width="0" style="18" hidden="1" customWidth="1"/>
    <col min="16" max="16384" width="9.125" style="18" customWidth="1"/>
  </cols>
  <sheetData>
    <row r="1" spans="1:10" s="45" customFormat="1" ht="24.75" customHeight="1">
      <c r="A1" s="16" t="s">
        <v>1462</v>
      </c>
      <c r="B1" s="17" t="s">
        <v>1463</v>
      </c>
      <c r="C1" s="79" t="s">
        <v>1464</v>
      </c>
      <c r="D1" s="16" t="s">
        <v>1465</v>
      </c>
      <c r="E1" s="16" t="s">
        <v>1466</v>
      </c>
      <c r="F1" s="16" t="s">
        <v>1466</v>
      </c>
      <c r="G1" s="16" t="s">
        <v>1466</v>
      </c>
      <c r="H1" s="45" t="s">
        <v>1466</v>
      </c>
      <c r="I1" s="45" t="s">
        <v>1466</v>
      </c>
      <c r="J1" s="45" t="s">
        <v>1466</v>
      </c>
    </row>
    <row r="2" spans="1:15" ht="15.75" customHeight="1">
      <c r="A2" s="19"/>
      <c r="B2" s="20"/>
      <c r="C2" s="21"/>
      <c r="D2" s="21" t="s">
        <v>1468</v>
      </c>
      <c r="E2" s="21" t="s">
        <v>1931</v>
      </c>
      <c r="F2" s="21" t="s">
        <v>1935</v>
      </c>
      <c r="G2" s="21" t="s">
        <v>1025</v>
      </c>
      <c r="H2" s="18" t="s">
        <v>1931</v>
      </c>
      <c r="I2" s="18" t="s">
        <v>1935</v>
      </c>
      <c r="J2" s="18" t="s">
        <v>1025</v>
      </c>
      <c r="O2" s="35" t="s">
        <v>1051</v>
      </c>
    </row>
    <row r="3" spans="1:15" ht="16.5" thickBot="1">
      <c r="A3" s="130"/>
      <c r="B3" s="131"/>
      <c r="C3" s="132"/>
      <c r="D3" s="132"/>
      <c r="E3" s="132" t="s">
        <v>1472</v>
      </c>
      <c r="F3" s="132" t="s">
        <v>1059</v>
      </c>
      <c r="G3" s="132" t="s">
        <v>1052</v>
      </c>
      <c r="H3" s="18" t="s">
        <v>1472</v>
      </c>
      <c r="I3" s="18" t="s">
        <v>1059</v>
      </c>
      <c r="J3" s="18" t="s">
        <v>1052</v>
      </c>
      <c r="O3" s="35" t="s">
        <v>994</v>
      </c>
    </row>
    <row r="4" spans="1:7" s="26" customFormat="1" ht="32.25" customHeight="1" thickBot="1">
      <c r="A4" s="22" t="s">
        <v>1898</v>
      </c>
      <c r="B4" s="23"/>
      <c r="C4" s="24"/>
      <c r="D4" s="24"/>
      <c r="E4" s="23"/>
      <c r="F4" s="23"/>
      <c r="G4" s="25"/>
    </row>
    <row r="5" spans="1:15" s="31" customFormat="1" ht="12.75">
      <c r="A5" s="27" t="s">
        <v>1106</v>
      </c>
      <c r="B5" s="399" t="s">
        <v>1033</v>
      </c>
      <c r="C5" s="29" t="s">
        <v>1103</v>
      </c>
      <c r="D5" s="29" t="s">
        <v>1409</v>
      </c>
      <c r="E5" s="69">
        <v>215</v>
      </c>
      <c r="F5" s="69">
        <v>20.95</v>
      </c>
      <c r="G5" s="69">
        <f aca="true" t="shared" si="0" ref="G5:G17">SUM(E5:F5)</f>
        <v>235.95</v>
      </c>
      <c r="H5" s="31">
        <v>30.27</v>
      </c>
      <c r="I5" s="31">
        <v>3.13</v>
      </c>
      <c r="J5" s="156">
        <v>33.4</v>
      </c>
      <c r="K5" s="51">
        <f aca="true" t="shared" si="1" ref="K5:K71">J5*3.6</f>
        <v>120.24</v>
      </c>
      <c r="O5" s="408">
        <f>F5*1.15</f>
        <v>24.092499999999998</v>
      </c>
    </row>
    <row r="6" spans="1:15" s="31" customFormat="1" ht="12.75">
      <c r="A6" s="27" t="s">
        <v>1107</v>
      </c>
      <c r="B6" s="28" t="s">
        <v>1261</v>
      </c>
      <c r="C6" s="29" t="s">
        <v>1103</v>
      </c>
      <c r="D6" s="29" t="s">
        <v>1409</v>
      </c>
      <c r="E6" s="69">
        <v>260</v>
      </c>
      <c r="F6" s="69">
        <v>23.02</v>
      </c>
      <c r="G6" s="69">
        <f t="shared" si="0"/>
        <v>283.02</v>
      </c>
      <c r="H6" s="31">
        <v>36.16</v>
      </c>
      <c r="I6" s="31">
        <v>3.443</v>
      </c>
      <c r="J6" s="156">
        <v>39.602999999999994</v>
      </c>
      <c r="K6" s="51">
        <f t="shared" si="1"/>
        <v>142.5708</v>
      </c>
      <c r="O6" s="408">
        <f aca="true" t="shared" si="2" ref="O6:O17">F6*1.15</f>
        <v>26.473</v>
      </c>
    </row>
    <row r="7" spans="1:15" s="31" customFormat="1" ht="12.75">
      <c r="A7" s="27" t="s">
        <v>1108</v>
      </c>
      <c r="B7" s="28" t="s">
        <v>1262</v>
      </c>
      <c r="C7" s="29" t="s">
        <v>1103</v>
      </c>
      <c r="D7" s="29" t="s">
        <v>1409</v>
      </c>
      <c r="E7" s="69">
        <v>445</v>
      </c>
      <c r="F7" s="69">
        <v>25.33</v>
      </c>
      <c r="G7" s="69">
        <f t="shared" si="0"/>
        <v>470.33</v>
      </c>
      <c r="H7" s="31">
        <v>62.14</v>
      </c>
      <c r="I7" s="31">
        <v>3.7873000000000006</v>
      </c>
      <c r="J7" s="156">
        <v>65.9273</v>
      </c>
      <c r="K7" s="51">
        <f t="shared" si="1"/>
        <v>237.33828000000003</v>
      </c>
      <c r="O7" s="408">
        <f t="shared" si="2"/>
        <v>29.129499999999997</v>
      </c>
    </row>
    <row r="8" spans="1:15" s="31" customFormat="1" ht="12.75">
      <c r="A8" s="27" t="s">
        <v>1109</v>
      </c>
      <c r="B8" s="28" t="s">
        <v>1263</v>
      </c>
      <c r="C8" s="29" t="s">
        <v>1103</v>
      </c>
      <c r="D8" s="29" t="s">
        <v>1409</v>
      </c>
      <c r="E8" s="69">
        <v>710</v>
      </c>
      <c r="F8" s="69">
        <v>27.88</v>
      </c>
      <c r="G8" s="69">
        <f t="shared" si="0"/>
        <v>737.88</v>
      </c>
      <c r="H8" s="31">
        <v>98.72</v>
      </c>
      <c r="I8" s="31">
        <v>4.166030000000001</v>
      </c>
      <c r="J8" s="156">
        <v>102.88603</v>
      </c>
      <c r="K8" s="51">
        <f t="shared" si="1"/>
        <v>370.38970800000004</v>
      </c>
      <c r="O8" s="408">
        <f t="shared" si="2"/>
        <v>32.062</v>
      </c>
    </row>
    <row r="9" spans="1:15" s="31" customFormat="1" ht="12.75">
      <c r="A9" s="27" t="s">
        <v>1110</v>
      </c>
      <c r="B9" s="399" t="s">
        <v>497</v>
      </c>
      <c r="C9" s="29" t="s">
        <v>1103</v>
      </c>
      <c r="D9" s="29" t="s">
        <v>1409</v>
      </c>
      <c r="E9" s="69">
        <v>1410</v>
      </c>
      <c r="F9" s="69">
        <v>30.68</v>
      </c>
      <c r="G9" s="69">
        <f t="shared" si="0"/>
        <v>1440.68</v>
      </c>
      <c r="H9" s="31">
        <v>328.8276538367247</v>
      </c>
      <c r="I9" s="31">
        <v>4.582633000000001</v>
      </c>
      <c r="J9" s="156">
        <v>333.4102868367247</v>
      </c>
      <c r="K9" s="51">
        <f t="shared" si="1"/>
        <v>1200.277032612209</v>
      </c>
      <c r="O9" s="408">
        <f t="shared" si="2"/>
        <v>35.282</v>
      </c>
    </row>
    <row r="10" spans="1:15" s="31" customFormat="1" ht="12.75">
      <c r="A10" s="27" t="s">
        <v>1111</v>
      </c>
      <c r="B10" s="28" t="s">
        <v>498</v>
      </c>
      <c r="C10" s="29" t="s">
        <v>1103</v>
      </c>
      <c r="D10" s="29" t="s">
        <v>1409</v>
      </c>
      <c r="E10" s="69">
        <v>1625</v>
      </c>
      <c r="F10" s="69">
        <v>33.74</v>
      </c>
      <c r="G10" s="69">
        <f t="shared" si="0"/>
        <v>1658.74</v>
      </c>
      <c r="H10" s="31">
        <v>373.7680804118657</v>
      </c>
      <c r="I10" s="31">
        <v>5.040896300000002</v>
      </c>
      <c r="J10" s="156">
        <v>378.8089767118657</v>
      </c>
      <c r="K10" s="51">
        <f t="shared" si="1"/>
        <v>1363.7123161627164</v>
      </c>
      <c r="O10" s="408">
        <f t="shared" si="2"/>
        <v>38.801</v>
      </c>
    </row>
    <row r="11" spans="1:15" s="31" customFormat="1" ht="12.75">
      <c r="A11" s="27" t="s">
        <v>1112</v>
      </c>
      <c r="B11" s="28" t="s">
        <v>500</v>
      </c>
      <c r="C11" s="29" t="s">
        <v>1103</v>
      </c>
      <c r="D11" s="29" t="s">
        <v>1409</v>
      </c>
      <c r="E11" s="69">
        <v>3840</v>
      </c>
      <c r="F11" s="69">
        <v>37.11</v>
      </c>
      <c r="G11" s="69">
        <f t="shared" si="0"/>
        <v>3877.11</v>
      </c>
      <c r="H11" s="31">
        <v>930.8634469232657</v>
      </c>
      <c r="I11" s="31">
        <v>5.544985930000003</v>
      </c>
      <c r="J11" s="156">
        <v>936.4084328532657</v>
      </c>
      <c r="K11" s="51">
        <f t="shared" si="1"/>
        <v>3371.0703582717565</v>
      </c>
      <c r="O11" s="408">
        <f t="shared" si="2"/>
        <v>42.6765</v>
      </c>
    </row>
    <row r="12" spans="1:15" s="31" customFormat="1" ht="12.75">
      <c r="A12" s="27" t="s">
        <v>1113</v>
      </c>
      <c r="B12" s="28" t="s">
        <v>499</v>
      </c>
      <c r="C12" s="29" t="s">
        <v>1103</v>
      </c>
      <c r="D12" s="29" t="s">
        <v>1409</v>
      </c>
      <c r="E12" s="69">
        <v>3960</v>
      </c>
      <c r="F12" s="69">
        <v>40.83</v>
      </c>
      <c r="G12" s="69">
        <f t="shared" si="0"/>
        <v>4000.83</v>
      </c>
      <c r="H12" s="31">
        <v>870.7251777396422</v>
      </c>
      <c r="I12" s="31">
        <v>6.099484523000004</v>
      </c>
      <c r="J12" s="156">
        <v>876.8246622626422</v>
      </c>
      <c r="K12" s="51">
        <f t="shared" si="1"/>
        <v>3156.568784145512</v>
      </c>
      <c r="O12" s="408">
        <f t="shared" si="2"/>
        <v>46.954499999999996</v>
      </c>
    </row>
    <row r="13" spans="1:15" s="31" customFormat="1" ht="12.75">
      <c r="A13" s="27" t="s">
        <v>1114</v>
      </c>
      <c r="B13" s="28" t="s">
        <v>501</v>
      </c>
      <c r="C13" s="29" t="s">
        <v>1103</v>
      </c>
      <c r="D13" s="29" t="s">
        <v>1409</v>
      </c>
      <c r="E13" s="69">
        <v>3890</v>
      </c>
      <c r="F13" s="69">
        <v>44.9</v>
      </c>
      <c r="G13" s="69">
        <f t="shared" si="0"/>
        <v>3934.9</v>
      </c>
      <c r="H13" s="31">
        <v>691.0517283647954</v>
      </c>
      <c r="I13" s="31">
        <v>6.709432975300005</v>
      </c>
      <c r="J13" s="156">
        <v>697.7611613400954</v>
      </c>
      <c r="K13" s="51">
        <f t="shared" si="1"/>
        <v>2511.9401808243438</v>
      </c>
      <c r="O13" s="408">
        <f t="shared" si="2"/>
        <v>51.63499999999999</v>
      </c>
    </row>
    <row r="14" spans="1:15" s="31" customFormat="1" ht="12.75">
      <c r="A14" s="27" t="s">
        <v>1115</v>
      </c>
      <c r="B14" s="28" t="s">
        <v>1445</v>
      </c>
      <c r="C14" s="29"/>
      <c r="D14" s="29" t="s">
        <v>1445</v>
      </c>
      <c r="E14" s="69"/>
      <c r="F14" s="69"/>
      <c r="G14" s="69"/>
      <c r="J14" s="156" t="s">
        <v>1445</v>
      </c>
      <c r="K14" s="51"/>
      <c r="O14" s="408"/>
    </row>
    <row r="15" spans="1:15" s="31" customFormat="1" ht="12.75">
      <c r="A15" s="27" t="s">
        <v>1116</v>
      </c>
      <c r="B15" s="28" t="s">
        <v>1445</v>
      </c>
      <c r="C15" s="29"/>
      <c r="D15" s="29" t="s">
        <v>1445</v>
      </c>
      <c r="E15" s="69"/>
      <c r="F15" s="69"/>
      <c r="G15" s="69"/>
      <c r="J15" s="156" t="s">
        <v>1445</v>
      </c>
      <c r="K15" s="51"/>
      <c r="O15" s="408"/>
    </row>
    <row r="16" spans="1:15" s="31" customFormat="1" ht="12.75">
      <c r="A16" s="27" t="s">
        <v>1117</v>
      </c>
      <c r="B16" s="399" t="s">
        <v>1637</v>
      </c>
      <c r="C16" s="29" t="s">
        <v>1103</v>
      </c>
      <c r="D16" s="29" t="s">
        <v>1409</v>
      </c>
      <c r="E16" s="69">
        <v>145</v>
      </c>
      <c r="F16" s="69">
        <v>14.72</v>
      </c>
      <c r="G16" s="69">
        <f t="shared" si="0"/>
        <v>159.72</v>
      </c>
      <c r="H16" s="31">
        <v>16.168668791370436</v>
      </c>
      <c r="I16" s="31">
        <v>2.2</v>
      </c>
      <c r="J16" s="156">
        <v>18.368668791370435</v>
      </c>
      <c r="K16" s="51">
        <f t="shared" si="1"/>
        <v>66.12720764893356</v>
      </c>
      <c r="O16" s="408">
        <f t="shared" si="2"/>
        <v>16.928</v>
      </c>
    </row>
    <row r="17" spans="1:15" s="31" customFormat="1" ht="12.75">
      <c r="A17" s="163" t="s">
        <v>1118</v>
      </c>
      <c r="B17" s="28" t="s">
        <v>1636</v>
      </c>
      <c r="C17" s="175" t="s">
        <v>1103</v>
      </c>
      <c r="D17" s="175" t="s">
        <v>1409</v>
      </c>
      <c r="E17" s="177">
        <v>195</v>
      </c>
      <c r="F17" s="177">
        <v>14.72</v>
      </c>
      <c r="G17" s="177">
        <f t="shared" si="0"/>
        <v>209.72</v>
      </c>
      <c r="H17" s="31">
        <v>26.48590340769797</v>
      </c>
      <c r="I17" s="31">
        <v>2.2</v>
      </c>
      <c r="J17" s="156">
        <v>28.685903407697968</v>
      </c>
      <c r="K17" s="51">
        <f t="shared" si="1"/>
        <v>103.26925226771269</v>
      </c>
      <c r="O17" s="408">
        <f t="shared" si="2"/>
        <v>16.928</v>
      </c>
    </row>
    <row r="18" spans="1:11" s="32" customFormat="1" ht="13.5" thickBot="1">
      <c r="A18" s="316"/>
      <c r="B18" s="317"/>
      <c r="C18" s="315"/>
      <c r="D18" s="315"/>
      <c r="E18" s="256"/>
      <c r="F18" s="256"/>
      <c r="G18" s="256"/>
      <c r="K18" s="51"/>
    </row>
    <row r="19" spans="1:11" s="26" customFormat="1" ht="32.25" customHeight="1" thickBot="1">
      <c r="A19" s="22" t="s">
        <v>464</v>
      </c>
      <c r="B19" s="23"/>
      <c r="C19" s="24"/>
      <c r="D19" s="24"/>
      <c r="E19" s="318"/>
      <c r="F19" s="23"/>
      <c r="G19" s="257"/>
      <c r="K19" s="51"/>
    </row>
    <row r="20" spans="1:15" s="31" customFormat="1" ht="12.75">
      <c r="A20" s="84" t="s">
        <v>1119</v>
      </c>
      <c r="B20" s="85" t="s">
        <v>471</v>
      </c>
      <c r="C20" s="162" t="s">
        <v>1445</v>
      </c>
      <c r="D20" s="162" t="s">
        <v>1409</v>
      </c>
      <c r="E20" s="178">
        <v>680</v>
      </c>
      <c r="F20" s="178">
        <v>20.95</v>
      </c>
      <c r="G20" s="178">
        <f aca="true" t="shared" si="3" ref="G20:G26">SUM(E20:F20)</f>
        <v>700.95</v>
      </c>
      <c r="H20" s="31">
        <v>93</v>
      </c>
      <c r="I20" s="31">
        <v>3.13</v>
      </c>
      <c r="J20" s="156">
        <v>96.13</v>
      </c>
      <c r="K20" s="51">
        <f t="shared" si="1"/>
        <v>346.068</v>
      </c>
      <c r="O20" s="408">
        <f aca="true" t="shared" si="4" ref="O20:O48">F20*1.15</f>
        <v>24.092499999999998</v>
      </c>
    </row>
    <row r="21" spans="1:15" s="31" customFormat="1" ht="12.75">
      <c r="A21" s="27" t="s">
        <v>1120</v>
      </c>
      <c r="B21" s="28" t="s">
        <v>465</v>
      </c>
      <c r="C21" s="29" t="s">
        <v>1445</v>
      </c>
      <c r="D21" s="29" t="s">
        <v>1409</v>
      </c>
      <c r="E21" s="69">
        <v>735</v>
      </c>
      <c r="F21" s="69">
        <v>23.09</v>
      </c>
      <c r="G21" s="69">
        <f t="shared" si="3"/>
        <v>758.09</v>
      </c>
      <c r="H21" s="31">
        <v>100</v>
      </c>
      <c r="I21" s="31">
        <v>3.45</v>
      </c>
      <c r="J21" s="156">
        <v>103.45</v>
      </c>
      <c r="K21" s="51">
        <f t="shared" si="1"/>
        <v>372.42</v>
      </c>
      <c r="O21" s="408">
        <f t="shared" si="4"/>
        <v>26.553499999999996</v>
      </c>
    </row>
    <row r="22" spans="1:15" s="31" customFormat="1" ht="12.75">
      <c r="A22" s="27" t="s">
        <v>1121</v>
      </c>
      <c r="B22" s="28" t="s">
        <v>466</v>
      </c>
      <c r="C22" s="29" t="s">
        <v>1445</v>
      </c>
      <c r="D22" s="29" t="s">
        <v>1409</v>
      </c>
      <c r="E22" s="69">
        <v>910</v>
      </c>
      <c r="F22" s="69">
        <v>25.36</v>
      </c>
      <c r="G22" s="69">
        <f t="shared" si="3"/>
        <v>935.36</v>
      </c>
      <c r="H22" s="31">
        <v>130</v>
      </c>
      <c r="I22" s="31">
        <v>3.79</v>
      </c>
      <c r="J22" s="156">
        <v>133.79</v>
      </c>
      <c r="K22" s="51">
        <f t="shared" si="1"/>
        <v>481.644</v>
      </c>
      <c r="O22" s="408">
        <f t="shared" si="4"/>
        <v>29.163999999999998</v>
      </c>
    </row>
    <row r="23" spans="1:15" s="31" customFormat="1" ht="12.75">
      <c r="A23" s="27" t="s">
        <v>1122</v>
      </c>
      <c r="B23" s="28" t="s">
        <v>467</v>
      </c>
      <c r="C23" s="29" t="s">
        <v>1445</v>
      </c>
      <c r="D23" s="29" t="s">
        <v>1409</v>
      </c>
      <c r="E23" s="69">
        <v>970</v>
      </c>
      <c r="F23" s="69">
        <v>26.55</v>
      </c>
      <c r="G23" s="69">
        <f t="shared" si="3"/>
        <v>996.55</v>
      </c>
      <c r="H23" s="31">
        <v>155</v>
      </c>
      <c r="I23" s="31">
        <v>3.97</v>
      </c>
      <c r="J23" s="156">
        <v>158.97</v>
      </c>
      <c r="K23" s="51">
        <f t="shared" si="1"/>
        <v>572.292</v>
      </c>
      <c r="O23" s="408">
        <f t="shared" si="4"/>
        <v>30.5325</v>
      </c>
    </row>
    <row r="24" spans="1:15" s="31" customFormat="1" ht="12.75">
      <c r="A24" s="27" t="s">
        <v>1123</v>
      </c>
      <c r="B24" s="28" t="s">
        <v>468</v>
      </c>
      <c r="C24" s="29" t="s">
        <v>1445</v>
      </c>
      <c r="D24" s="29" t="s">
        <v>1409</v>
      </c>
      <c r="E24" s="69">
        <v>2200</v>
      </c>
      <c r="F24" s="69">
        <v>30.65</v>
      </c>
      <c r="G24" s="69">
        <f t="shared" si="3"/>
        <v>2230.65</v>
      </c>
      <c r="H24" s="31">
        <v>303</v>
      </c>
      <c r="I24" s="31">
        <v>4.58</v>
      </c>
      <c r="J24" s="156">
        <v>307.58</v>
      </c>
      <c r="K24" s="51">
        <f t="shared" si="1"/>
        <v>1107.288</v>
      </c>
      <c r="O24" s="408">
        <f t="shared" si="4"/>
        <v>35.247499999999995</v>
      </c>
    </row>
    <row r="25" spans="1:15" s="31" customFormat="1" ht="12.75">
      <c r="A25" s="27" t="s">
        <v>1124</v>
      </c>
      <c r="B25" s="28" t="s">
        <v>469</v>
      </c>
      <c r="C25" s="29" t="s">
        <v>1445</v>
      </c>
      <c r="D25" s="29" t="s">
        <v>1409</v>
      </c>
      <c r="E25" s="69">
        <v>4500</v>
      </c>
      <c r="F25" s="69">
        <v>33.73</v>
      </c>
      <c r="G25" s="69">
        <f t="shared" si="3"/>
        <v>4533.73</v>
      </c>
      <c r="H25" s="31">
        <v>483</v>
      </c>
      <c r="I25" s="31">
        <v>5.04</v>
      </c>
      <c r="J25" s="156">
        <v>488.04</v>
      </c>
      <c r="K25" s="51">
        <f t="shared" si="1"/>
        <v>1756.9440000000002</v>
      </c>
      <c r="O25" s="408">
        <f t="shared" si="4"/>
        <v>38.7895</v>
      </c>
    </row>
    <row r="26" spans="1:15" s="31" customFormat="1" ht="12.75">
      <c r="A26" s="27" t="s">
        <v>1125</v>
      </c>
      <c r="B26" s="28" t="s">
        <v>470</v>
      </c>
      <c r="C26" s="29" t="s">
        <v>1445</v>
      </c>
      <c r="D26" s="29" t="s">
        <v>1409</v>
      </c>
      <c r="E26" s="69">
        <v>4950</v>
      </c>
      <c r="F26" s="69">
        <v>37.1</v>
      </c>
      <c r="G26" s="69">
        <f t="shared" si="3"/>
        <v>4987.1</v>
      </c>
      <c r="H26" s="31">
        <v>552</v>
      </c>
      <c r="I26" s="31">
        <v>5.5440000000000005</v>
      </c>
      <c r="J26" s="156">
        <v>557.544</v>
      </c>
      <c r="K26" s="51">
        <f t="shared" si="1"/>
        <v>2007.1584</v>
      </c>
      <c r="O26" s="408">
        <f t="shared" si="4"/>
        <v>42.665</v>
      </c>
    </row>
    <row r="27" spans="1:15" s="31" customFormat="1" ht="12.75">
      <c r="A27" s="27" t="s">
        <v>1126</v>
      </c>
      <c r="B27" s="28"/>
      <c r="C27" s="29"/>
      <c r="D27" s="29"/>
      <c r="E27" s="69"/>
      <c r="F27" s="69"/>
      <c r="G27" s="69"/>
      <c r="J27" s="156"/>
      <c r="K27" s="51"/>
      <c r="O27" s="408"/>
    </row>
    <row r="28" spans="1:15" s="31" customFormat="1" ht="12.75">
      <c r="A28" s="27" t="s">
        <v>1127</v>
      </c>
      <c r="B28" s="28"/>
      <c r="C28" s="29"/>
      <c r="D28" s="29"/>
      <c r="E28" s="69"/>
      <c r="F28" s="69"/>
      <c r="G28" s="69"/>
      <c r="J28" s="156"/>
      <c r="K28" s="51"/>
      <c r="O28" s="408"/>
    </row>
    <row r="29" spans="1:15" s="31" customFormat="1" ht="12.75">
      <c r="A29" s="27" t="s">
        <v>1128</v>
      </c>
      <c r="B29" s="28"/>
      <c r="C29" s="29"/>
      <c r="D29" s="29"/>
      <c r="E29" s="69"/>
      <c r="F29" s="69"/>
      <c r="G29" s="69"/>
      <c r="J29" s="156"/>
      <c r="K29" s="51"/>
      <c r="O29" s="408"/>
    </row>
    <row r="30" spans="1:15" s="31" customFormat="1" ht="12.75">
      <c r="A30" s="27" t="s">
        <v>1129</v>
      </c>
      <c r="B30" s="28" t="s">
        <v>478</v>
      </c>
      <c r="C30" s="29" t="s">
        <v>1445</v>
      </c>
      <c r="D30" s="29" t="s">
        <v>1409</v>
      </c>
      <c r="E30" s="69">
        <v>750</v>
      </c>
      <c r="F30" s="69">
        <v>20.95</v>
      </c>
      <c r="G30" s="69">
        <f aca="true" t="shared" si="5" ref="G30:G36">SUM(E30:F30)</f>
        <v>770.95</v>
      </c>
      <c r="H30" s="31">
        <v>99</v>
      </c>
      <c r="I30" s="31">
        <v>3.13</v>
      </c>
      <c r="J30" s="161">
        <v>102.13</v>
      </c>
      <c r="K30" s="51">
        <f t="shared" si="1"/>
        <v>367.668</v>
      </c>
      <c r="O30" s="408">
        <f t="shared" si="4"/>
        <v>24.092499999999998</v>
      </c>
    </row>
    <row r="31" spans="1:15" s="31" customFormat="1" ht="12.75">
      <c r="A31" s="27" t="s">
        <v>1130</v>
      </c>
      <c r="B31" s="28" t="s">
        <v>472</v>
      </c>
      <c r="C31" s="29" t="s">
        <v>1445</v>
      </c>
      <c r="D31" s="29" t="s">
        <v>1409</v>
      </c>
      <c r="E31" s="69">
        <v>790</v>
      </c>
      <c r="F31" s="69">
        <v>23.09</v>
      </c>
      <c r="G31" s="69">
        <f t="shared" si="5"/>
        <v>813.09</v>
      </c>
      <c r="H31" s="31">
        <v>108</v>
      </c>
      <c r="I31" s="31">
        <v>3.45</v>
      </c>
      <c r="J31" s="161">
        <v>111.45</v>
      </c>
      <c r="K31" s="51">
        <f t="shared" si="1"/>
        <v>401.22</v>
      </c>
      <c r="O31" s="408">
        <f t="shared" si="4"/>
        <v>26.553499999999996</v>
      </c>
    </row>
    <row r="32" spans="1:15" s="31" customFormat="1" ht="12.75">
      <c r="A32" s="27" t="s">
        <v>1131</v>
      </c>
      <c r="B32" s="28" t="s">
        <v>473</v>
      </c>
      <c r="C32" s="29" t="s">
        <v>1445</v>
      </c>
      <c r="D32" s="29" t="s">
        <v>1409</v>
      </c>
      <c r="E32" s="69">
        <v>980</v>
      </c>
      <c r="F32" s="69">
        <v>25.36</v>
      </c>
      <c r="G32" s="69">
        <f t="shared" si="5"/>
        <v>1005.36</v>
      </c>
      <c r="H32" s="31">
        <v>134</v>
      </c>
      <c r="I32" s="31">
        <v>3.79</v>
      </c>
      <c r="J32" s="161">
        <v>137.79</v>
      </c>
      <c r="K32" s="51">
        <f t="shared" si="1"/>
        <v>496.044</v>
      </c>
      <c r="O32" s="408">
        <f t="shared" si="4"/>
        <v>29.163999999999998</v>
      </c>
    </row>
    <row r="33" spans="1:15" s="31" customFormat="1" ht="12.75">
      <c r="A33" s="27" t="s">
        <v>854</v>
      </c>
      <c r="B33" s="28" t="s">
        <v>474</v>
      </c>
      <c r="C33" s="29" t="s">
        <v>1445</v>
      </c>
      <c r="D33" s="29" t="s">
        <v>1409</v>
      </c>
      <c r="E33" s="69">
        <v>1150</v>
      </c>
      <c r="F33" s="69">
        <v>26.55</v>
      </c>
      <c r="G33" s="69">
        <f t="shared" si="5"/>
        <v>1176.55</v>
      </c>
      <c r="H33" s="31">
        <v>156</v>
      </c>
      <c r="I33" s="31">
        <v>3.97</v>
      </c>
      <c r="J33" s="161">
        <v>159.97</v>
      </c>
      <c r="K33" s="51">
        <f t="shared" si="1"/>
        <v>575.892</v>
      </c>
      <c r="O33" s="408">
        <f t="shared" si="4"/>
        <v>30.5325</v>
      </c>
    </row>
    <row r="34" spans="1:15" s="31" customFormat="1" ht="12.75">
      <c r="A34" s="27" t="s">
        <v>855</v>
      </c>
      <c r="B34" s="28" t="s">
        <v>475</v>
      </c>
      <c r="C34" s="29" t="s">
        <v>1445</v>
      </c>
      <c r="D34" s="29" t="s">
        <v>1409</v>
      </c>
      <c r="E34" s="69">
        <v>2360</v>
      </c>
      <c r="F34" s="69">
        <v>30.65</v>
      </c>
      <c r="G34" s="69">
        <f t="shared" si="5"/>
        <v>2390.65</v>
      </c>
      <c r="H34" s="31">
        <v>400</v>
      </c>
      <c r="I34" s="31">
        <v>4.58</v>
      </c>
      <c r="J34" s="161">
        <v>404.58</v>
      </c>
      <c r="K34" s="51">
        <f t="shared" si="1"/>
        <v>1456.488</v>
      </c>
      <c r="O34" s="408">
        <f t="shared" si="4"/>
        <v>35.247499999999995</v>
      </c>
    </row>
    <row r="35" spans="1:15" s="31" customFormat="1" ht="12.75">
      <c r="A35" s="27" t="s">
        <v>856</v>
      </c>
      <c r="B35" s="28" t="s">
        <v>476</v>
      </c>
      <c r="C35" s="29" t="s">
        <v>1445</v>
      </c>
      <c r="D35" s="29" t="s">
        <v>1409</v>
      </c>
      <c r="E35" s="69">
        <v>4750</v>
      </c>
      <c r="F35" s="69">
        <v>33.73</v>
      </c>
      <c r="G35" s="69">
        <f t="shared" si="5"/>
        <v>4783.73</v>
      </c>
      <c r="H35" s="31">
        <v>610</v>
      </c>
      <c r="I35" s="31">
        <v>5.038</v>
      </c>
      <c r="J35" s="161">
        <v>615.038</v>
      </c>
      <c r="K35" s="51">
        <f t="shared" si="1"/>
        <v>2214.1368</v>
      </c>
      <c r="O35" s="408">
        <f t="shared" si="4"/>
        <v>38.7895</v>
      </c>
    </row>
    <row r="36" spans="1:15" s="31" customFormat="1" ht="12.75">
      <c r="A36" s="27" t="s">
        <v>857</v>
      </c>
      <c r="B36" s="28" t="s">
        <v>477</v>
      </c>
      <c r="C36" s="29" t="s">
        <v>1445</v>
      </c>
      <c r="D36" s="29" t="s">
        <v>1409</v>
      </c>
      <c r="E36" s="69">
        <v>5250</v>
      </c>
      <c r="F36" s="69">
        <v>37.1</v>
      </c>
      <c r="G36" s="69">
        <f t="shared" si="5"/>
        <v>5287.1</v>
      </c>
      <c r="H36" s="31">
        <v>732</v>
      </c>
      <c r="I36" s="31">
        <v>5.541800000000001</v>
      </c>
      <c r="J36" s="161">
        <v>737.5418</v>
      </c>
      <c r="K36" s="51">
        <f t="shared" si="1"/>
        <v>2655.15048</v>
      </c>
      <c r="O36" s="408">
        <f t="shared" si="4"/>
        <v>42.665</v>
      </c>
    </row>
    <row r="37" spans="1:15" s="31" customFormat="1" ht="12.75">
      <c r="A37" s="27" t="s">
        <v>858</v>
      </c>
      <c r="B37" s="28"/>
      <c r="C37" s="29"/>
      <c r="D37" s="29"/>
      <c r="E37" s="69"/>
      <c r="F37" s="69"/>
      <c r="G37" s="69"/>
      <c r="J37" s="156"/>
      <c r="K37" s="51"/>
      <c r="O37" s="408"/>
    </row>
    <row r="38" spans="1:15" s="31" customFormat="1" ht="12.75">
      <c r="A38" s="27" t="s">
        <v>859</v>
      </c>
      <c r="B38" s="28"/>
      <c r="C38" s="29"/>
      <c r="D38" s="29"/>
      <c r="E38" s="69"/>
      <c r="F38" s="69"/>
      <c r="G38" s="69"/>
      <c r="J38" s="156"/>
      <c r="K38" s="51"/>
      <c r="O38" s="408"/>
    </row>
    <row r="39" spans="1:15" s="31" customFormat="1" ht="12.75">
      <c r="A39" s="27" t="s">
        <v>860</v>
      </c>
      <c r="B39" s="28"/>
      <c r="C39" s="29"/>
      <c r="D39" s="29"/>
      <c r="E39" s="69"/>
      <c r="F39" s="69"/>
      <c r="G39" s="69"/>
      <c r="J39" s="156"/>
      <c r="K39" s="51"/>
      <c r="O39" s="408"/>
    </row>
    <row r="40" spans="1:15" s="31" customFormat="1" ht="12.75">
      <c r="A40" s="27" t="s">
        <v>861</v>
      </c>
      <c r="B40" s="28" t="s">
        <v>483</v>
      </c>
      <c r="C40" s="29" t="s">
        <v>1445</v>
      </c>
      <c r="D40" s="29" t="s">
        <v>1409</v>
      </c>
      <c r="E40" s="69">
        <v>735</v>
      </c>
      <c r="F40" s="69">
        <v>20.95</v>
      </c>
      <c r="G40" s="69">
        <f>SUM(E40:F40)</f>
        <v>755.95</v>
      </c>
      <c r="H40" s="31">
        <v>160</v>
      </c>
      <c r="I40" s="31">
        <v>3.13</v>
      </c>
      <c r="J40" s="156">
        <v>163.13</v>
      </c>
      <c r="K40" s="51">
        <f t="shared" si="1"/>
        <v>587.268</v>
      </c>
      <c r="O40" s="408">
        <f t="shared" si="4"/>
        <v>24.092499999999998</v>
      </c>
    </row>
    <row r="41" spans="1:15" s="31" customFormat="1" ht="12.75">
      <c r="A41" s="27" t="s">
        <v>862</v>
      </c>
      <c r="B41" s="28" t="s">
        <v>479</v>
      </c>
      <c r="C41" s="29" t="s">
        <v>1445</v>
      </c>
      <c r="D41" s="29" t="s">
        <v>1409</v>
      </c>
      <c r="E41" s="69">
        <v>890</v>
      </c>
      <c r="F41" s="69">
        <v>23.02</v>
      </c>
      <c r="G41" s="69">
        <f>SUM(E41:F41)</f>
        <v>913.02</v>
      </c>
      <c r="H41" s="31">
        <v>168</v>
      </c>
      <c r="I41" s="31">
        <v>3.443</v>
      </c>
      <c r="J41" s="156">
        <v>171.443</v>
      </c>
      <c r="K41" s="51">
        <f t="shared" si="1"/>
        <v>617.1948000000001</v>
      </c>
      <c r="O41" s="408">
        <f t="shared" si="4"/>
        <v>26.473</v>
      </c>
    </row>
    <row r="42" spans="1:15" s="31" customFormat="1" ht="12.75">
      <c r="A42" s="27" t="s">
        <v>863</v>
      </c>
      <c r="B42" s="28" t="s">
        <v>480</v>
      </c>
      <c r="C42" s="29" t="s">
        <v>1445</v>
      </c>
      <c r="D42" s="29" t="s">
        <v>1409</v>
      </c>
      <c r="E42" s="69">
        <v>1310</v>
      </c>
      <c r="F42" s="69">
        <v>25.36</v>
      </c>
      <c r="G42" s="69">
        <f>SUM(E42:F42)</f>
        <v>1335.36</v>
      </c>
      <c r="H42" s="31">
        <v>221</v>
      </c>
      <c r="I42" s="31">
        <v>3.7873000000000006</v>
      </c>
      <c r="J42" s="156">
        <v>224.7873</v>
      </c>
      <c r="K42" s="51">
        <f t="shared" si="1"/>
        <v>809.23428</v>
      </c>
      <c r="O42" s="408">
        <f t="shared" si="4"/>
        <v>29.163999999999998</v>
      </c>
    </row>
    <row r="43" spans="1:15" s="31" customFormat="1" ht="12.75">
      <c r="A43" s="27" t="s">
        <v>864</v>
      </c>
      <c r="B43" s="28" t="s">
        <v>481</v>
      </c>
      <c r="C43" s="29" t="s">
        <v>1445</v>
      </c>
      <c r="D43" s="29" t="s">
        <v>1409</v>
      </c>
      <c r="E43" s="69">
        <v>2550</v>
      </c>
      <c r="F43" s="69">
        <v>27.86</v>
      </c>
      <c r="G43" s="69">
        <f>SUM(E43:F43)</f>
        <v>2577.86</v>
      </c>
      <c r="H43" s="31">
        <v>260</v>
      </c>
      <c r="I43" s="31">
        <v>4.166030000000001</v>
      </c>
      <c r="J43" s="156">
        <v>264.16603</v>
      </c>
      <c r="K43" s="51">
        <f t="shared" si="1"/>
        <v>950.997708</v>
      </c>
      <c r="O43" s="408">
        <f t="shared" si="4"/>
        <v>32.038999999999994</v>
      </c>
    </row>
    <row r="44" spans="1:15" s="31" customFormat="1" ht="12.75">
      <c r="A44" s="27" t="s">
        <v>865</v>
      </c>
      <c r="B44" s="28" t="s">
        <v>482</v>
      </c>
      <c r="C44" s="29" t="s">
        <v>1445</v>
      </c>
      <c r="D44" s="29" t="s">
        <v>1409</v>
      </c>
      <c r="E44" s="69">
        <v>2850</v>
      </c>
      <c r="F44" s="69">
        <v>30.66</v>
      </c>
      <c r="G44" s="69">
        <f>SUM(E44:F44)</f>
        <v>2880.66</v>
      </c>
      <c r="H44" s="31">
        <v>363</v>
      </c>
      <c r="I44" s="31">
        <v>4.582633000000001</v>
      </c>
      <c r="J44" s="156">
        <v>367.582633</v>
      </c>
      <c r="K44" s="51">
        <f t="shared" si="1"/>
        <v>1323.2974788</v>
      </c>
      <c r="O44" s="408">
        <f t="shared" si="4"/>
        <v>35.259</v>
      </c>
    </row>
    <row r="45" spans="1:15" s="31" customFormat="1" ht="12.75">
      <c r="A45" s="27" t="s">
        <v>866</v>
      </c>
      <c r="B45" s="28" t="s">
        <v>1445</v>
      </c>
      <c r="C45" s="29" t="s">
        <v>1445</v>
      </c>
      <c r="D45" s="29" t="s">
        <v>1445</v>
      </c>
      <c r="E45" s="69"/>
      <c r="F45" s="69"/>
      <c r="G45" s="69"/>
      <c r="I45" s="31" t="s">
        <v>1445</v>
      </c>
      <c r="J45" s="156" t="s">
        <v>1445</v>
      </c>
      <c r="K45" s="51"/>
      <c r="O45" s="408"/>
    </row>
    <row r="46" spans="1:15" s="31" customFormat="1" ht="12.75">
      <c r="A46" s="27" t="s">
        <v>867</v>
      </c>
      <c r="B46" s="28" t="s">
        <v>1445</v>
      </c>
      <c r="C46" s="29" t="s">
        <v>1445</v>
      </c>
      <c r="D46" s="29" t="s">
        <v>1445</v>
      </c>
      <c r="E46" s="69"/>
      <c r="F46" s="69"/>
      <c r="G46" s="69"/>
      <c r="I46" s="31" t="s">
        <v>1445</v>
      </c>
      <c r="J46" s="156" t="s">
        <v>1445</v>
      </c>
      <c r="K46" s="51"/>
      <c r="O46" s="408"/>
    </row>
    <row r="47" spans="1:15" s="31" customFormat="1" ht="12.75">
      <c r="A47" s="27" t="s">
        <v>868</v>
      </c>
      <c r="B47" s="28" t="s">
        <v>445</v>
      </c>
      <c r="C47" s="29" t="s">
        <v>1445</v>
      </c>
      <c r="D47" s="29" t="s">
        <v>1409</v>
      </c>
      <c r="E47" s="69">
        <v>54</v>
      </c>
      <c r="F47" s="69">
        <v>9.43</v>
      </c>
      <c r="G47" s="69">
        <f>SUM(E47:F47)</f>
        <v>63.43</v>
      </c>
      <c r="H47" s="31">
        <v>11.6</v>
      </c>
      <c r="I47" s="31">
        <v>1.41</v>
      </c>
      <c r="J47" s="156">
        <v>13.01</v>
      </c>
      <c r="K47" s="51">
        <f t="shared" si="1"/>
        <v>46.836</v>
      </c>
      <c r="O47" s="408">
        <f t="shared" si="4"/>
        <v>10.844499999999998</v>
      </c>
    </row>
    <row r="48" spans="1:15" s="31" customFormat="1" ht="12.75">
      <c r="A48" s="163" t="s">
        <v>1379</v>
      </c>
      <c r="B48" s="174" t="s">
        <v>444</v>
      </c>
      <c r="C48" s="175"/>
      <c r="D48" s="175" t="s">
        <v>1417</v>
      </c>
      <c r="E48" s="177">
        <v>18</v>
      </c>
      <c r="F48" s="177">
        <v>14.39</v>
      </c>
      <c r="G48" s="177">
        <f>SUM(E48:F48)</f>
        <v>32.39</v>
      </c>
      <c r="H48" s="31">
        <v>9.946555528315765</v>
      </c>
      <c r="I48" s="31">
        <v>2.15</v>
      </c>
      <c r="J48" s="156">
        <v>12.096555528315765</v>
      </c>
      <c r="K48" s="51">
        <f t="shared" si="1"/>
        <v>43.547599901936756</v>
      </c>
      <c r="O48" s="408">
        <f t="shared" si="4"/>
        <v>16.5485</v>
      </c>
    </row>
    <row r="49" spans="1:11" s="31" customFormat="1" ht="13.5" thickBot="1">
      <c r="A49" s="316"/>
      <c r="B49" s="317"/>
      <c r="C49" s="315"/>
      <c r="D49" s="315"/>
      <c r="E49" s="256"/>
      <c r="F49" s="256"/>
      <c r="G49" s="256"/>
      <c r="J49" s="156"/>
      <c r="K49" s="51"/>
    </row>
    <row r="50" spans="1:11" s="26" customFormat="1" ht="32.25" customHeight="1" thickBot="1">
      <c r="A50" s="22" t="s">
        <v>299</v>
      </c>
      <c r="B50" s="23"/>
      <c r="C50" s="24"/>
      <c r="D50" s="24"/>
      <c r="E50" s="318"/>
      <c r="F50" s="23"/>
      <c r="G50" s="257"/>
      <c r="K50" s="51"/>
    </row>
    <row r="51" spans="1:15" s="31" customFormat="1" ht="12.75">
      <c r="A51" s="84" t="s">
        <v>1370</v>
      </c>
      <c r="B51" s="85" t="s">
        <v>1266</v>
      </c>
      <c r="C51" s="162" t="s">
        <v>1371</v>
      </c>
      <c r="D51" s="162" t="s">
        <v>1409</v>
      </c>
      <c r="E51" s="178">
        <v>90.09</v>
      </c>
      <c r="F51" s="178">
        <v>18.94</v>
      </c>
      <c r="G51" s="178">
        <f>SUM(E51:F51)</f>
        <v>109.03</v>
      </c>
      <c r="H51" s="31">
        <v>21.43</v>
      </c>
      <c r="I51" s="31">
        <v>2.83</v>
      </c>
      <c r="J51" s="156">
        <v>24.26</v>
      </c>
      <c r="K51" s="51">
        <f t="shared" si="1"/>
        <v>87.33600000000001</v>
      </c>
      <c r="O51" s="408">
        <f aca="true" t="shared" si="6" ref="O51:O62">F51*1.15</f>
        <v>21.781</v>
      </c>
    </row>
    <row r="52" spans="1:15" s="31" customFormat="1" ht="12.75">
      <c r="A52" s="27" t="s">
        <v>1372</v>
      </c>
      <c r="B52" s="28" t="s">
        <v>1445</v>
      </c>
      <c r="C52" s="29" t="s">
        <v>1445</v>
      </c>
      <c r="D52" s="29" t="s">
        <v>1445</v>
      </c>
      <c r="E52" s="69"/>
      <c r="F52" s="69"/>
      <c r="G52" s="69"/>
      <c r="I52" s="31" t="s">
        <v>1445</v>
      </c>
      <c r="J52" s="156"/>
      <c r="K52" s="51"/>
      <c r="O52" s="408"/>
    </row>
    <row r="53" spans="1:15" s="31" customFormat="1" ht="12.75">
      <c r="A53" s="27" t="s">
        <v>1373</v>
      </c>
      <c r="B53" s="28"/>
      <c r="C53" s="29"/>
      <c r="D53" s="29"/>
      <c r="E53" s="69"/>
      <c r="F53" s="69"/>
      <c r="G53" s="69"/>
      <c r="J53" s="156"/>
      <c r="K53" s="51"/>
      <c r="O53" s="408"/>
    </row>
    <row r="54" spans="1:15" s="31" customFormat="1" ht="12.75">
      <c r="A54" s="27" t="s">
        <v>1374</v>
      </c>
      <c r="B54" s="28"/>
      <c r="C54" s="29"/>
      <c r="D54" s="29"/>
      <c r="E54" s="69"/>
      <c r="F54" s="69"/>
      <c r="G54" s="69"/>
      <c r="J54" s="156"/>
      <c r="K54" s="51"/>
      <c r="O54" s="408"/>
    </row>
    <row r="55" spans="1:15" s="31" customFormat="1" ht="12.75">
      <c r="A55" s="27" t="s">
        <v>1375</v>
      </c>
      <c r="B55" s="28" t="s">
        <v>1376</v>
      </c>
      <c r="C55" s="29" t="s">
        <v>1377</v>
      </c>
      <c r="D55" s="29" t="s">
        <v>1409</v>
      </c>
      <c r="E55" s="69">
        <v>437.8</v>
      </c>
      <c r="F55" s="69">
        <v>25.29</v>
      </c>
      <c r="G55" s="69">
        <f aca="true" t="shared" si="7" ref="G55:G62">SUM(E55:F55)</f>
        <v>463.09000000000003</v>
      </c>
      <c r="H55" s="31">
        <v>82.5</v>
      </c>
      <c r="I55" s="31">
        <v>3.78</v>
      </c>
      <c r="J55" s="156">
        <v>86.28</v>
      </c>
      <c r="K55" s="51">
        <f t="shared" si="1"/>
        <v>310.608</v>
      </c>
      <c r="O55" s="408">
        <f t="shared" si="6"/>
        <v>29.083499999999997</v>
      </c>
    </row>
    <row r="56" spans="1:15" s="31" customFormat="1" ht="12.75">
      <c r="A56" s="27" t="s">
        <v>1378</v>
      </c>
      <c r="B56" s="28" t="s">
        <v>169</v>
      </c>
      <c r="C56" s="29" t="s">
        <v>1377</v>
      </c>
      <c r="D56" s="29" t="s">
        <v>1409</v>
      </c>
      <c r="E56" s="69">
        <v>248.95</v>
      </c>
      <c r="F56" s="69">
        <v>25.29</v>
      </c>
      <c r="G56" s="69">
        <f t="shared" si="7"/>
        <v>274.24</v>
      </c>
      <c r="H56" s="31">
        <v>47.55</v>
      </c>
      <c r="I56" s="31">
        <v>3.78</v>
      </c>
      <c r="J56" s="156">
        <v>51.33</v>
      </c>
      <c r="K56" s="51">
        <f t="shared" si="1"/>
        <v>184.788</v>
      </c>
      <c r="O56" s="408">
        <f t="shared" si="6"/>
        <v>29.083499999999997</v>
      </c>
    </row>
    <row r="57" spans="1:15" s="31" customFormat="1" ht="12.75">
      <c r="A57" s="27" t="s">
        <v>170</v>
      </c>
      <c r="B57" s="28"/>
      <c r="C57" s="29"/>
      <c r="D57" s="29"/>
      <c r="E57" s="69"/>
      <c r="F57" s="69"/>
      <c r="G57" s="69"/>
      <c r="J57" s="156"/>
      <c r="K57" s="51"/>
      <c r="O57" s="408"/>
    </row>
    <row r="58" spans="1:15" s="31" customFormat="1" ht="12.75">
      <c r="A58" s="27" t="s">
        <v>171</v>
      </c>
      <c r="B58" s="28" t="s">
        <v>919</v>
      </c>
      <c r="C58" s="29" t="s">
        <v>920</v>
      </c>
      <c r="D58" s="29" t="s">
        <v>1409</v>
      </c>
      <c r="E58" s="69">
        <v>1191.5</v>
      </c>
      <c r="F58" s="69">
        <v>25.29</v>
      </c>
      <c r="G58" s="69">
        <f t="shared" si="7"/>
        <v>1216.79</v>
      </c>
      <c r="H58" s="31">
        <v>197.05</v>
      </c>
      <c r="I58" s="31">
        <v>3.78</v>
      </c>
      <c r="J58" s="156">
        <v>200.83</v>
      </c>
      <c r="K58" s="51">
        <f t="shared" si="1"/>
        <v>722.988</v>
      </c>
      <c r="O58" s="408">
        <f t="shared" si="6"/>
        <v>29.083499999999997</v>
      </c>
    </row>
    <row r="59" spans="1:15" s="31" customFormat="1" ht="12.75">
      <c r="A59" s="27" t="s">
        <v>921</v>
      </c>
      <c r="B59" s="28" t="s">
        <v>922</v>
      </c>
      <c r="C59" s="29" t="s">
        <v>920</v>
      </c>
      <c r="D59" s="29" t="s">
        <v>1409</v>
      </c>
      <c r="E59" s="69">
        <v>1288</v>
      </c>
      <c r="F59" s="69">
        <v>25.29</v>
      </c>
      <c r="G59" s="69">
        <f t="shared" si="7"/>
        <v>1313.29</v>
      </c>
      <c r="H59" s="31">
        <v>213.82</v>
      </c>
      <c r="I59" s="31">
        <v>3.78</v>
      </c>
      <c r="J59" s="156">
        <v>217.6</v>
      </c>
      <c r="K59" s="51">
        <f t="shared" si="1"/>
        <v>783.36</v>
      </c>
      <c r="O59" s="408">
        <f t="shared" si="6"/>
        <v>29.083499999999997</v>
      </c>
    </row>
    <row r="60" spans="1:15" s="31" customFormat="1" ht="12.75">
      <c r="A60" s="27" t="s">
        <v>923</v>
      </c>
      <c r="B60" s="28"/>
      <c r="C60" s="29"/>
      <c r="D60" s="29"/>
      <c r="E60" s="69"/>
      <c r="F60" s="69"/>
      <c r="G60" s="69"/>
      <c r="J60" s="160"/>
      <c r="K60" s="51"/>
      <c r="O60" s="408"/>
    </row>
    <row r="61" spans="1:15" s="31" customFormat="1" ht="12.75">
      <c r="A61" s="27" t="s">
        <v>1689</v>
      </c>
      <c r="B61" s="90" t="s">
        <v>1686</v>
      </c>
      <c r="C61" s="91" t="s">
        <v>1687</v>
      </c>
      <c r="D61" s="91" t="s">
        <v>1409</v>
      </c>
      <c r="E61" s="69">
        <v>656.9</v>
      </c>
      <c r="F61" s="69">
        <v>25.29</v>
      </c>
      <c r="G61" s="69">
        <f t="shared" si="7"/>
        <v>682.1899999999999</v>
      </c>
      <c r="H61" s="31">
        <v>180.21</v>
      </c>
      <c r="I61" s="31">
        <v>3.78</v>
      </c>
      <c r="J61" s="160">
        <v>183.99</v>
      </c>
      <c r="K61" s="51"/>
      <c r="O61" s="408">
        <f t="shared" si="6"/>
        <v>29.083499999999997</v>
      </c>
    </row>
    <row r="62" spans="1:15" s="31" customFormat="1" ht="12.75">
      <c r="A62" s="27" t="s">
        <v>1690</v>
      </c>
      <c r="B62" s="90" t="s">
        <v>1688</v>
      </c>
      <c r="C62" s="91" t="s">
        <v>1687</v>
      </c>
      <c r="D62" s="91" t="s">
        <v>1409</v>
      </c>
      <c r="E62" s="69">
        <v>974.59</v>
      </c>
      <c r="F62" s="69">
        <v>25.29</v>
      </c>
      <c r="G62" s="69">
        <f t="shared" si="7"/>
        <v>999.88</v>
      </c>
      <c r="H62" s="31">
        <v>251.76</v>
      </c>
      <c r="I62" s="31">
        <v>3.78</v>
      </c>
      <c r="J62" s="160">
        <v>255.54</v>
      </c>
      <c r="K62" s="51"/>
      <c r="O62" s="408">
        <f t="shared" si="6"/>
        <v>29.083499999999997</v>
      </c>
    </row>
    <row r="63" spans="1:11" s="31" customFormat="1" ht="12.75">
      <c r="A63" s="163" t="s">
        <v>1691</v>
      </c>
      <c r="B63" s="233"/>
      <c r="C63" s="234"/>
      <c r="D63" s="234"/>
      <c r="E63" s="177"/>
      <c r="F63" s="177"/>
      <c r="G63" s="177"/>
      <c r="J63" s="160"/>
      <c r="K63" s="51"/>
    </row>
    <row r="64" spans="1:11" s="31" customFormat="1" ht="13.5" thickBot="1">
      <c r="A64" s="316"/>
      <c r="B64" s="317"/>
      <c r="C64" s="315"/>
      <c r="D64" s="315"/>
      <c r="E64" s="256"/>
      <c r="F64" s="256"/>
      <c r="G64" s="256"/>
      <c r="K64" s="51"/>
    </row>
    <row r="65" spans="1:11" s="34" customFormat="1" ht="32.25" customHeight="1" thickBot="1">
      <c r="A65" s="22" t="s">
        <v>301</v>
      </c>
      <c r="B65" s="23"/>
      <c r="C65" s="24"/>
      <c r="D65" s="24"/>
      <c r="E65" s="318"/>
      <c r="F65" s="23"/>
      <c r="G65" s="257"/>
      <c r="K65" s="51"/>
    </row>
    <row r="66" spans="1:15" s="31" customFormat="1" ht="12.75">
      <c r="A66" s="84" t="s">
        <v>924</v>
      </c>
      <c r="B66" s="85" t="s">
        <v>1790</v>
      </c>
      <c r="C66" s="162" t="s">
        <v>925</v>
      </c>
      <c r="D66" s="162" t="s">
        <v>1409</v>
      </c>
      <c r="E66" s="178">
        <v>217.12</v>
      </c>
      <c r="F66" s="178">
        <v>20</v>
      </c>
      <c r="G66" s="178">
        <f>SUM(E66:F66)</f>
        <v>237.12</v>
      </c>
      <c r="H66" s="31">
        <v>63.98</v>
      </c>
      <c r="I66" s="31">
        <v>3</v>
      </c>
      <c r="J66" s="156">
        <v>66.98</v>
      </c>
      <c r="K66" s="51">
        <f t="shared" si="1"/>
        <v>241.12800000000001</v>
      </c>
      <c r="O66" s="408">
        <f aca="true" t="shared" si="8" ref="O66:O81">F66*1.15</f>
        <v>23</v>
      </c>
    </row>
    <row r="67" spans="1:15" s="31" customFormat="1" ht="12.75">
      <c r="A67" s="27" t="s">
        <v>926</v>
      </c>
      <c r="B67" s="28"/>
      <c r="C67" s="29"/>
      <c r="D67" s="29" t="s">
        <v>1445</v>
      </c>
      <c r="E67" s="69"/>
      <c r="F67" s="178"/>
      <c r="G67" s="69"/>
      <c r="J67" s="156" t="s">
        <v>1445</v>
      </c>
      <c r="K67" s="51"/>
      <c r="O67" s="408"/>
    </row>
    <row r="68" spans="1:15" s="31" customFormat="1" ht="12.75">
      <c r="A68" s="27" t="s">
        <v>927</v>
      </c>
      <c r="B68" s="28"/>
      <c r="C68" s="29"/>
      <c r="D68" s="29" t="s">
        <v>1445</v>
      </c>
      <c r="E68" s="69"/>
      <c r="F68" s="178"/>
      <c r="G68" s="69"/>
      <c r="J68" s="156" t="s">
        <v>1445</v>
      </c>
      <c r="K68" s="51"/>
      <c r="O68" s="408"/>
    </row>
    <row r="69" spans="1:15" s="31" customFormat="1" ht="12.75">
      <c r="A69" s="27" t="s">
        <v>928</v>
      </c>
      <c r="B69" s="28" t="s">
        <v>1267</v>
      </c>
      <c r="C69" s="29" t="s">
        <v>929</v>
      </c>
      <c r="D69" s="29" t="s">
        <v>1409</v>
      </c>
      <c r="E69" s="69">
        <v>184.45</v>
      </c>
      <c r="F69" s="178">
        <v>20</v>
      </c>
      <c r="G69" s="69">
        <f>SUM(E69:F69)</f>
        <v>204.45</v>
      </c>
      <c r="H69" s="31">
        <v>42.2</v>
      </c>
      <c r="I69" s="31">
        <v>3</v>
      </c>
      <c r="J69" s="156">
        <v>45.2</v>
      </c>
      <c r="K69" s="51">
        <f t="shared" si="1"/>
        <v>162.72000000000003</v>
      </c>
      <c r="O69" s="408">
        <f t="shared" si="8"/>
        <v>23</v>
      </c>
    </row>
    <row r="70" spans="1:15" s="31" customFormat="1" ht="12.75">
      <c r="A70" s="27" t="s">
        <v>930</v>
      </c>
      <c r="B70" s="28" t="s">
        <v>1395</v>
      </c>
      <c r="C70" s="29" t="s">
        <v>929</v>
      </c>
      <c r="D70" s="29" t="s">
        <v>1409</v>
      </c>
      <c r="E70" s="69">
        <v>189.15</v>
      </c>
      <c r="F70" s="178">
        <v>20</v>
      </c>
      <c r="G70" s="69">
        <f aca="true" t="shared" si="9" ref="G70:G81">SUM(E70:F70)</f>
        <v>209.15</v>
      </c>
      <c r="H70" s="31">
        <v>43.2</v>
      </c>
      <c r="I70" s="31">
        <v>3</v>
      </c>
      <c r="J70" s="156">
        <v>46.2</v>
      </c>
      <c r="K70" s="51">
        <f t="shared" si="1"/>
        <v>166.32000000000002</v>
      </c>
      <c r="O70" s="408">
        <f t="shared" si="8"/>
        <v>23</v>
      </c>
    </row>
    <row r="71" spans="1:15" s="31" customFormat="1" ht="12.75">
      <c r="A71" s="27" t="s">
        <v>1396</v>
      </c>
      <c r="B71" s="28" t="s">
        <v>1265</v>
      </c>
      <c r="C71" s="29" t="s">
        <v>929</v>
      </c>
      <c r="D71" s="29" t="s">
        <v>1409</v>
      </c>
      <c r="E71" s="69">
        <v>284.35</v>
      </c>
      <c r="F71" s="178">
        <v>20</v>
      </c>
      <c r="G71" s="69">
        <f t="shared" si="9"/>
        <v>304.35</v>
      </c>
      <c r="H71" s="31">
        <v>64.9</v>
      </c>
      <c r="I71" s="31">
        <v>3</v>
      </c>
      <c r="J71" s="156">
        <v>67.9</v>
      </c>
      <c r="K71" s="51">
        <f t="shared" si="1"/>
        <v>244.44000000000003</v>
      </c>
      <c r="O71" s="408">
        <f t="shared" si="8"/>
        <v>23</v>
      </c>
    </row>
    <row r="72" spans="1:15" s="31" customFormat="1" ht="12.75">
      <c r="A72" s="27" t="s">
        <v>1399</v>
      </c>
      <c r="B72" s="28"/>
      <c r="C72" s="29"/>
      <c r="D72" s="29" t="s">
        <v>1445</v>
      </c>
      <c r="E72" s="69"/>
      <c r="F72" s="178"/>
      <c r="G72" s="69"/>
      <c r="J72" s="156" t="s">
        <v>1445</v>
      </c>
      <c r="K72" s="51"/>
      <c r="O72" s="408"/>
    </row>
    <row r="73" spans="1:15" s="31" customFormat="1" ht="12.75">
      <c r="A73" s="27" t="s">
        <v>1400</v>
      </c>
      <c r="B73" s="28"/>
      <c r="C73" s="29"/>
      <c r="D73" s="29" t="s">
        <v>1445</v>
      </c>
      <c r="E73" s="69"/>
      <c r="F73" s="178"/>
      <c r="G73" s="69"/>
      <c r="J73" s="156" t="s">
        <v>1445</v>
      </c>
      <c r="K73" s="51"/>
      <c r="O73" s="408"/>
    </row>
    <row r="74" spans="1:15" s="31" customFormat="1" ht="12.75">
      <c r="A74" s="27" t="s">
        <v>1401</v>
      </c>
      <c r="B74" s="28" t="s">
        <v>796</v>
      </c>
      <c r="C74" s="29" t="s">
        <v>1268</v>
      </c>
      <c r="D74" s="29" t="s">
        <v>1409</v>
      </c>
      <c r="E74" s="69">
        <v>1613.75</v>
      </c>
      <c r="F74" s="178">
        <v>20</v>
      </c>
      <c r="G74" s="69">
        <f t="shared" si="9"/>
        <v>1633.75</v>
      </c>
      <c r="H74" s="31">
        <v>131.68</v>
      </c>
      <c r="I74" s="31">
        <v>3</v>
      </c>
      <c r="J74" s="156">
        <v>134.68</v>
      </c>
      <c r="K74" s="51">
        <f>J74*3.6</f>
        <v>484.848</v>
      </c>
      <c r="O74" s="408">
        <f t="shared" si="8"/>
        <v>23</v>
      </c>
    </row>
    <row r="75" spans="1:15" s="31" customFormat="1" ht="12.75">
      <c r="A75" s="27" t="s">
        <v>1402</v>
      </c>
      <c r="B75" s="28"/>
      <c r="C75" s="29"/>
      <c r="D75" s="29"/>
      <c r="E75" s="69"/>
      <c r="F75" s="178"/>
      <c r="G75" s="69"/>
      <c r="J75" s="156"/>
      <c r="K75" s="51"/>
      <c r="O75" s="408"/>
    </row>
    <row r="76" spans="1:15" s="31" customFormat="1" ht="12.75">
      <c r="A76" s="27" t="s">
        <v>1403</v>
      </c>
      <c r="B76" s="28" t="s">
        <v>1132</v>
      </c>
      <c r="C76" s="29" t="s">
        <v>1368</v>
      </c>
      <c r="D76" s="29" t="s">
        <v>1409</v>
      </c>
      <c r="E76" s="69">
        <v>1260</v>
      </c>
      <c r="F76" s="178">
        <v>20</v>
      </c>
      <c r="G76" s="69">
        <f t="shared" si="9"/>
        <v>1280</v>
      </c>
      <c r="H76" s="31">
        <v>446</v>
      </c>
      <c r="I76" s="31">
        <v>3</v>
      </c>
      <c r="J76" s="156">
        <v>449</v>
      </c>
      <c r="K76" s="51"/>
      <c r="O76" s="408">
        <f t="shared" si="8"/>
        <v>23</v>
      </c>
    </row>
    <row r="77" spans="1:15" s="31" customFormat="1" ht="12.75">
      <c r="A77" s="27" t="s">
        <v>1404</v>
      </c>
      <c r="B77" s="28"/>
      <c r="C77" s="29" t="s">
        <v>1445</v>
      </c>
      <c r="D77" s="29" t="s">
        <v>1445</v>
      </c>
      <c r="E77" s="69"/>
      <c r="F77" s="178"/>
      <c r="G77" s="69"/>
      <c r="I77" s="31" t="s">
        <v>1445</v>
      </c>
      <c r="J77" s="156" t="s">
        <v>1445</v>
      </c>
      <c r="K77" s="51"/>
      <c r="O77" s="408"/>
    </row>
    <row r="78" spans="1:15" s="31" customFormat="1" ht="12.75">
      <c r="A78" s="27" t="s">
        <v>1405</v>
      </c>
      <c r="B78" s="28" t="s">
        <v>1272</v>
      </c>
      <c r="C78" s="29" t="s">
        <v>1268</v>
      </c>
      <c r="D78" s="29" t="s">
        <v>1409</v>
      </c>
      <c r="E78" s="69">
        <v>0</v>
      </c>
      <c r="F78" s="178">
        <v>20</v>
      </c>
      <c r="G78" s="69">
        <f t="shared" si="9"/>
        <v>20</v>
      </c>
      <c r="H78" s="31">
        <v>182.61</v>
      </c>
      <c r="I78" s="31">
        <v>3</v>
      </c>
      <c r="J78" s="156">
        <v>185.61</v>
      </c>
      <c r="K78" s="51">
        <f>J78*3.6</f>
        <v>668.196</v>
      </c>
      <c r="O78" s="408">
        <f t="shared" si="8"/>
        <v>23</v>
      </c>
    </row>
    <row r="79" spans="1:15" s="31" customFormat="1" ht="12.75">
      <c r="A79" s="27" t="s">
        <v>1406</v>
      </c>
      <c r="B79" s="28" t="s">
        <v>1445</v>
      </c>
      <c r="C79" s="29" t="s">
        <v>1269</v>
      </c>
      <c r="D79" s="29" t="s">
        <v>1445</v>
      </c>
      <c r="E79" s="69"/>
      <c r="F79" s="178"/>
      <c r="G79" s="69"/>
      <c r="H79" s="31" t="s">
        <v>1445</v>
      </c>
      <c r="I79" s="31" t="s">
        <v>1445</v>
      </c>
      <c r="J79" s="31" t="s">
        <v>1445</v>
      </c>
      <c r="K79" s="51"/>
      <c r="O79" s="408"/>
    </row>
    <row r="80" spans="1:15" s="31" customFormat="1" ht="12.75">
      <c r="A80" s="27" t="s">
        <v>1407</v>
      </c>
      <c r="B80" s="28"/>
      <c r="C80" s="29"/>
      <c r="D80" s="29"/>
      <c r="E80" s="69"/>
      <c r="F80" s="178"/>
      <c r="G80" s="69"/>
      <c r="K80" s="51"/>
      <c r="O80" s="408"/>
    </row>
    <row r="81" spans="1:15" s="31" customFormat="1" ht="12.75">
      <c r="A81" s="27" t="s">
        <v>1899</v>
      </c>
      <c r="B81" s="28" t="s">
        <v>1369</v>
      </c>
      <c r="C81" s="29" t="s">
        <v>1368</v>
      </c>
      <c r="D81" s="29" t="s">
        <v>1409</v>
      </c>
      <c r="E81" s="69">
        <v>1340</v>
      </c>
      <c r="F81" s="178">
        <v>20</v>
      </c>
      <c r="G81" s="69">
        <f t="shared" si="9"/>
        <v>1360</v>
      </c>
      <c r="H81" s="31">
        <v>446</v>
      </c>
      <c r="I81" s="31">
        <v>3</v>
      </c>
      <c r="J81" s="31">
        <v>449</v>
      </c>
      <c r="K81" s="51"/>
      <c r="O81" s="408">
        <f t="shared" si="8"/>
        <v>23</v>
      </c>
    </row>
    <row r="82" spans="1:11" s="31" customFormat="1" ht="12.75">
      <c r="A82" s="27" t="s">
        <v>1900</v>
      </c>
      <c r="B82" s="28" t="s">
        <v>1445</v>
      </c>
      <c r="C82" s="29" t="s">
        <v>1445</v>
      </c>
      <c r="D82" s="29" t="s">
        <v>1445</v>
      </c>
      <c r="E82" s="69"/>
      <c r="F82" s="69"/>
      <c r="G82" s="69"/>
      <c r="H82" s="31" t="s">
        <v>1445</v>
      </c>
      <c r="I82" s="31" t="s">
        <v>1445</v>
      </c>
      <c r="J82" s="31" t="s">
        <v>1445</v>
      </c>
      <c r="K82" s="51"/>
    </row>
    <row r="83" spans="1:11" s="31" customFormat="1" ht="12.75">
      <c r="A83" s="27" t="s">
        <v>1901</v>
      </c>
      <c r="B83" s="28" t="s">
        <v>1445</v>
      </c>
      <c r="C83" s="29" t="s">
        <v>1445</v>
      </c>
      <c r="D83" s="29" t="s">
        <v>1445</v>
      </c>
      <c r="E83" s="69"/>
      <c r="F83" s="69"/>
      <c r="G83" s="69"/>
      <c r="H83" s="31" t="s">
        <v>1445</v>
      </c>
      <c r="I83" s="31" t="s">
        <v>1445</v>
      </c>
      <c r="J83" s="31" t="s">
        <v>1445</v>
      </c>
      <c r="K83" s="51"/>
    </row>
    <row r="84" spans="1:11" s="31" customFormat="1" ht="12.75">
      <c r="A84" s="27" t="s">
        <v>1902</v>
      </c>
      <c r="B84" s="28" t="s">
        <v>1445</v>
      </c>
      <c r="C84" s="29" t="s">
        <v>1445</v>
      </c>
      <c r="D84" s="29" t="s">
        <v>1445</v>
      </c>
      <c r="E84" s="69"/>
      <c r="F84" s="69"/>
      <c r="G84" s="69"/>
      <c r="H84" s="31" t="s">
        <v>1445</v>
      </c>
      <c r="I84" s="31" t="s">
        <v>1445</v>
      </c>
      <c r="J84" s="31" t="s">
        <v>1445</v>
      </c>
      <c r="K84" s="51"/>
    </row>
    <row r="85" spans="1:11" s="31" customFormat="1" ht="12.75">
      <c r="A85" s="27" t="s">
        <v>1366</v>
      </c>
      <c r="B85" s="28" t="s">
        <v>1445</v>
      </c>
      <c r="C85" s="29" t="s">
        <v>1445</v>
      </c>
      <c r="D85" s="29" t="s">
        <v>1445</v>
      </c>
      <c r="E85" s="69"/>
      <c r="F85" s="69"/>
      <c r="G85" s="69"/>
      <c r="H85" s="31" t="s">
        <v>1445</v>
      </c>
      <c r="I85" s="31" t="s">
        <v>1445</v>
      </c>
      <c r="J85" s="31" t="s">
        <v>1445</v>
      </c>
      <c r="K85" s="51"/>
    </row>
    <row r="86" spans="1:11" s="31" customFormat="1" ht="12.75">
      <c r="A86" s="163" t="s">
        <v>1367</v>
      </c>
      <c r="B86" s="174" t="s">
        <v>1445</v>
      </c>
      <c r="C86" s="175" t="s">
        <v>1445</v>
      </c>
      <c r="D86" s="175" t="s">
        <v>1445</v>
      </c>
      <c r="E86" s="177"/>
      <c r="F86" s="177"/>
      <c r="G86" s="177"/>
      <c r="H86" s="31" t="s">
        <v>1445</v>
      </c>
      <c r="I86" s="31" t="s">
        <v>1445</v>
      </c>
      <c r="J86" s="31" t="s">
        <v>1445</v>
      </c>
      <c r="K86" s="51"/>
    </row>
    <row r="87" spans="1:11" s="32" customFormat="1" ht="13.5" thickBot="1">
      <c r="A87" s="316"/>
      <c r="B87" s="317"/>
      <c r="C87" s="315"/>
      <c r="D87" s="315"/>
      <c r="E87" s="256"/>
      <c r="F87" s="256"/>
      <c r="G87" s="256"/>
      <c r="K87" s="51"/>
    </row>
    <row r="88" spans="1:11" s="34" customFormat="1" ht="32.25" customHeight="1" thickBot="1">
      <c r="A88" s="22" t="s">
        <v>1178</v>
      </c>
      <c r="B88" s="23"/>
      <c r="C88" s="24"/>
      <c r="D88" s="24"/>
      <c r="E88" s="318"/>
      <c r="F88" s="23"/>
      <c r="G88" s="257"/>
      <c r="K88" s="51"/>
    </row>
    <row r="89" spans="1:15" s="31" customFormat="1" ht="12.75">
      <c r="A89" s="84" t="s">
        <v>1179</v>
      </c>
      <c r="B89" s="85" t="s">
        <v>1016</v>
      </c>
      <c r="C89" s="162" t="s">
        <v>1408</v>
      </c>
      <c r="D89" s="162" t="s">
        <v>1409</v>
      </c>
      <c r="E89" s="178">
        <v>3078.95</v>
      </c>
      <c r="F89" s="178">
        <v>28.77</v>
      </c>
      <c r="G89" s="178">
        <f aca="true" t="shared" si="10" ref="G89:G95">SUM(E89:F89)</f>
        <v>3107.72</v>
      </c>
      <c r="H89" s="31">
        <v>385.6</v>
      </c>
      <c r="I89" s="31">
        <v>4.3</v>
      </c>
      <c r="J89" s="156">
        <v>389.9</v>
      </c>
      <c r="K89" s="51">
        <f>J89*3.6</f>
        <v>1403.6399999999999</v>
      </c>
      <c r="O89" s="408">
        <f aca="true" t="shared" si="11" ref="O89:O95">F89*1.15</f>
        <v>33.085499999999996</v>
      </c>
    </row>
    <row r="90" spans="1:15" s="31" customFormat="1" ht="12.75">
      <c r="A90" s="84" t="s">
        <v>1180</v>
      </c>
      <c r="B90" s="28" t="s">
        <v>1015</v>
      </c>
      <c r="C90" s="29" t="s">
        <v>1408</v>
      </c>
      <c r="D90" s="29" t="s">
        <v>1409</v>
      </c>
      <c r="E90" s="69">
        <v>5181.6</v>
      </c>
      <c r="F90" s="69">
        <v>28.77</v>
      </c>
      <c r="G90" s="69">
        <f t="shared" si="10"/>
        <v>5210.370000000001</v>
      </c>
      <c r="H90" s="31">
        <v>637.3</v>
      </c>
      <c r="I90" s="31">
        <v>4.3</v>
      </c>
      <c r="J90" s="156">
        <v>641.6</v>
      </c>
      <c r="K90" s="51">
        <f>J90*3.6</f>
        <v>2309.76</v>
      </c>
      <c r="O90" s="408">
        <f t="shared" si="11"/>
        <v>33.085499999999996</v>
      </c>
    </row>
    <row r="91" spans="1:15" s="31" customFormat="1" ht="12.75">
      <c r="A91" s="84" t="s">
        <v>1181</v>
      </c>
      <c r="B91" s="28" t="s">
        <v>1017</v>
      </c>
      <c r="C91" s="29" t="s">
        <v>1408</v>
      </c>
      <c r="D91" s="29" t="s">
        <v>1409</v>
      </c>
      <c r="E91" s="69">
        <v>3279.85</v>
      </c>
      <c r="F91" s="69">
        <v>24.54</v>
      </c>
      <c r="G91" s="69">
        <f t="shared" si="10"/>
        <v>3304.39</v>
      </c>
      <c r="H91" s="31">
        <v>424.28</v>
      </c>
      <c r="I91" s="31">
        <v>3.67</v>
      </c>
      <c r="J91" s="156">
        <v>427.95</v>
      </c>
      <c r="K91" s="51">
        <f>J91*3.6</f>
        <v>1540.62</v>
      </c>
      <c r="O91" s="408">
        <f t="shared" si="11"/>
        <v>28.220999999999997</v>
      </c>
    </row>
    <row r="92" spans="1:15" s="31" customFormat="1" ht="12.75">
      <c r="A92" s="84" t="s">
        <v>1182</v>
      </c>
      <c r="B92" s="28" t="s">
        <v>1019</v>
      </c>
      <c r="C92" s="29" t="s">
        <v>1408</v>
      </c>
      <c r="D92" s="29" t="s">
        <v>1409</v>
      </c>
      <c r="E92" s="69">
        <v>1060</v>
      </c>
      <c r="F92" s="69">
        <v>28.77</v>
      </c>
      <c r="G92" s="69">
        <f t="shared" si="10"/>
        <v>1088.77</v>
      </c>
      <c r="H92" s="31">
        <v>155.32</v>
      </c>
      <c r="I92" s="31">
        <v>4.3</v>
      </c>
      <c r="J92" s="31">
        <v>159.62</v>
      </c>
      <c r="K92" s="51"/>
      <c r="O92" s="408">
        <f t="shared" si="11"/>
        <v>33.085499999999996</v>
      </c>
    </row>
    <row r="93" spans="1:15" s="31" customFormat="1" ht="12.75">
      <c r="A93" s="84" t="s">
        <v>1183</v>
      </c>
      <c r="B93" s="28" t="s">
        <v>1018</v>
      </c>
      <c r="C93" s="29" t="s">
        <v>1408</v>
      </c>
      <c r="D93" s="29" t="s">
        <v>1409</v>
      </c>
      <c r="E93" s="69">
        <v>3490</v>
      </c>
      <c r="F93" s="69">
        <v>28.77</v>
      </c>
      <c r="G93" s="69">
        <f t="shared" si="10"/>
        <v>3518.77</v>
      </c>
      <c r="H93" s="31">
        <v>585.9</v>
      </c>
      <c r="I93" s="31">
        <v>4.3</v>
      </c>
      <c r="J93" s="31">
        <v>590.2</v>
      </c>
      <c r="K93" s="51"/>
      <c r="O93" s="408">
        <f t="shared" si="11"/>
        <v>33.085499999999996</v>
      </c>
    </row>
    <row r="94" spans="1:15" s="31" customFormat="1" ht="12.75">
      <c r="A94" s="84" t="s">
        <v>1184</v>
      </c>
      <c r="B94" s="28"/>
      <c r="C94" s="29"/>
      <c r="D94" s="29"/>
      <c r="E94" s="69"/>
      <c r="F94" s="69"/>
      <c r="G94" s="69"/>
      <c r="K94" s="51"/>
      <c r="O94" s="408"/>
    </row>
    <row r="95" spans="1:15" s="31" customFormat="1" ht="12.75">
      <c r="A95" s="84" t="s">
        <v>1185</v>
      </c>
      <c r="B95" s="28" t="s">
        <v>1264</v>
      </c>
      <c r="C95" s="29" t="s">
        <v>1014</v>
      </c>
      <c r="D95" s="29" t="s">
        <v>1409</v>
      </c>
      <c r="E95" s="69">
        <v>206.08</v>
      </c>
      <c r="F95" s="69">
        <v>20.08</v>
      </c>
      <c r="G95" s="69">
        <f t="shared" si="10"/>
        <v>226.16000000000003</v>
      </c>
      <c r="H95" s="31">
        <v>62.51</v>
      </c>
      <c r="I95" s="31">
        <v>3</v>
      </c>
      <c r="J95" s="31">
        <v>65.51</v>
      </c>
      <c r="K95" s="51"/>
      <c r="O95" s="408">
        <f t="shared" si="11"/>
        <v>23.091999999999995</v>
      </c>
    </row>
    <row r="96" spans="1:11" s="31" customFormat="1" ht="12.75">
      <c r="A96" s="84" t="s">
        <v>1186</v>
      </c>
      <c r="B96" s="28"/>
      <c r="C96" s="29"/>
      <c r="D96" s="29"/>
      <c r="E96" s="69"/>
      <c r="F96" s="69"/>
      <c r="G96" s="69"/>
      <c r="K96" s="51"/>
    </row>
    <row r="97" spans="1:11" s="31" customFormat="1" ht="12.75">
      <c r="A97" s="84" t="s">
        <v>1187</v>
      </c>
      <c r="B97" s="28"/>
      <c r="C97" s="29"/>
      <c r="D97" s="29"/>
      <c r="E97" s="69"/>
      <c r="F97" s="69"/>
      <c r="G97" s="69"/>
      <c r="K97" s="51"/>
    </row>
    <row r="98" spans="1:11" s="31" customFormat="1" ht="12.75">
      <c r="A98" s="84" t="s">
        <v>1188</v>
      </c>
      <c r="B98" s="28"/>
      <c r="C98" s="29"/>
      <c r="D98" s="29"/>
      <c r="E98" s="69"/>
      <c r="F98" s="69"/>
      <c r="G98" s="69"/>
      <c r="K98" s="51"/>
    </row>
    <row r="99" spans="1:11" s="31" customFormat="1" ht="12.75">
      <c r="A99" s="84" t="s">
        <v>1189</v>
      </c>
      <c r="B99" s="28"/>
      <c r="C99" s="29"/>
      <c r="D99" s="29"/>
      <c r="E99" s="69"/>
      <c r="F99" s="69"/>
      <c r="G99" s="69"/>
      <c r="J99" s="31" t="s">
        <v>1445</v>
      </c>
      <c r="K99" s="51"/>
    </row>
    <row r="100" spans="1:11" s="31" customFormat="1" ht="12.75">
      <c r="A100" s="84" t="s">
        <v>1190</v>
      </c>
      <c r="B100" s="28"/>
      <c r="C100" s="29"/>
      <c r="D100" s="29" t="s">
        <v>1445</v>
      </c>
      <c r="E100" s="69"/>
      <c r="F100" s="69"/>
      <c r="G100" s="69"/>
      <c r="J100" s="31" t="s">
        <v>1445</v>
      </c>
      <c r="K100" s="51"/>
    </row>
    <row r="101" spans="1:11" s="31" customFormat="1" ht="12.75">
      <c r="A101" s="84" t="s">
        <v>1191</v>
      </c>
      <c r="B101" s="28"/>
      <c r="C101" s="29"/>
      <c r="D101" s="29" t="s">
        <v>1445</v>
      </c>
      <c r="E101" s="69"/>
      <c r="F101" s="69"/>
      <c r="G101" s="69"/>
      <c r="J101" s="31" t="s">
        <v>1445</v>
      </c>
      <c r="K101" s="51"/>
    </row>
    <row r="102" spans="1:11" s="31" customFormat="1" ht="12.75">
      <c r="A102" s="84" t="s">
        <v>1192</v>
      </c>
      <c r="B102" s="28"/>
      <c r="C102" s="29"/>
      <c r="D102" s="29" t="s">
        <v>1445</v>
      </c>
      <c r="E102" s="69"/>
      <c r="F102" s="69"/>
      <c r="G102" s="69"/>
      <c r="J102" s="31" t="s">
        <v>1445</v>
      </c>
      <c r="K102" s="51"/>
    </row>
    <row r="103" spans="1:11" s="31" customFormat="1" ht="12.75">
      <c r="A103" s="84" t="s">
        <v>1193</v>
      </c>
      <c r="B103" s="28"/>
      <c r="C103" s="29"/>
      <c r="D103" s="29" t="s">
        <v>1445</v>
      </c>
      <c r="E103" s="69"/>
      <c r="F103" s="69"/>
      <c r="G103" s="69"/>
      <c r="J103" s="31" t="s">
        <v>1445</v>
      </c>
      <c r="K103" s="51"/>
    </row>
    <row r="104" spans="1:11" s="31" customFormat="1" ht="12.75">
      <c r="A104" s="84" t="s">
        <v>1194</v>
      </c>
      <c r="B104" s="28"/>
      <c r="C104" s="29"/>
      <c r="D104" s="29" t="s">
        <v>1445</v>
      </c>
      <c r="E104" s="69"/>
      <c r="F104" s="69"/>
      <c r="G104" s="69"/>
      <c r="J104" s="31" t="s">
        <v>1445</v>
      </c>
      <c r="K104" s="51"/>
    </row>
    <row r="105" spans="1:11" s="31" customFormat="1" ht="12.75">
      <c r="A105" s="84" t="s">
        <v>1195</v>
      </c>
      <c r="B105" s="28"/>
      <c r="C105" s="29"/>
      <c r="D105" s="29" t="s">
        <v>1445</v>
      </c>
      <c r="E105" s="69"/>
      <c r="F105" s="69"/>
      <c r="G105" s="69"/>
      <c r="J105" s="31" t="s">
        <v>1445</v>
      </c>
      <c r="K105" s="51"/>
    </row>
    <row r="106" spans="1:11" s="31" customFormat="1" ht="12.75">
      <c r="A106" s="84" t="s">
        <v>1196</v>
      </c>
      <c r="B106" s="28"/>
      <c r="C106" s="29"/>
      <c r="D106" s="29" t="s">
        <v>1445</v>
      </c>
      <c r="E106" s="69"/>
      <c r="F106" s="69"/>
      <c r="G106" s="69"/>
      <c r="J106" s="31" t="s">
        <v>1445</v>
      </c>
      <c r="K106" s="51"/>
    </row>
    <row r="107" spans="1:11" s="31" customFormat="1" ht="12.75">
      <c r="A107" s="27" t="s">
        <v>1197</v>
      </c>
      <c r="B107" s="28"/>
      <c r="C107" s="29"/>
      <c r="D107" s="29" t="s">
        <v>1445</v>
      </c>
      <c r="E107" s="69"/>
      <c r="F107" s="69"/>
      <c r="G107" s="69"/>
      <c r="J107" s="31" t="s">
        <v>1445</v>
      </c>
      <c r="K107" s="51"/>
    </row>
    <row r="108" spans="1:11" s="32" customFormat="1" ht="18.75" customHeight="1">
      <c r="A108" s="449"/>
      <c r="C108" s="450"/>
      <c r="D108" s="450"/>
      <c r="E108" s="402"/>
      <c r="F108" s="402"/>
      <c r="G108" s="402"/>
      <c r="K108" s="51"/>
    </row>
    <row r="109" spans="1:11" s="34" customFormat="1" ht="32.25" customHeight="1" thickBot="1">
      <c r="A109" s="262" t="s">
        <v>1198</v>
      </c>
      <c r="B109" s="263"/>
      <c r="C109" s="264"/>
      <c r="D109" s="264"/>
      <c r="E109" s="386"/>
      <c r="F109" s="263"/>
      <c r="G109" s="387"/>
      <c r="K109" s="51"/>
    </row>
    <row r="110" spans="1:15" s="31" customFormat="1" ht="12.75">
      <c r="A110" s="84" t="s">
        <v>1199</v>
      </c>
      <c r="B110" s="85" t="s">
        <v>1020</v>
      </c>
      <c r="C110" s="162" t="s">
        <v>1408</v>
      </c>
      <c r="D110" s="162" t="s">
        <v>1409</v>
      </c>
      <c r="E110" s="178">
        <v>5050</v>
      </c>
      <c r="F110" s="178">
        <v>37.5</v>
      </c>
      <c r="G110" s="178">
        <f aca="true" t="shared" si="12" ref="G110:G115">SUM(E110:F110)</f>
        <v>5087.5</v>
      </c>
      <c r="H110" s="31">
        <v>854.65</v>
      </c>
      <c r="I110" s="31">
        <v>5.6</v>
      </c>
      <c r="J110" s="156">
        <v>860.25</v>
      </c>
      <c r="K110" s="51">
        <f>J110*3.6</f>
        <v>3096.9</v>
      </c>
      <c r="O110" s="408">
        <f aca="true" t="shared" si="13" ref="O110:O115">F110*1.15</f>
        <v>43.125</v>
      </c>
    </row>
    <row r="111" spans="1:15" s="31" customFormat="1" ht="12.75">
      <c r="A111" s="84" t="s">
        <v>1200</v>
      </c>
      <c r="B111" s="28" t="s">
        <v>1021</v>
      </c>
      <c r="C111" s="29" t="s">
        <v>1408</v>
      </c>
      <c r="D111" s="29" t="s">
        <v>1409</v>
      </c>
      <c r="E111" s="69">
        <v>2375</v>
      </c>
      <c r="F111" s="178">
        <v>37.5</v>
      </c>
      <c r="G111" s="69">
        <f t="shared" si="12"/>
        <v>2412.5</v>
      </c>
      <c r="H111" s="31">
        <v>309</v>
      </c>
      <c r="I111" s="31">
        <v>5.6</v>
      </c>
      <c r="J111" s="156">
        <v>314.6</v>
      </c>
      <c r="K111" s="51">
        <f>J111*3.6</f>
        <v>1132.5600000000002</v>
      </c>
      <c r="O111" s="408">
        <f t="shared" si="13"/>
        <v>43.125</v>
      </c>
    </row>
    <row r="112" spans="1:15" s="31" customFormat="1" ht="12.75">
      <c r="A112" s="84" t="s">
        <v>1201</v>
      </c>
      <c r="B112" s="28" t="s">
        <v>891</v>
      </c>
      <c r="C112" s="29" t="s">
        <v>1408</v>
      </c>
      <c r="D112" s="29" t="s">
        <v>1409</v>
      </c>
      <c r="E112" s="69">
        <v>4600</v>
      </c>
      <c r="F112" s="178">
        <v>37.5</v>
      </c>
      <c r="G112" s="69">
        <f t="shared" si="12"/>
        <v>4637.5</v>
      </c>
      <c r="H112" s="31">
        <v>595.1</v>
      </c>
      <c r="I112" s="31">
        <v>5.6</v>
      </c>
      <c r="J112" s="156">
        <v>600.7</v>
      </c>
      <c r="K112" s="51">
        <f>J112*3.6</f>
        <v>2162.5200000000004</v>
      </c>
      <c r="O112" s="408">
        <f t="shared" si="13"/>
        <v>43.125</v>
      </c>
    </row>
    <row r="113" spans="1:15" s="31" customFormat="1" ht="12.75">
      <c r="A113" s="84" t="s">
        <v>1202</v>
      </c>
      <c r="B113" s="28" t="s">
        <v>892</v>
      </c>
      <c r="C113" s="29" t="s">
        <v>1408</v>
      </c>
      <c r="D113" s="29" t="s">
        <v>1409</v>
      </c>
      <c r="E113" s="69">
        <v>6250</v>
      </c>
      <c r="F113" s="178">
        <v>37.5</v>
      </c>
      <c r="G113" s="69">
        <f t="shared" si="12"/>
        <v>6287.5</v>
      </c>
      <c r="H113" s="31">
        <v>808.78</v>
      </c>
      <c r="I113" s="31">
        <v>5.6</v>
      </c>
      <c r="J113" s="156">
        <v>814.38</v>
      </c>
      <c r="K113" s="51">
        <f>J113*3.6</f>
        <v>2931.768</v>
      </c>
      <c r="O113" s="408">
        <f t="shared" si="13"/>
        <v>43.125</v>
      </c>
    </row>
    <row r="114" spans="1:15" s="31" customFormat="1" ht="12.75">
      <c r="A114" s="84" t="s">
        <v>1203</v>
      </c>
      <c r="B114" s="28" t="s">
        <v>1089</v>
      </c>
      <c r="C114" s="29" t="s">
        <v>1408</v>
      </c>
      <c r="D114" s="29" t="s">
        <v>1409</v>
      </c>
      <c r="E114" s="69">
        <v>8300</v>
      </c>
      <c r="F114" s="178">
        <v>37.5</v>
      </c>
      <c r="G114" s="69">
        <f t="shared" si="12"/>
        <v>8337.5</v>
      </c>
      <c r="H114" s="31">
        <v>1068</v>
      </c>
      <c r="I114" s="31">
        <v>5.6</v>
      </c>
      <c r="J114" s="31">
        <v>1073.6</v>
      </c>
      <c r="K114" s="51"/>
      <c r="O114" s="408">
        <f t="shared" si="13"/>
        <v>43.125</v>
      </c>
    </row>
    <row r="115" spans="1:15" s="31" customFormat="1" ht="12.75">
      <c r="A115" s="84" t="s">
        <v>1204</v>
      </c>
      <c r="B115" s="28" t="s">
        <v>1090</v>
      </c>
      <c r="C115" s="29" t="s">
        <v>1408</v>
      </c>
      <c r="D115" s="29" t="s">
        <v>1409</v>
      </c>
      <c r="E115" s="69">
        <v>440</v>
      </c>
      <c r="F115" s="178">
        <v>37.5</v>
      </c>
      <c r="G115" s="69">
        <f t="shared" si="12"/>
        <v>477.5</v>
      </c>
      <c r="H115" s="31">
        <v>280</v>
      </c>
      <c r="I115" s="31">
        <v>5.6</v>
      </c>
      <c r="J115" s="31">
        <v>285.6</v>
      </c>
      <c r="O115" s="408">
        <f t="shared" si="13"/>
        <v>43.125</v>
      </c>
    </row>
    <row r="116" spans="1:7" s="31" customFormat="1" ht="12.75">
      <c r="A116" s="84" t="s">
        <v>1205</v>
      </c>
      <c r="B116" s="28"/>
      <c r="C116" s="29"/>
      <c r="D116" s="29"/>
      <c r="E116" s="203"/>
      <c r="F116" s="203"/>
      <c r="G116" s="151"/>
    </row>
    <row r="117" spans="1:7" s="31" customFormat="1" ht="12.75">
      <c r="A117" s="84" t="s">
        <v>1206</v>
      </c>
      <c r="B117" s="28"/>
      <c r="C117" s="29"/>
      <c r="D117" s="29"/>
      <c r="E117" s="203"/>
      <c r="F117" s="203"/>
      <c r="G117" s="151"/>
    </row>
    <row r="118" spans="1:7" s="31" customFormat="1" ht="12.75">
      <c r="A118" s="84" t="s">
        <v>1207</v>
      </c>
      <c r="B118" s="28"/>
      <c r="C118" s="29"/>
      <c r="D118" s="29"/>
      <c r="E118" s="203"/>
      <c r="F118" s="203"/>
      <c r="G118" s="151"/>
    </row>
    <row r="119" spans="1:7" s="31" customFormat="1" ht="12.75">
      <c r="A119" s="84" t="s">
        <v>1208</v>
      </c>
      <c r="B119" s="28"/>
      <c r="C119" s="29"/>
      <c r="D119" s="29"/>
      <c r="E119" s="203"/>
      <c r="F119" s="203"/>
      <c r="G119" s="151"/>
    </row>
    <row r="120" spans="1:7" s="31" customFormat="1" ht="12.75">
      <c r="A120" s="84" t="s">
        <v>1209</v>
      </c>
      <c r="B120" s="28"/>
      <c r="C120" s="29"/>
      <c r="D120" s="29"/>
      <c r="E120" s="203"/>
      <c r="F120" s="203"/>
      <c r="G120" s="151"/>
    </row>
    <row r="121" spans="1:7" s="31" customFormat="1" ht="12.75">
      <c r="A121" s="84" t="s">
        <v>1210</v>
      </c>
      <c r="B121" s="28"/>
      <c r="C121" s="29"/>
      <c r="D121" s="29"/>
      <c r="E121" s="203"/>
      <c r="F121" s="203"/>
      <c r="G121" s="151"/>
    </row>
    <row r="122" spans="1:7" s="31" customFormat="1" ht="12.75">
      <c r="A122" s="84" t="s">
        <v>1211</v>
      </c>
      <c r="B122" s="28"/>
      <c r="C122" s="29"/>
      <c r="D122" s="29"/>
      <c r="E122" s="203"/>
      <c r="F122" s="203"/>
      <c r="G122" s="151"/>
    </row>
    <row r="123" spans="1:7" s="31" customFormat="1" ht="12.75">
      <c r="A123" s="84" t="s">
        <v>1212</v>
      </c>
      <c r="B123" s="28"/>
      <c r="C123" s="29"/>
      <c r="D123" s="29"/>
      <c r="E123" s="203"/>
      <c r="F123" s="203"/>
      <c r="G123" s="151"/>
    </row>
    <row r="124" spans="1:7" s="31" customFormat="1" ht="12.75">
      <c r="A124" s="84" t="s">
        <v>1213</v>
      </c>
      <c r="B124" s="28"/>
      <c r="C124" s="29"/>
      <c r="D124" s="29"/>
      <c r="E124" s="203"/>
      <c r="F124" s="203"/>
      <c r="G124" s="151"/>
    </row>
    <row r="125" spans="1:7" s="31" customFormat="1" ht="12.75">
      <c r="A125" s="84" t="s">
        <v>1214</v>
      </c>
      <c r="B125" s="28"/>
      <c r="C125" s="29"/>
      <c r="D125" s="29"/>
      <c r="E125" s="203"/>
      <c r="F125" s="203"/>
      <c r="G125" s="151"/>
    </row>
    <row r="126" spans="1:7" s="31" customFormat="1" ht="12.75">
      <c r="A126" s="84" t="s">
        <v>1215</v>
      </c>
      <c r="B126" s="28"/>
      <c r="C126" s="29"/>
      <c r="D126" s="29"/>
      <c r="E126" s="203"/>
      <c r="F126" s="203"/>
      <c r="G126" s="151"/>
    </row>
    <row r="127" spans="1:7" s="31" customFormat="1" ht="12.75">
      <c r="A127" s="84" t="s">
        <v>1216</v>
      </c>
      <c r="B127" s="28"/>
      <c r="C127" s="29"/>
      <c r="D127" s="29"/>
      <c r="E127" s="203"/>
      <c r="F127" s="203"/>
      <c r="G127" s="151"/>
    </row>
    <row r="128" spans="1:7" s="31" customFormat="1" ht="12.75">
      <c r="A128" s="84" t="s">
        <v>1217</v>
      </c>
      <c r="B128" s="28"/>
      <c r="C128" s="29"/>
      <c r="D128" s="29"/>
      <c r="E128" s="203"/>
      <c r="F128" s="203"/>
      <c r="G128" s="151"/>
    </row>
    <row r="129" spans="1:7" s="31" customFormat="1" ht="12.75">
      <c r="A129" s="84" t="s">
        <v>1218</v>
      </c>
      <c r="B129" s="28"/>
      <c r="C129" s="29"/>
      <c r="D129" s="29"/>
      <c r="E129" s="203"/>
      <c r="F129" s="203"/>
      <c r="G129" s="151"/>
    </row>
  </sheetData>
  <sheetProtection/>
  <printOptions/>
  <pageMargins left="0.31496062992125984" right="0.15748031496062992" top="0.8661417322834646" bottom="0.7874015748031497" header="0.35433070866141736" footer="0.5511811023622047"/>
  <pageSetup horizontalDpi="600" verticalDpi="600" orientation="landscape" paperSize="9" r:id="rId1"/>
  <headerFooter alignWithMargins="0">
    <oddHeader>&amp;L&amp;"Arial CE,Fett"&amp;14&amp;ECeny jednostkowe&amp;"Arial CE,Standard"&amp;E
&amp;12Grupa Górazdze&amp;C&amp;14&amp;A</oddHeader>
    <oddFooter>&amp;LPlik: &amp;F / &amp;A&amp;CStrona: &amp;P / &amp;N</oddFooter>
  </headerFooter>
  <rowBreaks count="4" manualBreakCount="4">
    <brk id="18" max="255" man="1"/>
    <brk id="64" max="255" man="1"/>
    <brk id="87" max="255" man="1"/>
    <brk id="108" max="6" man="1"/>
  </rowBreaks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997"/>
  <sheetViews>
    <sheetView zoomScale="75" zoomScaleNormal="75" zoomScalePageLayoutView="0" workbookViewId="0" topLeftCell="A1">
      <pane xSplit="2" ySplit="3" topLeftCell="C43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E76" sqref="E76"/>
    </sheetView>
  </sheetViews>
  <sheetFormatPr defaultColWidth="9.00390625" defaultRowHeight="12.75"/>
  <cols>
    <col min="1" max="1" width="8.375" style="18" customWidth="1"/>
    <col min="2" max="2" width="79.75390625" style="18" customWidth="1"/>
    <col min="3" max="3" width="12.125" style="35" customWidth="1"/>
    <col min="4" max="4" width="12.25390625" style="35" customWidth="1"/>
    <col min="5" max="5" width="11.125" style="18" customWidth="1"/>
    <col min="6" max="6" width="17.375" style="18" customWidth="1"/>
    <col min="7" max="7" width="11.375" style="18" customWidth="1"/>
    <col min="8" max="15" width="0" style="18" hidden="1" customWidth="1"/>
    <col min="16" max="16384" width="9.125" style="18" customWidth="1"/>
  </cols>
  <sheetData>
    <row r="1" spans="1:10" ht="18">
      <c r="A1" s="16" t="s">
        <v>1462</v>
      </c>
      <c r="B1" s="17" t="s">
        <v>1463</v>
      </c>
      <c r="C1" s="79" t="s">
        <v>1464</v>
      </c>
      <c r="D1" s="16" t="s">
        <v>1465</v>
      </c>
      <c r="E1" s="16" t="s">
        <v>1466</v>
      </c>
      <c r="F1" s="16" t="s">
        <v>1466</v>
      </c>
      <c r="G1" s="16" t="s">
        <v>1466</v>
      </c>
      <c r="H1" s="18" t="s">
        <v>1466</v>
      </c>
      <c r="I1" s="18" t="s">
        <v>1466</v>
      </c>
      <c r="J1" s="18" t="s">
        <v>1466</v>
      </c>
    </row>
    <row r="2" spans="1:15" ht="12.75" customHeight="1">
      <c r="A2" s="19"/>
      <c r="B2" s="20"/>
      <c r="C2" s="21"/>
      <c r="D2" s="21" t="s">
        <v>1468</v>
      </c>
      <c r="E2" s="21" t="s">
        <v>1931</v>
      </c>
      <c r="F2" s="21" t="s">
        <v>1935</v>
      </c>
      <c r="G2" s="21" t="s">
        <v>1025</v>
      </c>
      <c r="H2" s="18" t="s">
        <v>1931</v>
      </c>
      <c r="I2" s="18" t="s">
        <v>1935</v>
      </c>
      <c r="J2" s="18" t="s">
        <v>1025</v>
      </c>
      <c r="O2" s="35" t="s">
        <v>1051</v>
      </c>
    </row>
    <row r="3" spans="1:15" ht="16.5" thickBot="1">
      <c r="A3" s="130"/>
      <c r="B3" s="131"/>
      <c r="C3" s="132"/>
      <c r="D3" s="132"/>
      <c r="E3" s="132" t="s">
        <v>1472</v>
      </c>
      <c r="F3" s="132" t="s">
        <v>1059</v>
      </c>
      <c r="G3" s="132" t="s">
        <v>1052</v>
      </c>
      <c r="H3" s="18" t="s">
        <v>1472</v>
      </c>
      <c r="I3" s="18" t="s">
        <v>1059</v>
      </c>
      <c r="J3" s="18" t="s">
        <v>1052</v>
      </c>
      <c r="O3" s="35" t="s">
        <v>994</v>
      </c>
    </row>
    <row r="4" spans="1:7" s="26" customFormat="1" ht="32.25" customHeight="1" thickBot="1">
      <c r="A4" s="22" t="s">
        <v>1270</v>
      </c>
      <c r="B4" s="23"/>
      <c r="C4" s="24"/>
      <c r="D4" s="24"/>
      <c r="E4" s="23"/>
      <c r="F4" s="23"/>
      <c r="G4" s="25"/>
    </row>
    <row r="5" spans="1:15" s="31" customFormat="1" ht="12.75">
      <c r="A5" s="27" t="s">
        <v>1421</v>
      </c>
      <c r="B5" s="28" t="s">
        <v>1563</v>
      </c>
      <c r="C5" s="29" t="s">
        <v>1422</v>
      </c>
      <c r="D5" s="29" t="s">
        <v>1409</v>
      </c>
      <c r="E5" s="69">
        <v>0.97</v>
      </c>
      <c r="F5" s="69">
        <v>9.8</v>
      </c>
      <c r="G5" s="69">
        <f>SUM(E5:F5)</f>
        <v>10.770000000000001</v>
      </c>
      <c r="H5" s="31">
        <v>0.31</v>
      </c>
      <c r="I5" s="31">
        <v>1.33</v>
      </c>
      <c r="J5" s="156">
        <v>1.64</v>
      </c>
      <c r="K5" s="51">
        <f aca="true" t="shared" si="0" ref="K5:K10">J5*3.6</f>
        <v>5.904</v>
      </c>
      <c r="O5" s="408">
        <f>F5*1.26</f>
        <v>12.348</v>
      </c>
    </row>
    <row r="6" spans="1:15" s="31" customFormat="1" ht="12.75">
      <c r="A6" s="27" t="s">
        <v>1423</v>
      </c>
      <c r="B6" s="28" t="s">
        <v>1562</v>
      </c>
      <c r="C6" s="29" t="s">
        <v>1422</v>
      </c>
      <c r="D6" s="29" t="s">
        <v>1409</v>
      </c>
      <c r="E6" s="69">
        <v>1.07</v>
      </c>
      <c r="F6" s="69">
        <v>9.8</v>
      </c>
      <c r="G6" s="69">
        <f aca="true" t="shared" si="1" ref="G6:G89">SUM(E6:F6)</f>
        <v>10.870000000000001</v>
      </c>
      <c r="H6" s="31">
        <v>0.63</v>
      </c>
      <c r="I6" s="31">
        <v>1.33</v>
      </c>
      <c r="J6" s="156">
        <v>1.96</v>
      </c>
      <c r="K6" s="51">
        <f t="shared" si="0"/>
        <v>7.056</v>
      </c>
      <c r="O6" s="408">
        <f aca="true" t="shared" si="2" ref="O6:O18">F6*1.26</f>
        <v>12.348</v>
      </c>
    </row>
    <row r="7" spans="1:15" s="31" customFormat="1" ht="12.75">
      <c r="A7" s="27" t="s">
        <v>1424</v>
      </c>
      <c r="B7" s="28" t="s">
        <v>1561</v>
      </c>
      <c r="C7" s="29" t="s">
        <v>1422</v>
      </c>
      <c r="D7" s="29" t="s">
        <v>1409</v>
      </c>
      <c r="E7" s="69">
        <v>0.84</v>
      </c>
      <c r="F7" s="69">
        <v>9.8</v>
      </c>
      <c r="G7" s="69">
        <f t="shared" si="1"/>
        <v>10.64</v>
      </c>
      <c r="H7" s="31">
        <v>0.2</v>
      </c>
      <c r="I7" s="31">
        <v>1.33</v>
      </c>
      <c r="J7" s="156">
        <v>1.53</v>
      </c>
      <c r="K7" s="51">
        <f t="shared" si="0"/>
        <v>5.508</v>
      </c>
      <c r="O7" s="408">
        <f t="shared" si="2"/>
        <v>12.348</v>
      </c>
    </row>
    <row r="8" spans="1:15" s="31" customFormat="1" ht="12.75">
      <c r="A8" s="27" t="s">
        <v>1425</v>
      </c>
      <c r="B8" s="28" t="s">
        <v>271</v>
      </c>
      <c r="C8" s="29" t="s">
        <v>1422</v>
      </c>
      <c r="D8" s="29" t="s">
        <v>1409</v>
      </c>
      <c r="E8" s="69">
        <v>0.84</v>
      </c>
      <c r="F8" s="69">
        <v>1.05</v>
      </c>
      <c r="G8" s="69">
        <f t="shared" si="1"/>
        <v>1.8900000000000001</v>
      </c>
      <c r="H8" s="31">
        <v>0.18</v>
      </c>
      <c r="I8" s="31">
        <v>0.14</v>
      </c>
      <c r="J8" s="156">
        <v>0.32</v>
      </c>
      <c r="K8" s="51">
        <f t="shared" si="0"/>
        <v>1.1520000000000001</v>
      </c>
      <c r="O8" s="408">
        <f t="shared" si="2"/>
        <v>1.3230000000000002</v>
      </c>
    </row>
    <row r="9" spans="1:15" s="31" customFormat="1" ht="12.75">
      <c r="A9" s="27" t="s">
        <v>1426</v>
      </c>
      <c r="B9" s="28" t="s">
        <v>272</v>
      </c>
      <c r="C9" s="29" t="s">
        <v>1422</v>
      </c>
      <c r="D9" s="29" t="s">
        <v>1409</v>
      </c>
      <c r="E9" s="69">
        <v>0.61</v>
      </c>
      <c r="F9" s="69">
        <v>1.05</v>
      </c>
      <c r="G9" s="69">
        <f t="shared" si="1"/>
        <v>1.6600000000000001</v>
      </c>
      <c r="H9" s="31">
        <v>0.13</v>
      </c>
      <c r="I9" s="31">
        <v>0.14</v>
      </c>
      <c r="J9" s="156">
        <v>0.27</v>
      </c>
      <c r="K9" s="51">
        <f t="shared" si="0"/>
        <v>0.9720000000000001</v>
      </c>
      <c r="O9" s="408">
        <f t="shared" si="2"/>
        <v>1.3230000000000002</v>
      </c>
    </row>
    <row r="10" spans="1:15" s="31" customFormat="1" ht="12.75">
      <c r="A10" s="27" t="s">
        <v>1427</v>
      </c>
      <c r="B10" s="28" t="s">
        <v>273</v>
      </c>
      <c r="C10" s="29" t="s">
        <v>1422</v>
      </c>
      <c r="D10" s="29" t="s">
        <v>1409</v>
      </c>
      <c r="E10" s="69">
        <v>0.64</v>
      </c>
      <c r="F10" s="69">
        <v>1.05</v>
      </c>
      <c r="G10" s="69">
        <f t="shared" si="1"/>
        <v>1.69</v>
      </c>
      <c r="H10" s="31">
        <v>0.13</v>
      </c>
      <c r="I10" s="31">
        <v>0.14</v>
      </c>
      <c r="J10" s="156">
        <v>0.27</v>
      </c>
      <c r="K10" s="51">
        <f t="shared" si="0"/>
        <v>0.9720000000000001</v>
      </c>
      <c r="O10" s="408">
        <f t="shared" si="2"/>
        <v>1.3230000000000002</v>
      </c>
    </row>
    <row r="11" spans="1:15" s="31" customFormat="1" ht="12.75">
      <c r="A11" s="27" t="s">
        <v>1428</v>
      </c>
      <c r="B11" s="28" t="s">
        <v>1445</v>
      </c>
      <c r="C11" s="29" t="s">
        <v>1445</v>
      </c>
      <c r="D11" s="29" t="s">
        <v>1445</v>
      </c>
      <c r="E11" s="69"/>
      <c r="F11" s="69"/>
      <c r="G11" s="69"/>
      <c r="I11" s="31" t="s">
        <v>1445</v>
      </c>
      <c r="J11" s="156" t="s">
        <v>1445</v>
      </c>
      <c r="K11" s="51"/>
      <c r="O11" s="408"/>
    </row>
    <row r="12" spans="1:15" s="31" customFormat="1" ht="12.75">
      <c r="A12" s="27" t="s">
        <v>1429</v>
      </c>
      <c r="B12" s="28" t="s">
        <v>1554</v>
      </c>
      <c r="C12" s="29" t="s">
        <v>165</v>
      </c>
      <c r="D12" s="29" t="s">
        <v>1409</v>
      </c>
      <c r="E12" s="69">
        <v>18.23</v>
      </c>
      <c r="F12" s="69">
        <v>6.6</v>
      </c>
      <c r="G12" s="69">
        <f t="shared" si="1"/>
        <v>24.83</v>
      </c>
      <c r="H12" s="31">
        <v>6.25</v>
      </c>
      <c r="I12" s="31">
        <v>0.89</v>
      </c>
      <c r="J12" s="156">
        <v>7.14</v>
      </c>
      <c r="K12" s="51">
        <f aca="true" t="shared" si="3" ref="K12:K18">J12*3.6</f>
        <v>25.704</v>
      </c>
      <c r="O12" s="408">
        <f t="shared" si="2"/>
        <v>8.315999999999999</v>
      </c>
    </row>
    <row r="13" spans="1:15" s="31" customFormat="1" ht="12.75">
      <c r="A13" s="27" t="s">
        <v>1430</v>
      </c>
      <c r="B13" s="28" t="s">
        <v>1555</v>
      </c>
      <c r="C13" s="29" t="s">
        <v>165</v>
      </c>
      <c r="D13" s="29" t="s">
        <v>1409</v>
      </c>
      <c r="E13" s="69">
        <v>34.81</v>
      </c>
      <c r="F13" s="69">
        <v>6.6</v>
      </c>
      <c r="G13" s="69">
        <f t="shared" si="1"/>
        <v>41.410000000000004</v>
      </c>
      <c r="H13" s="31">
        <v>7.9</v>
      </c>
      <c r="I13" s="31">
        <v>0.89</v>
      </c>
      <c r="J13" s="156">
        <v>8.79</v>
      </c>
      <c r="K13" s="51">
        <f t="shared" si="3"/>
        <v>31.644</v>
      </c>
      <c r="O13" s="408">
        <f t="shared" si="2"/>
        <v>8.315999999999999</v>
      </c>
    </row>
    <row r="14" spans="1:15" s="31" customFormat="1" ht="12.75">
      <c r="A14" s="27" t="s">
        <v>1431</v>
      </c>
      <c r="B14" s="28" t="s">
        <v>1556</v>
      </c>
      <c r="C14" s="29" t="s">
        <v>165</v>
      </c>
      <c r="D14" s="29" t="s">
        <v>1409</v>
      </c>
      <c r="E14" s="69">
        <v>13.89</v>
      </c>
      <c r="F14" s="69">
        <v>6.6</v>
      </c>
      <c r="G14" s="69">
        <f t="shared" si="1"/>
        <v>20.490000000000002</v>
      </c>
      <c r="H14" s="31">
        <v>3.75</v>
      </c>
      <c r="I14" s="31">
        <v>0.89</v>
      </c>
      <c r="J14" s="156">
        <v>4.64</v>
      </c>
      <c r="K14" s="51">
        <f t="shared" si="3"/>
        <v>16.704</v>
      </c>
      <c r="O14" s="408">
        <f t="shared" si="2"/>
        <v>8.315999999999999</v>
      </c>
    </row>
    <row r="15" spans="1:15" s="31" customFormat="1" ht="12.75">
      <c r="A15" s="27" t="s">
        <v>172</v>
      </c>
      <c r="B15" s="28" t="s">
        <v>1557</v>
      </c>
      <c r="C15" s="29" t="s">
        <v>165</v>
      </c>
      <c r="D15" s="29" t="s">
        <v>1409</v>
      </c>
      <c r="E15" s="69">
        <v>14.36</v>
      </c>
      <c r="F15" s="69">
        <v>6.6</v>
      </c>
      <c r="G15" s="69">
        <f t="shared" si="1"/>
        <v>20.96</v>
      </c>
      <c r="H15" s="31">
        <v>3.75</v>
      </c>
      <c r="I15" s="31">
        <v>0.89</v>
      </c>
      <c r="J15" s="156">
        <v>4.64</v>
      </c>
      <c r="K15" s="51">
        <f t="shared" si="3"/>
        <v>16.704</v>
      </c>
      <c r="O15" s="408">
        <f t="shared" si="2"/>
        <v>8.315999999999999</v>
      </c>
    </row>
    <row r="16" spans="1:15" s="31" customFormat="1" ht="12.75">
      <c r="A16" s="27" t="s">
        <v>173</v>
      </c>
      <c r="B16" s="28" t="s">
        <v>1558</v>
      </c>
      <c r="C16" s="29" t="s">
        <v>165</v>
      </c>
      <c r="D16" s="29" t="s">
        <v>1409</v>
      </c>
      <c r="E16" s="69">
        <v>14.36</v>
      </c>
      <c r="F16" s="69">
        <v>7</v>
      </c>
      <c r="G16" s="69">
        <f t="shared" si="1"/>
        <v>21.36</v>
      </c>
      <c r="H16" s="31">
        <v>4.06</v>
      </c>
      <c r="I16" s="31">
        <v>0.95</v>
      </c>
      <c r="J16" s="156">
        <v>5.01</v>
      </c>
      <c r="K16" s="51">
        <f t="shared" si="3"/>
        <v>18.036</v>
      </c>
      <c r="O16" s="408">
        <f t="shared" si="2"/>
        <v>8.82</v>
      </c>
    </row>
    <row r="17" spans="1:15" s="31" customFormat="1" ht="12.75">
      <c r="A17" s="27" t="s">
        <v>174</v>
      </c>
      <c r="B17" s="28" t="s">
        <v>1559</v>
      </c>
      <c r="C17" s="29" t="s">
        <v>165</v>
      </c>
      <c r="D17" s="29" t="s">
        <v>1409</v>
      </c>
      <c r="E17" s="69">
        <v>19.35</v>
      </c>
      <c r="F17" s="69">
        <v>7</v>
      </c>
      <c r="G17" s="69">
        <f t="shared" si="1"/>
        <v>26.35</v>
      </c>
      <c r="H17" s="31">
        <v>4.4</v>
      </c>
      <c r="I17" s="31">
        <v>0.95</v>
      </c>
      <c r="J17" s="156">
        <v>5.35</v>
      </c>
      <c r="K17" s="51">
        <f t="shared" si="3"/>
        <v>19.259999999999998</v>
      </c>
      <c r="O17" s="408">
        <f t="shared" si="2"/>
        <v>8.82</v>
      </c>
    </row>
    <row r="18" spans="1:15" s="248" customFormat="1" ht="12.75">
      <c r="A18" s="165" t="s">
        <v>175</v>
      </c>
      <c r="B18" s="164" t="s">
        <v>1560</v>
      </c>
      <c r="C18" s="247" t="s">
        <v>165</v>
      </c>
      <c r="D18" s="247" t="s">
        <v>1409</v>
      </c>
      <c r="E18" s="69">
        <v>13.44</v>
      </c>
      <c r="F18" s="69">
        <v>6.35</v>
      </c>
      <c r="G18" s="69">
        <f t="shared" si="1"/>
        <v>19.79</v>
      </c>
      <c r="H18" s="248">
        <v>3.28</v>
      </c>
      <c r="I18" s="248">
        <v>0.86</v>
      </c>
      <c r="J18" s="249">
        <v>4.14</v>
      </c>
      <c r="K18" s="250">
        <f t="shared" si="3"/>
        <v>14.904</v>
      </c>
      <c r="O18" s="408">
        <f t="shared" si="2"/>
        <v>8.001</v>
      </c>
    </row>
    <row r="19" spans="1:11" s="31" customFormat="1" ht="12.75">
      <c r="A19" s="27" t="s">
        <v>176</v>
      </c>
      <c r="B19" s="28"/>
      <c r="C19" s="29"/>
      <c r="D19" s="29"/>
      <c r="E19" s="69"/>
      <c r="F19" s="69"/>
      <c r="G19" s="69"/>
      <c r="K19" s="51"/>
    </row>
    <row r="20" spans="1:11" s="31" customFormat="1" ht="12.75">
      <c r="A20" s="27" t="s">
        <v>177</v>
      </c>
      <c r="B20" s="28"/>
      <c r="C20" s="29"/>
      <c r="D20" s="29"/>
      <c r="E20" s="69"/>
      <c r="F20" s="69"/>
      <c r="G20" s="69"/>
      <c r="K20" s="51"/>
    </row>
    <row r="21" spans="1:11" s="31" customFormat="1" ht="12.75">
      <c r="A21" s="27" t="s">
        <v>178</v>
      </c>
      <c r="B21" s="28"/>
      <c r="C21" s="29"/>
      <c r="D21" s="29"/>
      <c r="E21" s="69"/>
      <c r="F21" s="69"/>
      <c r="G21" s="69"/>
      <c r="K21" s="51"/>
    </row>
    <row r="22" spans="1:11" s="31" customFormat="1" ht="12.75">
      <c r="A22" s="27" t="s">
        <v>179</v>
      </c>
      <c r="B22" s="28"/>
      <c r="C22" s="29"/>
      <c r="D22" s="29"/>
      <c r="E22" s="69"/>
      <c r="F22" s="69"/>
      <c r="G22" s="69"/>
      <c r="K22" s="51"/>
    </row>
    <row r="23" spans="1:11" s="31" customFormat="1" ht="12.75">
      <c r="A23" s="27" t="s">
        <v>180</v>
      </c>
      <c r="B23" s="28"/>
      <c r="C23" s="29"/>
      <c r="D23" s="29"/>
      <c r="E23" s="69"/>
      <c r="F23" s="69"/>
      <c r="G23" s="69"/>
      <c r="K23" s="51"/>
    </row>
    <row r="24" spans="1:11" s="31" customFormat="1" ht="12.75">
      <c r="A24" s="163" t="s">
        <v>181</v>
      </c>
      <c r="B24" s="174"/>
      <c r="C24" s="175"/>
      <c r="D24" s="175"/>
      <c r="E24" s="177"/>
      <c r="F24" s="177"/>
      <c r="G24" s="177"/>
      <c r="K24" s="51"/>
    </row>
    <row r="25" spans="1:11" s="46" customFormat="1" ht="13.5" thickBot="1">
      <c r="A25" s="316"/>
      <c r="B25" s="317"/>
      <c r="C25" s="315"/>
      <c r="D25" s="315"/>
      <c r="E25" s="256"/>
      <c r="F25" s="256"/>
      <c r="G25" s="256"/>
      <c r="K25" s="51"/>
    </row>
    <row r="26" spans="1:11" s="26" customFormat="1" ht="32.25" customHeight="1" thickBot="1">
      <c r="A26" s="22" t="s">
        <v>1271</v>
      </c>
      <c r="B26" s="23"/>
      <c r="C26" s="24"/>
      <c r="D26" s="24"/>
      <c r="E26" s="318"/>
      <c r="F26" s="23"/>
      <c r="G26" s="257"/>
      <c r="K26" s="51"/>
    </row>
    <row r="27" spans="1:15" s="31" customFormat="1" ht="12.75">
      <c r="A27" s="27" t="s">
        <v>182</v>
      </c>
      <c r="B27" s="28" t="s">
        <v>604</v>
      </c>
      <c r="C27" s="29" t="s">
        <v>183</v>
      </c>
      <c r="D27" s="29" t="s">
        <v>1409</v>
      </c>
      <c r="E27" s="69">
        <v>97.98</v>
      </c>
      <c r="F27" s="69">
        <v>27.3</v>
      </c>
      <c r="G27" s="69">
        <f t="shared" si="1"/>
        <v>125.28</v>
      </c>
      <c r="J27" s="156"/>
      <c r="K27" s="51"/>
      <c r="O27" s="408">
        <f aca="true" t="shared" si="4" ref="O27:O54">F27*1.26</f>
        <v>34.398</v>
      </c>
    </row>
    <row r="28" spans="1:15" s="31" customFormat="1" ht="12.75">
      <c r="A28" s="27" t="s">
        <v>184</v>
      </c>
      <c r="B28" s="28" t="s">
        <v>606</v>
      </c>
      <c r="C28" s="29" t="s">
        <v>183</v>
      </c>
      <c r="D28" s="29" t="s">
        <v>1409</v>
      </c>
      <c r="E28" s="69">
        <v>155.45</v>
      </c>
      <c r="F28" s="69">
        <v>27.3</v>
      </c>
      <c r="G28" s="69">
        <f t="shared" si="1"/>
        <v>182.75</v>
      </c>
      <c r="J28" s="156"/>
      <c r="K28" s="51"/>
      <c r="O28" s="408">
        <f t="shared" si="4"/>
        <v>34.398</v>
      </c>
    </row>
    <row r="29" spans="1:15" s="31" customFormat="1" ht="12.75">
      <c r="A29" s="27" t="s">
        <v>185</v>
      </c>
      <c r="B29" s="28" t="s">
        <v>1445</v>
      </c>
      <c r="C29" s="29" t="s">
        <v>1445</v>
      </c>
      <c r="D29" s="29" t="s">
        <v>1445</v>
      </c>
      <c r="E29" s="69"/>
      <c r="F29" s="69"/>
      <c r="G29" s="69"/>
      <c r="I29" s="31" t="s">
        <v>1445</v>
      </c>
      <c r="J29" s="156" t="s">
        <v>1445</v>
      </c>
      <c r="K29" s="51"/>
      <c r="O29" s="408"/>
    </row>
    <row r="30" spans="1:15" s="31" customFormat="1" ht="12.75">
      <c r="A30" s="27" t="s">
        <v>186</v>
      </c>
      <c r="B30" s="28" t="s">
        <v>190</v>
      </c>
      <c r="C30" s="29" t="s">
        <v>183</v>
      </c>
      <c r="D30" s="29" t="s">
        <v>1409</v>
      </c>
      <c r="E30" s="69">
        <v>140.16</v>
      </c>
      <c r="F30" s="69">
        <v>27.3</v>
      </c>
      <c r="G30" s="69">
        <f t="shared" si="1"/>
        <v>167.46</v>
      </c>
      <c r="H30" s="31">
        <v>34.29</v>
      </c>
      <c r="I30" s="31">
        <v>3.69</v>
      </c>
      <c r="J30" s="156">
        <v>37.98</v>
      </c>
      <c r="K30" s="51">
        <f>J30*3.6</f>
        <v>136.72799999999998</v>
      </c>
      <c r="O30" s="408">
        <f t="shared" si="4"/>
        <v>34.398</v>
      </c>
    </row>
    <row r="31" spans="1:15" s="31" customFormat="1" ht="12.75">
      <c r="A31" s="27" t="s">
        <v>187</v>
      </c>
      <c r="B31" s="28" t="s">
        <v>1445</v>
      </c>
      <c r="C31" s="29"/>
      <c r="D31" s="29" t="s">
        <v>1445</v>
      </c>
      <c r="E31" s="69"/>
      <c r="F31" s="69"/>
      <c r="G31" s="69"/>
      <c r="J31" s="156" t="s">
        <v>1445</v>
      </c>
      <c r="K31" s="51"/>
      <c r="O31" s="408"/>
    </row>
    <row r="32" spans="1:15" s="31" customFormat="1" ht="12.75">
      <c r="A32" s="27" t="s">
        <v>188</v>
      </c>
      <c r="B32" s="28" t="s">
        <v>440</v>
      </c>
      <c r="C32" s="29" t="s">
        <v>183</v>
      </c>
      <c r="D32" s="29" t="s">
        <v>1409</v>
      </c>
      <c r="E32" s="69">
        <v>292.32</v>
      </c>
      <c r="F32" s="69">
        <v>31.4</v>
      </c>
      <c r="G32" s="69">
        <f t="shared" si="1"/>
        <v>323.71999999999997</v>
      </c>
      <c r="H32" s="31">
        <v>90.9</v>
      </c>
      <c r="I32" s="31">
        <v>4.25</v>
      </c>
      <c r="J32" s="156">
        <v>95.15</v>
      </c>
      <c r="K32" s="51">
        <f>J32*3.6</f>
        <v>342.54</v>
      </c>
      <c r="O32" s="408">
        <f t="shared" si="4"/>
        <v>39.564</v>
      </c>
    </row>
    <row r="33" spans="1:15" s="31" customFormat="1" ht="12.75">
      <c r="A33" s="27" t="s">
        <v>189</v>
      </c>
      <c r="B33" s="28" t="s">
        <v>441</v>
      </c>
      <c r="C33" s="29" t="s">
        <v>183</v>
      </c>
      <c r="D33" s="29" t="s">
        <v>1409</v>
      </c>
      <c r="E33" s="69">
        <v>359.63</v>
      </c>
      <c r="F33" s="69">
        <v>31.4</v>
      </c>
      <c r="G33" s="69">
        <f t="shared" si="1"/>
        <v>391.03</v>
      </c>
      <c r="H33" s="31">
        <v>131.52</v>
      </c>
      <c r="I33" s="31">
        <v>4.25</v>
      </c>
      <c r="J33" s="156">
        <v>135.77</v>
      </c>
      <c r="K33" s="51">
        <f>J33*3.6</f>
        <v>488.77200000000005</v>
      </c>
      <c r="O33" s="408">
        <f t="shared" si="4"/>
        <v>39.564</v>
      </c>
    </row>
    <row r="34" spans="1:15" s="31" customFormat="1" ht="12.75">
      <c r="A34" s="27" t="s">
        <v>191</v>
      </c>
      <c r="B34" s="28" t="s">
        <v>442</v>
      </c>
      <c r="C34" s="29" t="s">
        <v>183</v>
      </c>
      <c r="D34" s="29" t="s">
        <v>1409</v>
      </c>
      <c r="E34" s="69">
        <v>403.2</v>
      </c>
      <c r="F34" s="69">
        <v>31.4</v>
      </c>
      <c r="G34" s="69">
        <f t="shared" si="1"/>
        <v>434.59999999999997</v>
      </c>
      <c r="H34" s="31">
        <v>136.22</v>
      </c>
      <c r="I34" s="31">
        <v>4.25</v>
      </c>
      <c r="J34" s="156">
        <v>140.47</v>
      </c>
      <c r="K34" s="51">
        <f>J34*3.6</f>
        <v>505.692</v>
      </c>
      <c r="O34" s="408">
        <f t="shared" si="4"/>
        <v>39.564</v>
      </c>
    </row>
    <row r="35" spans="1:15" s="31" customFormat="1" ht="12.75">
      <c r="A35" s="27" t="s">
        <v>192</v>
      </c>
      <c r="B35" s="28" t="s">
        <v>1445</v>
      </c>
      <c r="C35" s="29" t="s">
        <v>1445</v>
      </c>
      <c r="D35" s="29" t="s">
        <v>1445</v>
      </c>
      <c r="E35" s="69"/>
      <c r="F35" s="69"/>
      <c r="G35" s="69"/>
      <c r="I35" s="31" t="s">
        <v>1445</v>
      </c>
      <c r="J35" s="156" t="s">
        <v>1445</v>
      </c>
      <c r="K35" s="51"/>
      <c r="O35" s="408"/>
    </row>
    <row r="36" spans="1:15" s="31" customFormat="1" ht="12.75">
      <c r="A36" s="27" t="s">
        <v>193</v>
      </c>
      <c r="B36" s="28" t="s">
        <v>198</v>
      </c>
      <c r="C36" s="29" t="s">
        <v>183</v>
      </c>
      <c r="D36" s="29" t="s">
        <v>1409</v>
      </c>
      <c r="E36" s="69">
        <v>1592.16</v>
      </c>
      <c r="F36" s="69">
        <v>31.4</v>
      </c>
      <c r="G36" s="69">
        <f t="shared" si="1"/>
        <v>1623.5600000000002</v>
      </c>
      <c r="H36" s="31">
        <v>448.73</v>
      </c>
      <c r="I36" s="31">
        <v>4.25</v>
      </c>
      <c r="J36" s="156">
        <v>452.98</v>
      </c>
      <c r="K36" s="51">
        <f>J36*3.6</f>
        <v>1630.728</v>
      </c>
      <c r="O36" s="408">
        <f t="shared" si="4"/>
        <v>39.564</v>
      </c>
    </row>
    <row r="37" spans="1:15" s="31" customFormat="1" ht="15" customHeight="1">
      <c r="A37" s="27" t="s">
        <v>194</v>
      </c>
      <c r="B37" s="28"/>
      <c r="C37" s="29"/>
      <c r="D37" s="29" t="s">
        <v>1445</v>
      </c>
      <c r="E37" s="69"/>
      <c r="F37" s="69"/>
      <c r="G37" s="69"/>
      <c r="J37" s="156" t="s">
        <v>1445</v>
      </c>
      <c r="K37" s="51"/>
      <c r="O37" s="408"/>
    </row>
    <row r="38" spans="1:15" s="31" customFormat="1" ht="12.75">
      <c r="A38" s="27" t="s">
        <v>195</v>
      </c>
      <c r="B38" s="28" t="s">
        <v>201</v>
      </c>
      <c r="C38" s="29" t="s">
        <v>183</v>
      </c>
      <c r="D38" s="29" t="s">
        <v>1409</v>
      </c>
      <c r="E38" s="69">
        <v>142.88</v>
      </c>
      <c r="F38" s="69">
        <v>27.74</v>
      </c>
      <c r="G38" s="69">
        <f t="shared" si="1"/>
        <v>170.62</v>
      </c>
      <c r="H38" s="31">
        <v>50.01</v>
      </c>
      <c r="I38" s="31">
        <v>3.75</v>
      </c>
      <c r="J38" s="156">
        <v>53.76</v>
      </c>
      <c r="K38" s="51">
        <f>J38*3.6</f>
        <v>193.536</v>
      </c>
      <c r="O38" s="408">
        <f t="shared" si="4"/>
        <v>34.9524</v>
      </c>
    </row>
    <row r="39" spans="1:15" s="31" customFormat="1" ht="12.75">
      <c r="A39" s="27" t="s">
        <v>196</v>
      </c>
      <c r="B39" s="28" t="s">
        <v>443</v>
      </c>
      <c r="C39" s="29" t="s">
        <v>183</v>
      </c>
      <c r="D39" s="29" t="s">
        <v>1409</v>
      </c>
      <c r="E39" s="69">
        <v>125.91</v>
      </c>
      <c r="F39" s="69">
        <v>23.43</v>
      </c>
      <c r="G39" s="69">
        <f t="shared" si="1"/>
        <v>149.34</v>
      </c>
      <c r="H39" s="31">
        <v>57.74</v>
      </c>
      <c r="I39" s="31">
        <v>3.17</v>
      </c>
      <c r="J39" s="156">
        <v>60.91</v>
      </c>
      <c r="K39" s="51">
        <f>J39*3.6</f>
        <v>219.27599999999998</v>
      </c>
      <c r="O39" s="408">
        <f t="shared" si="4"/>
        <v>29.5218</v>
      </c>
    </row>
    <row r="40" spans="1:15" s="31" customFormat="1" ht="12.75">
      <c r="A40" s="27" t="s">
        <v>197</v>
      </c>
      <c r="B40" s="454" t="s">
        <v>2035</v>
      </c>
      <c r="C40" s="459" t="s">
        <v>2036</v>
      </c>
      <c r="D40" s="29" t="s">
        <v>1409</v>
      </c>
      <c r="E40" s="69">
        <v>176</v>
      </c>
      <c r="F40" s="69">
        <v>23.43</v>
      </c>
      <c r="G40" s="69">
        <f t="shared" si="1"/>
        <v>199.43</v>
      </c>
      <c r="H40" s="31">
        <v>34.48</v>
      </c>
      <c r="I40" s="31">
        <v>3.17</v>
      </c>
      <c r="J40" s="156">
        <v>37.65</v>
      </c>
      <c r="K40" s="51">
        <f>J40*3.6</f>
        <v>135.54</v>
      </c>
      <c r="O40" s="408">
        <f t="shared" si="4"/>
        <v>29.5218</v>
      </c>
    </row>
    <row r="41" spans="1:15" s="31" customFormat="1" ht="12.75">
      <c r="A41" s="27" t="s">
        <v>199</v>
      </c>
      <c r="B41" s="28" t="s">
        <v>1445</v>
      </c>
      <c r="C41" s="29" t="s">
        <v>1445</v>
      </c>
      <c r="D41" s="29" t="s">
        <v>1445</v>
      </c>
      <c r="E41" s="69"/>
      <c r="F41" s="69"/>
      <c r="G41" s="69"/>
      <c r="H41" s="31" t="s">
        <v>1445</v>
      </c>
      <c r="I41" s="31" t="s">
        <v>1445</v>
      </c>
      <c r="J41" s="156" t="s">
        <v>1445</v>
      </c>
      <c r="K41" s="51"/>
      <c r="O41" s="408"/>
    </row>
    <row r="42" spans="1:15" s="31" customFormat="1" ht="12.75">
      <c r="A42" s="27" t="s">
        <v>200</v>
      </c>
      <c r="B42" s="28" t="s">
        <v>1772</v>
      </c>
      <c r="C42" s="29" t="s">
        <v>1773</v>
      </c>
      <c r="D42" s="29" t="s">
        <v>1409</v>
      </c>
      <c r="E42" s="69">
        <v>154.35</v>
      </c>
      <c r="F42" s="69">
        <v>27.5</v>
      </c>
      <c r="G42" s="69">
        <f t="shared" si="1"/>
        <v>181.85</v>
      </c>
      <c r="J42" s="160"/>
      <c r="K42" s="51"/>
      <c r="O42" s="408">
        <f t="shared" si="4"/>
        <v>34.65</v>
      </c>
    </row>
    <row r="43" spans="1:15" s="31" customFormat="1" ht="12.75">
      <c r="A43" s="27" t="s">
        <v>202</v>
      </c>
      <c r="B43" s="28" t="s">
        <v>1774</v>
      </c>
      <c r="C43" s="29" t="s">
        <v>1773</v>
      </c>
      <c r="D43" s="29" t="s">
        <v>1409</v>
      </c>
      <c r="E43" s="69">
        <v>161.7</v>
      </c>
      <c r="F43" s="69">
        <v>27.5</v>
      </c>
      <c r="G43" s="69">
        <f t="shared" si="1"/>
        <v>189.2</v>
      </c>
      <c r="J43" s="160"/>
      <c r="K43" s="51"/>
      <c r="O43" s="408">
        <f t="shared" si="4"/>
        <v>34.65</v>
      </c>
    </row>
    <row r="44" spans="1:15" s="31" customFormat="1" ht="12.75">
      <c r="A44" s="27" t="s">
        <v>203</v>
      </c>
      <c r="B44" s="28" t="s">
        <v>1775</v>
      </c>
      <c r="C44" s="29" t="s">
        <v>1773</v>
      </c>
      <c r="D44" s="29" t="s">
        <v>1409</v>
      </c>
      <c r="E44" s="69">
        <v>147.74</v>
      </c>
      <c r="F44" s="69">
        <v>27.5</v>
      </c>
      <c r="G44" s="69">
        <f t="shared" si="1"/>
        <v>175.24</v>
      </c>
      <c r="J44" s="160"/>
      <c r="K44" s="51"/>
      <c r="O44" s="408">
        <f t="shared" si="4"/>
        <v>34.65</v>
      </c>
    </row>
    <row r="45" spans="1:15" s="31" customFormat="1" ht="12.75">
      <c r="A45" s="27" t="s">
        <v>204</v>
      </c>
      <c r="B45" s="28" t="s">
        <v>572</v>
      </c>
      <c r="C45" s="29" t="s">
        <v>1773</v>
      </c>
      <c r="D45" s="29" t="s">
        <v>1409</v>
      </c>
      <c r="E45" s="69">
        <v>313.11</v>
      </c>
      <c r="F45" s="69">
        <v>27.5</v>
      </c>
      <c r="G45" s="69">
        <f t="shared" si="1"/>
        <v>340.61</v>
      </c>
      <c r="J45" s="160"/>
      <c r="K45" s="51"/>
      <c r="O45" s="408">
        <f t="shared" si="4"/>
        <v>34.65</v>
      </c>
    </row>
    <row r="46" spans="1:15" s="31" customFormat="1" ht="12.75">
      <c r="A46" s="27" t="s">
        <v>502</v>
      </c>
      <c r="B46" s="28" t="s">
        <v>573</v>
      </c>
      <c r="C46" s="29" t="s">
        <v>1773</v>
      </c>
      <c r="D46" s="29" t="s">
        <v>1409</v>
      </c>
      <c r="E46" s="69">
        <v>448.35</v>
      </c>
      <c r="F46" s="69">
        <v>27.5</v>
      </c>
      <c r="G46" s="69">
        <f t="shared" si="1"/>
        <v>475.85</v>
      </c>
      <c r="J46" s="160"/>
      <c r="K46" s="51"/>
      <c r="O46" s="408">
        <f t="shared" si="4"/>
        <v>34.65</v>
      </c>
    </row>
    <row r="47" spans="1:15" s="31" customFormat="1" ht="12.75">
      <c r="A47" s="27" t="s">
        <v>1924</v>
      </c>
      <c r="B47" s="28" t="s">
        <v>574</v>
      </c>
      <c r="C47" s="29" t="s">
        <v>1773</v>
      </c>
      <c r="D47" s="29" t="s">
        <v>1409</v>
      </c>
      <c r="E47" s="69">
        <v>40.43</v>
      </c>
      <c r="F47" s="69">
        <v>11.1</v>
      </c>
      <c r="G47" s="69">
        <f t="shared" si="1"/>
        <v>51.53</v>
      </c>
      <c r="J47" s="160"/>
      <c r="K47" s="51"/>
      <c r="O47" s="408">
        <f t="shared" si="4"/>
        <v>13.985999999999999</v>
      </c>
    </row>
    <row r="48" spans="1:15" s="31" customFormat="1" ht="12.75">
      <c r="A48" s="27" t="s">
        <v>1778</v>
      </c>
      <c r="B48" s="28" t="s">
        <v>575</v>
      </c>
      <c r="C48" s="29" t="s">
        <v>1773</v>
      </c>
      <c r="D48" s="29" t="s">
        <v>1409</v>
      </c>
      <c r="E48" s="69">
        <v>53.66</v>
      </c>
      <c r="F48" s="69">
        <v>11.1</v>
      </c>
      <c r="G48" s="69">
        <f t="shared" si="1"/>
        <v>64.75999999999999</v>
      </c>
      <c r="J48" s="160"/>
      <c r="K48" s="51"/>
      <c r="O48" s="408">
        <f t="shared" si="4"/>
        <v>13.985999999999999</v>
      </c>
    </row>
    <row r="49" spans="1:15" s="31" customFormat="1" ht="12.75">
      <c r="A49" s="27" t="s">
        <v>1779</v>
      </c>
      <c r="B49" s="28" t="s">
        <v>1776</v>
      </c>
      <c r="C49" s="29" t="s">
        <v>1773</v>
      </c>
      <c r="D49" s="29" t="s">
        <v>1409</v>
      </c>
      <c r="E49" s="69">
        <v>496.13</v>
      </c>
      <c r="F49" s="69">
        <v>27.75</v>
      </c>
      <c r="G49" s="69">
        <f t="shared" si="1"/>
        <v>523.88</v>
      </c>
      <c r="J49" s="160"/>
      <c r="K49" s="51"/>
      <c r="O49" s="408">
        <f t="shared" si="4"/>
        <v>34.965</v>
      </c>
    </row>
    <row r="50" spans="1:15" s="31" customFormat="1" ht="12.75">
      <c r="A50" s="27" t="s">
        <v>1780</v>
      </c>
      <c r="B50" s="28" t="s">
        <v>1777</v>
      </c>
      <c r="C50" s="29" t="s">
        <v>1773</v>
      </c>
      <c r="D50" s="29" t="s">
        <v>1409</v>
      </c>
      <c r="E50" s="69">
        <v>448.35</v>
      </c>
      <c r="F50" s="69">
        <v>27.75</v>
      </c>
      <c r="G50" s="69">
        <f t="shared" si="1"/>
        <v>476.1</v>
      </c>
      <c r="J50" s="160"/>
      <c r="K50" s="51"/>
      <c r="O50" s="408">
        <f t="shared" si="4"/>
        <v>34.965</v>
      </c>
    </row>
    <row r="51" spans="1:15" s="31" customFormat="1" ht="12.75">
      <c r="A51" s="27" t="s">
        <v>1781</v>
      </c>
      <c r="B51" s="454" t="s">
        <v>1989</v>
      </c>
      <c r="C51" s="29" t="s">
        <v>1925</v>
      </c>
      <c r="D51" s="29" t="s">
        <v>1409</v>
      </c>
      <c r="E51" s="69">
        <v>431.55</v>
      </c>
      <c r="F51" s="69">
        <v>27.75</v>
      </c>
      <c r="G51" s="69">
        <f t="shared" si="1"/>
        <v>459.3</v>
      </c>
      <c r="H51" s="31">
        <v>48.08</v>
      </c>
      <c r="I51" s="31">
        <v>3.69</v>
      </c>
      <c r="J51" s="160">
        <v>51.77</v>
      </c>
      <c r="K51" s="51"/>
      <c r="O51" s="408">
        <f t="shared" si="4"/>
        <v>34.965</v>
      </c>
    </row>
    <row r="52" spans="1:15" s="31" customFormat="1" ht="12.75">
      <c r="A52" s="27" t="s">
        <v>1782</v>
      </c>
      <c r="B52" s="455" t="s">
        <v>1990</v>
      </c>
      <c r="C52" s="175" t="s">
        <v>1925</v>
      </c>
      <c r="D52" s="175" t="s">
        <v>1409</v>
      </c>
      <c r="E52" s="177">
        <v>520.8</v>
      </c>
      <c r="F52" s="69">
        <v>27.75</v>
      </c>
      <c r="G52" s="69">
        <f t="shared" si="1"/>
        <v>548.55</v>
      </c>
      <c r="J52" s="160"/>
      <c r="K52" s="51"/>
      <c r="O52" s="408">
        <f t="shared" si="4"/>
        <v>34.965</v>
      </c>
    </row>
    <row r="53" spans="1:15" s="31" customFormat="1" ht="12.75">
      <c r="A53" s="27" t="s">
        <v>605</v>
      </c>
      <c r="B53" s="454" t="s">
        <v>1991</v>
      </c>
      <c r="C53" s="425" t="s">
        <v>1925</v>
      </c>
      <c r="D53" s="29" t="s">
        <v>1409</v>
      </c>
      <c r="E53" s="69">
        <v>393.75</v>
      </c>
      <c r="F53" s="69">
        <v>27.75</v>
      </c>
      <c r="G53" s="69">
        <f t="shared" si="1"/>
        <v>421.5</v>
      </c>
      <c r="J53" s="160"/>
      <c r="K53" s="51"/>
      <c r="O53" s="408">
        <f t="shared" si="4"/>
        <v>34.965</v>
      </c>
    </row>
    <row r="54" spans="1:15" s="31" customFormat="1" ht="12.75">
      <c r="A54" s="27" t="s">
        <v>570</v>
      </c>
      <c r="B54" s="456" t="s">
        <v>1992</v>
      </c>
      <c r="C54" s="425" t="s">
        <v>1925</v>
      </c>
      <c r="D54" s="425" t="s">
        <v>1409</v>
      </c>
      <c r="E54" s="426">
        <v>399.1</v>
      </c>
      <c r="F54" s="69">
        <v>27.75</v>
      </c>
      <c r="G54" s="69">
        <f t="shared" si="1"/>
        <v>426.85</v>
      </c>
      <c r="J54" s="160"/>
      <c r="K54" s="51"/>
      <c r="O54" s="408">
        <f t="shared" si="4"/>
        <v>34.965</v>
      </c>
    </row>
    <row r="55" spans="1:15" s="31" customFormat="1" ht="12.75">
      <c r="A55" s="27" t="s">
        <v>571</v>
      </c>
      <c r="B55" s="456" t="s">
        <v>1992</v>
      </c>
      <c r="C55" s="425" t="s">
        <v>1925</v>
      </c>
      <c r="D55" s="425" t="s">
        <v>1409</v>
      </c>
      <c r="E55" s="426">
        <v>399.1</v>
      </c>
      <c r="F55" s="69">
        <v>27.75</v>
      </c>
      <c r="G55" s="69">
        <f>SUM(E55:F55)</f>
        <v>426.85</v>
      </c>
      <c r="J55" s="160"/>
      <c r="K55" s="51"/>
      <c r="O55" s="408">
        <f>F55*1.26</f>
        <v>34.965</v>
      </c>
    </row>
    <row r="56" spans="1:15" s="31" customFormat="1" ht="12.75">
      <c r="A56" s="27" t="s">
        <v>672</v>
      </c>
      <c r="B56" s="456" t="s">
        <v>1993</v>
      </c>
      <c r="C56" s="425" t="s">
        <v>1925</v>
      </c>
      <c r="D56" s="425" t="s">
        <v>1409</v>
      </c>
      <c r="E56" s="426">
        <v>478.5</v>
      </c>
      <c r="F56" s="69">
        <v>27.75</v>
      </c>
      <c r="G56" s="69">
        <f aca="true" t="shared" si="5" ref="G56:G70">SUM(E56:F56)</f>
        <v>506.25</v>
      </c>
      <c r="J56" s="160"/>
      <c r="K56" s="51"/>
      <c r="O56" s="408"/>
    </row>
    <row r="57" spans="1:15" s="31" customFormat="1" ht="12.75">
      <c r="A57" s="27" t="s">
        <v>2005</v>
      </c>
      <c r="B57" s="456" t="s">
        <v>1994</v>
      </c>
      <c r="C57" s="425" t="s">
        <v>1925</v>
      </c>
      <c r="D57" s="425" t="s">
        <v>1409</v>
      </c>
      <c r="E57" s="426">
        <v>344.4</v>
      </c>
      <c r="F57" s="69">
        <v>27.75</v>
      </c>
      <c r="G57" s="69">
        <f t="shared" si="5"/>
        <v>372.15</v>
      </c>
      <c r="J57" s="160"/>
      <c r="K57" s="51"/>
      <c r="O57" s="408"/>
    </row>
    <row r="58" spans="1:15" s="31" customFormat="1" ht="12.75">
      <c r="A58" s="27"/>
      <c r="B58" s="456"/>
      <c r="C58" s="425"/>
      <c r="D58" s="425"/>
      <c r="E58" s="426"/>
      <c r="F58" s="69"/>
      <c r="G58" s="69"/>
      <c r="J58" s="160"/>
      <c r="K58" s="51"/>
      <c r="O58" s="408"/>
    </row>
    <row r="59" spans="1:15" s="31" customFormat="1" ht="12.75">
      <c r="A59" s="27" t="s">
        <v>2006</v>
      </c>
      <c r="B59" s="456" t="s">
        <v>2014</v>
      </c>
      <c r="C59" s="464" t="s">
        <v>2013</v>
      </c>
      <c r="D59" s="425" t="s">
        <v>1409</v>
      </c>
      <c r="E59" s="426">
        <v>1955</v>
      </c>
      <c r="F59" s="69">
        <v>27.75</v>
      </c>
      <c r="G59" s="69">
        <f t="shared" si="5"/>
        <v>1982.75</v>
      </c>
      <c r="J59" s="160"/>
      <c r="K59" s="51"/>
      <c r="O59" s="408"/>
    </row>
    <row r="60" spans="1:15" s="31" customFormat="1" ht="12.75">
      <c r="A60" s="27" t="s">
        <v>2007</v>
      </c>
      <c r="B60" s="456" t="s">
        <v>2015</v>
      </c>
      <c r="C60" s="464" t="s">
        <v>2016</v>
      </c>
      <c r="D60" s="425" t="s">
        <v>1409</v>
      </c>
      <c r="E60" s="426">
        <v>2470</v>
      </c>
      <c r="F60" s="69">
        <v>27.75</v>
      </c>
      <c r="G60" s="69">
        <f t="shared" si="5"/>
        <v>2497.75</v>
      </c>
      <c r="J60" s="160"/>
      <c r="K60" s="51"/>
      <c r="O60" s="408"/>
    </row>
    <row r="61" spans="1:15" s="31" customFormat="1" ht="12.75">
      <c r="A61" s="27" t="s">
        <v>2008</v>
      </c>
      <c r="B61" s="456" t="s">
        <v>2017</v>
      </c>
      <c r="C61" s="464" t="s">
        <v>1773</v>
      </c>
      <c r="D61" s="425" t="s">
        <v>1409</v>
      </c>
      <c r="E61" s="426">
        <v>328.7</v>
      </c>
      <c r="F61" s="69">
        <v>27.75</v>
      </c>
      <c r="G61" s="69">
        <f t="shared" si="5"/>
        <v>356.45</v>
      </c>
      <c r="J61" s="160"/>
      <c r="K61" s="51"/>
      <c r="O61" s="408"/>
    </row>
    <row r="62" spans="1:15" s="31" customFormat="1" ht="12.75">
      <c r="A62" s="27" t="s">
        <v>2009</v>
      </c>
      <c r="B62" s="456" t="s">
        <v>2018</v>
      </c>
      <c r="C62" s="464" t="s">
        <v>1773</v>
      </c>
      <c r="D62" s="425" t="s">
        <v>1409</v>
      </c>
      <c r="E62" s="426">
        <v>358.6</v>
      </c>
      <c r="F62" s="69">
        <v>27.75</v>
      </c>
      <c r="G62" s="69">
        <f t="shared" si="5"/>
        <v>386.35</v>
      </c>
      <c r="J62" s="160"/>
      <c r="K62" s="51"/>
      <c r="O62" s="408"/>
    </row>
    <row r="63" spans="1:15" s="31" customFormat="1" ht="12.75">
      <c r="A63" s="27" t="s">
        <v>2010</v>
      </c>
      <c r="B63" s="456" t="s">
        <v>2019</v>
      </c>
      <c r="C63" s="464" t="s">
        <v>1773</v>
      </c>
      <c r="D63" s="425" t="s">
        <v>1409</v>
      </c>
      <c r="E63" s="426">
        <v>1220.5</v>
      </c>
      <c r="F63" s="69">
        <v>27.75</v>
      </c>
      <c r="G63" s="69">
        <f t="shared" si="5"/>
        <v>1248.25</v>
      </c>
      <c r="J63" s="160"/>
      <c r="K63" s="51"/>
      <c r="O63" s="408"/>
    </row>
    <row r="64" spans="1:15" s="31" customFormat="1" ht="12.75">
      <c r="A64" s="27" t="s">
        <v>2011</v>
      </c>
      <c r="B64" s="456" t="s">
        <v>2021</v>
      </c>
      <c r="C64" s="464" t="s">
        <v>1773</v>
      </c>
      <c r="D64" s="425" t="s">
        <v>1409</v>
      </c>
      <c r="E64" s="426">
        <v>1555.55</v>
      </c>
      <c r="F64" s="69">
        <v>27.75</v>
      </c>
      <c r="G64" s="69">
        <f t="shared" si="5"/>
        <v>1583.3</v>
      </c>
      <c r="J64" s="160"/>
      <c r="K64" s="51"/>
      <c r="O64" s="408">
        <f>F64*1.26</f>
        <v>34.965</v>
      </c>
    </row>
    <row r="65" spans="1:15" s="31" customFormat="1" ht="12.75">
      <c r="A65" s="27" t="s">
        <v>2012</v>
      </c>
      <c r="B65" s="456" t="s">
        <v>2022</v>
      </c>
      <c r="C65" s="464" t="s">
        <v>1773</v>
      </c>
      <c r="D65" s="425" t="s">
        <v>1409</v>
      </c>
      <c r="E65" s="426">
        <v>1540</v>
      </c>
      <c r="F65" s="69">
        <v>27.75</v>
      </c>
      <c r="G65" s="69">
        <f t="shared" si="5"/>
        <v>1567.75</v>
      </c>
      <c r="J65" s="160"/>
      <c r="K65" s="51"/>
      <c r="O65" s="408"/>
    </row>
    <row r="66" spans="1:15" s="31" customFormat="1" ht="12.75">
      <c r="A66" s="27" t="s">
        <v>2020</v>
      </c>
      <c r="B66" s="456" t="s">
        <v>2023</v>
      </c>
      <c r="C66" s="464" t="s">
        <v>1773</v>
      </c>
      <c r="D66" s="425" t="s">
        <v>1409</v>
      </c>
      <c r="E66" s="426">
        <v>2015</v>
      </c>
      <c r="F66" s="69">
        <v>27.75</v>
      </c>
      <c r="G66" s="69">
        <f t="shared" si="5"/>
        <v>2042.75</v>
      </c>
      <c r="J66" s="160"/>
      <c r="K66" s="51"/>
      <c r="O66" s="408">
        <f>F66*1.26</f>
        <v>34.965</v>
      </c>
    </row>
    <row r="67" spans="1:15" s="31" customFormat="1" ht="12.75">
      <c r="A67" s="465" t="s">
        <v>2026</v>
      </c>
      <c r="B67" s="456" t="s">
        <v>2027</v>
      </c>
      <c r="C67" s="459" t="s">
        <v>2028</v>
      </c>
      <c r="D67" s="29" t="s">
        <v>1409</v>
      </c>
      <c r="E67" s="69">
        <v>245</v>
      </c>
      <c r="F67" s="69">
        <v>27.75</v>
      </c>
      <c r="G67" s="69">
        <f t="shared" si="5"/>
        <v>272.75</v>
      </c>
      <c r="J67" s="160"/>
      <c r="K67" s="51"/>
      <c r="O67" s="408"/>
    </row>
    <row r="68" spans="1:15" s="31" customFormat="1" ht="12.75">
      <c r="A68" s="465" t="s">
        <v>2029</v>
      </c>
      <c r="B68" s="456" t="s">
        <v>2030</v>
      </c>
      <c r="C68" s="459"/>
      <c r="D68" s="29" t="s">
        <v>1409</v>
      </c>
      <c r="E68" s="69">
        <v>160</v>
      </c>
      <c r="F68" s="69">
        <v>27.15</v>
      </c>
      <c r="G68" s="69">
        <f t="shared" si="5"/>
        <v>187.15</v>
      </c>
      <c r="J68" s="160"/>
      <c r="K68" s="51"/>
      <c r="O68" s="408"/>
    </row>
    <row r="69" spans="1:15" s="31" customFormat="1" ht="12.75">
      <c r="A69" s="465" t="s">
        <v>2031</v>
      </c>
      <c r="B69" s="456" t="s">
        <v>2032</v>
      </c>
      <c r="C69" s="459" t="s">
        <v>1773</v>
      </c>
      <c r="D69" s="29" t="s">
        <v>1409</v>
      </c>
      <c r="E69" s="69">
        <v>1200</v>
      </c>
      <c r="F69" s="69">
        <v>27.15</v>
      </c>
      <c r="G69" s="69">
        <f t="shared" si="5"/>
        <v>1227.15</v>
      </c>
      <c r="J69" s="160"/>
      <c r="K69" s="51"/>
      <c r="O69" s="408"/>
    </row>
    <row r="70" spans="1:15" s="31" customFormat="1" ht="12.75">
      <c r="A70" s="465" t="s">
        <v>2033</v>
      </c>
      <c r="B70" s="456" t="s">
        <v>2034</v>
      </c>
      <c r="C70" s="459" t="s">
        <v>1773</v>
      </c>
      <c r="D70" s="29" t="s">
        <v>1409</v>
      </c>
      <c r="E70" s="69">
        <v>180</v>
      </c>
      <c r="F70" s="69">
        <v>27.15</v>
      </c>
      <c r="G70" s="69">
        <f t="shared" si="5"/>
        <v>207.15</v>
      </c>
      <c r="J70" s="160"/>
      <c r="K70" s="51"/>
      <c r="O70" s="408"/>
    </row>
    <row r="71" spans="1:15" s="31" customFormat="1" ht="12.75">
      <c r="A71" s="27"/>
      <c r="B71" s="456"/>
      <c r="C71" s="459"/>
      <c r="D71" s="29" t="s">
        <v>1409</v>
      </c>
      <c r="E71" s="69"/>
      <c r="F71" s="69"/>
      <c r="G71" s="69"/>
      <c r="J71" s="160"/>
      <c r="K71" s="51"/>
      <c r="O71" s="408"/>
    </row>
    <row r="72" spans="1:11" s="26" customFormat="1" ht="32.25" customHeight="1" thickBot="1">
      <c r="A72" s="262" t="s">
        <v>1273</v>
      </c>
      <c r="B72" s="263"/>
      <c r="C72" s="264"/>
      <c r="D72" s="264"/>
      <c r="E72" s="386"/>
      <c r="F72" s="263"/>
      <c r="G72" s="387"/>
      <c r="K72" s="51"/>
    </row>
    <row r="73" spans="1:15" s="31" customFormat="1" ht="12.75">
      <c r="A73" s="84" t="s">
        <v>503</v>
      </c>
      <c r="B73" s="458" t="s">
        <v>424</v>
      </c>
      <c r="C73" s="162" t="s">
        <v>1800</v>
      </c>
      <c r="D73" s="162" t="s">
        <v>1409</v>
      </c>
      <c r="E73" s="178">
        <v>90</v>
      </c>
      <c r="F73" s="178">
        <v>27.5</v>
      </c>
      <c r="G73" s="178">
        <f t="shared" si="1"/>
        <v>117.5</v>
      </c>
      <c r="H73" s="31">
        <v>22.45</v>
      </c>
      <c r="I73" s="31">
        <v>3.57</v>
      </c>
      <c r="J73" s="156">
        <v>26.02</v>
      </c>
      <c r="K73" s="51">
        <f>J73*3.6</f>
        <v>93.672</v>
      </c>
      <c r="O73" s="408">
        <f>F73*1.26</f>
        <v>34.65</v>
      </c>
    </row>
    <row r="74" spans="1:15" s="31" customFormat="1" ht="12.75">
      <c r="A74" s="27" t="s">
        <v>504</v>
      </c>
      <c r="B74" s="28" t="s">
        <v>1630</v>
      </c>
      <c r="C74" s="29" t="s">
        <v>1800</v>
      </c>
      <c r="D74" s="29" t="s">
        <v>1409</v>
      </c>
      <c r="E74" s="69">
        <v>90</v>
      </c>
      <c r="F74" s="178">
        <v>27.5</v>
      </c>
      <c r="G74" s="69">
        <f t="shared" si="1"/>
        <v>117.5</v>
      </c>
      <c r="H74" s="31">
        <v>22.59</v>
      </c>
      <c r="I74" s="31">
        <v>3.57</v>
      </c>
      <c r="J74" s="156">
        <v>26.16</v>
      </c>
      <c r="K74" s="51">
        <f>J74*3.6</f>
        <v>94.176</v>
      </c>
      <c r="O74" s="408">
        <f>F74*1.26</f>
        <v>34.65</v>
      </c>
    </row>
    <row r="75" spans="1:15" s="31" customFormat="1" ht="12.75">
      <c r="A75" s="27" t="s">
        <v>505</v>
      </c>
      <c r="B75" s="28" t="s">
        <v>463</v>
      </c>
      <c r="C75" s="29" t="s">
        <v>1800</v>
      </c>
      <c r="D75" s="29" t="s">
        <v>1409</v>
      </c>
      <c r="E75" s="69">
        <v>80</v>
      </c>
      <c r="F75" s="178">
        <v>27.5</v>
      </c>
      <c r="G75" s="69">
        <f t="shared" si="1"/>
        <v>107.5</v>
      </c>
      <c r="H75" s="31">
        <v>7.9</v>
      </c>
      <c r="I75" s="31">
        <v>3.57</v>
      </c>
      <c r="J75" s="156">
        <v>11.47</v>
      </c>
      <c r="K75" s="51">
        <f>J75*3.6</f>
        <v>41.292</v>
      </c>
      <c r="O75" s="408">
        <f>F75*1.26</f>
        <v>34.65</v>
      </c>
    </row>
    <row r="76" spans="1:11" s="31" customFormat="1" ht="12.75">
      <c r="A76" s="27" t="s">
        <v>506</v>
      </c>
      <c r="B76" s="28" t="s">
        <v>1445</v>
      </c>
      <c r="C76" s="29"/>
      <c r="D76" s="29" t="s">
        <v>1445</v>
      </c>
      <c r="E76" s="69"/>
      <c r="F76" s="69"/>
      <c r="G76" s="69"/>
      <c r="J76" s="156" t="s">
        <v>1445</v>
      </c>
      <c r="K76" s="51"/>
    </row>
    <row r="77" spans="1:11" s="31" customFormat="1" ht="12.75">
      <c r="A77" s="27" t="s">
        <v>507</v>
      </c>
      <c r="B77" s="28"/>
      <c r="C77" s="29"/>
      <c r="D77" s="29"/>
      <c r="E77" s="69"/>
      <c r="F77" s="69"/>
      <c r="G77" s="69"/>
      <c r="J77" s="156"/>
      <c r="K77" s="51"/>
    </row>
    <row r="78" spans="1:11" s="31" customFormat="1" ht="12.75">
      <c r="A78" s="27" t="s">
        <v>508</v>
      </c>
      <c r="B78" s="28"/>
      <c r="C78" s="29"/>
      <c r="D78" s="29"/>
      <c r="E78" s="69"/>
      <c r="F78" s="69"/>
      <c r="G78" s="69"/>
      <c r="J78" s="156"/>
      <c r="K78" s="51"/>
    </row>
    <row r="79" spans="1:11" s="31" customFormat="1" ht="12.75">
      <c r="A79" s="27" t="s">
        <v>509</v>
      </c>
      <c r="B79" s="28"/>
      <c r="C79" s="29"/>
      <c r="D79" s="29"/>
      <c r="E79" s="69"/>
      <c r="F79" s="69"/>
      <c r="G79" s="69"/>
      <c r="J79" s="156"/>
      <c r="K79" s="51"/>
    </row>
    <row r="80" spans="1:11" s="31" customFormat="1" ht="12.75">
      <c r="A80" s="27" t="s">
        <v>510</v>
      </c>
      <c r="B80" s="28"/>
      <c r="C80" s="29"/>
      <c r="D80" s="29"/>
      <c r="E80" s="69"/>
      <c r="F80" s="69"/>
      <c r="G80" s="69"/>
      <c r="J80" s="156"/>
      <c r="K80" s="51"/>
    </row>
    <row r="81" spans="1:11" s="31" customFormat="1" ht="12.75">
      <c r="A81" s="27" t="s">
        <v>511</v>
      </c>
      <c r="B81" s="28" t="s">
        <v>1445</v>
      </c>
      <c r="C81" s="29" t="s">
        <v>1445</v>
      </c>
      <c r="D81" s="29" t="s">
        <v>1445</v>
      </c>
      <c r="E81" s="69"/>
      <c r="F81" s="69"/>
      <c r="G81" s="69"/>
      <c r="I81" s="31" t="s">
        <v>1445</v>
      </c>
      <c r="J81" s="156" t="s">
        <v>1445</v>
      </c>
      <c r="K81" s="51"/>
    </row>
    <row r="82" spans="1:15" s="31" customFormat="1" ht="12.75">
      <c r="A82" s="163" t="s">
        <v>512</v>
      </c>
      <c r="B82" s="174" t="s">
        <v>1276</v>
      </c>
      <c r="C82" s="175" t="s">
        <v>513</v>
      </c>
      <c r="D82" s="175" t="s">
        <v>1409</v>
      </c>
      <c r="E82" s="177">
        <v>91.48</v>
      </c>
      <c r="F82" s="177">
        <v>19.5</v>
      </c>
      <c r="G82" s="177">
        <f t="shared" si="1"/>
        <v>110.98</v>
      </c>
      <c r="H82" s="31">
        <v>19.8</v>
      </c>
      <c r="I82" s="31">
        <v>2.62</v>
      </c>
      <c r="J82" s="156">
        <v>22.42</v>
      </c>
      <c r="K82" s="51">
        <f>J82*3.6</f>
        <v>80.712</v>
      </c>
      <c r="O82" s="408">
        <f>F82*1.26</f>
        <v>24.57</v>
      </c>
    </row>
    <row r="83" spans="1:11" s="32" customFormat="1" ht="13.5" thickBot="1">
      <c r="A83" s="316"/>
      <c r="B83" s="317"/>
      <c r="C83" s="315"/>
      <c r="D83" s="315"/>
      <c r="E83" s="256"/>
      <c r="F83" s="256"/>
      <c r="G83" s="256"/>
      <c r="K83" s="51"/>
    </row>
    <row r="84" spans="1:11" s="26" customFormat="1" ht="32.25" customHeight="1" thickBot="1">
      <c r="A84" s="22" t="s">
        <v>1274</v>
      </c>
      <c r="B84" s="23"/>
      <c r="C84" s="24"/>
      <c r="D84" s="24"/>
      <c r="E84" s="318"/>
      <c r="F84" s="23"/>
      <c r="G84" s="257"/>
      <c r="K84" s="51"/>
    </row>
    <row r="85" spans="1:15" s="31" customFormat="1" ht="12.75">
      <c r="A85" s="84" t="s">
        <v>514</v>
      </c>
      <c r="B85" s="85" t="s">
        <v>1275</v>
      </c>
      <c r="C85" s="162"/>
      <c r="D85" s="162" t="s">
        <v>1409</v>
      </c>
      <c r="E85" s="178">
        <v>138.6</v>
      </c>
      <c r="F85" s="178">
        <v>103</v>
      </c>
      <c r="G85" s="178">
        <f t="shared" si="1"/>
        <v>241.6</v>
      </c>
      <c r="H85" s="31">
        <v>19.21</v>
      </c>
      <c r="I85" s="31">
        <v>13.96</v>
      </c>
      <c r="J85" s="156">
        <v>33.17</v>
      </c>
      <c r="K85" s="51">
        <f>J85*3.6</f>
        <v>119.412</v>
      </c>
      <c r="O85" s="408">
        <f>F85*1.26</f>
        <v>129.78</v>
      </c>
    </row>
    <row r="86" spans="1:15" s="31" customFormat="1" ht="12.75">
      <c r="A86" s="27" t="s">
        <v>515</v>
      </c>
      <c r="B86" s="28" t="s">
        <v>1445</v>
      </c>
      <c r="C86" s="29"/>
      <c r="D86" s="29" t="s">
        <v>1445</v>
      </c>
      <c r="E86" s="69"/>
      <c r="F86" s="69"/>
      <c r="G86" s="69"/>
      <c r="J86" s="156" t="s">
        <v>1445</v>
      </c>
      <c r="K86" s="51"/>
      <c r="O86" s="408"/>
    </row>
    <row r="87" spans="1:15" s="31" customFormat="1" ht="12.75">
      <c r="A87" s="27" t="s">
        <v>516</v>
      </c>
      <c r="B87" s="28" t="s">
        <v>1445</v>
      </c>
      <c r="C87" s="29"/>
      <c r="D87" s="29" t="s">
        <v>1445</v>
      </c>
      <c r="E87" s="69"/>
      <c r="F87" s="203"/>
      <c r="G87" s="69"/>
      <c r="J87" s="156" t="s">
        <v>1445</v>
      </c>
      <c r="K87" s="51"/>
      <c r="O87" s="408"/>
    </row>
    <row r="88" spans="1:15" s="31" customFormat="1" ht="12.75">
      <c r="A88" s="27" t="s">
        <v>517</v>
      </c>
      <c r="B88" s="28" t="s">
        <v>1277</v>
      </c>
      <c r="C88" s="29" t="s">
        <v>183</v>
      </c>
      <c r="D88" s="29" t="s">
        <v>1411</v>
      </c>
      <c r="E88" s="69">
        <v>22.52</v>
      </c>
      <c r="F88" s="69">
        <v>1.55</v>
      </c>
      <c r="G88" s="69">
        <f t="shared" si="1"/>
        <v>24.07</v>
      </c>
      <c r="H88" s="31">
        <v>0.37</v>
      </c>
      <c r="I88" s="31">
        <v>0.21</v>
      </c>
      <c r="J88" s="156">
        <v>0.58</v>
      </c>
      <c r="K88" s="51">
        <f>J88*3.6</f>
        <v>2.088</v>
      </c>
      <c r="O88" s="408">
        <f>F88*1.26</f>
        <v>1.953</v>
      </c>
    </row>
    <row r="89" spans="1:15" s="31" customFormat="1" ht="12.75">
      <c r="A89" s="27" t="s">
        <v>518</v>
      </c>
      <c r="B89" s="28" t="s">
        <v>446</v>
      </c>
      <c r="C89" s="29" t="s">
        <v>183</v>
      </c>
      <c r="D89" s="29" t="s">
        <v>1409</v>
      </c>
      <c r="E89" s="69">
        <v>7.51</v>
      </c>
      <c r="F89" s="69">
        <v>1.55</v>
      </c>
      <c r="G89" s="69">
        <f t="shared" si="1"/>
        <v>9.06</v>
      </c>
      <c r="H89" s="31">
        <v>0.71</v>
      </c>
      <c r="I89" s="31">
        <v>0.21</v>
      </c>
      <c r="J89" s="156">
        <v>0.92</v>
      </c>
      <c r="K89" s="51">
        <f>J89*3.6</f>
        <v>3.3120000000000003</v>
      </c>
      <c r="O89" s="408">
        <f>F89*1.26</f>
        <v>1.953</v>
      </c>
    </row>
    <row r="90" spans="1:11" s="31" customFormat="1" ht="12.75">
      <c r="A90" s="27" t="s">
        <v>519</v>
      </c>
      <c r="B90" s="28" t="s">
        <v>1445</v>
      </c>
      <c r="C90" s="29"/>
      <c r="D90" s="29" t="s">
        <v>1445</v>
      </c>
      <c r="E90" s="203"/>
      <c r="F90" s="203"/>
      <c r="G90" s="151" t="s">
        <v>1445</v>
      </c>
      <c r="J90" s="31" t="s">
        <v>1445</v>
      </c>
      <c r="K90" s="51"/>
    </row>
    <row r="91" spans="1:11" s="31" customFormat="1" ht="12.75">
      <c r="A91" s="27" t="s">
        <v>520</v>
      </c>
      <c r="B91" s="28"/>
      <c r="C91" s="29"/>
      <c r="D91" s="29"/>
      <c r="E91" s="203"/>
      <c r="F91" s="203"/>
      <c r="G91" s="151"/>
      <c r="H91" s="31" t="s">
        <v>1445</v>
      </c>
      <c r="I91" s="31" t="s">
        <v>1445</v>
      </c>
      <c r="J91" s="31" t="s">
        <v>1445</v>
      </c>
      <c r="K91" s="51"/>
    </row>
    <row r="92" spans="1:11" s="31" customFormat="1" ht="12.75">
      <c r="A92" s="27" t="s">
        <v>521</v>
      </c>
      <c r="B92" s="28"/>
      <c r="C92" s="29"/>
      <c r="D92" s="29"/>
      <c r="E92" s="203"/>
      <c r="F92" s="203"/>
      <c r="G92" s="151"/>
      <c r="J92" s="31" t="s">
        <v>1445</v>
      </c>
      <c r="K92" s="51"/>
    </row>
    <row r="93" spans="1:11" s="31" customFormat="1" ht="12.75">
      <c r="A93" s="27" t="s">
        <v>522</v>
      </c>
      <c r="B93" s="28"/>
      <c r="C93" s="29"/>
      <c r="D93" s="29"/>
      <c r="E93" s="203"/>
      <c r="F93" s="203"/>
      <c r="G93" s="151"/>
      <c r="H93" s="31" t="s">
        <v>1445</v>
      </c>
      <c r="I93" s="31" t="s">
        <v>1445</v>
      </c>
      <c r="J93" s="31" t="s">
        <v>1445</v>
      </c>
      <c r="K93" s="51"/>
    </row>
    <row r="94" spans="4:10" ht="13.5" thickBot="1">
      <c r="D94" s="35" t="s">
        <v>1445</v>
      </c>
      <c r="E94" s="51"/>
      <c r="F94" s="51"/>
      <c r="G94" s="51" t="s">
        <v>1445</v>
      </c>
      <c r="J94" s="18" t="s">
        <v>1445</v>
      </c>
    </row>
    <row r="95" spans="1:11" s="26" customFormat="1" ht="32.25" customHeight="1" thickBot="1">
      <c r="A95" s="401" t="s">
        <v>1607</v>
      </c>
      <c r="B95" s="23"/>
      <c r="C95" s="24"/>
      <c r="D95" s="24"/>
      <c r="E95" s="318"/>
      <c r="F95" s="23"/>
      <c r="G95" s="257"/>
      <c r="K95" s="51"/>
    </row>
    <row r="96" spans="1:11" s="31" customFormat="1" ht="12.75">
      <c r="A96" s="84" t="s">
        <v>1608</v>
      </c>
      <c r="B96" s="85" t="s">
        <v>1613</v>
      </c>
      <c r="C96" s="162"/>
      <c r="D96" s="29" t="s">
        <v>1409</v>
      </c>
      <c r="E96" s="178">
        <v>6.14</v>
      </c>
      <c r="F96" s="178" t="s">
        <v>1622</v>
      </c>
      <c r="G96" s="178"/>
      <c r="J96" s="156"/>
      <c r="K96" s="51"/>
    </row>
    <row r="97" spans="1:11" s="31" customFormat="1" ht="12.75">
      <c r="A97" s="27" t="s">
        <v>1609</v>
      </c>
      <c r="B97" s="399" t="s">
        <v>1614</v>
      </c>
      <c r="C97" s="29"/>
      <c r="D97" s="29" t="s">
        <v>1409</v>
      </c>
      <c r="E97" s="69">
        <v>6.93</v>
      </c>
      <c r="F97" s="178" t="s">
        <v>1622</v>
      </c>
      <c r="G97" s="69"/>
      <c r="J97" s="156"/>
      <c r="K97" s="51"/>
    </row>
    <row r="98" spans="1:11" s="31" customFormat="1" ht="12.75">
      <c r="A98" s="84" t="s">
        <v>1610</v>
      </c>
      <c r="B98" s="400" t="s">
        <v>316</v>
      </c>
      <c r="C98" s="29"/>
      <c r="D98" s="29" t="s">
        <v>1409</v>
      </c>
      <c r="E98" s="69">
        <v>8.82</v>
      </c>
      <c r="F98" s="178" t="s">
        <v>1622</v>
      </c>
      <c r="G98" s="69"/>
      <c r="J98" s="156"/>
      <c r="K98" s="51"/>
    </row>
    <row r="99" spans="1:11" s="31" customFormat="1" ht="12.75">
      <c r="A99" s="27" t="s">
        <v>1611</v>
      </c>
      <c r="B99" s="399" t="s">
        <v>317</v>
      </c>
      <c r="C99" s="29"/>
      <c r="D99" s="29" t="s">
        <v>1409</v>
      </c>
      <c r="E99" s="69">
        <v>9.95</v>
      </c>
      <c r="F99" s="178" t="s">
        <v>1622</v>
      </c>
      <c r="G99" s="69"/>
      <c r="J99" s="156"/>
      <c r="K99" s="51"/>
    </row>
    <row r="100" spans="1:11" s="31" customFormat="1" ht="12.75">
      <c r="A100" s="84" t="s">
        <v>1612</v>
      </c>
      <c r="B100" s="28" t="s">
        <v>1615</v>
      </c>
      <c r="C100" s="29"/>
      <c r="D100" s="29" t="s">
        <v>1409</v>
      </c>
      <c r="E100" s="69">
        <v>28.51</v>
      </c>
      <c r="F100" s="178" t="s">
        <v>1622</v>
      </c>
      <c r="G100" s="69"/>
      <c r="J100" s="156"/>
      <c r="K100" s="51"/>
    </row>
    <row r="101" spans="1:11" s="31" customFormat="1" ht="12.75">
      <c r="A101" s="27" t="s">
        <v>1620</v>
      </c>
      <c r="B101" s="28" t="s">
        <v>1616</v>
      </c>
      <c r="C101" s="29"/>
      <c r="D101" s="29" t="s">
        <v>1409</v>
      </c>
      <c r="E101" s="69">
        <v>38.9</v>
      </c>
      <c r="F101" s="178" t="s">
        <v>1622</v>
      </c>
      <c r="G101" s="69"/>
      <c r="J101" s="156"/>
      <c r="K101" s="51"/>
    </row>
    <row r="102" spans="1:11" s="31" customFormat="1" ht="12.75">
      <c r="A102" s="84" t="s">
        <v>1621</v>
      </c>
      <c r="B102" s="28" t="s">
        <v>1617</v>
      </c>
      <c r="C102" s="29"/>
      <c r="D102" s="29" t="s">
        <v>1409</v>
      </c>
      <c r="E102" s="69">
        <v>96.3</v>
      </c>
      <c r="F102" s="178" t="s">
        <v>1622</v>
      </c>
      <c r="G102" s="69"/>
      <c r="J102" s="156"/>
      <c r="K102" s="51"/>
    </row>
    <row r="103" spans="1:11" s="31" customFormat="1" ht="12.75">
      <c r="A103" s="27" t="s">
        <v>1791</v>
      </c>
      <c r="B103" s="28" t="s">
        <v>1618</v>
      </c>
      <c r="C103" s="29"/>
      <c r="D103" s="29" t="s">
        <v>1409</v>
      </c>
      <c r="E103" s="203">
        <v>128.39</v>
      </c>
      <c r="F103" s="178" t="s">
        <v>1622</v>
      </c>
      <c r="G103" s="151"/>
      <c r="K103" s="51"/>
    </row>
    <row r="104" spans="1:11" s="31" customFormat="1" ht="12.75">
      <c r="A104" s="27" t="s">
        <v>1792</v>
      </c>
      <c r="B104" s="420" t="s">
        <v>1619</v>
      </c>
      <c r="C104" s="421"/>
      <c r="D104" s="29" t="s">
        <v>1409</v>
      </c>
      <c r="E104" s="422">
        <v>71.98</v>
      </c>
      <c r="F104" s="69" t="s">
        <v>1622</v>
      </c>
      <c r="G104" s="151"/>
      <c r="K104" s="51"/>
    </row>
    <row r="105" spans="1:11" s="26" customFormat="1" ht="19.5" customHeight="1">
      <c r="A105" s="423"/>
      <c r="B105" s="423"/>
      <c r="C105" s="424"/>
      <c r="D105" s="424"/>
      <c r="E105" s="402"/>
      <c r="F105" s="423"/>
      <c r="G105" s="402"/>
      <c r="K105" s="51"/>
    </row>
    <row r="106" spans="5:7" ht="0.75" customHeight="1">
      <c r="E106" s="51"/>
      <c r="F106" s="51"/>
      <c r="G106" s="51"/>
    </row>
    <row r="107" spans="5:7" ht="12.75">
      <c r="E107" s="51"/>
      <c r="F107" s="51"/>
      <c r="G107" s="51"/>
    </row>
    <row r="108" spans="5:7" ht="12.75">
      <c r="E108" s="51"/>
      <c r="F108" s="51"/>
      <c r="G108" s="51"/>
    </row>
    <row r="109" spans="5:7" ht="12.75">
      <c r="E109" s="51"/>
      <c r="F109" s="51"/>
      <c r="G109" s="51"/>
    </row>
    <row r="110" spans="5:7" ht="12.75">
      <c r="E110" s="51"/>
      <c r="F110" s="51"/>
      <c r="G110" s="51"/>
    </row>
    <row r="111" spans="5:7" ht="12.75">
      <c r="E111" s="51"/>
      <c r="F111" s="51"/>
      <c r="G111" s="51"/>
    </row>
    <row r="112" spans="5:7" ht="12.75">
      <c r="E112" s="51"/>
      <c r="F112" s="51"/>
      <c r="G112" s="51"/>
    </row>
    <row r="113" spans="5:7" ht="12.75">
      <c r="E113" s="51"/>
      <c r="F113" s="51"/>
      <c r="G113" s="51"/>
    </row>
    <row r="114" spans="5:7" ht="12.75">
      <c r="E114" s="51"/>
      <c r="F114" s="51"/>
      <c r="G114" s="51"/>
    </row>
    <row r="115" spans="5:7" ht="12.75">
      <c r="E115" s="51"/>
      <c r="F115" s="51"/>
      <c r="G115" s="51"/>
    </row>
    <row r="116" spans="5:7" ht="12.75">
      <c r="E116" s="51"/>
      <c r="F116" s="51"/>
      <c r="G116" s="51"/>
    </row>
    <row r="117" spans="5:7" ht="12.75">
      <c r="E117" s="51"/>
      <c r="F117" s="51"/>
      <c r="G117" s="51"/>
    </row>
    <row r="118" spans="5:7" ht="12.75">
      <c r="E118" s="51"/>
      <c r="F118" s="51"/>
      <c r="G118" s="51"/>
    </row>
    <row r="119" spans="5:7" ht="12.75">
      <c r="E119" s="51"/>
      <c r="F119" s="51"/>
      <c r="G119" s="51"/>
    </row>
    <row r="120" spans="5:7" ht="12.75">
      <c r="E120" s="51"/>
      <c r="F120" s="51"/>
      <c r="G120" s="51"/>
    </row>
    <row r="121" spans="5:7" ht="12.75">
      <c r="E121" s="51"/>
      <c r="F121" s="51"/>
      <c r="G121" s="51"/>
    </row>
    <row r="122" spans="5:7" ht="12.75">
      <c r="E122" s="51"/>
      <c r="F122" s="51"/>
      <c r="G122" s="51"/>
    </row>
    <row r="123" spans="5:7" ht="12.75">
      <c r="E123" s="51"/>
      <c r="F123" s="51"/>
      <c r="G123" s="51"/>
    </row>
    <row r="124" spans="5:7" ht="12.75">
      <c r="E124" s="51"/>
      <c r="F124" s="51"/>
      <c r="G124" s="51"/>
    </row>
    <row r="125" spans="5:7" ht="12.75">
      <c r="E125" s="51"/>
      <c r="F125" s="51"/>
      <c r="G125" s="51"/>
    </row>
    <row r="126" spans="5:7" ht="12.75">
      <c r="E126" s="51"/>
      <c r="F126" s="51"/>
      <c r="G126" s="51"/>
    </row>
    <row r="127" spans="5:7" ht="12.75">
      <c r="E127" s="51"/>
      <c r="F127" s="51"/>
      <c r="G127" s="51"/>
    </row>
    <row r="128" spans="5:7" ht="12.75">
      <c r="E128" s="51"/>
      <c r="F128" s="51"/>
      <c r="G128" s="51"/>
    </row>
    <row r="129" spans="5:7" ht="12.75">
      <c r="E129" s="51"/>
      <c r="F129" s="51"/>
      <c r="G129" s="51"/>
    </row>
    <row r="130" spans="5:7" ht="12.75">
      <c r="E130" s="51"/>
      <c r="F130" s="51"/>
      <c r="G130" s="51"/>
    </row>
    <row r="131" spans="5:7" ht="12.75">
      <c r="E131" s="51"/>
      <c r="F131" s="51"/>
      <c r="G131" s="51"/>
    </row>
    <row r="132" spans="5:7" ht="12.75">
      <c r="E132" s="51"/>
      <c r="F132" s="51"/>
      <c r="G132" s="51"/>
    </row>
    <row r="133" spans="5:7" ht="12.75">
      <c r="E133" s="51"/>
      <c r="F133" s="51"/>
      <c r="G133" s="51"/>
    </row>
    <row r="134" spans="5:7" ht="12.75">
      <c r="E134" s="51"/>
      <c r="F134" s="51"/>
      <c r="G134" s="51"/>
    </row>
    <row r="135" spans="5:7" ht="12.75">
      <c r="E135" s="51"/>
      <c r="F135" s="51"/>
      <c r="G135" s="51"/>
    </row>
    <row r="136" spans="5:7" ht="12.75">
      <c r="E136" s="51"/>
      <c r="F136" s="51"/>
      <c r="G136" s="51"/>
    </row>
    <row r="137" spans="5:7" ht="12.75">
      <c r="E137" s="51"/>
      <c r="F137" s="51"/>
      <c r="G137" s="51"/>
    </row>
    <row r="138" spans="5:7" ht="12.75">
      <c r="E138" s="51"/>
      <c r="F138" s="51"/>
      <c r="G138" s="51"/>
    </row>
    <row r="139" spans="5:7" ht="12.75">
      <c r="E139" s="51"/>
      <c r="F139" s="51"/>
      <c r="G139" s="51"/>
    </row>
    <row r="140" spans="5:7" ht="12.75">
      <c r="E140" s="51"/>
      <c r="F140" s="51"/>
      <c r="G140" s="51"/>
    </row>
    <row r="141" spans="5:7" ht="12.75">
      <c r="E141" s="51"/>
      <c r="F141" s="51"/>
      <c r="G141" s="51"/>
    </row>
    <row r="142" spans="5:7" ht="12.75">
      <c r="E142" s="51"/>
      <c r="F142" s="51"/>
      <c r="G142" s="51"/>
    </row>
    <row r="143" spans="5:7" ht="12.75">
      <c r="E143" s="51"/>
      <c r="F143" s="51"/>
      <c r="G143" s="51"/>
    </row>
    <row r="144" spans="5:7" ht="12.75">
      <c r="E144" s="51"/>
      <c r="F144" s="51"/>
      <c r="G144" s="51"/>
    </row>
    <row r="145" spans="5:7" ht="12.75">
      <c r="E145" s="51"/>
      <c r="F145" s="51"/>
      <c r="G145" s="51"/>
    </row>
    <row r="146" spans="5:7" ht="12.75">
      <c r="E146" s="51"/>
      <c r="F146" s="51"/>
      <c r="G146" s="51"/>
    </row>
    <row r="147" spans="5:7" ht="12.75">
      <c r="E147" s="51"/>
      <c r="F147" s="51"/>
      <c r="G147" s="51"/>
    </row>
    <row r="148" spans="5:7" ht="12.75">
      <c r="E148" s="51"/>
      <c r="F148" s="51"/>
      <c r="G148" s="51"/>
    </row>
    <row r="149" spans="5:7" ht="12.75">
      <c r="E149" s="51"/>
      <c r="F149" s="51"/>
      <c r="G149" s="51"/>
    </row>
    <row r="150" spans="5:7" ht="12.75">
      <c r="E150" s="51"/>
      <c r="F150" s="51"/>
      <c r="G150" s="51"/>
    </row>
    <row r="151" spans="5:7" ht="12.75">
      <c r="E151" s="51"/>
      <c r="F151" s="51"/>
      <c r="G151" s="51"/>
    </row>
    <row r="152" spans="5:7" ht="12.75">
      <c r="E152" s="51"/>
      <c r="F152" s="51"/>
      <c r="G152" s="51"/>
    </row>
    <row r="153" spans="5:7" ht="12.75">
      <c r="E153" s="51"/>
      <c r="F153" s="51"/>
      <c r="G153" s="51"/>
    </row>
    <row r="154" spans="5:7" ht="12.75">
      <c r="E154" s="51"/>
      <c r="F154" s="51"/>
      <c r="G154" s="51"/>
    </row>
    <row r="155" spans="5:7" ht="12.75">
      <c r="E155" s="51"/>
      <c r="F155" s="51"/>
      <c r="G155" s="51"/>
    </row>
    <row r="156" spans="5:7" ht="12.75">
      <c r="E156" s="51"/>
      <c r="F156" s="51"/>
      <c r="G156" s="51"/>
    </row>
    <row r="157" spans="5:7" ht="12.75">
      <c r="E157" s="51"/>
      <c r="F157" s="51"/>
      <c r="G157" s="51"/>
    </row>
    <row r="158" spans="5:7" ht="12.75">
      <c r="E158" s="51"/>
      <c r="F158" s="51"/>
      <c r="G158" s="51"/>
    </row>
    <row r="159" spans="5:7" ht="12.75">
      <c r="E159" s="51"/>
      <c r="F159" s="51"/>
      <c r="G159" s="51"/>
    </row>
    <row r="160" spans="5:7" ht="12.75">
      <c r="E160" s="51"/>
      <c r="F160" s="51"/>
      <c r="G160" s="51"/>
    </row>
    <row r="161" spans="5:7" ht="12.75">
      <c r="E161" s="51"/>
      <c r="F161" s="51"/>
      <c r="G161" s="51"/>
    </row>
    <row r="162" spans="5:7" ht="12.75">
      <c r="E162" s="51"/>
      <c r="F162" s="51"/>
      <c r="G162" s="51"/>
    </row>
    <row r="163" spans="5:7" ht="12.75">
      <c r="E163" s="51"/>
      <c r="F163" s="51"/>
      <c r="G163" s="51"/>
    </row>
    <row r="164" spans="5:7" ht="12.75">
      <c r="E164" s="51"/>
      <c r="F164" s="51"/>
      <c r="G164" s="51"/>
    </row>
    <row r="165" spans="5:7" ht="12.75">
      <c r="E165" s="51"/>
      <c r="F165" s="51"/>
      <c r="G165" s="51"/>
    </row>
    <row r="166" spans="5:7" ht="12.75">
      <c r="E166" s="51"/>
      <c r="F166" s="51"/>
      <c r="G166" s="51"/>
    </row>
    <row r="167" spans="5:7" ht="12.75">
      <c r="E167" s="51"/>
      <c r="F167" s="51"/>
      <c r="G167" s="51"/>
    </row>
    <row r="168" spans="5:7" ht="12.75">
      <c r="E168" s="51"/>
      <c r="F168" s="51"/>
      <c r="G168" s="51"/>
    </row>
    <row r="169" spans="5:7" ht="12.75">
      <c r="E169" s="51"/>
      <c r="F169" s="51"/>
      <c r="G169" s="51"/>
    </row>
    <row r="170" spans="5:7" ht="12.75">
      <c r="E170" s="51"/>
      <c r="F170" s="51"/>
      <c r="G170" s="51"/>
    </row>
    <row r="171" spans="5:7" ht="12.75">
      <c r="E171" s="51"/>
      <c r="F171" s="51"/>
      <c r="G171" s="51"/>
    </row>
    <row r="172" spans="5:7" ht="12.75">
      <c r="E172" s="51"/>
      <c r="F172" s="51"/>
      <c r="G172" s="51"/>
    </row>
    <row r="173" spans="5:7" ht="12.75">
      <c r="E173" s="51"/>
      <c r="F173" s="51"/>
      <c r="G173" s="51"/>
    </row>
    <row r="174" spans="5:7" ht="12.75">
      <c r="E174" s="51"/>
      <c r="F174" s="51"/>
      <c r="G174" s="51"/>
    </row>
    <row r="175" spans="5:7" ht="12.75">
      <c r="E175" s="51"/>
      <c r="F175" s="51"/>
      <c r="G175" s="51"/>
    </row>
    <row r="176" spans="5:7" ht="12.75">
      <c r="E176" s="51"/>
      <c r="F176" s="51"/>
      <c r="G176" s="51"/>
    </row>
    <row r="177" spans="5:7" ht="12.75">
      <c r="E177" s="51"/>
      <c r="F177" s="51"/>
      <c r="G177" s="51"/>
    </row>
    <row r="178" spans="5:7" ht="12.75">
      <c r="E178" s="51"/>
      <c r="F178" s="51"/>
      <c r="G178" s="51"/>
    </row>
    <row r="179" spans="5:7" ht="12.75">
      <c r="E179" s="51"/>
      <c r="F179" s="51"/>
      <c r="G179" s="51"/>
    </row>
    <row r="180" spans="5:7" ht="12.75">
      <c r="E180" s="51"/>
      <c r="F180" s="51"/>
      <c r="G180" s="51"/>
    </row>
    <row r="181" spans="5:7" ht="12.75">
      <c r="E181" s="51"/>
      <c r="F181" s="51"/>
      <c r="G181" s="51"/>
    </row>
    <row r="182" spans="5:7" ht="12.75">
      <c r="E182" s="51"/>
      <c r="F182" s="51"/>
      <c r="G182" s="51"/>
    </row>
    <row r="183" spans="5:7" ht="12.75">
      <c r="E183" s="51"/>
      <c r="F183" s="51"/>
      <c r="G183" s="51"/>
    </row>
    <row r="184" spans="5:7" ht="12.75">
      <c r="E184" s="51"/>
      <c r="F184" s="51"/>
      <c r="G184" s="51"/>
    </row>
    <row r="185" spans="5:7" ht="12.75">
      <c r="E185" s="51"/>
      <c r="F185" s="51"/>
      <c r="G185" s="51"/>
    </row>
    <row r="186" spans="5:7" ht="12.75">
      <c r="E186" s="51"/>
      <c r="F186" s="51"/>
      <c r="G186" s="51"/>
    </row>
    <row r="187" spans="5:7" ht="12.75">
      <c r="E187" s="51"/>
      <c r="F187" s="51"/>
      <c r="G187" s="51"/>
    </row>
    <row r="188" spans="5:7" ht="12.75">
      <c r="E188" s="51"/>
      <c r="F188" s="51"/>
      <c r="G188" s="51"/>
    </row>
    <row r="189" spans="5:7" ht="12.75">
      <c r="E189" s="51"/>
      <c r="F189" s="51"/>
      <c r="G189" s="51"/>
    </row>
    <row r="190" spans="5:7" ht="12.75">
      <c r="E190" s="51"/>
      <c r="F190" s="51"/>
      <c r="G190" s="51"/>
    </row>
    <row r="191" spans="5:7" ht="12.75">
      <c r="E191" s="51"/>
      <c r="F191" s="51"/>
      <c r="G191" s="51"/>
    </row>
    <row r="192" spans="5:7" ht="12.75">
      <c r="E192" s="51"/>
      <c r="F192" s="51"/>
      <c r="G192" s="51"/>
    </row>
    <row r="193" spans="5:7" ht="12.75">
      <c r="E193" s="51"/>
      <c r="F193" s="51"/>
      <c r="G193" s="51"/>
    </row>
    <row r="194" spans="5:7" ht="12.75">
      <c r="E194" s="51"/>
      <c r="F194" s="51"/>
      <c r="G194" s="51"/>
    </row>
    <row r="195" spans="5:7" ht="12.75">
      <c r="E195" s="51"/>
      <c r="F195" s="51"/>
      <c r="G195" s="51"/>
    </row>
    <row r="196" spans="5:7" ht="12.75">
      <c r="E196" s="51"/>
      <c r="F196" s="51"/>
      <c r="G196" s="51"/>
    </row>
    <row r="197" spans="5:7" ht="12.75">
      <c r="E197" s="51"/>
      <c r="F197" s="51"/>
      <c r="G197" s="51"/>
    </row>
    <row r="198" spans="5:7" ht="12.75">
      <c r="E198" s="51"/>
      <c r="F198" s="51"/>
      <c r="G198" s="51"/>
    </row>
    <row r="199" spans="5:7" ht="12.75">
      <c r="E199" s="51"/>
      <c r="F199" s="51"/>
      <c r="G199" s="51"/>
    </row>
    <row r="200" spans="5:7" ht="12.75">
      <c r="E200" s="51"/>
      <c r="F200" s="51"/>
      <c r="G200" s="51"/>
    </row>
    <row r="201" spans="5:7" ht="12.75">
      <c r="E201" s="51"/>
      <c r="F201" s="51"/>
      <c r="G201" s="51"/>
    </row>
    <row r="202" spans="5:7" ht="12.75">
      <c r="E202" s="51"/>
      <c r="F202" s="51"/>
      <c r="G202" s="51"/>
    </row>
    <row r="203" spans="5:7" ht="12.75">
      <c r="E203" s="51"/>
      <c r="F203" s="51"/>
      <c r="G203" s="51"/>
    </row>
    <row r="204" spans="5:7" ht="12.75">
      <c r="E204" s="51"/>
      <c r="F204" s="51"/>
      <c r="G204" s="51"/>
    </row>
    <row r="205" spans="5:7" ht="12.75">
      <c r="E205" s="51"/>
      <c r="F205" s="51"/>
      <c r="G205" s="51"/>
    </row>
    <row r="206" spans="5:7" ht="12.75">
      <c r="E206" s="51"/>
      <c r="F206" s="51"/>
      <c r="G206" s="51"/>
    </row>
    <row r="207" spans="5:7" ht="12.75">
      <c r="E207" s="51"/>
      <c r="F207" s="51"/>
      <c r="G207" s="51"/>
    </row>
    <row r="208" spans="5:7" ht="12.75">
      <c r="E208" s="51"/>
      <c r="F208" s="51"/>
      <c r="G208" s="51"/>
    </row>
    <row r="209" spans="5:7" ht="12.75">
      <c r="E209" s="51"/>
      <c r="F209" s="51"/>
      <c r="G209" s="51"/>
    </row>
    <row r="210" spans="5:7" ht="12.75">
      <c r="E210" s="51"/>
      <c r="F210" s="51"/>
      <c r="G210" s="51"/>
    </row>
    <row r="211" spans="5:7" ht="12.75">
      <c r="E211" s="51"/>
      <c r="F211" s="51"/>
      <c r="G211" s="51"/>
    </row>
    <row r="212" spans="5:7" ht="12.75">
      <c r="E212" s="51"/>
      <c r="F212" s="51"/>
      <c r="G212" s="51"/>
    </row>
    <row r="213" spans="5:7" ht="12.75">
      <c r="E213" s="51"/>
      <c r="F213" s="51"/>
      <c r="G213" s="51"/>
    </row>
    <row r="214" spans="5:7" ht="12.75">
      <c r="E214" s="51"/>
      <c r="F214" s="51"/>
      <c r="G214" s="51"/>
    </row>
    <row r="215" spans="5:7" ht="12.75">
      <c r="E215" s="51"/>
      <c r="F215" s="51"/>
      <c r="G215" s="51"/>
    </row>
    <row r="216" spans="5:7" ht="12.75">
      <c r="E216" s="51"/>
      <c r="F216" s="51"/>
      <c r="G216" s="51"/>
    </row>
    <row r="217" spans="5:7" ht="12.75">
      <c r="E217" s="51"/>
      <c r="F217" s="51"/>
      <c r="G217" s="51"/>
    </row>
    <row r="218" spans="5:7" ht="12.75">
      <c r="E218" s="51"/>
      <c r="F218" s="51"/>
      <c r="G218" s="51"/>
    </row>
    <row r="219" spans="5:7" ht="12.75">
      <c r="E219" s="51"/>
      <c r="F219" s="51"/>
      <c r="G219" s="51"/>
    </row>
    <row r="220" spans="5:7" ht="12.75">
      <c r="E220" s="51"/>
      <c r="F220" s="51"/>
      <c r="G220" s="51"/>
    </row>
    <row r="221" spans="5:7" ht="12.75">
      <c r="E221" s="51"/>
      <c r="F221" s="51"/>
      <c r="G221" s="51"/>
    </row>
    <row r="222" spans="5:7" ht="12.75">
      <c r="E222" s="51"/>
      <c r="F222" s="51"/>
      <c r="G222" s="51"/>
    </row>
    <row r="223" spans="5:7" ht="12.75">
      <c r="E223" s="51"/>
      <c r="F223" s="51"/>
      <c r="G223" s="51"/>
    </row>
    <row r="224" spans="5:7" ht="12.75">
      <c r="E224" s="51"/>
      <c r="F224" s="51"/>
      <c r="G224" s="51"/>
    </row>
    <row r="225" spans="5:7" ht="12.75">
      <c r="E225" s="51"/>
      <c r="F225" s="51"/>
      <c r="G225" s="51"/>
    </row>
    <row r="226" spans="5:7" ht="12.75">
      <c r="E226" s="51"/>
      <c r="F226" s="51"/>
      <c r="G226" s="51"/>
    </row>
    <row r="227" spans="5:7" ht="12.75">
      <c r="E227" s="51"/>
      <c r="F227" s="51"/>
      <c r="G227" s="51"/>
    </row>
    <row r="228" spans="5:7" ht="12.75">
      <c r="E228" s="51"/>
      <c r="F228" s="51"/>
      <c r="G228" s="51"/>
    </row>
    <row r="229" spans="5:7" ht="12.75">
      <c r="E229" s="51"/>
      <c r="F229" s="51"/>
      <c r="G229" s="51"/>
    </row>
    <row r="230" spans="5:7" ht="12.75">
      <c r="E230" s="51"/>
      <c r="F230" s="51"/>
      <c r="G230" s="51"/>
    </row>
    <row r="231" spans="5:7" ht="12.75">
      <c r="E231" s="51"/>
      <c r="F231" s="51"/>
      <c r="G231" s="51"/>
    </row>
    <row r="232" spans="5:7" ht="12.75">
      <c r="E232" s="51"/>
      <c r="F232" s="51"/>
      <c r="G232" s="51"/>
    </row>
    <row r="233" spans="5:7" ht="12.75">
      <c r="E233" s="51"/>
      <c r="F233" s="51"/>
      <c r="G233" s="51"/>
    </row>
    <row r="234" spans="5:7" ht="12.75">
      <c r="E234" s="51"/>
      <c r="F234" s="51"/>
      <c r="G234" s="51"/>
    </row>
    <row r="235" spans="5:7" ht="12.75">
      <c r="E235" s="51"/>
      <c r="F235" s="51"/>
      <c r="G235" s="51"/>
    </row>
    <row r="236" spans="5:7" ht="12.75">
      <c r="E236" s="51"/>
      <c r="F236" s="51"/>
      <c r="G236" s="51"/>
    </row>
    <row r="237" spans="5:7" ht="12.75">
      <c r="E237" s="51"/>
      <c r="F237" s="51"/>
      <c r="G237" s="51"/>
    </row>
    <row r="238" spans="5:7" ht="12.75">
      <c r="E238" s="51"/>
      <c r="F238" s="51"/>
      <c r="G238" s="51"/>
    </row>
    <row r="239" spans="5:7" ht="12.75">
      <c r="E239" s="51"/>
      <c r="F239" s="51"/>
      <c r="G239" s="51"/>
    </row>
    <row r="240" spans="5:7" ht="12.75">
      <c r="E240" s="51"/>
      <c r="F240" s="51"/>
      <c r="G240" s="51"/>
    </row>
    <row r="241" spans="5:7" ht="12.75">
      <c r="E241" s="51"/>
      <c r="F241" s="51"/>
      <c r="G241" s="51"/>
    </row>
    <row r="242" spans="5:7" ht="12.75">
      <c r="E242" s="51"/>
      <c r="F242" s="51"/>
      <c r="G242" s="51"/>
    </row>
    <row r="243" spans="5:7" ht="12.75">
      <c r="E243" s="51"/>
      <c r="F243" s="51"/>
      <c r="G243" s="51"/>
    </row>
    <row r="244" spans="5:7" ht="12.75">
      <c r="E244" s="51"/>
      <c r="F244" s="51"/>
      <c r="G244" s="51"/>
    </row>
    <row r="245" spans="5:7" ht="12.75">
      <c r="E245" s="51"/>
      <c r="F245" s="51"/>
      <c r="G245" s="51"/>
    </row>
    <row r="246" spans="5:7" ht="12.75">
      <c r="E246" s="51"/>
      <c r="F246" s="51"/>
      <c r="G246" s="51"/>
    </row>
    <row r="247" spans="5:7" ht="12.75">
      <c r="E247" s="51"/>
      <c r="F247" s="51"/>
      <c r="G247" s="51"/>
    </row>
    <row r="248" spans="5:7" ht="12.75">
      <c r="E248" s="51"/>
      <c r="F248" s="51"/>
      <c r="G248" s="51"/>
    </row>
    <row r="249" spans="5:7" ht="12.75">
      <c r="E249" s="51"/>
      <c r="F249" s="51"/>
      <c r="G249" s="51"/>
    </row>
    <row r="250" spans="5:7" ht="12.75">
      <c r="E250" s="51"/>
      <c r="F250" s="51"/>
      <c r="G250" s="51"/>
    </row>
    <row r="251" spans="5:7" ht="12.75">
      <c r="E251" s="51"/>
      <c r="F251" s="51"/>
      <c r="G251" s="51"/>
    </row>
    <row r="252" spans="5:7" ht="12.75">
      <c r="E252" s="51"/>
      <c r="F252" s="51"/>
      <c r="G252" s="51"/>
    </row>
    <row r="253" spans="5:7" ht="12.75">
      <c r="E253" s="51"/>
      <c r="F253" s="51"/>
      <c r="G253" s="51"/>
    </row>
    <row r="254" spans="5:7" ht="12.75">
      <c r="E254" s="51"/>
      <c r="F254" s="51"/>
      <c r="G254" s="51"/>
    </row>
    <row r="255" spans="5:7" ht="12.75">
      <c r="E255" s="51"/>
      <c r="F255" s="51"/>
      <c r="G255" s="51"/>
    </row>
    <row r="256" spans="5:7" ht="12.75">
      <c r="E256" s="51"/>
      <c r="F256" s="51"/>
      <c r="G256" s="51"/>
    </row>
    <row r="257" spans="5:7" ht="12.75">
      <c r="E257" s="51"/>
      <c r="F257" s="51"/>
      <c r="G257" s="51"/>
    </row>
    <row r="258" spans="5:7" ht="12.75">
      <c r="E258" s="51"/>
      <c r="F258" s="51"/>
      <c r="G258" s="51"/>
    </row>
    <row r="259" spans="5:7" ht="12.75">
      <c r="E259" s="51"/>
      <c r="F259" s="51"/>
      <c r="G259" s="51"/>
    </row>
    <row r="260" spans="5:7" ht="12.75">
      <c r="E260" s="51"/>
      <c r="F260" s="51"/>
      <c r="G260" s="51"/>
    </row>
    <row r="261" spans="5:7" ht="12.75">
      <c r="E261" s="51"/>
      <c r="F261" s="51"/>
      <c r="G261" s="51"/>
    </row>
    <row r="262" spans="5:7" ht="12.75">
      <c r="E262" s="51"/>
      <c r="F262" s="51"/>
      <c r="G262" s="51"/>
    </row>
    <row r="263" spans="5:7" ht="12.75">
      <c r="E263" s="51"/>
      <c r="F263" s="51"/>
      <c r="G263" s="51"/>
    </row>
    <row r="264" spans="5:7" ht="12.75">
      <c r="E264" s="51"/>
      <c r="F264" s="51"/>
      <c r="G264" s="51"/>
    </row>
    <row r="265" spans="5:7" ht="12.75">
      <c r="E265" s="51"/>
      <c r="F265" s="51"/>
      <c r="G265" s="51"/>
    </row>
    <row r="266" spans="5:7" ht="12.75">
      <c r="E266" s="51"/>
      <c r="F266" s="51"/>
      <c r="G266" s="51"/>
    </row>
    <row r="267" spans="5:7" ht="12.75">
      <c r="E267" s="51"/>
      <c r="F267" s="51"/>
      <c r="G267" s="51"/>
    </row>
    <row r="268" spans="5:7" ht="12.75">
      <c r="E268" s="51"/>
      <c r="F268" s="51"/>
      <c r="G268" s="51"/>
    </row>
    <row r="269" spans="5:7" ht="12.75">
      <c r="E269" s="51"/>
      <c r="F269" s="51"/>
      <c r="G269" s="51"/>
    </row>
    <row r="270" spans="5:7" ht="12.75">
      <c r="E270" s="51"/>
      <c r="F270" s="51"/>
      <c r="G270" s="51"/>
    </row>
    <row r="271" spans="5:7" ht="12.75">
      <c r="E271" s="51"/>
      <c r="F271" s="51"/>
      <c r="G271" s="51"/>
    </row>
    <row r="272" spans="5:7" ht="12.75">
      <c r="E272" s="51"/>
      <c r="F272" s="51"/>
      <c r="G272" s="51"/>
    </row>
    <row r="273" spans="5:7" ht="12.75">
      <c r="E273" s="51"/>
      <c r="F273" s="51"/>
      <c r="G273" s="51"/>
    </row>
    <row r="274" spans="5:7" ht="12.75">
      <c r="E274" s="51"/>
      <c r="F274" s="51"/>
      <c r="G274" s="51"/>
    </row>
    <row r="275" spans="5:7" ht="12.75">
      <c r="E275" s="51"/>
      <c r="F275" s="51"/>
      <c r="G275" s="51"/>
    </row>
    <row r="276" spans="5:7" ht="12.75">
      <c r="E276" s="51"/>
      <c r="F276" s="51"/>
      <c r="G276" s="51"/>
    </row>
    <row r="277" spans="5:7" ht="12.75">
      <c r="E277" s="51"/>
      <c r="F277" s="51"/>
      <c r="G277" s="51"/>
    </row>
    <row r="278" spans="5:7" ht="12.75">
      <c r="E278" s="51"/>
      <c r="F278" s="51"/>
      <c r="G278" s="51"/>
    </row>
    <row r="279" spans="5:7" ht="12.75">
      <c r="E279" s="51"/>
      <c r="F279" s="51"/>
      <c r="G279" s="51"/>
    </row>
    <row r="280" spans="5:7" ht="12.75">
      <c r="E280" s="51"/>
      <c r="F280" s="51"/>
      <c r="G280" s="51"/>
    </row>
    <row r="281" spans="5:7" ht="12.75">
      <c r="E281" s="51"/>
      <c r="F281" s="51"/>
      <c r="G281" s="51"/>
    </row>
    <row r="282" spans="5:7" ht="12.75">
      <c r="E282" s="51"/>
      <c r="F282" s="51"/>
      <c r="G282" s="51"/>
    </row>
    <row r="283" spans="5:7" ht="12.75">
      <c r="E283" s="51"/>
      <c r="F283" s="51"/>
      <c r="G283" s="51"/>
    </row>
    <row r="284" spans="5:7" ht="12.75">
      <c r="E284" s="51"/>
      <c r="F284" s="51"/>
      <c r="G284" s="51"/>
    </row>
    <row r="285" spans="5:7" ht="12.75">
      <c r="E285" s="51"/>
      <c r="F285" s="51"/>
      <c r="G285" s="51"/>
    </row>
    <row r="286" spans="5:7" ht="12.75">
      <c r="E286" s="51"/>
      <c r="F286" s="51"/>
      <c r="G286" s="51"/>
    </row>
    <row r="287" spans="5:7" ht="12.75">
      <c r="E287" s="51"/>
      <c r="F287" s="51"/>
      <c r="G287" s="51"/>
    </row>
    <row r="288" spans="5:7" ht="12.75">
      <c r="E288" s="51"/>
      <c r="F288" s="51"/>
      <c r="G288" s="51"/>
    </row>
    <row r="289" spans="5:7" ht="12.75">
      <c r="E289" s="51"/>
      <c r="F289" s="51"/>
      <c r="G289" s="51"/>
    </row>
    <row r="290" spans="5:7" ht="12.75">
      <c r="E290" s="51"/>
      <c r="F290" s="51"/>
      <c r="G290" s="51"/>
    </row>
    <row r="291" spans="5:7" ht="12.75">
      <c r="E291" s="51"/>
      <c r="F291" s="51"/>
      <c r="G291" s="51"/>
    </row>
    <row r="292" spans="5:7" ht="12.75">
      <c r="E292" s="51"/>
      <c r="F292" s="51"/>
      <c r="G292" s="51"/>
    </row>
    <row r="293" spans="5:7" ht="12.75">
      <c r="E293" s="51"/>
      <c r="F293" s="51"/>
      <c r="G293" s="51"/>
    </row>
    <row r="294" spans="5:7" ht="12.75">
      <c r="E294" s="51"/>
      <c r="F294" s="51"/>
      <c r="G294" s="51"/>
    </row>
    <row r="295" spans="5:7" ht="12.75">
      <c r="E295" s="51"/>
      <c r="F295" s="51"/>
      <c r="G295" s="51"/>
    </row>
    <row r="296" spans="5:7" ht="12.75">
      <c r="E296" s="51"/>
      <c r="F296" s="51"/>
      <c r="G296" s="51"/>
    </row>
    <row r="297" spans="5:7" ht="12.75">
      <c r="E297" s="51"/>
      <c r="F297" s="51"/>
      <c r="G297" s="51"/>
    </row>
    <row r="298" spans="5:7" ht="12.75">
      <c r="E298" s="51"/>
      <c r="F298" s="51"/>
      <c r="G298" s="51"/>
    </row>
    <row r="299" spans="5:7" ht="12.75">
      <c r="E299" s="51"/>
      <c r="F299" s="51"/>
      <c r="G299" s="51"/>
    </row>
    <row r="300" spans="5:7" ht="12.75">
      <c r="E300" s="51"/>
      <c r="F300" s="51"/>
      <c r="G300" s="51"/>
    </row>
    <row r="301" spans="5:7" ht="12.75">
      <c r="E301" s="51"/>
      <c r="F301" s="51"/>
      <c r="G301" s="51"/>
    </row>
    <row r="302" spans="5:7" ht="12.75">
      <c r="E302" s="51"/>
      <c r="F302" s="51"/>
      <c r="G302" s="51"/>
    </row>
    <row r="303" spans="5:7" ht="12.75">
      <c r="E303" s="51"/>
      <c r="F303" s="51"/>
      <c r="G303" s="51"/>
    </row>
    <row r="304" spans="5:7" ht="12.75">
      <c r="E304" s="51"/>
      <c r="F304" s="51"/>
      <c r="G304" s="51"/>
    </row>
    <row r="305" spans="5:7" ht="12.75">
      <c r="E305" s="51"/>
      <c r="F305" s="51"/>
      <c r="G305" s="51"/>
    </row>
    <row r="306" spans="5:7" ht="12.75">
      <c r="E306" s="51"/>
      <c r="F306" s="51"/>
      <c r="G306" s="51"/>
    </row>
    <row r="307" spans="5:7" ht="12.75">
      <c r="E307" s="51"/>
      <c r="F307" s="51"/>
      <c r="G307" s="51"/>
    </row>
    <row r="308" spans="5:7" ht="12.75">
      <c r="E308" s="51"/>
      <c r="F308" s="51"/>
      <c r="G308" s="51"/>
    </row>
    <row r="309" spans="5:7" ht="12.75">
      <c r="E309" s="51"/>
      <c r="F309" s="51"/>
      <c r="G309" s="51"/>
    </row>
    <row r="310" spans="5:7" ht="12.75">
      <c r="E310" s="51"/>
      <c r="F310" s="51"/>
      <c r="G310" s="51"/>
    </row>
    <row r="311" spans="5:7" ht="12.75">
      <c r="E311" s="51"/>
      <c r="F311" s="51"/>
      <c r="G311" s="51"/>
    </row>
    <row r="312" spans="5:7" ht="12.75">
      <c r="E312" s="51"/>
      <c r="F312" s="51"/>
      <c r="G312" s="51"/>
    </row>
    <row r="313" spans="5:7" ht="12.75">
      <c r="E313" s="51"/>
      <c r="F313" s="51"/>
      <c r="G313" s="51"/>
    </row>
    <row r="314" spans="5:7" ht="12.75">
      <c r="E314" s="51"/>
      <c r="F314" s="51"/>
      <c r="G314" s="51"/>
    </row>
    <row r="315" spans="5:7" ht="12.75">
      <c r="E315" s="51"/>
      <c r="F315" s="51"/>
      <c r="G315" s="51"/>
    </row>
    <row r="316" spans="5:7" ht="12.75">
      <c r="E316" s="51"/>
      <c r="F316" s="51"/>
      <c r="G316" s="51"/>
    </row>
    <row r="317" spans="5:7" ht="12.75">
      <c r="E317" s="51"/>
      <c r="F317" s="51"/>
      <c r="G317" s="51"/>
    </row>
    <row r="318" spans="5:7" ht="12.75">
      <c r="E318" s="51"/>
      <c r="F318" s="51"/>
      <c r="G318" s="51"/>
    </row>
    <row r="319" spans="5:7" ht="12.75">
      <c r="E319" s="51"/>
      <c r="F319" s="51"/>
      <c r="G319" s="51"/>
    </row>
    <row r="320" spans="5:7" ht="12.75">
      <c r="E320" s="51"/>
      <c r="F320" s="51"/>
      <c r="G320" s="51"/>
    </row>
    <row r="321" spans="5:7" ht="12.75">
      <c r="E321" s="51"/>
      <c r="F321" s="51"/>
      <c r="G321" s="51"/>
    </row>
    <row r="322" spans="5:7" ht="12.75">
      <c r="E322" s="51"/>
      <c r="F322" s="51"/>
      <c r="G322" s="51"/>
    </row>
    <row r="323" spans="5:7" ht="12.75">
      <c r="E323" s="51"/>
      <c r="F323" s="51"/>
      <c r="G323" s="51"/>
    </row>
    <row r="324" spans="5:7" ht="12.75">
      <c r="E324" s="51"/>
      <c r="F324" s="51"/>
      <c r="G324" s="51"/>
    </row>
    <row r="325" spans="5:7" ht="12.75">
      <c r="E325" s="51"/>
      <c r="F325" s="51"/>
      <c r="G325" s="51"/>
    </row>
    <row r="326" spans="5:7" ht="12.75">
      <c r="E326" s="51"/>
      <c r="F326" s="51"/>
      <c r="G326" s="51"/>
    </row>
    <row r="327" spans="5:7" ht="12.75">
      <c r="E327" s="51"/>
      <c r="F327" s="51"/>
      <c r="G327" s="51"/>
    </row>
    <row r="328" spans="5:7" ht="12.75">
      <c r="E328" s="51"/>
      <c r="F328" s="51"/>
      <c r="G328" s="51"/>
    </row>
    <row r="329" spans="5:7" ht="12.75">
      <c r="E329" s="51"/>
      <c r="F329" s="51"/>
      <c r="G329" s="51"/>
    </row>
    <row r="330" spans="5:7" ht="12.75">
      <c r="E330" s="51"/>
      <c r="F330" s="51"/>
      <c r="G330" s="51"/>
    </row>
    <row r="331" spans="5:7" ht="12.75">
      <c r="E331" s="51"/>
      <c r="F331" s="51"/>
      <c r="G331" s="51"/>
    </row>
    <row r="332" spans="5:7" ht="12.75">
      <c r="E332" s="51"/>
      <c r="F332" s="51"/>
      <c r="G332" s="51"/>
    </row>
    <row r="333" spans="5:7" ht="12.75">
      <c r="E333" s="51"/>
      <c r="F333" s="51"/>
      <c r="G333" s="51"/>
    </row>
    <row r="334" spans="5:7" ht="12.75">
      <c r="E334" s="51"/>
      <c r="F334" s="51"/>
      <c r="G334" s="51"/>
    </row>
    <row r="335" spans="5:7" ht="12.75">
      <c r="E335" s="51"/>
      <c r="F335" s="51"/>
      <c r="G335" s="51"/>
    </row>
    <row r="336" spans="5:7" ht="12.75">
      <c r="E336" s="51"/>
      <c r="F336" s="51"/>
      <c r="G336" s="51"/>
    </row>
    <row r="337" spans="5:7" ht="12.75">
      <c r="E337" s="51"/>
      <c r="F337" s="51"/>
      <c r="G337" s="51"/>
    </row>
    <row r="338" spans="5:7" ht="12.75">
      <c r="E338" s="51"/>
      <c r="F338" s="51"/>
      <c r="G338" s="51"/>
    </row>
    <row r="339" spans="5:7" ht="12.75">
      <c r="E339" s="51"/>
      <c r="F339" s="51"/>
      <c r="G339" s="51"/>
    </row>
    <row r="340" spans="5:7" ht="12.75">
      <c r="E340" s="51"/>
      <c r="F340" s="51"/>
      <c r="G340" s="51"/>
    </row>
    <row r="341" spans="5:7" ht="12.75">
      <c r="E341" s="51"/>
      <c r="F341" s="51"/>
      <c r="G341" s="51"/>
    </row>
    <row r="342" spans="5:7" ht="12.75">
      <c r="E342" s="51"/>
      <c r="F342" s="51"/>
      <c r="G342" s="51"/>
    </row>
    <row r="343" spans="5:7" ht="12.75">
      <c r="E343" s="51"/>
      <c r="F343" s="51"/>
      <c r="G343" s="51"/>
    </row>
    <row r="344" spans="5:7" ht="12.75">
      <c r="E344" s="51"/>
      <c r="F344" s="51"/>
      <c r="G344" s="51"/>
    </row>
    <row r="345" spans="5:7" ht="12.75">
      <c r="E345" s="51"/>
      <c r="F345" s="51"/>
      <c r="G345" s="51"/>
    </row>
    <row r="346" spans="5:7" ht="12.75">
      <c r="E346" s="51"/>
      <c r="F346" s="51"/>
      <c r="G346" s="51"/>
    </row>
    <row r="347" spans="5:7" ht="12.75">
      <c r="E347" s="51"/>
      <c r="F347" s="51"/>
      <c r="G347" s="51"/>
    </row>
    <row r="348" spans="5:7" ht="12.75">
      <c r="E348" s="51"/>
      <c r="F348" s="51"/>
      <c r="G348" s="51"/>
    </row>
    <row r="349" spans="5:7" ht="12.75">
      <c r="E349" s="51"/>
      <c r="F349" s="51"/>
      <c r="G349" s="51"/>
    </row>
    <row r="350" spans="5:7" ht="12.75">
      <c r="E350" s="51"/>
      <c r="F350" s="51"/>
      <c r="G350" s="51"/>
    </row>
    <row r="351" spans="5:7" ht="12.75">
      <c r="E351" s="51"/>
      <c r="F351" s="51"/>
      <c r="G351" s="51"/>
    </row>
    <row r="352" spans="5:7" ht="12.75">
      <c r="E352" s="51"/>
      <c r="F352" s="51"/>
      <c r="G352" s="51"/>
    </row>
    <row r="353" spans="5:7" ht="12.75">
      <c r="E353" s="51"/>
      <c r="F353" s="51"/>
      <c r="G353" s="51"/>
    </row>
    <row r="354" spans="5:7" ht="12.75">
      <c r="E354" s="51"/>
      <c r="F354" s="51"/>
      <c r="G354" s="51"/>
    </row>
    <row r="355" spans="5:7" ht="12.75">
      <c r="E355" s="51"/>
      <c r="F355" s="51"/>
      <c r="G355" s="51"/>
    </row>
    <row r="356" spans="5:7" ht="12.75">
      <c r="E356" s="51"/>
      <c r="F356" s="51"/>
      <c r="G356" s="51"/>
    </row>
    <row r="357" spans="5:7" ht="12.75">
      <c r="E357" s="51"/>
      <c r="F357" s="51"/>
      <c r="G357" s="51"/>
    </row>
    <row r="358" spans="5:7" ht="12.75">
      <c r="E358" s="51"/>
      <c r="F358" s="51"/>
      <c r="G358" s="51"/>
    </row>
    <row r="359" spans="5:7" ht="12.75">
      <c r="E359" s="51"/>
      <c r="F359" s="51"/>
      <c r="G359" s="51"/>
    </row>
    <row r="360" spans="5:7" ht="12.75">
      <c r="E360" s="51"/>
      <c r="F360" s="51"/>
      <c r="G360" s="51"/>
    </row>
    <row r="361" spans="5:7" ht="12.75">
      <c r="E361" s="51"/>
      <c r="F361" s="51"/>
      <c r="G361" s="51"/>
    </row>
    <row r="362" spans="5:7" ht="12.75">
      <c r="E362" s="51"/>
      <c r="F362" s="51"/>
      <c r="G362" s="51"/>
    </row>
    <row r="363" spans="5:7" ht="12.75">
      <c r="E363" s="51"/>
      <c r="F363" s="51"/>
      <c r="G363" s="51"/>
    </row>
    <row r="364" spans="5:7" ht="12.75">
      <c r="E364" s="51"/>
      <c r="F364" s="51"/>
      <c r="G364" s="51"/>
    </row>
    <row r="365" spans="5:7" ht="12.75">
      <c r="E365" s="51"/>
      <c r="F365" s="51"/>
      <c r="G365" s="51"/>
    </row>
    <row r="366" spans="5:7" ht="12.75">
      <c r="E366" s="51"/>
      <c r="F366" s="51"/>
      <c r="G366" s="51"/>
    </row>
    <row r="367" spans="5:7" ht="12.75">
      <c r="E367" s="51"/>
      <c r="F367" s="51"/>
      <c r="G367" s="51"/>
    </row>
    <row r="368" spans="5:7" ht="12.75">
      <c r="E368" s="51"/>
      <c r="F368" s="51"/>
      <c r="G368" s="51"/>
    </row>
    <row r="369" spans="5:7" ht="12.75">
      <c r="E369" s="51"/>
      <c r="F369" s="51"/>
      <c r="G369" s="51"/>
    </row>
    <row r="370" spans="5:7" ht="12.75">
      <c r="E370" s="51"/>
      <c r="F370" s="51"/>
      <c r="G370" s="51"/>
    </row>
    <row r="371" spans="5:7" ht="12.75">
      <c r="E371" s="51"/>
      <c r="F371" s="51"/>
      <c r="G371" s="51"/>
    </row>
    <row r="372" spans="5:7" ht="12.75">
      <c r="E372" s="51"/>
      <c r="F372" s="51"/>
      <c r="G372" s="51"/>
    </row>
    <row r="373" spans="5:7" ht="12.75">
      <c r="E373" s="51"/>
      <c r="F373" s="51"/>
      <c r="G373" s="51"/>
    </row>
    <row r="374" spans="5:7" ht="12.75">
      <c r="E374" s="51"/>
      <c r="F374" s="51"/>
      <c r="G374" s="51"/>
    </row>
    <row r="375" spans="5:7" ht="12.75">
      <c r="E375" s="51"/>
      <c r="F375" s="51"/>
      <c r="G375" s="51"/>
    </row>
    <row r="376" spans="5:7" ht="12.75">
      <c r="E376" s="51"/>
      <c r="F376" s="51"/>
      <c r="G376" s="51"/>
    </row>
    <row r="377" spans="5:7" ht="12.75">
      <c r="E377" s="51"/>
      <c r="F377" s="51"/>
      <c r="G377" s="51"/>
    </row>
    <row r="378" spans="5:7" ht="12.75">
      <c r="E378" s="51"/>
      <c r="F378" s="51"/>
      <c r="G378" s="51"/>
    </row>
    <row r="379" spans="5:7" ht="12.75">
      <c r="E379" s="51"/>
      <c r="F379" s="51"/>
      <c r="G379" s="51"/>
    </row>
    <row r="380" spans="5:7" ht="12.75">
      <c r="E380" s="51"/>
      <c r="F380" s="51"/>
      <c r="G380" s="51"/>
    </row>
    <row r="381" spans="5:7" ht="12.75">
      <c r="E381" s="51"/>
      <c r="F381" s="51"/>
      <c r="G381" s="51"/>
    </row>
    <row r="382" spans="5:7" ht="12.75">
      <c r="E382" s="51"/>
      <c r="F382" s="51"/>
      <c r="G382" s="51"/>
    </row>
    <row r="383" spans="5:7" ht="12.75">
      <c r="E383" s="51"/>
      <c r="F383" s="51"/>
      <c r="G383" s="51"/>
    </row>
    <row r="384" spans="5:7" ht="12.75">
      <c r="E384" s="51"/>
      <c r="F384" s="51"/>
      <c r="G384" s="51"/>
    </row>
    <row r="385" spans="5:7" ht="12.75">
      <c r="E385" s="51"/>
      <c r="F385" s="51"/>
      <c r="G385" s="51"/>
    </row>
    <row r="386" spans="5:7" ht="12.75">
      <c r="E386" s="51"/>
      <c r="F386" s="51"/>
      <c r="G386" s="51"/>
    </row>
    <row r="387" spans="5:7" ht="12.75">
      <c r="E387" s="51"/>
      <c r="F387" s="51"/>
      <c r="G387" s="51"/>
    </row>
    <row r="388" spans="5:7" ht="12.75">
      <c r="E388" s="51"/>
      <c r="F388" s="51"/>
      <c r="G388" s="51"/>
    </row>
    <row r="389" spans="5:7" ht="12.75">
      <c r="E389" s="51"/>
      <c r="F389" s="51"/>
      <c r="G389" s="51"/>
    </row>
    <row r="390" spans="5:7" ht="12.75">
      <c r="E390" s="51"/>
      <c r="F390" s="51"/>
      <c r="G390" s="51"/>
    </row>
    <row r="391" spans="5:7" ht="12.75">
      <c r="E391" s="51"/>
      <c r="F391" s="51"/>
      <c r="G391" s="51"/>
    </row>
    <row r="392" spans="5:7" ht="12.75">
      <c r="E392" s="51"/>
      <c r="F392" s="51"/>
      <c r="G392" s="51"/>
    </row>
    <row r="393" spans="5:7" ht="12.75">
      <c r="E393" s="51"/>
      <c r="F393" s="51"/>
      <c r="G393" s="51"/>
    </row>
    <row r="394" spans="5:7" ht="12.75">
      <c r="E394" s="51"/>
      <c r="F394" s="51"/>
      <c r="G394" s="51"/>
    </row>
    <row r="395" spans="5:7" ht="12.75">
      <c r="E395" s="51"/>
      <c r="F395" s="51"/>
      <c r="G395" s="51"/>
    </row>
    <row r="396" spans="5:7" ht="12.75">
      <c r="E396" s="51"/>
      <c r="F396" s="51"/>
      <c r="G396" s="51"/>
    </row>
    <row r="397" spans="5:7" ht="12.75">
      <c r="E397" s="51"/>
      <c r="F397" s="51"/>
      <c r="G397" s="51"/>
    </row>
    <row r="398" spans="5:7" ht="12.75">
      <c r="E398" s="51"/>
      <c r="F398" s="51"/>
      <c r="G398" s="51"/>
    </row>
    <row r="399" spans="5:7" ht="12.75">
      <c r="E399" s="51"/>
      <c r="F399" s="51"/>
      <c r="G399" s="51"/>
    </row>
    <row r="400" spans="5:7" ht="12.75">
      <c r="E400" s="51"/>
      <c r="F400" s="51"/>
      <c r="G400" s="51"/>
    </row>
    <row r="401" spans="5:7" ht="12.75">
      <c r="E401" s="51"/>
      <c r="F401" s="51"/>
      <c r="G401" s="51"/>
    </row>
    <row r="402" spans="5:7" ht="12.75">
      <c r="E402" s="51"/>
      <c r="F402" s="51"/>
      <c r="G402" s="51"/>
    </row>
    <row r="403" spans="5:7" ht="12.75">
      <c r="E403" s="51"/>
      <c r="F403" s="51"/>
      <c r="G403" s="51"/>
    </row>
    <row r="404" spans="5:7" ht="12.75">
      <c r="E404" s="51"/>
      <c r="F404" s="51"/>
      <c r="G404" s="51"/>
    </row>
    <row r="405" spans="5:7" ht="12.75">
      <c r="E405" s="51"/>
      <c r="F405" s="51"/>
      <c r="G405" s="51"/>
    </row>
    <row r="406" spans="5:7" ht="12.75">
      <c r="E406" s="51"/>
      <c r="F406" s="51"/>
      <c r="G406" s="51"/>
    </row>
    <row r="407" spans="5:7" ht="12.75">
      <c r="E407" s="51"/>
      <c r="F407" s="51"/>
      <c r="G407" s="51"/>
    </row>
    <row r="408" spans="5:7" ht="12.75">
      <c r="E408" s="51"/>
      <c r="F408" s="51"/>
      <c r="G408" s="51"/>
    </row>
    <row r="409" spans="5:7" ht="12.75">
      <c r="E409" s="51"/>
      <c r="F409" s="51"/>
      <c r="G409" s="51"/>
    </row>
    <row r="410" spans="5:7" ht="12.75">
      <c r="E410" s="51"/>
      <c r="F410" s="51"/>
      <c r="G410" s="51"/>
    </row>
    <row r="411" spans="5:7" ht="12.75">
      <c r="E411" s="51"/>
      <c r="F411" s="51"/>
      <c r="G411" s="51"/>
    </row>
    <row r="412" spans="5:7" ht="12.75">
      <c r="E412" s="51"/>
      <c r="F412" s="51"/>
      <c r="G412" s="51"/>
    </row>
    <row r="413" spans="5:7" ht="12.75">
      <c r="E413" s="51"/>
      <c r="F413" s="51"/>
      <c r="G413" s="51"/>
    </row>
    <row r="414" spans="5:7" ht="12.75">
      <c r="E414" s="51"/>
      <c r="F414" s="51"/>
      <c r="G414" s="51"/>
    </row>
    <row r="415" spans="5:7" ht="12.75">
      <c r="E415" s="51"/>
      <c r="F415" s="51"/>
      <c r="G415" s="51"/>
    </row>
    <row r="416" spans="5:7" ht="12.75">
      <c r="E416" s="51"/>
      <c r="F416" s="51"/>
      <c r="G416" s="51"/>
    </row>
    <row r="417" spans="5:7" ht="12.75">
      <c r="E417" s="51"/>
      <c r="F417" s="51"/>
      <c r="G417" s="51"/>
    </row>
    <row r="418" spans="5:7" ht="12.75">
      <c r="E418" s="51"/>
      <c r="F418" s="51"/>
      <c r="G418" s="51"/>
    </row>
    <row r="419" spans="5:7" ht="12.75">
      <c r="E419" s="51"/>
      <c r="F419" s="51"/>
      <c r="G419" s="51"/>
    </row>
    <row r="420" spans="5:7" ht="12.75">
      <c r="E420" s="51"/>
      <c r="F420" s="51"/>
      <c r="G420" s="51"/>
    </row>
    <row r="421" spans="5:7" ht="12.75">
      <c r="E421" s="51"/>
      <c r="F421" s="51"/>
      <c r="G421" s="51"/>
    </row>
    <row r="422" spans="5:7" ht="12.75">
      <c r="E422" s="51"/>
      <c r="F422" s="51"/>
      <c r="G422" s="51"/>
    </row>
    <row r="423" spans="5:7" ht="12.75">
      <c r="E423" s="51"/>
      <c r="F423" s="51"/>
      <c r="G423" s="51"/>
    </row>
    <row r="424" spans="5:7" ht="12.75">
      <c r="E424" s="51"/>
      <c r="F424" s="51"/>
      <c r="G424" s="51"/>
    </row>
    <row r="425" spans="5:7" ht="12.75">
      <c r="E425" s="51"/>
      <c r="F425" s="51"/>
      <c r="G425" s="51"/>
    </row>
    <row r="426" spans="5:7" ht="12.75">
      <c r="E426" s="51"/>
      <c r="F426" s="51"/>
      <c r="G426" s="51"/>
    </row>
    <row r="427" spans="5:7" ht="12.75">
      <c r="E427" s="51"/>
      <c r="F427" s="51"/>
      <c r="G427" s="51"/>
    </row>
    <row r="428" spans="5:7" ht="12.75">
      <c r="E428" s="51"/>
      <c r="F428" s="51"/>
      <c r="G428" s="51"/>
    </row>
    <row r="429" spans="5:7" ht="12.75">
      <c r="E429" s="51"/>
      <c r="F429" s="51"/>
      <c r="G429" s="51"/>
    </row>
    <row r="430" spans="5:7" ht="12.75">
      <c r="E430" s="51"/>
      <c r="F430" s="51"/>
      <c r="G430" s="51"/>
    </row>
    <row r="431" spans="5:7" ht="12.75">
      <c r="E431" s="51"/>
      <c r="F431" s="51"/>
      <c r="G431" s="51"/>
    </row>
    <row r="432" spans="5:7" ht="12.75">
      <c r="E432" s="51"/>
      <c r="F432" s="51"/>
      <c r="G432" s="51"/>
    </row>
    <row r="433" spans="5:7" ht="12.75">
      <c r="E433" s="51"/>
      <c r="F433" s="51"/>
      <c r="G433" s="51"/>
    </row>
    <row r="434" spans="5:7" ht="12.75">
      <c r="E434" s="51"/>
      <c r="F434" s="51"/>
      <c r="G434" s="51"/>
    </row>
    <row r="435" spans="5:7" ht="12.75">
      <c r="E435" s="51"/>
      <c r="F435" s="51"/>
      <c r="G435" s="51"/>
    </row>
    <row r="436" spans="5:7" ht="12.75">
      <c r="E436" s="51"/>
      <c r="F436" s="51"/>
      <c r="G436" s="51"/>
    </row>
    <row r="437" spans="5:7" ht="12.75">
      <c r="E437" s="51"/>
      <c r="F437" s="51"/>
      <c r="G437" s="51"/>
    </row>
    <row r="438" spans="5:7" ht="12.75">
      <c r="E438" s="51"/>
      <c r="F438" s="51"/>
      <c r="G438" s="51"/>
    </row>
    <row r="439" spans="5:7" ht="12.75">
      <c r="E439" s="51"/>
      <c r="F439" s="51"/>
      <c r="G439" s="51"/>
    </row>
    <row r="440" spans="5:7" ht="12.75">
      <c r="E440" s="51"/>
      <c r="F440" s="51"/>
      <c r="G440" s="51"/>
    </row>
    <row r="441" spans="5:7" ht="12.75">
      <c r="E441" s="51"/>
      <c r="F441" s="51"/>
      <c r="G441" s="51"/>
    </row>
    <row r="442" spans="5:7" ht="12.75">
      <c r="E442" s="51"/>
      <c r="F442" s="51"/>
      <c r="G442" s="51"/>
    </row>
    <row r="443" spans="5:7" ht="12.75">
      <c r="E443" s="51"/>
      <c r="F443" s="51"/>
      <c r="G443" s="51"/>
    </row>
    <row r="444" spans="5:7" ht="12.75">
      <c r="E444" s="51"/>
      <c r="F444" s="51"/>
      <c r="G444" s="51"/>
    </row>
    <row r="445" spans="5:7" ht="12.75">
      <c r="E445" s="51"/>
      <c r="F445" s="51"/>
      <c r="G445" s="51"/>
    </row>
    <row r="446" spans="5:7" ht="12.75">
      <c r="E446" s="51"/>
      <c r="F446" s="51"/>
      <c r="G446" s="51"/>
    </row>
    <row r="447" spans="5:7" ht="12.75">
      <c r="E447" s="51"/>
      <c r="F447" s="51"/>
      <c r="G447" s="51"/>
    </row>
    <row r="448" spans="5:7" ht="12.75">
      <c r="E448" s="51"/>
      <c r="F448" s="51"/>
      <c r="G448" s="51"/>
    </row>
    <row r="449" spans="5:7" ht="12.75">
      <c r="E449" s="51"/>
      <c r="F449" s="51"/>
      <c r="G449" s="51"/>
    </row>
    <row r="450" spans="5:7" ht="12.75">
      <c r="E450" s="51"/>
      <c r="F450" s="51"/>
      <c r="G450" s="51"/>
    </row>
    <row r="451" spans="5:7" ht="12.75">
      <c r="E451" s="51"/>
      <c r="F451" s="51"/>
      <c r="G451" s="51"/>
    </row>
    <row r="452" spans="5:7" ht="12.75">
      <c r="E452" s="51"/>
      <c r="F452" s="51"/>
      <c r="G452" s="51"/>
    </row>
    <row r="453" spans="5:7" ht="12.75">
      <c r="E453" s="51"/>
      <c r="F453" s="51"/>
      <c r="G453" s="51"/>
    </row>
    <row r="454" spans="5:7" ht="12.75">
      <c r="E454" s="51"/>
      <c r="F454" s="51"/>
      <c r="G454" s="51"/>
    </row>
    <row r="455" spans="5:7" ht="12.75">
      <c r="E455" s="51"/>
      <c r="F455" s="51"/>
      <c r="G455" s="51"/>
    </row>
    <row r="456" spans="5:7" ht="12.75">
      <c r="E456" s="51"/>
      <c r="F456" s="51"/>
      <c r="G456" s="51"/>
    </row>
    <row r="457" spans="5:7" ht="12.75">
      <c r="E457" s="51"/>
      <c r="F457" s="51"/>
      <c r="G457" s="51"/>
    </row>
    <row r="458" spans="5:7" ht="12.75">
      <c r="E458" s="51"/>
      <c r="F458" s="51"/>
      <c r="G458" s="51"/>
    </row>
    <row r="459" spans="5:7" ht="12.75">
      <c r="E459" s="51"/>
      <c r="F459" s="51"/>
      <c r="G459" s="51"/>
    </row>
    <row r="460" spans="5:7" ht="12.75">
      <c r="E460" s="51"/>
      <c r="F460" s="51"/>
      <c r="G460" s="51"/>
    </row>
    <row r="461" spans="5:7" ht="12.75">
      <c r="E461" s="51"/>
      <c r="F461" s="51"/>
      <c r="G461" s="51"/>
    </row>
    <row r="462" spans="5:7" ht="12.75">
      <c r="E462" s="51"/>
      <c r="F462" s="51"/>
      <c r="G462" s="51"/>
    </row>
    <row r="463" spans="5:7" ht="12.75">
      <c r="E463" s="51"/>
      <c r="F463" s="51"/>
      <c r="G463" s="51"/>
    </row>
    <row r="464" spans="5:7" ht="12.75">
      <c r="E464" s="51"/>
      <c r="F464" s="51"/>
      <c r="G464" s="51"/>
    </row>
    <row r="465" spans="5:7" ht="12.75">
      <c r="E465" s="51"/>
      <c r="F465" s="51"/>
      <c r="G465" s="51"/>
    </row>
    <row r="466" spans="5:7" ht="12.75">
      <c r="E466" s="51"/>
      <c r="F466" s="51"/>
      <c r="G466" s="51"/>
    </row>
    <row r="467" spans="5:7" ht="12.75">
      <c r="E467" s="51"/>
      <c r="F467" s="51"/>
      <c r="G467" s="51"/>
    </row>
    <row r="468" spans="5:7" ht="12.75">
      <c r="E468" s="51"/>
      <c r="F468" s="51"/>
      <c r="G468" s="51"/>
    </row>
    <row r="469" spans="5:7" ht="12.75">
      <c r="E469" s="51"/>
      <c r="F469" s="51"/>
      <c r="G469" s="51"/>
    </row>
    <row r="470" spans="5:7" ht="12.75">
      <c r="E470" s="51"/>
      <c r="F470" s="51"/>
      <c r="G470" s="51"/>
    </row>
    <row r="471" spans="5:7" ht="12.75">
      <c r="E471" s="51"/>
      <c r="F471" s="51"/>
      <c r="G471" s="51"/>
    </row>
    <row r="472" spans="5:7" ht="12.75">
      <c r="E472" s="51"/>
      <c r="F472" s="51"/>
      <c r="G472" s="51"/>
    </row>
    <row r="473" spans="5:7" ht="12.75">
      <c r="E473" s="51"/>
      <c r="F473" s="51"/>
      <c r="G473" s="51"/>
    </row>
    <row r="474" spans="5:7" ht="12.75">
      <c r="E474" s="51"/>
      <c r="F474" s="51"/>
      <c r="G474" s="51"/>
    </row>
    <row r="475" spans="5:7" ht="12.75">
      <c r="E475" s="51"/>
      <c r="F475" s="51"/>
      <c r="G475" s="51"/>
    </row>
    <row r="476" spans="5:7" ht="12.75">
      <c r="E476" s="51"/>
      <c r="F476" s="51"/>
      <c r="G476" s="51"/>
    </row>
    <row r="477" spans="5:7" ht="12.75">
      <c r="E477" s="51"/>
      <c r="F477" s="51"/>
      <c r="G477" s="51"/>
    </row>
    <row r="478" spans="5:7" ht="12.75">
      <c r="E478" s="51"/>
      <c r="F478" s="51"/>
      <c r="G478" s="51"/>
    </row>
    <row r="479" spans="5:7" ht="12.75">
      <c r="E479" s="51"/>
      <c r="F479" s="51"/>
      <c r="G479" s="51"/>
    </row>
    <row r="480" spans="5:7" ht="12.75">
      <c r="E480" s="51"/>
      <c r="F480" s="51"/>
      <c r="G480" s="51"/>
    </row>
    <row r="481" spans="5:7" ht="12.75">
      <c r="E481" s="51"/>
      <c r="F481" s="51"/>
      <c r="G481" s="51"/>
    </row>
    <row r="482" spans="5:7" ht="12.75">
      <c r="E482" s="51"/>
      <c r="F482" s="51"/>
      <c r="G482" s="51"/>
    </row>
    <row r="483" spans="5:7" ht="12.75">
      <c r="E483" s="51"/>
      <c r="F483" s="51"/>
      <c r="G483" s="51"/>
    </row>
    <row r="484" spans="5:7" ht="12.75">
      <c r="E484" s="51"/>
      <c r="F484" s="51"/>
      <c r="G484" s="51"/>
    </row>
    <row r="485" spans="5:7" ht="12.75">
      <c r="E485" s="51"/>
      <c r="F485" s="51"/>
      <c r="G485" s="51"/>
    </row>
    <row r="486" spans="5:7" ht="12.75">
      <c r="E486" s="51"/>
      <c r="F486" s="51"/>
      <c r="G486" s="51"/>
    </row>
    <row r="487" spans="5:7" ht="12.75">
      <c r="E487" s="51"/>
      <c r="F487" s="51"/>
      <c r="G487" s="51"/>
    </row>
    <row r="488" spans="5:7" ht="12.75">
      <c r="E488" s="51"/>
      <c r="F488" s="51"/>
      <c r="G488" s="51"/>
    </row>
    <row r="489" spans="5:7" ht="12.75">
      <c r="E489" s="51"/>
      <c r="F489" s="51"/>
      <c r="G489" s="51"/>
    </row>
    <row r="490" spans="5:7" ht="12.75">
      <c r="E490" s="51"/>
      <c r="F490" s="51"/>
      <c r="G490" s="51"/>
    </row>
    <row r="491" spans="5:7" ht="12.75">
      <c r="E491" s="51"/>
      <c r="F491" s="51"/>
      <c r="G491" s="51"/>
    </row>
    <row r="492" spans="5:7" ht="12.75">
      <c r="E492" s="51"/>
      <c r="F492" s="51"/>
      <c r="G492" s="51"/>
    </row>
    <row r="493" spans="5:7" ht="12.75">
      <c r="E493" s="51"/>
      <c r="F493" s="51"/>
      <c r="G493" s="51"/>
    </row>
    <row r="494" spans="5:7" ht="12.75">
      <c r="E494" s="51"/>
      <c r="F494" s="51"/>
      <c r="G494" s="51"/>
    </row>
    <row r="495" spans="5:7" ht="12.75">
      <c r="E495" s="51"/>
      <c r="F495" s="51"/>
      <c r="G495" s="51"/>
    </row>
    <row r="496" spans="5:7" ht="12.75">
      <c r="E496" s="51"/>
      <c r="F496" s="51"/>
      <c r="G496" s="51"/>
    </row>
    <row r="497" spans="5:7" ht="12.75">
      <c r="E497" s="51"/>
      <c r="F497" s="51"/>
      <c r="G497" s="51"/>
    </row>
    <row r="498" spans="5:7" ht="12.75">
      <c r="E498" s="51"/>
      <c r="F498" s="51"/>
      <c r="G498" s="51"/>
    </row>
    <row r="499" spans="5:7" ht="12.75">
      <c r="E499" s="51"/>
      <c r="F499" s="51"/>
      <c r="G499" s="51"/>
    </row>
    <row r="500" spans="5:7" ht="12.75">
      <c r="E500" s="51"/>
      <c r="F500" s="51"/>
      <c r="G500" s="51"/>
    </row>
    <row r="501" spans="5:7" ht="12.75">
      <c r="E501" s="51"/>
      <c r="F501" s="51"/>
      <c r="G501" s="51"/>
    </row>
    <row r="502" spans="5:7" ht="12.75">
      <c r="E502" s="51"/>
      <c r="F502" s="51"/>
      <c r="G502" s="51"/>
    </row>
    <row r="503" spans="5:7" ht="12.75">
      <c r="E503" s="51"/>
      <c r="F503" s="51"/>
      <c r="G503" s="51"/>
    </row>
    <row r="504" spans="5:7" ht="12.75">
      <c r="E504" s="51"/>
      <c r="F504" s="51"/>
      <c r="G504" s="51"/>
    </row>
    <row r="505" spans="5:7" ht="12.75">
      <c r="E505" s="51"/>
      <c r="F505" s="51"/>
      <c r="G505" s="51"/>
    </row>
    <row r="506" spans="5:7" ht="12.75">
      <c r="E506" s="51"/>
      <c r="F506" s="51"/>
      <c r="G506" s="51"/>
    </row>
    <row r="507" spans="5:7" ht="12.75">
      <c r="E507" s="51"/>
      <c r="F507" s="51"/>
      <c r="G507" s="51"/>
    </row>
    <row r="508" spans="5:7" ht="12.75">
      <c r="E508" s="51"/>
      <c r="F508" s="51"/>
      <c r="G508" s="51"/>
    </row>
    <row r="509" spans="5:7" ht="12.75">
      <c r="E509" s="51"/>
      <c r="F509" s="51"/>
      <c r="G509" s="51"/>
    </row>
    <row r="510" spans="5:7" ht="12.75">
      <c r="E510" s="51"/>
      <c r="F510" s="51"/>
      <c r="G510" s="51"/>
    </row>
    <row r="511" spans="5:7" ht="12.75">
      <c r="E511" s="51"/>
      <c r="F511" s="51"/>
      <c r="G511" s="51"/>
    </row>
    <row r="512" spans="5:7" ht="12.75">
      <c r="E512" s="51"/>
      <c r="F512" s="51"/>
      <c r="G512" s="51"/>
    </row>
    <row r="513" spans="5:7" ht="12.75">
      <c r="E513" s="51"/>
      <c r="F513" s="51"/>
      <c r="G513" s="51"/>
    </row>
    <row r="514" spans="5:7" ht="12.75">
      <c r="E514" s="51"/>
      <c r="F514" s="51"/>
      <c r="G514" s="51"/>
    </row>
    <row r="515" spans="5:7" ht="12.75">
      <c r="E515" s="51"/>
      <c r="F515" s="51"/>
      <c r="G515" s="51"/>
    </row>
    <row r="516" spans="5:7" ht="12.75">
      <c r="E516" s="51"/>
      <c r="F516" s="51"/>
      <c r="G516" s="51"/>
    </row>
    <row r="517" spans="5:7" ht="12.75">
      <c r="E517" s="51"/>
      <c r="F517" s="51"/>
      <c r="G517" s="51"/>
    </row>
    <row r="518" spans="5:7" ht="12.75">
      <c r="E518" s="51"/>
      <c r="F518" s="51"/>
      <c r="G518" s="51"/>
    </row>
    <row r="519" spans="5:7" ht="12.75">
      <c r="E519" s="51"/>
      <c r="F519" s="51"/>
      <c r="G519" s="51"/>
    </row>
    <row r="520" spans="5:7" ht="12.75">
      <c r="E520" s="51"/>
      <c r="F520" s="51"/>
      <c r="G520" s="51"/>
    </row>
    <row r="521" spans="5:7" ht="12.75">
      <c r="E521" s="51"/>
      <c r="F521" s="51"/>
      <c r="G521" s="51"/>
    </row>
    <row r="522" spans="5:7" ht="12.75">
      <c r="E522" s="51"/>
      <c r="F522" s="51"/>
      <c r="G522" s="51"/>
    </row>
    <row r="523" spans="5:7" ht="12.75">
      <c r="E523" s="51"/>
      <c r="F523" s="51"/>
      <c r="G523" s="51"/>
    </row>
    <row r="524" spans="5:7" ht="12.75">
      <c r="E524" s="51"/>
      <c r="F524" s="51"/>
      <c r="G524" s="51"/>
    </row>
    <row r="525" spans="5:7" ht="12.75">
      <c r="E525" s="51"/>
      <c r="F525" s="51"/>
      <c r="G525" s="51"/>
    </row>
    <row r="526" spans="5:7" ht="12.75">
      <c r="E526" s="51"/>
      <c r="F526" s="51"/>
      <c r="G526" s="51"/>
    </row>
    <row r="527" spans="5:7" ht="12.75">
      <c r="E527" s="51"/>
      <c r="F527" s="51"/>
      <c r="G527" s="51"/>
    </row>
    <row r="528" spans="5:7" ht="12.75">
      <c r="E528" s="51"/>
      <c r="F528" s="51"/>
      <c r="G528" s="51"/>
    </row>
    <row r="529" spans="5:7" ht="12.75">
      <c r="E529" s="51"/>
      <c r="F529" s="51"/>
      <c r="G529" s="51"/>
    </row>
    <row r="530" spans="5:7" ht="12.75">
      <c r="E530" s="51"/>
      <c r="F530" s="51"/>
      <c r="G530" s="51"/>
    </row>
    <row r="531" spans="5:7" ht="12.75">
      <c r="E531" s="51"/>
      <c r="F531" s="51"/>
      <c r="G531" s="51"/>
    </row>
    <row r="532" spans="5:7" ht="12.75">
      <c r="E532" s="51"/>
      <c r="F532" s="51"/>
      <c r="G532" s="51"/>
    </row>
    <row r="533" spans="5:7" ht="12.75">
      <c r="E533" s="51"/>
      <c r="F533" s="51"/>
      <c r="G533" s="51"/>
    </row>
    <row r="534" spans="5:7" ht="12.75">
      <c r="E534" s="51"/>
      <c r="F534" s="51"/>
      <c r="G534" s="51"/>
    </row>
    <row r="535" spans="5:7" ht="12.75">
      <c r="E535" s="51"/>
      <c r="F535" s="51"/>
      <c r="G535" s="51"/>
    </row>
    <row r="536" spans="5:7" ht="12.75">
      <c r="E536" s="51"/>
      <c r="F536" s="51"/>
      <c r="G536" s="51"/>
    </row>
    <row r="537" spans="5:7" ht="12.75">
      <c r="E537" s="51"/>
      <c r="F537" s="51"/>
      <c r="G537" s="51"/>
    </row>
    <row r="538" spans="5:7" ht="12.75">
      <c r="E538" s="51"/>
      <c r="F538" s="51"/>
      <c r="G538" s="51"/>
    </row>
    <row r="539" spans="5:7" ht="12.75">
      <c r="E539" s="51"/>
      <c r="F539" s="51"/>
      <c r="G539" s="51"/>
    </row>
    <row r="540" spans="5:7" ht="12.75">
      <c r="E540" s="51"/>
      <c r="F540" s="51"/>
      <c r="G540" s="51"/>
    </row>
    <row r="541" spans="5:7" ht="12.75">
      <c r="E541" s="51"/>
      <c r="F541" s="51"/>
      <c r="G541" s="51"/>
    </row>
    <row r="542" spans="5:7" ht="12.75">
      <c r="E542" s="51"/>
      <c r="F542" s="51"/>
      <c r="G542" s="51"/>
    </row>
    <row r="543" spans="5:7" ht="12.75">
      <c r="E543" s="51"/>
      <c r="F543" s="51"/>
      <c r="G543" s="51"/>
    </row>
    <row r="544" spans="5:7" ht="12.75">
      <c r="E544" s="51"/>
      <c r="F544" s="51"/>
      <c r="G544" s="51"/>
    </row>
    <row r="545" spans="5:7" ht="12.75">
      <c r="E545" s="51"/>
      <c r="F545" s="51"/>
      <c r="G545" s="51"/>
    </row>
    <row r="546" spans="5:7" ht="12.75">
      <c r="E546" s="51"/>
      <c r="F546" s="51"/>
      <c r="G546" s="51"/>
    </row>
    <row r="547" spans="5:7" ht="12.75">
      <c r="E547" s="51"/>
      <c r="F547" s="51"/>
      <c r="G547" s="51"/>
    </row>
    <row r="548" spans="5:7" ht="12.75">
      <c r="E548" s="51"/>
      <c r="F548" s="51"/>
      <c r="G548" s="51"/>
    </row>
    <row r="549" spans="5:7" ht="12.75">
      <c r="E549" s="51"/>
      <c r="F549" s="51"/>
      <c r="G549" s="51"/>
    </row>
    <row r="550" spans="5:7" ht="12.75">
      <c r="E550" s="51"/>
      <c r="F550" s="51"/>
      <c r="G550" s="51"/>
    </row>
    <row r="551" spans="5:7" ht="12.75">
      <c r="E551" s="51"/>
      <c r="F551" s="51"/>
      <c r="G551" s="51"/>
    </row>
    <row r="552" spans="5:7" ht="12.75">
      <c r="E552" s="51"/>
      <c r="F552" s="51"/>
      <c r="G552" s="51"/>
    </row>
    <row r="553" spans="5:7" ht="12.75">
      <c r="E553" s="51"/>
      <c r="F553" s="51"/>
      <c r="G553" s="51"/>
    </row>
    <row r="554" spans="5:7" ht="12.75">
      <c r="E554" s="51"/>
      <c r="F554" s="51"/>
      <c r="G554" s="51"/>
    </row>
    <row r="555" spans="5:7" ht="12.75">
      <c r="E555" s="51"/>
      <c r="F555" s="51"/>
      <c r="G555" s="51"/>
    </row>
    <row r="556" spans="5:7" ht="12.75">
      <c r="E556" s="51"/>
      <c r="F556" s="51"/>
      <c r="G556" s="51"/>
    </row>
    <row r="557" spans="5:7" ht="12.75">
      <c r="E557" s="51"/>
      <c r="F557" s="51"/>
      <c r="G557" s="51"/>
    </row>
    <row r="558" spans="5:7" ht="12.75">
      <c r="E558" s="51"/>
      <c r="F558" s="51"/>
      <c r="G558" s="51"/>
    </row>
    <row r="559" spans="5:7" ht="12.75">
      <c r="E559" s="51"/>
      <c r="F559" s="51"/>
      <c r="G559" s="51"/>
    </row>
    <row r="560" spans="5:7" ht="12.75">
      <c r="E560" s="51"/>
      <c r="F560" s="51"/>
      <c r="G560" s="51"/>
    </row>
    <row r="561" spans="5:7" ht="12.75">
      <c r="E561" s="51"/>
      <c r="F561" s="51"/>
      <c r="G561" s="51"/>
    </row>
    <row r="562" spans="5:7" ht="12.75">
      <c r="E562" s="51"/>
      <c r="F562" s="51"/>
      <c r="G562" s="51"/>
    </row>
    <row r="563" spans="5:7" ht="12.75">
      <c r="E563" s="51"/>
      <c r="F563" s="51"/>
      <c r="G563" s="51"/>
    </row>
    <row r="564" spans="5:7" ht="12.75">
      <c r="E564" s="51"/>
      <c r="F564" s="51"/>
      <c r="G564" s="51"/>
    </row>
    <row r="565" spans="5:7" ht="12.75">
      <c r="E565" s="51"/>
      <c r="F565" s="51"/>
      <c r="G565" s="51"/>
    </row>
    <row r="566" spans="5:7" ht="12.75">
      <c r="E566" s="51"/>
      <c r="F566" s="51"/>
      <c r="G566" s="51"/>
    </row>
    <row r="567" spans="5:7" ht="12.75">
      <c r="E567" s="51"/>
      <c r="F567" s="51"/>
      <c r="G567" s="51"/>
    </row>
    <row r="568" spans="5:7" ht="12.75">
      <c r="E568" s="51"/>
      <c r="F568" s="51"/>
      <c r="G568" s="51"/>
    </row>
    <row r="569" spans="5:7" ht="12.75">
      <c r="E569" s="51"/>
      <c r="F569" s="51"/>
      <c r="G569" s="51"/>
    </row>
    <row r="570" spans="5:7" ht="12.75">
      <c r="E570" s="51"/>
      <c r="F570" s="51"/>
      <c r="G570" s="51"/>
    </row>
    <row r="571" spans="5:7" ht="12.75">
      <c r="E571" s="51"/>
      <c r="F571" s="51"/>
      <c r="G571" s="51"/>
    </row>
    <row r="572" spans="5:7" ht="12.75">
      <c r="E572" s="51"/>
      <c r="F572" s="51"/>
      <c r="G572" s="51"/>
    </row>
    <row r="573" spans="5:7" ht="12.75">
      <c r="E573" s="51"/>
      <c r="F573" s="51"/>
      <c r="G573" s="51"/>
    </row>
    <row r="574" spans="5:7" ht="12.75">
      <c r="E574" s="51"/>
      <c r="F574" s="51"/>
      <c r="G574" s="51"/>
    </row>
    <row r="575" spans="5:7" ht="12.75">
      <c r="E575" s="51"/>
      <c r="F575" s="51"/>
      <c r="G575" s="51"/>
    </row>
    <row r="576" spans="5:7" ht="12.75">
      <c r="E576" s="51"/>
      <c r="F576" s="51"/>
      <c r="G576" s="51"/>
    </row>
    <row r="577" spans="5:7" ht="12.75">
      <c r="E577" s="51"/>
      <c r="F577" s="51"/>
      <c r="G577" s="51"/>
    </row>
    <row r="578" spans="5:7" ht="12.75">
      <c r="E578" s="51"/>
      <c r="F578" s="51"/>
      <c r="G578" s="51"/>
    </row>
    <row r="579" spans="5:7" ht="12.75">
      <c r="E579" s="51"/>
      <c r="F579" s="51"/>
      <c r="G579" s="51"/>
    </row>
    <row r="580" spans="5:7" ht="12.75">
      <c r="E580" s="51"/>
      <c r="F580" s="51"/>
      <c r="G580" s="51"/>
    </row>
    <row r="581" spans="5:7" ht="12.75">
      <c r="E581" s="51"/>
      <c r="F581" s="51"/>
      <c r="G581" s="51"/>
    </row>
    <row r="582" spans="5:7" ht="12.75">
      <c r="E582" s="51"/>
      <c r="F582" s="51"/>
      <c r="G582" s="51"/>
    </row>
    <row r="583" spans="5:7" ht="12.75">
      <c r="E583" s="51"/>
      <c r="F583" s="51"/>
      <c r="G583" s="51"/>
    </row>
    <row r="584" spans="5:7" ht="12.75">
      <c r="E584" s="51"/>
      <c r="F584" s="51"/>
      <c r="G584" s="51"/>
    </row>
    <row r="585" spans="5:7" ht="12.75">
      <c r="E585" s="51"/>
      <c r="F585" s="51"/>
      <c r="G585" s="51"/>
    </row>
    <row r="586" spans="5:7" ht="12.75">
      <c r="E586" s="51"/>
      <c r="F586" s="51"/>
      <c r="G586" s="51"/>
    </row>
    <row r="587" spans="5:7" ht="12.75">
      <c r="E587" s="51"/>
      <c r="F587" s="51"/>
      <c r="G587" s="51"/>
    </row>
    <row r="588" spans="5:7" ht="12.75">
      <c r="E588" s="51"/>
      <c r="F588" s="51"/>
      <c r="G588" s="51"/>
    </row>
    <row r="589" spans="5:7" ht="12.75">
      <c r="E589" s="51"/>
      <c r="F589" s="51"/>
      <c r="G589" s="51"/>
    </row>
    <row r="590" spans="5:7" ht="12.75">
      <c r="E590" s="51"/>
      <c r="F590" s="51"/>
      <c r="G590" s="51"/>
    </row>
    <row r="591" spans="5:7" ht="12.75">
      <c r="E591" s="51"/>
      <c r="F591" s="51"/>
      <c r="G591" s="51"/>
    </row>
    <row r="592" spans="5:7" ht="12.75">
      <c r="E592" s="51"/>
      <c r="F592" s="51"/>
      <c r="G592" s="51"/>
    </row>
    <row r="593" spans="5:7" ht="12.75">
      <c r="E593" s="51"/>
      <c r="F593" s="51"/>
      <c r="G593" s="51"/>
    </row>
    <row r="594" spans="5:7" ht="12.75">
      <c r="E594" s="51"/>
      <c r="F594" s="51"/>
      <c r="G594" s="51"/>
    </row>
    <row r="595" spans="5:7" ht="12.75">
      <c r="E595" s="51"/>
      <c r="F595" s="51"/>
      <c r="G595" s="51"/>
    </row>
    <row r="596" spans="5:7" ht="12.75">
      <c r="E596" s="51"/>
      <c r="F596" s="51"/>
      <c r="G596" s="51"/>
    </row>
    <row r="597" spans="5:7" ht="12.75">
      <c r="E597" s="51"/>
      <c r="F597" s="51"/>
      <c r="G597" s="51"/>
    </row>
    <row r="598" spans="5:7" ht="12.75">
      <c r="E598" s="51"/>
      <c r="F598" s="51"/>
      <c r="G598" s="51"/>
    </row>
    <row r="599" spans="5:7" ht="12.75">
      <c r="E599" s="51"/>
      <c r="F599" s="51"/>
      <c r="G599" s="51"/>
    </row>
    <row r="600" spans="5:7" ht="12.75">
      <c r="E600" s="51"/>
      <c r="F600" s="51"/>
      <c r="G600" s="51"/>
    </row>
    <row r="601" spans="5:7" ht="12.75">
      <c r="E601" s="51"/>
      <c r="F601" s="51"/>
      <c r="G601" s="51"/>
    </row>
    <row r="602" spans="5:7" ht="12.75">
      <c r="E602" s="51"/>
      <c r="F602" s="51"/>
      <c r="G602" s="51"/>
    </row>
    <row r="603" spans="5:7" ht="12.75">
      <c r="E603" s="51"/>
      <c r="F603" s="51"/>
      <c r="G603" s="51"/>
    </row>
    <row r="604" spans="5:7" ht="12.75">
      <c r="E604" s="51"/>
      <c r="F604" s="51"/>
      <c r="G604" s="51"/>
    </row>
    <row r="605" spans="5:7" ht="12.75">
      <c r="E605" s="51"/>
      <c r="F605" s="51"/>
      <c r="G605" s="51"/>
    </row>
    <row r="606" spans="5:7" ht="12.75">
      <c r="E606" s="51"/>
      <c r="F606" s="51"/>
      <c r="G606" s="51"/>
    </row>
    <row r="607" spans="5:7" ht="12.75">
      <c r="E607" s="51"/>
      <c r="F607" s="51"/>
      <c r="G607" s="51"/>
    </row>
    <row r="608" spans="5:7" ht="12.75">
      <c r="E608" s="51"/>
      <c r="F608" s="51"/>
      <c r="G608" s="51"/>
    </row>
    <row r="609" spans="5:7" ht="12.75">
      <c r="E609" s="51"/>
      <c r="F609" s="51"/>
      <c r="G609" s="51"/>
    </row>
    <row r="610" spans="5:7" ht="12.75">
      <c r="E610" s="51"/>
      <c r="F610" s="51"/>
      <c r="G610" s="51"/>
    </row>
    <row r="611" spans="5:7" ht="12.75">
      <c r="E611" s="51"/>
      <c r="F611" s="51"/>
      <c r="G611" s="51"/>
    </row>
    <row r="612" spans="5:7" ht="12.75">
      <c r="E612" s="51"/>
      <c r="F612" s="51"/>
      <c r="G612" s="51"/>
    </row>
    <row r="613" spans="5:7" ht="12.75">
      <c r="E613" s="51"/>
      <c r="F613" s="51"/>
      <c r="G613" s="51"/>
    </row>
    <row r="614" spans="5:7" ht="12.75">
      <c r="E614" s="51"/>
      <c r="F614" s="51"/>
      <c r="G614" s="51"/>
    </row>
    <row r="615" spans="5:7" ht="12.75">
      <c r="E615" s="51"/>
      <c r="F615" s="51"/>
      <c r="G615" s="51"/>
    </row>
    <row r="616" spans="5:7" ht="12.75">
      <c r="E616" s="51"/>
      <c r="F616" s="51"/>
      <c r="G616" s="51"/>
    </row>
    <row r="617" spans="5:7" ht="12.75">
      <c r="E617" s="51"/>
      <c r="F617" s="51"/>
      <c r="G617" s="51"/>
    </row>
    <row r="618" spans="5:7" ht="12.75">
      <c r="E618" s="51"/>
      <c r="F618" s="51"/>
      <c r="G618" s="51"/>
    </row>
    <row r="619" spans="5:7" ht="12.75">
      <c r="E619" s="51"/>
      <c r="F619" s="51"/>
      <c r="G619" s="51"/>
    </row>
    <row r="620" spans="5:7" ht="12.75">
      <c r="E620" s="51"/>
      <c r="F620" s="51"/>
      <c r="G620" s="51"/>
    </row>
    <row r="621" spans="5:7" ht="12.75">
      <c r="E621" s="51"/>
      <c r="F621" s="51"/>
      <c r="G621" s="51"/>
    </row>
    <row r="622" spans="5:7" ht="12.75">
      <c r="E622" s="51"/>
      <c r="F622" s="51"/>
      <c r="G622" s="51"/>
    </row>
    <row r="623" spans="5:7" ht="12.75">
      <c r="E623" s="51"/>
      <c r="F623" s="51"/>
      <c r="G623" s="51"/>
    </row>
    <row r="624" spans="5:7" ht="12.75">
      <c r="E624" s="51"/>
      <c r="F624" s="51"/>
      <c r="G624" s="51"/>
    </row>
    <row r="625" spans="5:7" ht="12.75">
      <c r="E625" s="51"/>
      <c r="F625" s="51"/>
      <c r="G625" s="51"/>
    </row>
    <row r="626" spans="5:7" ht="12.75">
      <c r="E626" s="51"/>
      <c r="F626" s="51"/>
      <c r="G626" s="51"/>
    </row>
    <row r="627" spans="5:7" ht="12.75">
      <c r="E627" s="51"/>
      <c r="F627" s="51"/>
      <c r="G627" s="51"/>
    </row>
    <row r="628" spans="5:7" ht="12.75">
      <c r="E628" s="51"/>
      <c r="F628" s="51"/>
      <c r="G628" s="51"/>
    </row>
    <row r="629" spans="5:7" ht="12.75">
      <c r="E629" s="51"/>
      <c r="F629" s="51"/>
      <c r="G629" s="51"/>
    </row>
    <row r="630" spans="5:7" ht="12.75">
      <c r="E630" s="51"/>
      <c r="F630" s="51"/>
      <c r="G630" s="51"/>
    </row>
    <row r="631" spans="5:7" ht="12.75">
      <c r="E631" s="51"/>
      <c r="F631" s="51"/>
      <c r="G631" s="51"/>
    </row>
    <row r="632" spans="5:7" ht="12.75">
      <c r="E632" s="51"/>
      <c r="F632" s="51"/>
      <c r="G632" s="51"/>
    </row>
    <row r="633" spans="5:7" ht="12.75">
      <c r="E633" s="51"/>
      <c r="F633" s="51"/>
      <c r="G633" s="51"/>
    </row>
    <row r="634" spans="5:7" ht="12.75">
      <c r="E634" s="51"/>
      <c r="F634" s="51"/>
      <c r="G634" s="51"/>
    </row>
    <row r="635" spans="5:7" ht="12.75">
      <c r="E635" s="51"/>
      <c r="F635" s="51"/>
      <c r="G635" s="51"/>
    </row>
    <row r="636" spans="5:7" ht="12.75">
      <c r="E636" s="51"/>
      <c r="F636" s="51"/>
      <c r="G636" s="51"/>
    </row>
    <row r="637" spans="5:7" ht="12.75">
      <c r="E637" s="51"/>
      <c r="F637" s="51"/>
      <c r="G637" s="51"/>
    </row>
    <row r="638" spans="5:7" ht="12.75">
      <c r="E638" s="51"/>
      <c r="F638" s="51"/>
      <c r="G638" s="51"/>
    </row>
    <row r="639" spans="5:7" ht="12.75">
      <c r="E639" s="51"/>
      <c r="F639" s="51"/>
      <c r="G639" s="51"/>
    </row>
    <row r="640" spans="5:7" ht="12.75">
      <c r="E640" s="51"/>
      <c r="F640" s="51"/>
      <c r="G640" s="51"/>
    </row>
    <row r="641" spans="5:7" ht="12.75">
      <c r="E641" s="51"/>
      <c r="F641" s="51"/>
      <c r="G641" s="51"/>
    </row>
    <row r="642" spans="5:7" ht="12.75">
      <c r="E642" s="51"/>
      <c r="F642" s="51"/>
      <c r="G642" s="51"/>
    </row>
    <row r="643" spans="5:7" ht="12.75">
      <c r="E643" s="51"/>
      <c r="F643" s="51"/>
      <c r="G643" s="51"/>
    </row>
    <row r="644" spans="5:7" ht="12.75">
      <c r="E644" s="51"/>
      <c r="F644" s="51"/>
      <c r="G644" s="51"/>
    </row>
    <row r="645" spans="5:7" ht="12.75">
      <c r="E645" s="51"/>
      <c r="F645" s="51"/>
      <c r="G645" s="51"/>
    </row>
    <row r="646" spans="5:7" ht="12.75">
      <c r="E646" s="51"/>
      <c r="F646" s="51"/>
      <c r="G646" s="51"/>
    </row>
    <row r="647" spans="5:7" ht="12.75">
      <c r="E647" s="51"/>
      <c r="F647" s="51"/>
      <c r="G647" s="51"/>
    </row>
    <row r="648" spans="5:7" ht="12.75">
      <c r="E648" s="51"/>
      <c r="F648" s="51"/>
      <c r="G648" s="51"/>
    </row>
    <row r="649" spans="5:7" ht="12.75">
      <c r="E649" s="51"/>
      <c r="F649" s="51"/>
      <c r="G649" s="51"/>
    </row>
    <row r="650" spans="5:7" ht="12.75">
      <c r="E650" s="51"/>
      <c r="F650" s="51"/>
      <c r="G650" s="51"/>
    </row>
    <row r="651" spans="5:7" ht="12.75">
      <c r="E651" s="51"/>
      <c r="F651" s="51"/>
      <c r="G651" s="51"/>
    </row>
    <row r="652" spans="5:7" ht="12.75">
      <c r="E652" s="51"/>
      <c r="F652" s="51"/>
      <c r="G652" s="51"/>
    </row>
    <row r="653" spans="5:7" ht="12.75">
      <c r="E653" s="51"/>
      <c r="F653" s="51"/>
      <c r="G653" s="51"/>
    </row>
    <row r="654" spans="5:7" ht="12.75">
      <c r="E654" s="51"/>
      <c r="F654" s="51"/>
      <c r="G654" s="51"/>
    </row>
    <row r="655" spans="5:7" ht="12.75">
      <c r="E655" s="51"/>
      <c r="F655" s="51"/>
      <c r="G655" s="51"/>
    </row>
    <row r="656" spans="5:7" ht="12.75">
      <c r="E656" s="51"/>
      <c r="F656" s="51"/>
      <c r="G656" s="51"/>
    </row>
    <row r="657" spans="5:7" ht="12.75">
      <c r="E657" s="51"/>
      <c r="F657" s="51"/>
      <c r="G657" s="51"/>
    </row>
    <row r="658" spans="5:7" ht="12.75">
      <c r="E658" s="51"/>
      <c r="F658" s="51"/>
      <c r="G658" s="51"/>
    </row>
    <row r="659" spans="5:7" ht="12.75">
      <c r="E659" s="51"/>
      <c r="F659" s="51"/>
      <c r="G659" s="51"/>
    </row>
    <row r="660" spans="5:7" ht="12.75">
      <c r="E660" s="51"/>
      <c r="F660" s="51"/>
      <c r="G660" s="51"/>
    </row>
    <row r="661" spans="5:7" ht="12.75">
      <c r="E661" s="51"/>
      <c r="F661" s="51"/>
      <c r="G661" s="51"/>
    </row>
    <row r="662" spans="5:7" ht="12.75">
      <c r="E662" s="51"/>
      <c r="F662" s="51"/>
      <c r="G662" s="51"/>
    </row>
    <row r="663" spans="5:7" ht="12.75">
      <c r="E663" s="51"/>
      <c r="F663" s="51"/>
      <c r="G663" s="51"/>
    </row>
    <row r="664" spans="5:7" ht="12.75">
      <c r="E664" s="51"/>
      <c r="F664" s="51"/>
      <c r="G664" s="51"/>
    </row>
    <row r="665" spans="5:7" ht="12.75">
      <c r="E665" s="51"/>
      <c r="F665" s="51"/>
      <c r="G665" s="51"/>
    </row>
    <row r="666" spans="5:7" ht="12.75">
      <c r="E666" s="51"/>
      <c r="F666" s="51"/>
      <c r="G666" s="51"/>
    </row>
    <row r="667" spans="5:7" ht="12.75">
      <c r="E667" s="51"/>
      <c r="F667" s="51"/>
      <c r="G667" s="51"/>
    </row>
    <row r="668" spans="5:7" ht="12.75">
      <c r="E668" s="51"/>
      <c r="F668" s="51"/>
      <c r="G668" s="51"/>
    </row>
    <row r="669" spans="5:7" ht="12.75">
      <c r="E669" s="51"/>
      <c r="F669" s="51"/>
      <c r="G669" s="51"/>
    </row>
    <row r="670" spans="5:7" ht="12.75">
      <c r="E670" s="51"/>
      <c r="F670" s="51"/>
      <c r="G670" s="51"/>
    </row>
    <row r="671" spans="5:7" ht="12.75">
      <c r="E671" s="51"/>
      <c r="F671" s="51"/>
      <c r="G671" s="51"/>
    </row>
    <row r="672" spans="5:7" ht="12.75">
      <c r="E672" s="51"/>
      <c r="F672" s="51"/>
      <c r="G672" s="51"/>
    </row>
    <row r="673" spans="5:7" ht="12.75">
      <c r="E673" s="51"/>
      <c r="F673" s="51"/>
      <c r="G673" s="51"/>
    </row>
    <row r="674" spans="5:7" ht="12.75">
      <c r="E674" s="51"/>
      <c r="F674" s="51"/>
      <c r="G674" s="51"/>
    </row>
    <row r="675" spans="5:7" ht="12.75">
      <c r="E675" s="51"/>
      <c r="F675" s="51"/>
      <c r="G675" s="51"/>
    </row>
    <row r="676" spans="5:7" ht="12.75">
      <c r="E676" s="51"/>
      <c r="F676" s="51"/>
      <c r="G676" s="51"/>
    </row>
    <row r="677" spans="5:7" ht="12.75">
      <c r="E677" s="51"/>
      <c r="F677" s="51"/>
      <c r="G677" s="51"/>
    </row>
    <row r="678" spans="5:7" ht="12.75">
      <c r="E678" s="51"/>
      <c r="F678" s="51"/>
      <c r="G678" s="51"/>
    </row>
    <row r="679" spans="5:7" ht="12.75">
      <c r="E679" s="51"/>
      <c r="F679" s="51"/>
      <c r="G679" s="51"/>
    </row>
    <row r="680" spans="5:7" ht="12.75">
      <c r="E680" s="51"/>
      <c r="F680" s="51"/>
      <c r="G680" s="51"/>
    </row>
    <row r="681" spans="5:7" ht="12.75">
      <c r="E681" s="51"/>
      <c r="F681" s="51"/>
      <c r="G681" s="51"/>
    </row>
    <row r="682" spans="5:7" ht="12.75">
      <c r="E682" s="51"/>
      <c r="F682" s="51"/>
      <c r="G682" s="51"/>
    </row>
    <row r="683" spans="5:7" ht="12.75">
      <c r="E683" s="51"/>
      <c r="F683" s="51"/>
      <c r="G683" s="51"/>
    </row>
    <row r="684" spans="5:7" ht="12.75">
      <c r="E684" s="51"/>
      <c r="F684" s="51"/>
      <c r="G684" s="51"/>
    </row>
    <row r="685" spans="5:7" ht="12.75">
      <c r="E685" s="51"/>
      <c r="F685" s="51"/>
      <c r="G685" s="51"/>
    </row>
    <row r="686" spans="5:7" ht="12.75">
      <c r="E686" s="51"/>
      <c r="F686" s="51"/>
      <c r="G686" s="51"/>
    </row>
    <row r="687" spans="5:7" ht="12.75">
      <c r="E687" s="51"/>
      <c r="F687" s="51"/>
      <c r="G687" s="51"/>
    </row>
    <row r="688" spans="5:7" ht="12.75">
      <c r="E688" s="51"/>
      <c r="F688" s="51"/>
      <c r="G688" s="51"/>
    </row>
    <row r="689" spans="5:7" ht="12.75">
      <c r="E689" s="51"/>
      <c r="F689" s="51"/>
      <c r="G689" s="51"/>
    </row>
    <row r="690" spans="5:7" ht="12.75">
      <c r="E690" s="51"/>
      <c r="F690" s="51"/>
      <c r="G690" s="51"/>
    </row>
    <row r="691" spans="5:7" ht="12.75">
      <c r="E691" s="51"/>
      <c r="F691" s="51"/>
      <c r="G691" s="51"/>
    </row>
    <row r="692" spans="5:7" ht="12.75">
      <c r="E692" s="51"/>
      <c r="F692" s="51"/>
      <c r="G692" s="51"/>
    </row>
    <row r="693" spans="5:7" ht="12.75">
      <c r="E693" s="51"/>
      <c r="F693" s="51"/>
      <c r="G693" s="51"/>
    </row>
    <row r="694" spans="5:7" ht="12.75">
      <c r="E694" s="51"/>
      <c r="F694" s="51"/>
      <c r="G694" s="51"/>
    </row>
    <row r="695" spans="5:7" ht="12.75">
      <c r="E695" s="51"/>
      <c r="F695" s="51"/>
      <c r="G695" s="51"/>
    </row>
    <row r="696" spans="5:7" ht="12.75">
      <c r="E696" s="51"/>
      <c r="F696" s="51"/>
      <c r="G696" s="51"/>
    </row>
    <row r="697" spans="5:7" ht="12.75">
      <c r="E697" s="51"/>
      <c r="F697" s="51"/>
      <c r="G697" s="51"/>
    </row>
    <row r="698" spans="5:7" ht="12.75">
      <c r="E698" s="51"/>
      <c r="F698" s="51"/>
      <c r="G698" s="51"/>
    </row>
    <row r="699" spans="5:7" ht="12.75">
      <c r="E699" s="51"/>
      <c r="F699" s="51"/>
      <c r="G699" s="51"/>
    </row>
    <row r="700" spans="5:7" ht="12.75">
      <c r="E700" s="51"/>
      <c r="F700" s="51"/>
      <c r="G700" s="51"/>
    </row>
    <row r="701" spans="5:7" ht="12.75">
      <c r="E701" s="51"/>
      <c r="F701" s="51"/>
      <c r="G701" s="51"/>
    </row>
    <row r="702" spans="5:7" ht="12.75">
      <c r="E702" s="51"/>
      <c r="F702" s="51"/>
      <c r="G702" s="51"/>
    </row>
    <row r="703" spans="5:7" ht="12.75">
      <c r="E703" s="51"/>
      <c r="F703" s="51"/>
      <c r="G703" s="51"/>
    </row>
    <row r="704" spans="5:7" ht="12.75">
      <c r="E704" s="51"/>
      <c r="F704" s="51"/>
      <c r="G704" s="51"/>
    </row>
    <row r="705" spans="5:7" ht="12.75">
      <c r="E705" s="51"/>
      <c r="F705" s="51"/>
      <c r="G705" s="51"/>
    </row>
    <row r="706" spans="5:7" ht="12.75">
      <c r="E706" s="51"/>
      <c r="F706" s="51"/>
      <c r="G706" s="51"/>
    </row>
    <row r="707" spans="5:7" ht="12.75">
      <c r="E707" s="51"/>
      <c r="F707" s="51"/>
      <c r="G707" s="51"/>
    </row>
    <row r="708" spans="5:7" ht="12.75">
      <c r="E708" s="51"/>
      <c r="F708" s="51"/>
      <c r="G708" s="51"/>
    </row>
    <row r="709" spans="5:7" ht="12.75">
      <c r="E709" s="51"/>
      <c r="F709" s="51"/>
      <c r="G709" s="51"/>
    </row>
    <row r="710" spans="5:7" ht="12.75">
      <c r="E710" s="51"/>
      <c r="F710" s="51"/>
      <c r="G710" s="51"/>
    </row>
    <row r="711" spans="5:7" ht="12.75">
      <c r="E711" s="51"/>
      <c r="F711" s="51"/>
      <c r="G711" s="51"/>
    </row>
    <row r="712" spans="5:7" ht="12.75">
      <c r="E712" s="51"/>
      <c r="F712" s="51"/>
      <c r="G712" s="51"/>
    </row>
    <row r="713" spans="5:7" ht="12.75">
      <c r="E713" s="51"/>
      <c r="F713" s="51"/>
      <c r="G713" s="51"/>
    </row>
    <row r="714" spans="5:7" ht="12.75">
      <c r="E714" s="51"/>
      <c r="F714" s="51"/>
      <c r="G714" s="51"/>
    </row>
    <row r="715" spans="5:7" ht="12.75">
      <c r="E715" s="51"/>
      <c r="F715" s="51"/>
      <c r="G715" s="51"/>
    </row>
    <row r="716" spans="5:7" ht="12.75">
      <c r="E716" s="51"/>
      <c r="F716" s="51"/>
      <c r="G716" s="51"/>
    </row>
    <row r="717" spans="5:7" ht="12.75">
      <c r="E717" s="51"/>
      <c r="F717" s="51"/>
      <c r="G717" s="51"/>
    </row>
    <row r="718" spans="5:7" ht="12.75">
      <c r="E718" s="51"/>
      <c r="F718" s="51"/>
      <c r="G718" s="51"/>
    </row>
    <row r="719" spans="5:7" ht="12.75">
      <c r="E719" s="51"/>
      <c r="F719" s="51"/>
      <c r="G719" s="51"/>
    </row>
    <row r="720" spans="5:7" ht="12.75">
      <c r="E720" s="51"/>
      <c r="F720" s="51"/>
      <c r="G720" s="51"/>
    </row>
    <row r="721" spans="5:7" ht="12.75">
      <c r="E721" s="51"/>
      <c r="F721" s="51"/>
      <c r="G721" s="51"/>
    </row>
    <row r="722" spans="5:7" ht="12.75">
      <c r="E722" s="51"/>
      <c r="F722" s="51"/>
      <c r="G722" s="51"/>
    </row>
    <row r="723" spans="5:7" ht="12.75">
      <c r="E723" s="51"/>
      <c r="F723" s="51"/>
      <c r="G723" s="51"/>
    </row>
    <row r="724" spans="5:7" ht="12.75">
      <c r="E724" s="51"/>
      <c r="F724" s="51"/>
      <c r="G724" s="51"/>
    </row>
    <row r="725" spans="5:7" ht="12.75">
      <c r="E725" s="51"/>
      <c r="F725" s="51"/>
      <c r="G725" s="51"/>
    </row>
    <row r="726" spans="5:7" ht="12.75">
      <c r="E726" s="51"/>
      <c r="F726" s="51"/>
      <c r="G726" s="51"/>
    </row>
    <row r="727" spans="5:7" ht="12.75">
      <c r="E727" s="51"/>
      <c r="F727" s="51"/>
      <c r="G727" s="51"/>
    </row>
    <row r="728" spans="5:7" ht="12.75">
      <c r="E728" s="51"/>
      <c r="F728" s="51"/>
      <c r="G728" s="51"/>
    </row>
    <row r="729" spans="5:7" ht="12.75">
      <c r="E729" s="51"/>
      <c r="F729" s="51"/>
      <c r="G729" s="51"/>
    </row>
    <row r="730" spans="5:7" ht="12.75">
      <c r="E730" s="51"/>
      <c r="F730" s="51"/>
      <c r="G730" s="51"/>
    </row>
    <row r="731" spans="5:7" ht="12.75">
      <c r="E731" s="51"/>
      <c r="F731" s="51"/>
      <c r="G731" s="51"/>
    </row>
    <row r="732" spans="5:7" ht="12.75">
      <c r="E732" s="51"/>
      <c r="F732" s="51"/>
      <c r="G732" s="51"/>
    </row>
    <row r="733" spans="5:7" ht="12.75">
      <c r="E733" s="51"/>
      <c r="F733" s="51"/>
      <c r="G733" s="51"/>
    </row>
    <row r="734" spans="5:7" ht="12.75">
      <c r="E734" s="51"/>
      <c r="F734" s="51"/>
      <c r="G734" s="51"/>
    </row>
    <row r="735" spans="5:7" ht="12.75">
      <c r="E735" s="51"/>
      <c r="F735" s="51"/>
      <c r="G735" s="51"/>
    </row>
    <row r="736" spans="5:7" ht="12.75">
      <c r="E736" s="51"/>
      <c r="F736" s="51"/>
      <c r="G736" s="51"/>
    </row>
    <row r="737" spans="5:7" ht="12.75">
      <c r="E737" s="51"/>
      <c r="F737" s="51"/>
      <c r="G737" s="51"/>
    </row>
    <row r="738" spans="5:7" ht="12.75">
      <c r="E738" s="51"/>
      <c r="F738" s="51"/>
      <c r="G738" s="51"/>
    </row>
    <row r="739" spans="5:7" ht="12.75">
      <c r="E739" s="51"/>
      <c r="F739" s="51"/>
      <c r="G739" s="51"/>
    </row>
    <row r="740" spans="5:7" ht="12.75">
      <c r="E740" s="51"/>
      <c r="F740" s="51"/>
      <c r="G740" s="51"/>
    </row>
    <row r="741" spans="5:7" ht="12.75">
      <c r="E741" s="51"/>
      <c r="F741" s="51"/>
      <c r="G741" s="51"/>
    </row>
    <row r="742" spans="5:7" ht="12.75">
      <c r="E742" s="51"/>
      <c r="F742" s="51"/>
      <c r="G742" s="51"/>
    </row>
    <row r="743" spans="5:7" ht="12.75">
      <c r="E743" s="51"/>
      <c r="F743" s="51"/>
      <c r="G743" s="51"/>
    </row>
    <row r="744" spans="5:7" ht="12.75">
      <c r="E744" s="51"/>
      <c r="F744" s="51"/>
      <c r="G744" s="51"/>
    </row>
    <row r="745" spans="5:7" ht="12.75">
      <c r="E745" s="51"/>
      <c r="F745" s="51"/>
      <c r="G745" s="51"/>
    </row>
    <row r="746" spans="5:7" ht="12.75">
      <c r="E746" s="51"/>
      <c r="F746" s="51"/>
      <c r="G746" s="51"/>
    </row>
    <row r="747" spans="5:7" ht="12.75">
      <c r="E747" s="51"/>
      <c r="F747" s="51"/>
      <c r="G747" s="51"/>
    </row>
    <row r="748" spans="5:7" ht="12.75">
      <c r="E748" s="51"/>
      <c r="F748" s="51"/>
      <c r="G748" s="51"/>
    </row>
    <row r="749" spans="5:7" ht="12.75">
      <c r="E749" s="51"/>
      <c r="F749" s="51"/>
      <c r="G749" s="51"/>
    </row>
    <row r="750" spans="5:7" ht="12.75">
      <c r="E750" s="51"/>
      <c r="F750" s="51"/>
      <c r="G750" s="51"/>
    </row>
    <row r="751" spans="5:7" ht="12.75">
      <c r="E751" s="51"/>
      <c r="F751" s="51"/>
      <c r="G751" s="51"/>
    </row>
    <row r="752" spans="5:7" ht="12.75">
      <c r="E752" s="51"/>
      <c r="F752" s="51"/>
      <c r="G752" s="51"/>
    </row>
    <row r="753" spans="5:7" ht="12.75">
      <c r="E753" s="51"/>
      <c r="F753" s="51"/>
      <c r="G753" s="51"/>
    </row>
    <row r="754" spans="5:7" ht="12.75">
      <c r="E754" s="51"/>
      <c r="F754" s="51"/>
      <c r="G754" s="51"/>
    </row>
    <row r="755" spans="5:7" ht="12.75">
      <c r="E755" s="51"/>
      <c r="F755" s="51"/>
      <c r="G755" s="51"/>
    </row>
    <row r="756" spans="5:7" ht="12.75">
      <c r="E756" s="51"/>
      <c r="F756" s="51"/>
      <c r="G756" s="51"/>
    </row>
    <row r="757" spans="5:7" ht="12.75">
      <c r="E757" s="51"/>
      <c r="F757" s="51"/>
      <c r="G757" s="51"/>
    </row>
    <row r="758" spans="5:7" ht="12.75">
      <c r="E758" s="51"/>
      <c r="F758" s="51"/>
      <c r="G758" s="51"/>
    </row>
    <row r="759" spans="5:7" ht="12.75">
      <c r="E759" s="51"/>
      <c r="F759" s="51"/>
      <c r="G759" s="51"/>
    </row>
    <row r="760" spans="5:7" ht="12.75">
      <c r="E760" s="51"/>
      <c r="F760" s="51"/>
      <c r="G760" s="51"/>
    </row>
    <row r="761" spans="5:7" ht="12.75">
      <c r="E761" s="51"/>
      <c r="F761" s="51"/>
      <c r="G761" s="51"/>
    </row>
    <row r="762" spans="5:7" ht="12.75">
      <c r="E762" s="51"/>
      <c r="F762" s="51"/>
      <c r="G762" s="51"/>
    </row>
    <row r="763" spans="5:7" ht="12.75">
      <c r="E763" s="51"/>
      <c r="F763" s="51"/>
      <c r="G763" s="51"/>
    </row>
    <row r="764" spans="5:7" ht="12.75">
      <c r="E764" s="51"/>
      <c r="F764" s="51"/>
      <c r="G764" s="51"/>
    </row>
    <row r="765" spans="5:7" ht="12.75">
      <c r="E765" s="51"/>
      <c r="F765" s="51"/>
      <c r="G765" s="51"/>
    </row>
    <row r="766" spans="5:7" ht="12.75">
      <c r="E766" s="51"/>
      <c r="F766" s="51"/>
      <c r="G766" s="51"/>
    </row>
    <row r="767" spans="5:7" ht="12.75">
      <c r="E767" s="51"/>
      <c r="F767" s="51"/>
      <c r="G767" s="51"/>
    </row>
    <row r="768" spans="5:7" ht="12.75">
      <c r="E768" s="51"/>
      <c r="F768" s="51"/>
      <c r="G768" s="51"/>
    </row>
    <row r="769" spans="5:7" ht="12.75">
      <c r="E769" s="51"/>
      <c r="F769" s="51"/>
      <c r="G769" s="51"/>
    </row>
    <row r="770" spans="5:7" ht="12.75">
      <c r="E770" s="51"/>
      <c r="F770" s="51"/>
      <c r="G770" s="51"/>
    </row>
    <row r="771" spans="5:7" ht="12.75">
      <c r="E771" s="51"/>
      <c r="F771" s="51"/>
      <c r="G771" s="51"/>
    </row>
    <row r="772" spans="5:7" ht="12.75">
      <c r="E772" s="51"/>
      <c r="F772" s="51"/>
      <c r="G772" s="51"/>
    </row>
    <row r="773" spans="5:7" ht="12.75">
      <c r="E773" s="51"/>
      <c r="F773" s="51"/>
      <c r="G773" s="51"/>
    </row>
    <row r="774" spans="5:7" ht="12.75">
      <c r="E774" s="51"/>
      <c r="F774" s="51"/>
      <c r="G774" s="51"/>
    </row>
    <row r="775" spans="5:7" ht="12.75">
      <c r="E775" s="51"/>
      <c r="F775" s="51"/>
      <c r="G775" s="51"/>
    </row>
    <row r="776" spans="5:7" ht="12.75">
      <c r="E776" s="51"/>
      <c r="F776" s="51"/>
      <c r="G776" s="51"/>
    </row>
    <row r="777" spans="5:7" ht="12.75">
      <c r="E777" s="51"/>
      <c r="F777" s="51"/>
      <c r="G777" s="51"/>
    </row>
    <row r="778" spans="5:7" ht="12.75">
      <c r="E778" s="51"/>
      <c r="F778" s="51"/>
      <c r="G778" s="51"/>
    </row>
    <row r="779" spans="5:7" ht="12.75">
      <c r="E779" s="51"/>
      <c r="F779" s="51"/>
      <c r="G779" s="51"/>
    </row>
    <row r="780" spans="5:7" ht="12.75">
      <c r="E780" s="51"/>
      <c r="F780" s="51"/>
      <c r="G780" s="51"/>
    </row>
    <row r="781" spans="5:7" ht="12.75">
      <c r="E781" s="51"/>
      <c r="F781" s="51"/>
      <c r="G781" s="51"/>
    </row>
    <row r="782" spans="5:7" ht="12.75">
      <c r="E782" s="51"/>
      <c r="F782" s="51"/>
      <c r="G782" s="51"/>
    </row>
    <row r="783" spans="5:7" ht="12.75">
      <c r="E783" s="51"/>
      <c r="F783" s="51"/>
      <c r="G783" s="51"/>
    </row>
    <row r="784" spans="5:7" ht="12.75">
      <c r="E784" s="51"/>
      <c r="F784" s="51"/>
      <c r="G784" s="51"/>
    </row>
    <row r="785" spans="5:7" ht="12.75">
      <c r="E785" s="51"/>
      <c r="F785" s="51"/>
      <c r="G785" s="51"/>
    </row>
    <row r="786" spans="5:7" ht="12.75">
      <c r="E786" s="51"/>
      <c r="F786" s="51"/>
      <c r="G786" s="51"/>
    </row>
    <row r="787" spans="5:7" ht="12.75">
      <c r="E787" s="51"/>
      <c r="F787" s="51"/>
      <c r="G787" s="51"/>
    </row>
    <row r="788" spans="5:7" ht="12.75">
      <c r="E788" s="51"/>
      <c r="F788" s="51"/>
      <c r="G788" s="51"/>
    </row>
    <row r="789" spans="5:7" ht="12.75">
      <c r="E789" s="51"/>
      <c r="F789" s="51"/>
      <c r="G789" s="51"/>
    </row>
    <row r="790" spans="5:7" ht="12.75">
      <c r="E790" s="51"/>
      <c r="F790" s="51"/>
      <c r="G790" s="51"/>
    </row>
    <row r="791" spans="5:7" ht="12.75">
      <c r="E791" s="51"/>
      <c r="F791" s="51"/>
      <c r="G791" s="51"/>
    </row>
    <row r="792" spans="5:7" ht="12.75">
      <c r="E792" s="51"/>
      <c r="F792" s="51"/>
      <c r="G792" s="51"/>
    </row>
    <row r="793" spans="5:7" ht="12.75">
      <c r="E793" s="51"/>
      <c r="F793" s="51"/>
      <c r="G793" s="51"/>
    </row>
    <row r="794" spans="5:7" ht="12.75">
      <c r="E794" s="51"/>
      <c r="F794" s="51"/>
      <c r="G794" s="51"/>
    </row>
    <row r="795" spans="5:7" ht="12.75">
      <c r="E795" s="51"/>
      <c r="F795" s="51"/>
      <c r="G795" s="51"/>
    </row>
    <row r="796" spans="5:7" ht="12.75">
      <c r="E796" s="51"/>
      <c r="F796" s="51"/>
      <c r="G796" s="51"/>
    </row>
    <row r="797" spans="5:7" ht="12.75">
      <c r="E797" s="51"/>
      <c r="F797" s="51"/>
      <c r="G797" s="51"/>
    </row>
    <row r="798" spans="5:7" ht="12.75">
      <c r="E798" s="51"/>
      <c r="F798" s="51"/>
      <c r="G798" s="51"/>
    </row>
    <row r="799" spans="5:7" ht="12.75">
      <c r="E799" s="51"/>
      <c r="F799" s="51"/>
      <c r="G799" s="51"/>
    </row>
    <row r="800" spans="5:7" ht="12.75">
      <c r="E800" s="51"/>
      <c r="F800" s="51"/>
      <c r="G800" s="51"/>
    </row>
    <row r="801" spans="5:7" ht="12.75">
      <c r="E801" s="51"/>
      <c r="F801" s="51"/>
      <c r="G801" s="51"/>
    </row>
    <row r="802" spans="5:7" ht="12.75">
      <c r="E802" s="51"/>
      <c r="F802" s="51"/>
      <c r="G802" s="51"/>
    </row>
    <row r="803" spans="5:7" ht="12.75">
      <c r="E803" s="51"/>
      <c r="F803" s="51"/>
      <c r="G803" s="51"/>
    </row>
    <row r="804" spans="5:7" ht="12.75">
      <c r="E804" s="51"/>
      <c r="F804" s="51"/>
      <c r="G804" s="51"/>
    </row>
    <row r="805" spans="5:7" ht="12.75">
      <c r="E805" s="51"/>
      <c r="F805" s="51"/>
      <c r="G805" s="51"/>
    </row>
    <row r="806" spans="5:7" ht="12.75">
      <c r="E806" s="51"/>
      <c r="F806" s="51"/>
      <c r="G806" s="51"/>
    </row>
    <row r="807" spans="5:7" ht="12.75">
      <c r="E807" s="51"/>
      <c r="F807" s="51"/>
      <c r="G807" s="51"/>
    </row>
    <row r="808" spans="5:7" ht="12.75">
      <c r="E808" s="51"/>
      <c r="F808" s="51"/>
      <c r="G808" s="51"/>
    </row>
    <row r="809" spans="5:7" ht="12.75">
      <c r="E809" s="51"/>
      <c r="F809" s="51"/>
      <c r="G809" s="51"/>
    </row>
    <row r="810" spans="5:7" ht="12.75">
      <c r="E810" s="51"/>
      <c r="F810" s="51"/>
      <c r="G810" s="51"/>
    </row>
    <row r="811" spans="5:7" ht="12.75">
      <c r="E811" s="51"/>
      <c r="F811" s="51"/>
      <c r="G811" s="51"/>
    </row>
    <row r="812" spans="5:7" ht="12.75">
      <c r="E812" s="51"/>
      <c r="F812" s="51"/>
      <c r="G812" s="51"/>
    </row>
    <row r="813" spans="5:7" ht="12.75">
      <c r="E813" s="51"/>
      <c r="F813" s="51"/>
      <c r="G813" s="51"/>
    </row>
    <row r="814" spans="5:7" ht="12.75">
      <c r="E814" s="51"/>
      <c r="F814" s="51"/>
      <c r="G814" s="51"/>
    </row>
    <row r="815" spans="5:7" ht="12.75">
      <c r="E815" s="51"/>
      <c r="F815" s="51"/>
      <c r="G815" s="51"/>
    </row>
    <row r="816" spans="5:7" ht="12.75">
      <c r="E816" s="51"/>
      <c r="F816" s="51"/>
      <c r="G816" s="51"/>
    </row>
    <row r="817" spans="5:7" ht="12.75">
      <c r="E817" s="51"/>
      <c r="F817" s="51"/>
      <c r="G817" s="51"/>
    </row>
    <row r="818" spans="5:7" ht="12.75">
      <c r="E818" s="51"/>
      <c r="F818" s="51"/>
      <c r="G818" s="51"/>
    </row>
    <row r="819" spans="5:7" ht="12.75">
      <c r="E819" s="51"/>
      <c r="F819" s="51"/>
      <c r="G819" s="51"/>
    </row>
    <row r="820" spans="5:7" ht="12.75">
      <c r="E820" s="51"/>
      <c r="F820" s="51"/>
      <c r="G820" s="51"/>
    </row>
    <row r="821" spans="5:7" ht="12.75">
      <c r="E821" s="51"/>
      <c r="F821" s="51"/>
      <c r="G821" s="51"/>
    </row>
    <row r="822" spans="5:7" ht="12.75">
      <c r="E822" s="51"/>
      <c r="F822" s="51"/>
      <c r="G822" s="51"/>
    </row>
    <row r="823" spans="5:7" ht="12.75">
      <c r="E823" s="51"/>
      <c r="F823" s="51"/>
      <c r="G823" s="51"/>
    </row>
    <row r="824" spans="5:7" ht="12.75">
      <c r="E824" s="51"/>
      <c r="F824" s="51"/>
      <c r="G824" s="51"/>
    </row>
    <row r="825" spans="5:7" ht="12.75">
      <c r="E825" s="51"/>
      <c r="F825" s="51"/>
      <c r="G825" s="51"/>
    </row>
    <row r="826" spans="5:7" ht="12.75">
      <c r="E826" s="51"/>
      <c r="F826" s="51"/>
      <c r="G826" s="51"/>
    </row>
    <row r="827" spans="5:7" ht="12.75">
      <c r="E827" s="51"/>
      <c r="F827" s="51"/>
      <c r="G827" s="51"/>
    </row>
    <row r="828" spans="5:7" ht="12.75">
      <c r="E828" s="51"/>
      <c r="F828" s="51"/>
      <c r="G828" s="51"/>
    </row>
    <row r="829" spans="5:7" ht="12.75">
      <c r="E829" s="51"/>
      <c r="F829" s="51"/>
      <c r="G829" s="51"/>
    </row>
    <row r="830" spans="5:7" ht="12.75">
      <c r="E830" s="51"/>
      <c r="F830" s="51"/>
      <c r="G830" s="51"/>
    </row>
    <row r="831" spans="5:7" ht="12.75">
      <c r="E831" s="51"/>
      <c r="F831" s="51"/>
      <c r="G831" s="51"/>
    </row>
    <row r="832" spans="5:7" ht="12.75">
      <c r="E832" s="51"/>
      <c r="F832" s="51"/>
      <c r="G832" s="51"/>
    </row>
    <row r="833" spans="5:7" ht="12.75">
      <c r="E833" s="51"/>
      <c r="F833" s="51"/>
      <c r="G833" s="51"/>
    </row>
    <row r="834" spans="5:7" ht="12.75">
      <c r="E834" s="51"/>
      <c r="F834" s="51"/>
      <c r="G834" s="51"/>
    </row>
    <row r="835" spans="5:7" ht="12.75">
      <c r="E835" s="51"/>
      <c r="F835" s="51"/>
      <c r="G835" s="51"/>
    </row>
    <row r="836" spans="5:7" ht="12.75">
      <c r="E836" s="51"/>
      <c r="F836" s="51"/>
      <c r="G836" s="51"/>
    </row>
    <row r="837" spans="5:7" ht="12.75">
      <c r="E837" s="51"/>
      <c r="F837" s="51"/>
      <c r="G837" s="51"/>
    </row>
    <row r="838" spans="5:7" ht="12.75">
      <c r="E838" s="51"/>
      <c r="F838" s="51"/>
      <c r="G838" s="51"/>
    </row>
    <row r="839" spans="5:7" ht="12.75">
      <c r="E839" s="51"/>
      <c r="F839" s="51"/>
      <c r="G839" s="51"/>
    </row>
    <row r="840" spans="5:7" ht="12.75">
      <c r="E840" s="51"/>
      <c r="F840" s="51"/>
      <c r="G840" s="51"/>
    </row>
    <row r="841" spans="5:7" ht="12.75">
      <c r="E841" s="51"/>
      <c r="F841" s="51"/>
      <c r="G841" s="51"/>
    </row>
    <row r="842" spans="5:7" ht="12.75">
      <c r="E842" s="51"/>
      <c r="F842" s="51"/>
      <c r="G842" s="51"/>
    </row>
    <row r="843" spans="5:7" ht="12.75">
      <c r="E843" s="51"/>
      <c r="F843" s="51"/>
      <c r="G843" s="51"/>
    </row>
    <row r="844" spans="5:7" ht="12.75">
      <c r="E844" s="51"/>
      <c r="F844" s="51"/>
      <c r="G844" s="51"/>
    </row>
    <row r="845" spans="5:7" ht="12.75">
      <c r="E845" s="51"/>
      <c r="F845" s="51"/>
      <c r="G845" s="51"/>
    </row>
    <row r="846" spans="5:7" ht="12.75">
      <c r="E846" s="51"/>
      <c r="F846" s="51"/>
      <c r="G846" s="51"/>
    </row>
    <row r="847" spans="5:7" ht="12.75">
      <c r="E847" s="51"/>
      <c r="F847" s="51"/>
      <c r="G847" s="51"/>
    </row>
    <row r="848" spans="5:7" ht="12.75">
      <c r="E848" s="51"/>
      <c r="F848" s="51"/>
      <c r="G848" s="51"/>
    </row>
    <row r="849" spans="5:7" ht="12.75">
      <c r="E849" s="51"/>
      <c r="F849" s="51"/>
      <c r="G849" s="51"/>
    </row>
    <row r="850" spans="5:7" ht="12.75">
      <c r="E850" s="51"/>
      <c r="F850" s="51"/>
      <c r="G850" s="51"/>
    </row>
    <row r="851" spans="5:7" ht="12.75">
      <c r="E851" s="51"/>
      <c r="F851" s="51"/>
      <c r="G851" s="51"/>
    </row>
    <row r="852" spans="5:7" ht="12.75">
      <c r="E852" s="51"/>
      <c r="F852" s="51"/>
      <c r="G852" s="51"/>
    </row>
    <row r="853" spans="5:7" ht="12.75">
      <c r="E853" s="51"/>
      <c r="F853" s="51"/>
      <c r="G853" s="51"/>
    </row>
    <row r="854" spans="5:7" ht="12.75">
      <c r="E854" s="51"/>
      <c r="F854" s="51"/>
      <c r="G854" s="51"/>
    </row>
    <row r="855" spans="5:7" ht="12.75">
      <c r="E855" s="51"/>
      <c r="F855" s="51"/>
      <c r="G855" s="51"/>
    </row>
    <row r="856" spans="5:7" ht="12.75">
      <c r="E856" s="51"/>
      <c r="F856" s="51"/>
      <c r="G856" s="51"/>
    </row>
    <row r="857" spans="5:7" ht="12.75">
      <c r="E857" s="51"/>
      <c r="F857" s="51"/>
      <c r="G857" s="51"/>
    </row>
    <row r="858" spans="5:7" ht="12.75">
      <c r="E858" s="51"/>
      <c r="F858" s="51"/>
      <c r="G858" s="51"/>
    </row>
    <row r="859" spans="5:7" ht="12.75">
      <c r="E859" s="51"/>
      <c r="F859" s="51"/>
      <c r="G859" s="51"/>
    </row>
    <row r="860" spans="5:7" ht="12.75">
      <c r="E860" s="51"/>
      <c r="F860" s="51"/>
      <c r="G860" s="51"/>
    </row>
    <row r="861" spans="5:7" ht="12.75">
      <c r="E861" s="51"/>
      <c r="F861" s="51"/>
      <c r="G861" s="51"/>
    </row>
    <row r="862" spans="5:7" ht="12.75">
      <c r="E862" s="51"/>
      <c r="F862" s="51"/>
      <c r="G862" s="51"/>
    </row>
    <row r="863" spans="5:7" ht="12.75">
      <c r="E863" s="51"/>
      <c r="F863" s="51"/>
      <c r="G863" s="51"/>
    </row>
    <row r="864" spans="5:7" ht="12.75">
      <c r="E864" s="51"/>
      <c r="F864" s="51"/>
      <c r="G864" s="51"/>
    </row>
    <row r="865" spans="5:7" ht="12.75">
      <c r="E865" s="51"/>
      <c r="F865" s="51"/>
      <c r="G865" s="51"/>
    </row>
    <row r="866" spans="5:7" ht="12.75">
      <c r="E866" s="51"/>
      <c r="F866" s="51"/>
      <c r="G866" s="51"/>
    </row>
    <row r="867" spans="5:7" ht="12.75">
      <c r="E867" s="51"/>
      <c r="F867" s="51"/>
      <c r="G867" s="51"/>
    </row>
    <row r="868" spans="5:7" ht="12.75">
      <c r="E868" s="51"/>
      <c r="F868" s="51"/>
      <c r="G868" s="51"/>
    </row>
    <row r="869" spans="5:7" ht="12.75">
      <c r="E869" s="51"/>
      <c r="F869" s="51"/>
      <c r="G869" s="51"/>
    </row>
    <row r="870" spans="5:7" ht="12.75">
      <c r="E870" s="51"/>
      <c r="F870" s="51"/>
      <c r="G870" s="51"/>
    </row>
    <row r="871" spans="5:7" ht="12.75">
      <c r="E871" s="51"/>
      <c r="F871" s="51"/>
      <c r="G871" s="51"/>
    </row>
    <row r="872" spans="5:7" ht="12.75">
      <c r="E872" s="51"/>
      <c r="F872" s="51"/>
      <c r="G872" s="51"/>
    </row>
    <row r="873" spans="5:7" ht="12.75">
      <c r="E873" s="51"/>
      <c r="F873" s="51"/>
      <c r="G873" s="51"/>
    </row>
    <row r="874" spans="5:7" ht="12.75">
      <c r="E874" s="51"/>
      <c r="F874" s="51"/>
      <c r="G874" s="51"/>
    </row>
    <row r="875" spans="5:7" ht="12.75">
      <c r="E875" s="51"/>
      <c r="F875" s="51"/>
      <c r="G875" s="51"/>
    </row>
    <row r="876" spans="5:7" ht="12.75">
      <c r="E876" s="51"/>
      <c r="F876" s="51"/>
      <c r="G876" s="51"/>
    </row>
    <row r="877" spans="5:7" ht="12.75">
      <c r="E877" s="51"/>
      <c r="F877" s="51"/>
      <c r="G877" s="51"/>
    </row>
    <row r="878" spans="5:7" ht="12.75">
      <c r="E878" s="51"/>
      <c r="F878" s="51"/>
      <c r="G878" s="51"/>
    </row>
    <row r="879" spans="5:7" ht="12.75">
      <c r="E879" s="51"/>
      <c r="F879" s="51"/>
      <c r="G879" s="51"/>
    </row>
    <row r="880" spans="5:7" ht="12.75">
      <c r="E880" s="51"/>
      <c r="F880" s="51"/>
      <c r="G880" s="51"/>
    </row>
    <row r="881" spans="5:7" ht="12.75">
      <c r="E881" s="51"/>
      <c r="F881" s="51"/>
      <c r="G881" s="51"/>
    </row>
    <row r="882" spans="5:7" ht="12.75">
      <c r="E882" s="51"/>
      <c r="F882" s="51"/>
      <c r="G882" s="51"/>
    </row>
    <row r="883" spans="5:7" ht="12.75">
      <c r="E883" s="51"/>
      <c r="F883" s="51"/>
      <c r="G883" s="51"/>
    </row>
    <row r="884" spans="5:7" ht="12.75">
      <c r="E884" s="51"/>
      <c r="F884" s="51"/>
      <c r="G884" s="51"/>
    </row>
    <row r="885" spans="5:7" ht="12.75">
      <c r="E885" s="51"/>
      <c r="F885" s="51"/>
      <c r="G885" s="51"/>
    </row>
    <row r="886" spans="5:7" ht="12.75">
      <c r="E886" s="51"/>
      <c r="F886" s="51"/>
      <c r="G886" s="51"/>
    </row>
    <row r="887" spans="5:7" ht="12.75">
      <c r="E887" s="51"/>
      <c r="F887" s="51"/>
      <c r="G887" s="51"/>
    </row>
    <row r="888" spans="5:7" ht="12.75">
      <c r="E888" s="51"/>
      <c r="F888" s="51"/>
      <c r="G888" s="51"/>
    </row>
    <row r="889" spans="5:7" ht="12.75">
      <c r="E889" s="51"/>
      <c r="F889" s="51"/>
      <c r="G889" s="51"/>
    </row>
    <row r="890" spans="5:7" ht="12.75">
      <c r="E890" s="51"/>
      <c r="F890" s="51"/>
      <c r="G890" s="51"/>
    </row>
    <row r="891" spans="5:7" ht="12.75">
      <c r="E891" s="51"/>
      <c r="F891" s="51"/>
      <c r="G891" s="51"/>
    </row>
    <row r="892" spans="5:7" ht="12.75">
      <c r="E892" s="51"/>
      <c r="F892" s="51"/>
      <c r="G892" s="51"/>
    </row>
    <row r="893" spans="5:7" ht="12.75">
      <c r="E893" s="51"/>
      <c r="F893" s="51"/>
      <c r="G893" s="51"/>
    </row>
    <row r="894" spans="5:7" ht="12.75">
      <c r="E894" s="51"/>
      <c r="F894" s="51"/>
      <c r="G894" s="51"/>
    </row>
    <row r="895" spans="5:7" ht="12.75">
      <c r="E895" s="51"/>
      <c r="F895" s="51"/>
      <c r="G895" s="51"/>
    </row>
    <row r="896" spans="5:7" ht="12.75">
      <c r="E896" s="51"/>
      <c r="F896" s="51"/>
      <c r="G896" s="51"/>
    </row>
    <row r="897" spans="5:7" ht="12.75">
      <c r="E897" s="51"/>
      <c r="F897" s="51"/>
      <c r="G897" s="51"/>
    </row>
    <row r="898" spans="5:7" ht="12.75">
      <c r="E898" s="51"/>
      <c r="F898" s="51"/>
      <c r="G898" s="51"/>
    </row>
    <row r="899" spans="5:7" ht="12.75">
      <c r="E899" s="51"/>
      <c r="F899" s="51"/>
      <c r="G899" s="51"/>
    </row>
    <row r="900" spans="5:7" ht="12.75">
      <c r="E900" s="51"/>
      <c r="F900" s="51"/>
      <c r="G900" s="51"/>
    </row>
    <row r="901" spans="5:7" ht="12.75">
      <c r="E901" s="51"/>
      <c r="F901" s="51"/>
      <c r="G901" s="51"/>
    </row>
    <row r="902" spans="5:7" ht="12.75">
      <c r="E902" s="51"/>
      <c r="F902" s="51"/>
      <c r="G902" s="51"/>
    </row>
    <row r="903" spans="5:7" ht="12.75">
      <c r="E903" s="51"/>
      <c r="F903" s="51"/>
      <c r="G903" s="51"/>
    </row>
    <row r="904" spans="5:7" ht="12.75">
      <c r="E904" s="51"/>
      <c r="F904" s="51"/>
      <c r="G904" s="51"/>
    </row>
    <row r="905" spans="5:7" ht="12.75">
      <c r="E905" s="51"/>
      <c r="F905" s="51"/>
      <c r="G905" s="51"/>
    </row>
    <row r="906" spans="5:7" ht="12.75">
      <c r="E906" s="51"/>
      <c r="F906" s="51"/>
      <c r="G906" s="51"/>
    </row>
    <row r="907" spans="5:7" ht="12.75">
      <c r="E907" s="51"/>
      <c r="F907" s="51"/>
      <c r="G907" s="51"/>
    </row>
    <row r="908" spans="5:7" ht="12.75">
      <c r="E908" s="51"/>
      <c r="F908" s="51"/>
      <c r="G908" s="51"/>
    </row>
    <row r="909" spans="5:7" ht="12.75">
      <c r="E909" s="51"/>
      <c r="F909" s="51"/>
      <c r="G909" s="51"/>
    </row>
    <row r="910" spans="5:7" ht="12.75">
      <c r="E910" s="51"/>
      <c r="F910" s="51"/>
      <c r="G910" s="51"/>
    </row>
    <row r="911" spans="5:7" ht="12.75">
      <c r="E911" s="51"/>
      <c r="F911" s="51"/>
      <c r="G911" s="51"/>
    </row>
    <row r="912" spans="5:7" ht="12.75">
      <c r="E912" s="51"/>
      <c r="F912" s="51"/>
      <c r="G912" s="51"/>
    </row>
    <row r="913" spans="5:7" ht="12.75">
      <c r="E913" s="51"/>
      <c r="F913" s="51"/>
      <c r="G913" s="51"/>
    </row>
    <row r="914" spans="5:7" ht="12.75">
      <c r="E914" s="51"/>
      <c r="F914" s="51"/>
      <c r="G914" s="51"/>
    </row>
    <row r="915" spans="5:7" ht="12.75">
      <c r="E915" s="51"/>
      <c r="F915" s="51"/>
      <c r="G915" s="51"/>
    </row>
    <row r="916" spans="5:7" ht="12.75">
      <c r="E916" s="51"/>
      <c r="F916" s="51"/>
      <c r="G916" s="51"/>
    </row>
    <row r="917" spans="5:7" ht="12.75">
      <c r="E917" s="51"/>
      <c r="F917" s="51"/>
      <c r="G917" s="51"/>
    </row>
    <row r="918" spans="5:7" ht="12.75">
      <c r="E918" s="51"/>
      <c r="F918" s="51"/>
      <c r="G918" s="51"/>
    </row>
    <row r="919" spans="5:7" ht="12.75">
      <c r="E919" s="51"/>
      <c r="F919" s="51"/>
      <c r="G919" s="51"/>
    </row>
    <row r="920" spans="5:7" ht="12.75">
      <c r="E920" s="51"/>
      <c r="F920" s="51"/>
      <c r="G920" s="51"/>
    </row>
    <row r="921" spans="5:7" ht="12.75">
      <c r="E921" s="51"/>
      <c r="F921" s="51"/>
      <c r="G921" s="51"/>
    </row>
    <row r="922" spans="5:7" ht="12.75">
      <c r="E922" s="51"/>
      <c r="F922" s="51"/>
      <c r="G922" s="51"/>
    </row>
    <row r="923" spans="5:7" ht="12.75">
      <c r="E923" s="51"/>
      <c r="F923" s="51"/>
      <c r="G923" s="51"/>
    </row>
    <row r="924" spans="5:7" ht="12.75">
      <c r="E924" s="51"/>
      <c r="F924" s="51"/>
      <c r="G924" s="51"/>
    </row>
    <row r="925" spans="5:7" ht="12.75">
      <c r="E925" s="51"/>
      <c r="F925" s="51"/>
      <c r="G925" s="51"/>
    </row>
    <row r="926" spans="5:7" ht="12.75">
      <c r="E926" s="51"/>
      <c r="F926" s="51"/>
      <c r="G926" s="51"/>
    </row>
    <row r="927" spans="5:7" ht="12.75">
      <c r="E927" s="51"/>
      <c r="F927" s="51"/>
      <c r="G927" s="51"/>
    </row>
    <row r="928" spans="5:7" ht="12.75">
      <c r="E928" s="51"/>
      <c r="F928" s="51"/>
      <c r="G928" s="51"/>
    </row>
    <row r="929" spans="5:7" ht="12.75">
      <c r="E929" s="51"/>
      <c r="F929" s="51"/>
      <c r="G929" s="51"/>
    </row>
    <row r="930" spans="5:7" ht="12.75">
      <c r="E930" s="51"/>
      <c r="F930" s="51"/>
      <c r="G930" s="51"/>
    </row>
    <row r="931" spans="5:7" ht="12.75">
      <c r="E931" s="51"/>
      <c r="F931" s="51"/>
      <c r="G931" s="51"/>
    </row>
    <row r="932" spans="5:7" ht="12.75">
      <c r="E932" s="51"/>
      <c r="F932" s="51"/>
      <c r="G932" s="51"/>
    </row>
    <row r="933" spans="5:7" ht="12.75">
      <c r="E933" s="51"/>
      <c r="F933" s="51"/>
      <c r="G933" s="51"/>
    </row>
    <row r="934" spans="5:7" ht="12.75">
      <c r="E934" s="51"/>
      <c r="F934" s="51"/>
      <c r="G934" s="51"/>
    </row>
    <row r="935" spans="5:7" ht="12.75">
      <c r="E935" s="51"/>
      <c r="F935" s="51"/>
      <c r="G935" s="51"/>
    </row>
    <row r="936" spans="5:7" ht="12.75">
      <c r="E936" s="51"/>
      <c r="F936" s="51"/>
      <c r="G936" s="51"/>
    </row>
    <row r="937" spans="5:7" ht="12.75">
      <c r="E937" s="51"/>
      <c r="F937" s="51"/>
      <c r="G937" s="51"/>
    </row>
    <row r="938" spans="5:7" ht="12.75">
      <c r="E938" s="51"/>
      <c r="F938" s="51"/>
      <c r="G938" s="51"/>
    </row>
    <row r="939" spans="5:7" ht="12.75">
      <c r="E939" s="51"/>
      <c r="F939" s="51"/>
      <c r="G939" s="51"/>
    </row>
    <row r="940" spans="5:7" ht="12.75">
      <c r="E940" s="51"/>
      <c r="F940" s="51"/>
      <c r="G940" s="51"/>
    </row>
    <row r="941" spans="5:7" ht="12.75">
      <c r="E941" s="51"/>
      <c r="F941" s="51"/>
      <c r="G941" s="51"/>
    </row>
    <row r="942" spans="5:7" ht="12.75">
      <c r="E942" s="51"/>
      <c r="F942" s="51"/>
      <c r="G942" s="51"/>
    </row>
    <row r="943" spans="5:7" ht="12.75">
      <c r="E943" s="51"/>
      <c r="F943" s="51"/>
      <c r="G943" s="51"/>
    </row>
    <row r="944" spans="5:7" ht="12.75">
      <c r="E944" s="51"/>
      <c r="F944" s="51"/>
      <c r="G944" s="51"/>
    </row>
    <row r="945" spans="5:7" ht="12.75">
      <c r="E945" s="51"/>
      <c r="F945" s="51"/>
      <c r="G945" s="51"/>
    </row>
    <row r="946" spans="5:7" ht="12.75">
      <c r="E946" s="51"/>
      <c r="F946" s="51"/>
      <c r="G946" s="51"/>
    </row>
    <row r="947" spans="5:7" ht="12.75">
      <c r="E947" s="51"/>
      <c r="F947" s="51"/>
      <c r="G947" s="51"/>
    </row>
    <row r="948" spans="5:7" ht="12.75">
      <c r="E948" s="51"/>
      <c r="F948" s="51"/>
      <c r="G948" s="51"/>
    </row>
    <row r="949" spans="5:7" ht="12.75">
      <c r="E949" s="51"/>
      <c r="F949" s="51"/>
      <c r="G949" s="51"/>
    </row>
    <row r="950" spans="5:7" ht="12.75">
      <c r="E950" s="51"/>
      <c r="F950" s="51"/>
      <c r="G950" s="51"/>
    </row>
    <row r="951" spans="5:7" ht="12.75">
      <c r="E951" s="51"/>
      <c r="F951" s="51"/>
      <c r="G951" s="51"/>
    </row>
    <row r="952" spans="5:7" ht="12.75">
      <c r="E952" s="51"/>
      <c r="F952" s="51"/>
      <c r="G952" s="51"/>
    </row>
    <row r="953" spans="5:7" ht="12.75">
      <c r="E953" s="51"/>
      <c r="F953" s="51"/>
      <c r="G953" s="51"/>
    </row>
    <row r="954" spans="5:7" ht="12.75">
      <c r="E954" s="51"/>
      <c r="F954" s="51"/>
      <c r="G954" s="51"/>
    </row>
    <row r="955" spans="5:7" ht="12.75">
      <c r="E955" s="51"/>
      <c r="F955" s="51"/>
      <c r="G955" s="51"/>
    </row>
    <row r="956" spans="5:7" ht="12.75">
      <c r="E956" s="51"/>
      <c r="F956" s="51"/>
      <c r="G956" s="51"/>
    </row>
    <row r="957" spans="5:7" ht="12.75">
      <c r="E957" s="51"/>
      <c r="F957" s="51"/>
      <c r="G957" s="51"/>
    </row>
    <row r="958" spans="5:7" ht="12.75">
      <c r="E958" s="51"/>
      <c r="F958" s="51"/>
      <c r="G958" s="51"/>
    </row>
    <row r="959" spans="5:7" ht="12.75">
      <c r="E959" s="51"/>
      <c r="F959" s="51"/>
      <c r="G959" s="51"/>
    </row>
    <row r="960" spans="5:7" ht="12.75">
      <c r="E960" s="51"/>
      <c r="F960" s="51"/>
      <c r="G960" s="51"/>
    </row>
    <row r="961" spans="5:7" ht="12.75">
      <c r="E961" s="51"/>
      <c r="F961" s="51"/>
      <c r="G961" s="51"/>
    </row>
    <row r="962" spans="5:7" ht="12.75">
      <c r="E962" s="51"/>
      <c r="F962" s="51"/>
      <c r="G962" s="51"/>
    </row>
    <row r="963" spans="5:7" ht="12.75">
      <c r="E963" s="51"/>
      <c r="F963" s="51"/>
      <c r="G963" s="51"/>
    </row>
    <row r="964" spans="5:7" ht="12.75">
      <c r="E964" s="51"/>
      <c r="F964" s="51"/>
      <c r="G964" s="51"/>
    </row>
    <row r="965" spans="5:7" ht="12.75">
      <c r="E965" s="51"/>
      <c r="F965" s="51"/>
      <c r="G965" s="51"/>
    </row>
    <row r="966" spans="5:7" ht="12.75">
      <c r="E966" s="51"/>
      <c r="F966" s="51"/>
      <c r="G966" s="51"/>
    </row>
    <row r="967" spans="5:7" ht="12.75">
      <c r="E967" s="51"/>
      <c r="F967" s="51"/>
      <c r="G967" s="51"/>
    </row>
    <row r="968" spans="5:7" ht="12.75">
      <c r="E968" s="51"/>
      <c r="F968" s="51"/>
      <c r="G968" s="51"/>
    </row>
    <row r="969" spans="5:7" ht="12.75">
      <c r="E969" s="51"/>
      <c r="F969" s="51"/>
      <c r="G969" s="51"/>
    </row>
    <row r="970" spans="5:7" ht="12.75">
      <c r="E970" s="51"/>
      <c r="F970" s="51"/>
      <c r="G970" s="51"/>
    </row>
    <row r="971" spans="5:7" ht="12.75">
      <c r="E971" s="51"/>
      <c r="F971" s="51"/>
      <c r="G971" s="51"/>
    </row>
    <row r="972" spans="5:7" ht="12.75">
      <c r="E972" s="51"/>
      <c r="F972" s="51"/>
      <c r="G972" s="51"/>
    </row>
    <row r="973" spans="5:7" ht="12.75">
      <c r="E973" s="51"/>
      <c r="F973" s="51"/>
      <c r="G973" s="51"/>
    </row>
    <row r="974" spans="5:7" ht="12.75">
      <c r="E974" s="51"/>
      <c r="F974" s="51"/>
      <c r="G974" s="51"/>
    </row>
    <row r="975" spans="5:7" ht="12.75">
      <c r="E975" s="51"/>
      <c r="F975" s="51"/>
      <c r="G975" s="51"/>
    </row>
    <row r="976" spans="5:7" ht="12.75">
      <c r="E976" s="51"/>
      <c r="F976" s="51"/>
      <c r="G976" s="51"/>
    </row>
    <row r="977" spans="5:7" ht="12.75">
      <c r="E977" s="51"/>
      <c r="F977" s="51"/>
      <c r="G977" s="51"/>
    </row>
    <row r="978" spans="5:7" ht="12.75">
      <c r="E978" s="51"/>
      <c r="F978" s="51"/>
      <c r="G978" s="51"/>
    </row>
    <row r="979" spans="5:7" ht="12.75">
      <c r="E979" s="51"/>
      <c r="F979" s="51"/>
      <c r="G979" s="51"/>
    </row>
    <row r="980" spans="5:7" ht="12.75">
      <c r="E980" s="51"/>
      <c r="F980" s="51"/>
      <c r="G980" s="51"/>
    </row>
    <row r="981" spans="5:7" ht="12.75">
      <c r="E981" s="51"/>
      <c r="F981" s="51"/>
      <c r="G981" s="51"/>
    </row>
    <row r="982" spans="5:7" ht="12.75">
      <c r="E982" s="51"/>
      <c r="F982" s="51"/>
      <c r="G982" s="51"/>
    </row>
    <row r="983" spans="5:7" ht="12.75">
      <c r="E983" s="51"/>
      <c r="F983" s="51"/>
      <c r="G983" s="51"/>
    </row>
    <row r="984" spans="5:7" ht="12.75">
      <c r="E984" s="51"/>
      <c r="F984" s="51"/>
      <c r="G984" s="51"/>
    </row>
    <row r="985" spans="5:7" ht="12.75">
      <c r="E985" s="51"/>
      <c r="F985" s="51"/>
      <c r="G985" s="51"/>
    </row>
    <row r="986" spans="5:7" ht="12.75">
      <c r="E986" s="51"/>
      <c r="F986" s="51"/>
      <c r="G986" s="51"/>
    </row>
    <row r="987" spans="5:7" ht="12.75">
      <c r="E987" s="51"/>
      <c r="F987" s="51"/>
      <c r="G987" s="51"/>
    </row>
    <row r="988" spans="5:7" ht="12.75">
      <c r="E988" s="51"/>
      <c r="F988" s="51"/>
      <c r="G988" s="51"/>
    </row>
    <row r="989" spans="5:7" ht="12.75">
      <c r="E989" s="51"/>
      <c r="F989" s="51"/>
      <c r="G989" s="51"/>
    </row>
    <row r="990" spans="5:7" ht="12.75">
      <c r="E990" s="51"/>
      <c r="F990" s="51"/>
      <c r="G990" s="51"/>
    </row>
    <row r="991" spans="5:7" ht="12.75">
      <c r="E991" s="51"/>
      <c r="F991" s="51"/>
      <c r="G991" s="51"/>
    </row>
    <row r="992" spans="5:7" ht="12.75">
      <c r="E992" s="51"/>
      <c r="F992" s="51"/>
      <c r="G992" s="51"/>
    </row>
    <row r="993" spans="5:7" ht="12.75">
      <c r="E993" s="51"/>
      <c r="F993" s="51"/>
      <c r="G993" s="51"/>
    </row>
    <row r="994" spans="5:7" ht="12.75">
      <c r="E994" s="51"/>
      <c r="F994" s="51"/>
      <c r="G994" s="51"/>
    </row>
    <row r="995" spans="5:7" ht="12.75">
      <c r="E995" s="51"/>
      <c r="F995" s="51"/>
      <c r="G995" s="51"/>
    </row>
    <row r="996" spans="5:7" ht="12.75">
      <c r="E996" s="51"/>
      <c r="F996" s="51"/>
      <c r="G996" s="51"/>
    </row>
    <row r="997" spans="5:7" ht="12.75">
      <c r="E997" s="51"/>
      <c r="F997" s="51"/>
      <c r="G997" s="51"/>
    </row>
    <row r="998" spans="5:7" ht="12.75">
      <c r="E998" s="51"/>
      <c r="F998" s="51"/>
      <c r="G998" s="51"/>
    </row>
    <row r="999" spans="5:7" ht="12.75">
      <c r="E999" s="51"/>
      <c r="F999" s="51"/>
      <c r="G999" s="51"/>
    </row>
    <row r="1000" spans="5:7" ht="12.75">
      <c r="E1000" s="51"/>
      <c r="F1000" s="51"/>
      <c r="G1000" s="51"/>
    </row>
    <row r="1001" spans="5:7" ht="12.75">
      <c r="E1001" s="51"/>
      <c r="F1001" s="51"/>
      <c r="G1001" s="51"/>
    </row>
    <row r="1002" spans="5:7" ht="12.75">
      <c r="E1002" s="51"/>
      <c r="F1002" s="51"/>
      <c r="G1002" s="51"/>
    </row>
    <row r="1003" spans="5:7" ht="12.75">
      <c r="E1003" s="51"/>
      <c r="F1003" s="51"/>
      <c r="G1003" s="51"/>
    </row>
    <row r="1004" spans="5:7" ht="12.75">
      <c r="E1004" s="51"/>
      <c r="F1004" s="51"/>
      <c r="G1004" s="51"/>
    </row>
    <row r="1005" spans="5:7" ht="12.75">
      <c r="E1005" s="51"/>
      <c r="F1005" s="51"/>
      <c r="G1005" s="51"/>
    </row>
    <row r="1006" spans="5:7" ht="12.75">
      <c r="E1006" s="51"/>
      <c r="F1006" s="51"/>
      <c r="G1006" s="51"/>
    </row>
    <row r="1007" spans="5:7" ht="12.75">
      <c r="E1007" s="51"/>
      <c r="F1007" s="51"/>
      <c r="G1007" s="51"/>
    </row>
    <row r="1008" spans="5:7" ht="12.75">
      <c r="E1008" s="51"/>
      <c r="F1008" s="51"/>
      <c r="G1008" s="51"/>
    </row>
    <row r="1009" spans="5:7" ht="12.75">
      <c r="E1009" s="51"/>
      <c r="F1009" s="51"/>
      <c r="G1009" s="51"/>
    </row>
    <row r="1010" spans="5:7" ht="12.75">
      <c r="E1010" s="51"/>
      <c r="F1010" s="51"/>
      <c r="G1010" s="51"/>
    </row>
    <row r="1011" spans="5:7" ht="12.75">
      <c r="E1011" s="51"/>
      <c r="F1011" s="51"/>
      <c r="G1011" s="51"/>
    </row>
    <row r="1012" spans="5:7" ht="12.75">
      <c r="E1012" s="51"/>
      <c r="F1012" s="51"/>
      <c r="G1012" s="51"/>
    </row>
    <row r="1013" spans="5:7" ht="12.75">
      <c r="E1013" s="51"/>
      <c r="F1013" s="51"/>
      <c r="G1013" s="51"/>
    </row>
    <row r="1014" spans="5:7" ht="12.75">
      <c r="E1014" s="51"/>
      <c r="F1014" s="51"/>
      <c r="G1014" s="51"/>
    </row>
    <row r="1015" spans="5:7" ht="12.75">
      <c r="E1015" s="51"/>
      <c r="F1015" s="51"/>
      <c r="G1015" s="51"/>
    </row>
    <row r="1016" spans="5:7" ht="12.75">
      <c r="E1016" s="51"/>
      <c r="F1016" s="51"/>
      <c r="G1016" s="51"/>
    </row>
    <row r="1017" spans="5:7" ht="12.75">
      <c r="E1017" s="51"/>
      <c r="F1017" s="51"/>
      <c r="G1017" s="51"/>
    </row>
    <row r="1018" spans="5:7" ht="12.75">
      <c r="E1018" s="51"/>
      <c r="F1018" s="51"/>
      <c r="G1018" s="51"/>
    </row>
    <row r="1019" spans="5:7" ht="12.75">
      <c r="E1019" s="51"/>
      <c r="F1019" s="51"/>
      <c r="G1019" s="51"/>
    </row>
    <row r="1020" spans="5:7" ht="12.75">
      <c r="E1020" s="51"/>
      <c r="F1020" s="51"/>
      <c r="G1020" s="51"/>
    </row>
    <row r="1021" spans="5:7" ht="12.75">
      <c r="E1021" s="51"/>
      <c r="F1021" s="51"/>
      <c r="G1021" s="51"/>
    </row>
    <row r="1022" spans="5:7" ht="12.75">
      <c r="E1022" s="51"/>
      <c r="F1022" s="51"/>
      <c r="G1022" s="51"/>
    </row>
    <row r="1023" spans="5:7" ht="12.75">
      <c r="E1023" s="51"/>
      <c r="F1023" s="51"/>
      <c r="G1023" s="51"/>
    </row>
    <row r="1024" spans="5:7" ht="12.75">
      <c r="E1024" s="51"/>
      <c r="F1024" s="51"/>
      <c r="G1024" s="51"/>
    </row>
    <row r="1025" spans="5:7" ht="12.75">
      <c r="E1025" s="51"/>
      <c r="F1025" s="51"/>
      <c r="G1025" s="51"/>
    </row>
    <row r="1026" spans="5:7" ht="12.75">
      <c r="E1026" s="51"/>
      <c r="F1026" s="51"/>
      <c r="G1026" s="51"/>
    </row>
    <row r="1027" spans="5:7" ht="12.75">
      <c r="E1027" s="51"/>
      <c r="F1027" s="51"/>
      <c r="G1027" s="51"/>
    </row>
    <row r="1028" spans="5:7" ht="12.75">
      <c r="E1028" s="51"/>
      <c r="F1028" s="51"/>
      <c r="G1028" s="51"/>
    </row>
    <row r="1029" spans="5:7" ht="12.75">
      <c r="E1029" s="51"/>
      <c r="F1029" s="51"/>
      <c r="G1029" s="51"/>
    </row>
    <row r="1030" spans="5:7" ht="12.75">
      <c r="E1030" s="51"/>
      <c r="F1030" s="51"/>
      <c r="G1030" s="51"/>
    </row>
    <row r="1031" spans="5:7" ht="12.75">
      <c r="E1031" s="51"/>
      <c r="F1031" s="51"/>
      <c r="G1031" s="51"/>
    </row>
    <row r="1032" spans="5:7" ht="12.75">
      <c r="E1032" s="51"/>
      <c r="F1032" s="51"/>
      <c r="G1032" s="51"/>
    </row>
    <row r="1033" spans="5:7" ht="12.75">
      <c r="E1033" s="51"/>
      <c r="F1033" s="51"/>
      <c r="G1033" s="51"/>
    </row>
    <row r="1034" spans="5:7" ht="12.75">
      <c r="E1034" s="51"/>
      <c r="F1034" s="51"/>
      <c r="G1034" s="51"/>
    </row>
    <row r="1035" spans="5:7" ht="12.75">
      <c r="E1035" s="51"/>
      <c r="F1035" s="51"/>
      <c r="G1035" s="51"/>
    </row>
    <row r="1036" spans="5:7" ht="12.75">
      <c r="E1036" s="51"/>
      <c r="F1036" s="51"/>
      <c r="G1036" s="51"/>
    </row>
    <row r="1037" spans="5:7" ht="12.75">
      <c r="E1037" s="51"/>
      <c r="F1037" s="51"/>
      <c r="G1037" s="51"/>
    </row>
    <row r="1038" spans="5:7" ht="12.75">
      <c r="E1038" s="51"/>
      <c r="F1038" s="51"/>
      <c r="G1038" s="51"/>
    </row>
    <row r="1039" spans="5:7" ht="12.75">
      <c r="E1039" s="51"/>
      <c r="F1039" s="51"/>
      <c r="G1039" s="51"/>
    </row>
    <row r="1040" spans="5:7" ht="12.75">
      <c r="E1040" s="51"/>
      <c r="F1040" s="51"/>
      <c r="G1040" s="51"/>
    </row>
    <row r="1041" spans="5:7" ht="12.75">
      <c r="E1041" s="51"/>
      <c r="F1041" s="51"/>
      <c r="G1041" s="51"/>
    </row>
    <row r="1042" spans="5:7" ht="12.75">
      <c r="E1042" s="51"/>
      <c r="F1042" s="51"/>
      <c r="G1042" s="51"/>
    </row>
    <row r="1043" spans="5:7" ht="12.75">
      <c r="E1043" s="51"/>
      <c r="F1043" s="51"/>
      <c r="G1043" s="51"/>
    </row>
    <row r="1044" spans="5:7" ht="12.75">
      <c r="E1044" s="51"/>
      <c r="F1044" s="51"/>
      <c r="G1044" s="51"/>
    </row>
    <row r="1045" spans="5:7" ht="12.75">
      <c r="E1045" s="51"/>
      <c r="F1045" s="51"/>
      <c r="G1045" s="51"/>
    </row>
    <row r="1046" spans="5:7" ht="12.75">
      <c r="E1046" s="51"/>
      <c r="F1046" s="51"/>
      <c r="G1046" s="51"/>
    </row>
    <row r="1047" spans="5:7" ht="12.75">
      <c r="E1047" s="51"/>
      <c r="F1047" s="51"/>
      <c r="G1047" s="51"/>
    </row>
    <row r="1048" spans="5:7" ht="12.75">
      <c r="E1048" s="51"/>
      <c r="F1048" s="51"/>
      <c r="G1048" s="51"/>
    </row>
    <row r="1049" spans="5:7" ht="12.75">
      <c r="E1049" s="51"/>
      <c r="F1049" s="51"/>
      <c r="G1049" s="51"/>
    </row>
    <row r="1050" spans="5:7" ht="12.75">
      <c r="E1050" s="51"/>
      <c r="F1050" s="51"/>
      <c r="G1050" s="51"/>
    </row>
    <row r="1051" spans="5:7" ht="12.75">
      <c r="E1051" s="51"/>
      <c r="F1051" s="51"/>
      <c r="G1051" s="51"/>
    </row>
    <row r="1052" spans="5:7" ht="12.75">
      <c r="E1052" s="51"/>
      <c r="F1052" s="51"/>
      <c r="G1052" s="51"/>
    </row>
    <row r="1053" spans="5:7" ht="12.75">
      <c r="E1053" s="51"/>
      <c r="F1053" s="51"/>
      <c r="G1053" s="51"/>
    </row>
    <row r="1054" spans="5:7" ht="12.75">
      <c r="E1054" s="51"/>
      <c r="F1054" s="51"/>
      <c r="G1054" s="51"/>
    </row>
    <row r="1055" spans="5:7" ht="12.75">
      <c r="E1055" s="51"/>
      <c r="F1055" s="51"/>
      <c r="G1055" s="51"/>
    </row>
    <row r="1056" spans="5:7" ht="12.75">
      <c r="E1056" s="51"/>
      <c r="F1056" s="51"/>
      <c r="G1056" s="51"/>
    </row>
    <row r="1057" spans="5:7" ht="12.75">
      <c r="E1057" s="51"/>
      <c r="F1057" s="51"/>
      <c r="G1057" s="51"/>
    </row>
    <row r="1058" spans="5:7" ht="12.75">
      <c r="E1058" s="51"/>
      <c r="F1058" s="51"/>
      <c r="G1058" s="51"/>
    </row>
    <row r="1059" spans="5:7" ht="12.75">
      <c r="E1059" s="51"/>
      <c r="F1059" s="51"/>
      <c r="G1059" s="51"/>
    </row>
    <row r="1060" spans="5:7" ht="12.75">
      <c r="E1060" s="51"/>
      <c r="F1060" s="51"/>
      <c r="G1060" s="51"/>
    </row>
    <row r="1061" spans="5:7" ht="12.75">
      <c r="E1061" s="51"/>
      <c r="F1061" s="51"/>
      <c r="G1061" s="51"/>
    </row>
    <row r="1062" spans="5:7" ht="12.75">
      <c r="E1062" s="51"/>
      <c r="F1062" s="51"/>
      <c r="G1062" s="51"/>
    </row>
    <row r="1063" spans="5:7" ht="12.75">
      <c r="E1063" s="51"/>
      <c r="F1063" s="51"/>
      <c r="G1063" s="51"/>
    </row>
    <row r="1064" spans="5:7" ht="12.75">
      <c r="E1064" s="51"/>
      <c r="F1064" s="51"/>
      <c r="G1064" s="51"/>
    </row>
    <row r="1065" spans="5:7" ht="12.75">
      <c r="E1065" s="51"/>
      <c r="F1065" s="51"/>
      <c r="G1065" s="51"/>
    </row>
    <row r="1066" spans="5:7" ht="12.75">
      <c r="E1066" s="51"/>
      <c r="F1066" s="51"/>
      <c r="G1066" s="51"/>
    </row>
    <row r="1067" spans="5:7" ht="12.75">
      <c r="E1067" s="51"/>
      <c r="F1067" s="51"/>
      <c r="G1067" s="51"/>
    </row>
    <row r="1068" spans="5:7" ht="12.75">
      <c r="E1068" s="51"/>
      <c r="F1068" s="51"/>
      <c r="G1068" s="51"/>
    </row>
    <row r="1069" spans="5:7" ht="12.75">
      <c r="E1069" s="51"/>
      <c r="F1069" s="51"/>
      <c r="G1069" s="51"/>
    </row>
    <row r="1070" spans="5:7" ht="12.75">
      <c r="E1070" s="51"/>
      <c r="F1070" s="51"/>
      <c r="G1070" s="51"/>
    </row>
    <row r="1071" spans="5:7" ht="12.75">
      <c r="E1071" s="51"/>
      <c r="F1071" s="51"/>
      <c r="G1071" s="51"/>
    </row>
    <row r="1072" spans="5:7" ht="12.75">
      <c r="E1072" s="51"/>
      <c r="F1072" s="51"/>
      <c r="G1072" s="51"/>
    </row>
    <row r="1073" spans="5:7" ht="12.75">
      <c r="E1073" s="51"/>
      <c r="F1073" s="51"/>
      <c r="G1073" s="51"/>
    </row>
    <row r="1074" spans="5:7" ht="12.75">
      <c r="E1074" s="51"/>
      <c r="F1074" s="51"/>
      <c r="G1074" s="51"/>
    </row>
    <row r="1075" spans="5:7" ht="12.75">
      <c r="E1075" s="51"/>
      <c r="F1075" s="51"/>
      <c r="G1075" s="51"/>
    </row>
    <row r="1076" spans="5:7" ht="12.75">
      <c r="E1076" s="51"/>
      <c r="F1076" s="51"/>
      <c r="G1076" s="51"/>
    </row>
    <row r="1077" spans="5:7" ht="12.75">
      <c r="E1077" s="51"/>
      <c r="F1077" s="51"/>
      <c r="G1077" s="51"/>
    </row>
    <row r="1078" spans="5:7" ht="12.75">
      <c r="E1078" s="51"/>
      <c r="F1078" s="51"/>
      <c r="G1078" s="51"/>
    </row>
    <row r="1079" spans="5:7" ht="12.75">
      <c r="E1079" s="51"/>
      <c r="F1079" s="51"/>
      <c r="G1079" s="51"/>
    </row>
    <row r="1080" spans="5:7" ht="12.75">
      <c r="E1080" s="51"/>
      <c r="F1080" s="51"/>
      <c r="G1080" s="51"/>
    </row>
    <row r="1081" spans="5:7" ht="12.75">
      <c r="E1081" s="51"/>
      <c r="F1081" s="51"/>
      <c r="G1081" s="51"/>
    </row>
    <row r="1082" spans="5:7" ht="12.75">
      <c r="E1082" s="51"/>
      <c r="F1082" s="51"/>
      <c r="G1082" s="51"/>
    </row>
    <row r="1083" spans="5:7" ht="12.75">
      <c r="E1083" s="51"/>
      <c r="F1083" s="51"/>
      <c r="G1083" s="51"/>
    </row>
    <row r="1084" spans="5:7" ht="12.75">
      <c r="E1084" s="51"/>
      <c r="F1084" s="51"/>
      <c r="G1084" s="51"/>
    </row>
    <row r="1085" spans="5:7" ht="12.75">
      <c r="E1085" s="51"/>
      <c r="F1085" s="51"/>
      <c r="G1085" s="51"/>
    </row>
    <row r="1086" spans="5:7" ht="12.75">
      <c r="E1086" s="51"/>
      <c r="F1086" s="51"/>
      <c r="G1086" s="51"/>
    </row>
    <row r="1087" spans="5:7" ht="12.75">
      <c r="E1087" s="51"/>
      <c r="F1087" s="51"/>
      <c r="G1087" s="51"/>
    </row>
    <row r="1088" spans="5:7" ht="12.75">
      <c r="E1088" s="51"/>
      <c r="F1088" s="51"/>
      <c r="G1088" s="51"/>
    </row>
    <row r="1089" spans="5:7" ht="12.75">
      <c r="E1089" s="51"/>
      <c r="F1089" s="51"/>
      <c r="G1089" s="51"/>
    </row>
    <row r="1090" spans="5:7" ht="12.75">
      <c r="E1090" s="51"/>
      <c r="F1090" s="51"/>
      <c r="G1090" s="51"/>
    </row>
    <row r="1091" spans="5:7" ht="12.75">
      <c r="E1091" s="51"/>
      <c r="F1091" s="51"/>
      <c r="G1091" s="51"/>
    </row>
    <row r="1092" spans="5:7" ht="12.75">
      <c r="E1092" s="51"/>
      <c r="F1092" s="51"/>
      <c r="G1092" s="51"/>
    </row>
    <row r="1093" spans="5:7" ht="12.75">
      <c r="E1093" s="51"/>
      <c r="F1093" s="51"/>
      <c r="G1093" s="51"/>
    </row>
    <row r="1094" spans="5:7" ht="12.75">
      <c r="E1094" s="51"/>
      <c r="F1094" s="51"/>
      <c r="G1094" s="51"/>
    </row>
    <row r="1095" spans="5:7" ht="12.75">
      <c r="E1095" s="51"/>
      <c r="F1095" s="51"/>
      <c r="G1095" s="51"/>
    </row>
    <row r="1096" spans="5:7" ht="12.75">
      <c r="E1096" s="51"/>
      <c r="F1096" s="51"/>
      <c r="G1096" s="51"/>
    </row>
    <row r="1097" spans="5:7" ht="12.75">
      <c r="E1097" s="51"/>
      <c r="F1097" s="51"/>
      <c r="G1097" s="51"/>
    </row>
    <row r="1098" spans="5:7" ht="12.75">
      <c r="E1098" s="51"/>
      <c r="F1098" s="51"/>
      <c r="G1098" s="51"/>
    </row>
    <row r="1099" spans="5:7" ht="12.75">
      <c r="E1099" s="51"/>
      <c r="F1099" s="51"/>
      <c r="G1099" s="51"/>
    </row>
    <row r="1100" spans="5:7" ht="12.75">
      <c r="E1100" s="51"/>
      <c r="F1100" s="51"/>
      <c r="G1100" s="51"/>
    </row>
    <row r="1101" spans="5:7" ht="12.75">
      <c r="E1101" s="51"/>
      <c r="F1101" s="51"/>
      <c r="G1101" s="51"/>
    </row>
    <row r="1102" spans="5:7" ht="12.75">
      <c r="E1102" s="51"/>
      <c r="F1102" s="51"/>
      <c r="G1102" s="51"/>
    </row>
    <row r="1103" spans="5:7" ht="12.75">
      <c r="E1103" s="51"/>
      <c r="F1103" s="51"/>
      <c r="G1103" s="51"/>
    </row>
    <row r="1104" spans="5:7" ht="12.75">
      <c r="E1104" s="51"/>
      <c r="F1104" s="51"/>
      <c r="G1104" s="51"/>
    </row>
    <row r="1105" spans="5:7" ht="12.75">
      <c r="E1105" s="51"/>
      <c r="F1105" s="51"/>
      <c r="G1105" s="51"/>
    </row>
    <row r="1106" spans="5:7" ht="12.75">
      <c r="E1106" s="51"/>
      <c r="F1106" s="51"/>
      <c r="G1106" s="51"/>
    </row>
    <row r="1107" spans="5:7" ht="12.75">
      <c r="E1107" s="51"/>
      <c r="F1107" s="51"/>
      <c r="G1107" s="51"/>
    </row>
    <row r="1108" spans="5:7" ht="12.75">
      <c r="E1108" s="51"/>
      <c r="F1108" s="51"/>
      <c r="G1108" s="51"/>
    </row>
    <row r="1109" spans="5:7" ht="12.75">
      <c r="E1109" s="51"/>
      <c r="F1109" s="51"/>
      <c r="G1109" s="51"/>
    </row>
    <row r="1110" spans="5:7" ht="12.75">
      <c r="E1110" s="51"/>
      <c r="F1110" s="51"/>
      <c r="G1110" s="51"/>
    </row>
    <row r="1111" spans="5:7" ht="12.75">
      <c r="E1111" s="51"/>
      <c r="F1111" s="51"/>
      <c r="G1111" s="51"/>
    </row>
    <row r="1112" spans="5:7" ht="12.75">
      <c r="E1112" s="51"/>
      <c r="F1112" s="51"/>
      <c r="G1112" s="51"/>
    </row>
    <row r="1113" spans="5:7" ht="12.75">
      <c r="E1113" s="51"/>
      <c r="F1113" s="51"/>
      <c r="G1113" s="51"/>
    </row>
    <row r="1114" spans="5:7" ht="12.75">
      <c r="E1114" s="51"/>
      <c r="F1114" s="51"/>
      <c r="G1114" s="51"/>
    </row>
    <row r="1115" spans="5:7" ht="12.75">
      <c r="E1115" s="51"/>
      <c r="F1115" s="51"/>
      <c r="G1115" s="51"/>
    </row>
    <row r="1116" spans="5:7" ht="12.75">
      <c r="E1116" s="51"/>
      <c r="F1116" s="51"/>
      <c r="G1116" s="51"/>
    </row>
    <row r="1117" spans="5:7" ht="12.75">
      <c r="E1117" s="51"/>
      <c r="F1117" s="51"/>
      <c r="G1117" s="51"/>
    </row>
    <row r="1118" spans="5:7" ht="12.75">
      <c r="E1118" s="51"/>
      <c r="F1118" s="51"/>
      <c r="G1118" s="51"/>
    </row>
    <row r="1119" spans="5:7" ht="12.75">
      <c r="E1119" s="51"/>
      <c r="F1119" s="51"/>
      <c r="G1119" s="51"/>
    </row>
    <row r="1120" spans="5:7" ht="12.75">
      <c r="E1120" s="51"/>
      <c r="F1120" s="51"/>
      <c r="G1120" s="51"/>
    </row>
    <row r="1121" spans="5:7" ht="12.75">
      <c r="E1121" s="51"/>
      <c r="F1121" s="51"/>
      <c r="G1121" s="51"/>
    </row>
    <row r="1122" spans="5:7" ht="12.75">
      <c r="E1122" s="51"/>
      <c r="F1122" s="51"/>
      <c r="G1122" s="51"/>
    </row>
    <row r="1123" spans="5:7" ht="12.75">
      <c r="E1123" s="51"/>
      <c r="F1123" s="51"/>
      <c r="G1123" s="51"/>
    </row>
    <row r="1124" spans="5:7" ht="12.75">
      <c r="E1124" s="51"/>
      <c r="F1124" s="51"/>
      <c r="G1124" s="51"/>
    </row>
    <row r="1125" spans="5:7" ht="12.75">
      <c r="E1125" s="51"/>
      <c r="F1125" s="51"/>
      <c r="G1125" s="51"/>
    </row>
    <row r="1126" spans="5:7" ht="12.75">
      <c r="E1126" s="51"/>
      <c r="F1126" s="51"/>
      <c r="G1126" s="51"/>
    </row>
    <row r="1127" spans="5:7" ht="12.75">
      <c r="E1127" s="51"/>
      <c r="F1127" s="51"/>
      <c r="G1127" s="51"/>
    </row>
    <row r="1128" spans="5:7" ht="12.75">
      <c r="E1128" s="51"/>
      <c r="F1128" s="51"/>
      <c r="G1128" s="51"/>
    </row>
    <row r="1129" spans="5:7" ht="12.75">
      <c r="E1129" s="51"/>
      <c r="F1129" s="51"/>
      <c r="G1129" s="51"/>
    </row>
    <row r="1130" spans="5:7" ht="12.75">
      <c r="E1130" s="51"/>
      <c r="F1130" s="51"/>
      <c r="G1130" s="51"/>
    </row>
    <row r="1131" spans="5:7" ht="12.75">
      <c r="E1131" s="51"/>
      <c r="F1131" s="51"/>
      <c r="G1131" s="51"/>
    </row>
    <row r="1132" spans="5:7" ht="12.75">
      <c r="E1132" s="51"/>
      <c r="F1132" s="51"/>
      <c r="G1132" s="51"/>
    </row>
    <row r="1133" spans="5:7" ht="12.75">
      <c r="E1133" s="51"/>
      <c r="F1133" s="51"/>
      <c r="G1133" s="51"/>
    </row>
    <row r="1134" spans="5:7" ht="12.75">
      <c r="E1134" s="51"/>
      <c r="F1134" s="51"/>
      <c r="G1134" s="51"/>
    </row>
    <row r="1135" spans="5:7" ht="12.75">
      <c r="E1135" s="51"/>
      <c r="F1135" s="51"/>
      <c r="G1135" s="51"/>
    </row>
    <row r="1136" spans="5:7" ht="12.75">
      <c r="E1136" s="51"/>
      <c r="F1136" s="51"/>
      <c r="G1136" s="51"/>
    </row>
    <row r="1137" spans="5:7" ht="12.75">
      <c r="E1137" s="51"/>
      <c r="F1137" s="51"/>
      <c r="G1137" s="51"/>
    </row>
    <row r="1138" spans="5:7" ht="12.75">
      <c r="E1138" s="51"/>
      <c r="F1138" s="51"/>
      <c r="G1138" s="51"/>
    </row>
    <row r="1139" spans="5:7" ht="12.75">
      <c r="E1139" s="51"/>
      <c r="F1139" s="51"/>
      <c r="G1139" s="51"/>
    </row>
    <row r="1140" spans="5:7" ht="12.75">
      <c r="E1140" s="51"/>
      <c r="F1140" s="51"/>
      <c r="G1140" s="51"/>
    </row>
    <row r="1141" spans="5:7" ht="12.75">
      <c r="E1141" s="51"/>
      <c r="F1141" s="51"/>
      <c r="G1141" s="51"/>
    </row>
    <row r="1142" spans="5:7" ht="12.75">
      <c r="E1142" s="51"/>
      <c r="F1142" s="51"/>
      <c r="G1142" s="51"/>
    </row>
    <row r="1143" spans="5:7" ht="12.75">
      <c r="E1143" s="51"/>
      <c r="F1143" s="51"/>
      <c r="G1143" s="51"/>
    </row>
    <row r="1144" spans="5:7" ht="12.75">
      <c r="E1144" s="51"/>
      <c r="F1144" s="51"/>
      <c r="G1144" s="51"/>
    </row>
    <row r="1145" spans="5:7" ht="12.75">
      <c r="E1145" s="51"/>
      <c r="F1145" s="51"/>
      <c r="G1145" s="51"/>
    </row>
    <row r="1146" spans="5:7" ht="12.75">
      <c r="E1146" s="51"/>
      <c r="F1146" s="51"/>
      <c r="G1146" s="51"/>
    </row>
    <row r="1147" spans="5:7" ht="12.75">
      <c r="E1147" s="51"/>
      <c r="F1147" s="51"/>
      <c r="G1147" s="51"/>
    </row>
    <row r="1148" spans="5:7" ht="12.75">
      <c r="E1148" s="51"/>
      <c r="F1148" s="51"/>
      <c r="G1148" s="51"/>
    </row>
    <row r="1149" spans="5:7" ht="12.75">
      <c r="E1149" s="51"/>
      <c r="F1149" s="51"/>
      <c r="G1149" s="51"/>
    </row>
    <row r="1150" spans="5:7" ht="12.75">
      <c r="E1150" s="51"/>
      <c r="F1150" s="51"/>
      <c r="G1150" s="51"/>
    </row>
    <row r="1151" spans="5:7" ht="12.75">
      <c r="E1151" s="51"/>
      <c r="F1151" s="51"/>
      <c r="G1151" s="51"/>
    </row>
    <row r="1152" spans="5:7" ht="12.75">
      <c r="E1152" s="51"/>
      <c r="F1152" s="51"/>
      <c r="G1152" s="51"/>
    </row>
    <row r="1153" spans="5:7" ht="12.75">
      <c r="E1153" s="51"/>
      <c r="F1153" s="51"/>
      <c r="G1153" s="51"/>
    </row>
    <row r="1154" spans="5:7" ht="12.75">
      <c r="E1154" s="51"/>
      <c r="F1154" s="51"/>
      <c r="G1154" s="51"/>
    </row>
    <row r="1155" spans="5:7" ht="12.75">
      <c r="E1155" s="51"/>
      <c r="F1155" s="51"/>
      <c r="G1155" s="51"/>
    </row>
    <row r="1156" spans="5:7" ht="12.75">
      <c r="E1156" s="51"/>
      <c r="F1156" s="51"/>
      <c r="G1156" s="51"/>
    </row>
    <row r="1157" spans="5:7" ht="12.75">
      <c r="E1157" s="51"/>
      <c r="F1157" s="51"/>
      <c r="G1157" s="51"/>
    </row>
    <row r="1158" spans="5:7" ht="12.75">
      <c r="E1158" s="51"/>
      <c r="F1158" s="51"/>
      <c r="G1158" s="51"/>
    </row>
    <row r="1159" spans="5:7" ht="12.75">
      <c r="E1159" s="51"/>
      <c r="F1159" s="51"/>
      <c r="G1159" s="51"/>
    </row>
    <row r="1160" spans="5:7" ht="12.75">
      <c r="E1160" s="51"/>
      <c r="F1160" s="51"/>
      <c r="G1160" s="51"/>
    </row>
    <row r="1161" spans="5:7" ht="12.75">
      <c r="E1161" s="51"/>
      <c r="F1161" s="51"/>
      <c r="G1161" s="51"/>
    </row>
    <row r="1162" spans="5:7" ht="12.75">
      <c r="E1162" s="51"/>
      <c r="F1162" s="51"/>
      <c r="G1162" s="51"/>
    </row>
    <row r="1163" spans="5:7" ht="12.75">
      <c r="E1163" s="51"/>
      <c r="F1163" s="51"/>
      <c r="G1163" s="51"/>
    </row>
    <row r="1164" spans="5:7" ht="12.75">
      <c r="E1164" s="51"/>
      <c r="F1164" s="51"/>
      <c r="G1164" s="51"/>
    </row>
    <row r="1165" spans="5:7" ht="12.75">
      <c r="E1165" s="51"/>
      <c r="F1165" s="51"/>
      <c r="G1165" s="51"/>
    </row>
    <row r="1166" spans="5:7" ht="12.75">
      <c r="E1166" s="51"/>
      <c r="F1166" s="51"/>
      <c r="G1166" s="51"/>
    </row>
    <row r="1167" spans="5:7" ht="12.75">
      <c r="E1167" s="51"/>
      <c r="F1167" s="51"/>
      <c r="G1167" s="51"/>
    </row>
    <row r="1168" spans="5:7" ht="12.75">
      <c r="E1168" s="51"/>
      <c r="F1168" s="51"/>
      <c r="G1168" s="51"/>
    </row>
    <row r="1169" spans="5:7" ht="12.75">
      <c r="E1169" s="51"/>
      <c r="F1169" s="51"/>
      <c r="G1169" s="51"/>
    </row>
    <row r="1170" spans="5:7" ht="12.75">
      <c r="E1170" s="51"/>
      <c r="F1170" s="51"/>
      <c r="G1170" s="51"/>
    </row>
    <row r="1171" spans="5:7" ht="12.75">
      <c r="E1171" s="51"/>
      <c r="F1171" s="51"/>
      <c r="G1171" s="51"/>
    </row>
    <row r="1172" spans="5:7" ht="12.75">
      <c r="E1172" s="51"/>
      <c r="F1172" s="51"/>
      <c r="G1172" s="51"/>
    </row>
    <row r="1173" spans="5:7" ht="12.75">
      <c r="E1173" s="51"/>
      <c r="F1173" s="51"/>
      <c r="G1173" s="51"/>
    </row>
    <row r="1174" spans="5:7" ht="12.75">
      <c r="E1174" s="51"/>
      <c r="F1174" s="51"/>
      <c r="G1174" s="51"/>
    </row>
    <row r="1175" spans="5:7" ht="12.75">
      <c r="E1175" s="51"/>
      <c r="F1175" s="51"/>
      <c r="G1175" s="51"/>
    </row>
    <row r="1176" spans="5:7" ht="12.75">
      <c r="E1176" s="51"/>
      <c r="F1176" s="51"/>
      <c r="G1176" s="51"/>
    </row>
    <row r="1177" spans="5:7" ht="12.75">
      <c r="E1177" s="51"/>
      <c r="F1177" s="51"/>
      <c r="G1177" s="51"/>
    </row>
    <row r="1178" spans="5:7" ht="12.75">
      <c r="E1178" s="51"/>
      <c r="F1178" s="51"/>
      <c r="G1178" s="51"/>
    </row>
    <row r="1179" spans="5:7" ht="12.75">
      <c r="E1179" s="51"/>
      <c r="F1179" s="51"/>
      <c r="G1179" s="51"/>
    </row>
    <row r="1180" spans="5:7" ht="12.75">
      <c r="E1180" s="51"/>
      <c r="F1180" s="51"/>
      <c r="G1180" s="51"/>
    </row>
    <row r="1181" spans="5:7" ht="12.75">
      <c r="E1181" s="51"/>
      <c r="F1181" s="51"/>
      <c r="G1181" s="51"/>
    </row>
    <row r="1182" spans="5:7" ht="12.75">
      <c r="E1182" s="51"/>
      <c r="F1182" s="51"/>
      <c r="G1182" s="51"/>
    </row>
    <row r="1183" spans="5:7" ht="12.75">
      <c r="E1183" s="51"/>
      <c r="F1183" s="51"/>
      <c r="G1183" s="51"/>
    </row>
    <row r="1184" spans="5:7" ht="12.75">
      <c r="E1184" s="51"/>
      <c r="F1184" s="51"/>
      <c r="G1184" s="51"/>
    </row>
    <row r="1185" spans="5:7" ht="12.75">
      <c r="E1185" s="51"/>
      <c r="F1185" s="51"/>
      <c r="G1185" s="51"/>
    </row>
    <row r="1186" spans="5:7" ht="12.75">
      <c r="E1186" s="51"/>
      <c r="F1186" s="51"/>
      <c r="G1186" s="51"/>
    </row>
    <row r="1187" spans="5:7" ht="12.75">
      <c r="E1187" s="51"/>
      <c r="F1187" s="51"/>
      <c r="G1187" s="51"/>
    </row>
    <row r="1188" spans="5:7" ht="12.75">
      <c r="E1188" s="51"/>
      <c r="F1188" s="51"/>
      <c r="G1188" s="51"/>
    </row>
    <row r="1189" spans="5:7" ht="12.75">
      <c r="E1189" s="51"/>
      <c r="F1189" s="51"/>
      <c r="G1189" s="51"/>
    </row>
    <row r="1190" spans="5:7" ht="12.75">
      <c r="E1190" s="51"/>
      <c r="F1190" s="51"/>
      <c r="G1190" s="51"/>
    </row>
    <row r="1191" spans="5:7" ht="12.75">
      <c r="E1191" s="51"/>
      <c r="F1191" s="51"/>
      <c r="G1191" s="51"/>
    </row>
    <row r="1192" spans="5:7" ht="12.75">
      <c r="E1192" s="51"/>
      <c r="F1192" s="51"/>
      <c r="G1192" s="51"/>
    </row>
    <row r="1193" spans="5:7" ht="12.75">
      <c r="E1193" s="51"/>
      <c r="F1193" s="51"/>
      <c r="G1193" s="51"/>
    </row>
    <row r="1194" spans="5:7" ht="12.75">
      <c r="E1194" s="51"/>
      <c r="F1194" s="51"/>
      <c r="G1194" s="51"/>
    </row>
    <row r="1195" spans="5:7" ht="12.75">
      <c r="E1195" s="51"/>
      <c r="F1195" s="51"/>
      <c r="G1195" s="51"/>
    </row>
    <row r="1196" spans="5:7" ht="12.75">
      <c r="E1196" s="51"/>
      <c r="F1196" s="51"/>
      <c r="G1196" s="51"/>
    </row>
    <row r="1197" spans="5:7" ht="12.75">
      <c r="E1197" s="51"/>
      <c r="F1197" s="51"/>
      <c r="G1197" s="51"/>
    </row>
    <row r="1198" spans="5:7" ht="12.75">
      <c r="E1198" s="51"/>
      <c r="F1198" s="51"/>
      <c r="G1198" s="51"/>
    </row>
    <row r="1199" spans="5:7" ht="12.75">
      <c r="E1199" s="51"/>
      <c r="F1199" s="51"/>
      <c r="G1199" s="51"/>
    </row>
    <row r="1200" spans="5:7" ht="12.75">
      <c r="E1200" s="51"/>
      <c r="F1200" s="51"/>
      <c r="G1200" s="51"/>
    </row>
    <row r="1201" spans="5:7" ht="12.75">
      <c r="E1201" s="51"/>
      <c r="F1201" s="51"/>
      <c r="G1201" s="51"/>
    </row>
    <row r="1202" spans="5:7" ht="12.75">
      <c r="E1202" s="51"/>
      <c r="F1202" s="51"/>
      <c r="G1202" s="51"/>
    </row>
    <row r="1203" spans="5:7" ht="12.75">
      <c r="E1203" s="51"/>
      <c r="F1203" s="51"/>
      <c r="G1203" s="51"/>
    </row>
    <row r="1204" spans="5:7" ht="12.75">
      <c r="E1204" s="51"/>
      <c r="F1204" s="51"/>
      <c r="G1204" s="51"/>
    </row>
    <row r="1205" spans="5:7" ht="12.75">
      <c r="E1205" s="51"/>
      <c r="F1205" s="51"/>
      <c r="G1205" s="51"/>
    </row>
    <row r="1206" spans="5:7" ht="12.75">
      <c r="E1206" s="51"/>
      <c r="F1206" s="51"/>
      <c r="G1206" s="51"/>
    </row>
    <row r="1207" spans="5:7" ht="12.75">
      <c r="E1207" s="51"/>
      <c r="F1207" s="51"/>
      <c r="G1207" s="51"/>
    </row>
    <row r="1208" spans="5:7" ht="12.75">
      <c r="E1208" s="51"/>
      <c r="F1208" s="51"/>
      <c r="G1208" s="51"/>
    </row>
    <row r="1209" spans="5:7" ht="12.75">
      <c r="E1209" s="51"/>
      <c r="F1209" s="51"/>
      <c r="G1209" s="51"/>
    </row>
    <row r="1210" spans="5:7" ht="12.75">
      <c r="E1210" s="51"/>
      <c r="F1210" s="51"/>
      <c r="G1210" s="51"/>
    </row>
    <row r="1211" spans="5:7" ht="12.75">
      <c r="E1211" s="51"/>
      <c r="F1211" s="51"/>
      <c r="G1211" s="51"/>
    </row>
    <row r="1212" spans="5:7" ht="12.75">
      <c r="E1212" s="51"/>
      <c r="F1212" s="51"/>
      <c r="G1212" s="51"/>
    </row>
    <row r="1213" spans="5:7" ht="12.75">
      <c r="E1213" s="51"/>
      <c r="F1213" s="51"/>
      <c r="G1213" s="51"/>
    </row>
    <row r="1214" spans="5:7" ht="12.75">
      <c r="E1214" s="51"/>
      <c r="F1214" s="51"/>
      <c r="G1214" s="51"/>
    </row>
    <row r="1215" spans="5:7" ht="12.75">
      <c r="E1215" s="51"/>
      <c r="F1215" s="51"/>
      <c r="G1215" s="51"/>
    </row>
    <row r="1216" spans="5:7" ht="12.75">
      <c r="E1216" s="51"/>
      <c r="F1216" s="51"/>
      <c r="G1216" s="51"/>
    </row>
    <row r="1217" spans="5:7" ht="12.75">
      <c r="E1217" s="51"/>
      <c r="F1217" s="51"/>
      <c r="G1217" s="51"/>
    </row>
    <row r="1218" spans="5:7" ht="12.75">
      <c r="E1218" s="51"/>
      <c r="F1218" s="51"/>
      <c r="G1218" s="51"/>
    </row>
    <row r="1219" spans="5:7" ht="12.75">
      <c r="E1219" s="51"/>
      <c r="F1219" s="51"/>
      <c r="G1219" s="51"/>
    </row>
    <row r="1220" spans="5:7" ht="12.75">
      <c r="E1220" s="51"/>
      <c r="F1220" s="51"/>
      <c r="G1220" s="51"/>
    </row>
    <row r="1221" spans="5:7" ht="12.75">
      <c r="E1221" s="51"/>
      <c r="F1221" s="51"/>
      <c r="G1221" s="51"/>
    </row>
    <row r="1222" spans="5:7" ht="12.75">
      <c r="E1222" s="51"/>
      <c r="F1222" s="51"/>
      <c r="G1222" s="51"/>
    </row>
    <row r="1223" spans="5:7" ht="12.75">
      <c r="E1223" s="51"/>
      <c r="F1223" s="51"/>
      <c r="G1223" s="51"/>
    </row>
    <row r="1224" spans="5:7" ht="12.75">
      <c r="E1224" s="51"/>
      <c r="F1224" s="51"/>
      <c r="G1224" s="51"/>
    </row>
    <row r="1225" spans="5:7" ht="12.75">
      <c r="E1225" s="51"/>
      <c r="F1225" s="51"/>
      <c r="G1225" s="51"/>
    </row>
    <row r="1226" spans="5:7" ht="12.75">
      <c r="E1226" s="51"/>
      <c r="F1226" s="51"/>
      <c r="G1226" s="51"/>
    </row>
    <row r="1227" spans="5:7" ht="12.75">
      <c r="E1227" s="51"/>
      <c r="F1227" s="51"/>
      <c r="G1227" s="51"/>
    </row>
    <row r="1228" spans="5:7" ht="12.75">
      <c r="E1228" s="51"/>
      <c r="F1228" s="51"/>
      <c r="G1228" s="51"/>
    </row>
    <row r="1229" spans="5:7" ht="12.75">
      <c r="E1229" s="51"/>
      <c r="F1229" s="51"/>
      <c r="G1229" s="51"/>
    </row>
    <row r="1230" spans="5:7" ht="12.75">
      <c r="E1230" s="51"/>
      <c r="F1230" s="51"/>
      <c r="G1230" s="51"/>
    </row>
    <row r="1231" spans="5:7" ht="12.75">
      <c r="E1231" s="51"/>
      <c r="F1231" s="51"/>
      <c r="G1231" s="51"/>
    </row>
    <row r="1232" spans="5:7" ht="12.75">
      <c r="E1232" s="51"/>
      <c r="F1232" s="51"/>
      <c r="G1232" s="51"/>
    </row>
    <row r="1233" spans="5:7" ht="12.75">
      <c r="E1233" s="51"/>
      <c r="F1233" s="51"/>
      <c r="G1233" s="51"/>
    </row>
    <row r="1234" spans="5:7" ht="12.75">
      <c r="E1234" s="51"/>
      <c r="F1234" s="51"/>
      <c r="G1234" s="51"/>
    </row>
    <row r="1235" spans="5:7" ht="12.75">
      <c r="E1235" s="51"/>
      <c r="F1235" s="51"/>
      <c r="G1235" s="51"/>
    </row>
    <row r="1236" spans="5:7" ht="12.75">
      <c r="E1236" s="51"/>
      <c r="F1236" s="51"/>
      <c r="G1236" s="51"/>
    </row>
    <row r="1237" spans="5:7" ht="12.75">
      <c r="E1237" s="51"/>
      <c r="F1237" s="51"/>
      <c r="G1237" s="51"/>
    </row>
    <row r="1238" spans="5:7" ht="12.75">
      <c r="E1238" s="51"/>
      <c r="F1238" s="51"/>
      <c r="G1238" s="51"/>
    </row>
    <row r="1239" spans="5:7" ht="12.75">
      <c r="E1239" s="51"/>
      <c r="F1239" s="51"/>
      <c r="G1239" s="51"/>
    </row>
    <row r="1240" spans="5:7" ht="12.75">
      <c r="E1240" s="51"/>
      <c r="F1240" s="51"/>
      <c r="G1240" s="51"/>
    </row>
    <row r="1241" spans="5:7" ht="12.75">
      <c r="E1241" s="51"/>
      <c r="F1241" s="51"/>
      <c r="G1241" s="51"/>
    </row>
    <row r="1242" spans="5:7" ht="12.75">
      <c r="E1242" s="51"/>
      <c r="F1242" s="51"/>
      <c r="G1242" s="51"/>
    </row>
    <row r="1243" spans="5:7" ht="12.75">
      <c r="E1243" s="51"/>
      <c r="F1243" s="51"/>
      <c r="G1243" s="51"/>
    </row>
    <row r="1244" spans="5:7" ht="12.75">
      <c r="E1244" s="51"/>
      <c r="F1244" s="51"/>
      <c r="G1244" s="51"/>
    </row>
    <row r="1245" spans="5:7" ht="12.75">
      <c r="E1245" s="51"/>
      <c r="F1245" s="51"/>
      <c r="G1245" s="51"/>
    </row>
    <row r="1246" spans="5:7" ht="12.75">
      <c r="E1246" s="51"/>
      <c r="F1246" s="51"/>
      <c r="G1246" s="51"/>
    </row>
    <row r="1247" spans="5:7" ht="12.75">
      <c r="E1247" s="51"/>
      <c r="F1247" s="51"/>
      <c r="G1247" s="51"/>
    </row>
    <row r="1248" spans="5:7" ht="12.75">
      <c r="E1248" s="51"/>
      <c r="F1248" s="51"/>
      <c r="G1248" s="51"/>
    </row>
    <row r="1249" spans="5:7" ht="12.75">
      <c r="E1249" s="51"/>
      <c r="F1249" s="51"/>
      <c r="G1249" s="51"/>
    </row>
    <row r="1250" spans="5:7" ht="12.75">
      <c r="E1250" s="51"/>
      <c r="F1250" s="51"/>
      <c r="G1250" s="51"/>
    </row>
    <row r="1251" spans="5:7" ht="12.75">
      <c r="E1251" s="51"/>
      <c r="F1251" s="51"/>
      <c r="G1251" s="51"/>
    </row>
    <row r="1252" spans="5:7" ht="12.75">
      <c r="E1252" s="51"/>
      <c r="F1252" s="51"/>
      <c r="G1252" s="51"/>
    </row>
    <row r="1253" spans="5:7" ht="12.75">
      <c r="E1253" s="51"/>
      <c r="F1253" s="51"/>
      <c r="G1253" s="51"/>
    </row>
    <row r="1254" spans="5:7" ht="12.75">
      <c r="E1254" s="51"/>
      <c r="F1254" s="51"/>
      <c r="G1254" s="51"/>
    </row>
    <row r="1255" spans="5:7" ht="12.75">
      <c r="E1255" s="51"/>
      <c r="F1255" s="51"/>
      <c r="G1255" s="51"/>
    </row>
    <row r="1256" spans="5:7" ht="12.75">
      <c r="E1256" s="51"/>
      <c r="F1256" s="51"/>
      <c r="G1256" s="51"/>
    </row>
    <row r="1257" spans="5:7" ht="12.75">
      <c r="E1257" s="51"/>
      <c r="F1257" s="51"/>
      <c r="G1257" s="51"/>
    </row>
    <row r="1258" spans="5:7" ht="12.75">
      <c r="E1258" s="51"/>
      <c r="F1258" s="51"/>
      <c r="G1258" s="51"/>
    </row>
    <row r="1259" spans="5:7" ht="12.75">
      <c r="E1259" s="51"/>
      <c r="F1259" s="51"/>
      <c r="G1259" s="51"/>
    </row>
    <row r="1260" spans="5:7" ht="12.75">
      <c r="E1260" s="51"/>
      <c r="F1260" s="51"/>
      <c r="G1260" s="51"/>
    </row>
    <row r="1261" spans="5:7" ht="12.75">
      <c r="E1261" s="51"/>
      <c r="F1261" s="51"/>
      <c r="G1261" s="51"/>
    </row>
    <row r="1262" spans="5:7" ht="12.75">
      <c r="E1262" s="51"/>
      <c r="F1262" s="51"/>
      <c r="G1262" s="51"/>
    </row>
    <row r="1263" spans="5:7" ht="12.75">
      <c r="E1263" s="51"/>
      <c r="F1263" s="51"/>
      <c r="G1263" s="51"/>
    </row>
    <row r="1264" spans="5:7" ht="12.75">
      <c r="E1264" s="51"/>
      <c r="F1264" s="51"/>
      <c r="G1264" s="51"/>
    </row>
    <row r="1265" spans="5:7" ht="12.75">
      <c r="E1265" s="51"/>
      <c r="F1265" s="51"/>
      <c r="G1265" s="51"/>
    </row>
    <row r="1266" spans="5:7" ht="12.75">
      <c r="E1266" s="51"/>
      <c r="F1266" s="51"/>
      <c r="G1266" s="51"/>
    </row>
    <row r="1267" spans="5:7" ht="12.75">
      <c r="E1267" s="51"/>
      <c r="F1267" s="51"/>
      <c r="G1267" s="51"/>
    </row>
    <row r="1268" spans="5:7" ht="12.75">
      <c r="E1268" s="51"/>
      <c r="F1268" s="51"/>
      <c r="G1268" s="51"/>
    </row>
    <row r="1269" spans="5:7" ht="12.75">
      <c r="E1269" s="51"/>
      <c r="F1269" s="51"/>
      <c r="G1269" s="51"/>
    </row>
    <row r="1270" spans="5:7" ht="12.75">
      <c r="E1270" s="51"/>
      <c r="F1270" s="51"/>
      <c r="G1270" s="51"/>
    </row>
    <row r="1271" spans="5:7" ht="12.75">
      <c r="E1271" s="51"/>
      <c r="F1271" s="51"/>
      <c r="G1271" s="51"/>
    </row>
    <row r="1272" spans="5:7" ht="12.75">
      <c r="E1272" s="51"/>
      <c r="F1272" s="51"/>
      <c r="G1272" s="51"/>
    </row>
    <row r="1273" spans="5:7" ht="12.75">
      <c r="E1273" s="51"/>
      <c r="F1273" s="51"/>
      <c r="G1273" s="51"/>
    </row>
    <row r="1274" spans="5:7" ht="12.75">
      <c r="E1274" s="51"/>
      <c r="F1274" s="51"/>
      <c r="G1274" s="51"/>
    </row>
    <row r="1275" spans="5:7" ht="12.75">
      <c r="E1275" s="51"/>
      <c r="F1275" s="51"/>
      <c r="G1275" s="51"/>
    </row>
    <row r="1276" spans="5:7" ht="12.75">
      <c r="E1276" s="51"/>
      <c r="F1276" s="51"/>
      <c r="G1276" s="51"/>
    </row>
    <row r="1277" spans="5:7" ht="12.75">
      <c r="E1277" s="51"/>
      <c r="F1277" s="51"/>
      <c r="G1277" s="51"/>
    </row>
    <row r="1278" spans="5:7" ht="12.75">
      <c r="E1278" s="51"/>
      <c r="F1278" s="51"/>
      <c r="G1278" s="51"/>
    </row>
    <row r="1279" spans="5:7" ht="12.75">
      <c r="E1279" s="51"/>
      <c r="F1279" s="51"/>
      <c r="G1279" s="51"/>
    </row>
    <row r="1280" spans="5:7" ht="12.75">
      <c r="E1280" s="51"/>
      <c r="F1280" s="51"/>
      <c r="G1280" s="51"/>
    </row>
    <row r="1281" spans="5:7" ht="12.75">
      <c r="E1281" s="51"/>
      <c r="F1281" s="51"/>
      <c r="G1281" s="51"/>
    </row>
    <row r="1282" spans="5:7" ht="12.75">
      <c r="E1282" s="51"/>
      <c r="F1282" s="51"/>
      <c r="G1282" s="51"/>
    </row>
    <row r="1283" spans="5:7" ht="12.75">
      <c r="E1283" s="51"/>
      <c r="F1283" s="51"/>
      <c r="G1283" s="51"/>
    </row>
    <row r="1284" spans="5:7" ht="12.75">
      <c r="E1284" s="51"/>
      <c r="F1284" s="51"/>
      <c r="G1284" s="51"/>
    </row>
    <row r="1285" spans="5:7" ht="12.75">
      <c r="E1285" s="51"/>
      <c r="F1285" s="51"/>
      <c r="G1285" s="51"/>
    </row>
    <row r="1286" spans="5:7" ht="12.75">
      <c r="E1286" s="51"/>
      <c r="F1286" s="51"/>
      <c r="G1286" s="51"/>
    </row>
    <row r="1287" spans="5:7" ht="12.75">
      <c r="E1287" s="51"/>
      <c r="F1287" s="51"/>
      <c r="G1287" s="51"/>
    </row>
    <row r="1288" spans="5:7" ht="12.75">
      <c r="E1288" s="51"/>
      <c r="F1288" s="51"/>
      <c r="G1288" s="51"/>
    </row>
    <row r="1289" spans="5:7" ht="12.75">
      <c r="E1289" s="51"/>
      <c r="F1289" s="51"/>
      <c r="G1289" s="51"/>
    </row>
    <row r="1290" spans="5:7" ht="12.75">
      <c r="E1290" s="51"/>
      <c r="F1290" s="51"/>
      <c r="G1290" s="51"/>
    </row>
    <row r="1291" spans="5:7" ht="12.75">
      <c r="E1291" s="51"/>
      <c r="F1291" s="51"/>
      <c r="G1291" s="51"/>
    </row>
    <row r="1292" spans="5:7" ht="12.75">
      <c r="E1292" s="51"/>
      <c r="F1292" s="51"/>
      <c r="G1292" s="51"/>
    </row>
    <row r="1293" spans="5:7" ht="12.75">
      <c r="E1293" s="51"/>
      <c r="F1293" s="51"/>
      <c r="G1293" s="51"/>
    </row>
    <row r="1294" spans="5:7" ht="12.75">
      <c r="E1294" s="51"/>
      <c r="F1294" s="51"/>
      <c r="G1294" s="51"/>
    </row>
    <row r="1295" spans="5:7" ht="12.75">
      <c r="E1295" s="51"/>
      <c r="F1295" s="51"/>
      <c r="G1295" s="51"/>
    </row>
    <row r="1296" spans="5:7" ht="12.75">
      <c r="E1296" s="51"/>
      <c r="F1296" s="51"/>
      <c r="G1296" s="51"/>
    </row>
    <row r="1297" spans="5:7" ht="12.75">
      <c r="E1297" s="51"/>
      <c r="F1297" s="51"/>
      <c r="G1297" s="51"/>
    </row>
    <row r="1298" spans="5:7" ht="12.75">
      <c r="E1298" s="51"/>
      <c r="F1298" s="51"/>
      <c r="G1298" s="51"/>
    </row>
    <row r="1299" spans="5:7" ht="12.75">
      <c r="E1299" s="51"/>
      <c r="F1299" s="51"/>
      <c r="G1299" s="51"/>
    </row>
    <row r="1300" spans="5:7" ht="12.75">
      <c r="E1300" s="51"/>
      <c r="F1300" s="51"/>
      <c r="G1300" s="51"/>
    </row>
    <row r="1301" spans="5:7" ht="12.75">
      <c r="E1301" s="51"/>
      <c r="F1301" s="51"/>
      <c r="G1301" s="51"/>
    </row>
    <row r="1302" spans="5:7" ht="12.75">
      <c r="E1302" s="51"/>
      <c r="F1302" s="51"/>
      <c r="G1302" s="51"/>
    </row>
    <row r="1303" spans="5:7" ht="12.75">
      <c r="E1303" s="51"/>
      <c r="F1303" s="51"/>
      <c r="G1303" s="51"/>
    </row>
    <row r="1304" spans="5:7" ht="12.75">
      <c r="E1304" s="51"/>
      <c r="F1304" s="51"/>
      <c r="G1304" s="51"/>
    </row>
    <row r="1305" spans="5:7" ht="12.75">
      <c r="E1305" s="51"/>
      <c r="F1305" s="51"/>
      <c r="G1305" s="51"/>
    </row>
    <row r="1306" spans="5:7" ht="12.75">
      <c r="E1306" s="51"/>
      <c r="F1306" s="51"/>
      <c r="G1306" s="51"/>
    </row>
    <row r="1307" spans="5:7" ht="12.75">
      <c r="E1307" s="51"/>
      <c r="F1307" s="51"/>
      <c r="G1307" s="51"/>
    </row>
    <row r="1308" spans="5:7" ht="12.75">
      <c r="E1308" s="51"/>
      <c r="F1308" s="51"/>
      <c r="G1308" s="51"/>
    </row>
    <row r="1309" spans="5:7" ht="12.75">
      <c r="E1309" s="51"/>
      <c r="F1309" s="51"/>
      <c r="G1309" s="51"/>
    </row>
    <row r="1310" spans="5:7" ht="12.75">
      <c r="E1310" s="51"/>
      <c r="F1310" s="51"/>
      <c r="G1310" s="51"/>
    </row>
    <row r="1311" spans="5:7" ht="12.75">
      <c r="E1311" s="51"/>
      <c r="F1311" s="51"/>
      <c r="G1311" s="51"/>
    </row>
    <row r="1312" spans="5:7" ht="12.75">
      <c r="E1312" s="51"/>
      <c r="F1312" s="51"/>
      <c r="G1312" s="51"/>
    </row>
    <row r="1313" spans="5:7" ht="12.75">
      <c r="E1313" s="51"/>
      <c r="F1313" s="51"/>
      <c r="G1313" s="51"/>
    </row>
    <row r="1314" spans="5:7" ht="12.75">
      <c r="E1314" s="51"/>
      <c r="F1314" s="51"/>
      <c r="G1314" s="51"/>
    </row>
    <row r="1315" spans="5:7" ht="12.75">
      <c r="E1315" s="51"/>
      <c r="F1315" s="51"/>
      <c r="G1315" s="51"/>
    </row>
    <row r="1316" spans="5:7" ht="12.75">
      <c r="E1316" s="51"/>
      <c r="F1316" s="51"/>
      <c r="G1316" s="51"/>
    </row>
    <row r="1317" spans="5:7" ht="12.75">
      <c r="E1317" s="51"/>
      <c r="F1317" s="51"/>
      <c r="G1317" s="51"/>
    </row>
    <row r="1318" spans="5:7" ht="12.75">
      <c r="E1318" s="51"/>
      <c r="F1318" s="51"/>
      <c r="G1318" s="51"/>
    </row>
    <row r="1319" spans="5:7" ht="12.75">
      <c r="E1319" s="51"/>
      <c r="F1319" s="51"/>
      <c r="G1319" s="51"/>
    </row>
    <row r="1320" spans="5:7" ht="12.75">
      <c r="E1320" s="51"/>
      <c r="F1320" s="51"/>
      <c r="G1320" s="51"/>
    </row>
    <row r="1321" spans="5:7" ht="12.75">
      <c r="E1321" s="51"/>
      <c r="F1321" s="51"/>
      <c r="G1321" s="51"/>
    </row>
    <row r="1322" spans="5:7" ht="12.75">
      <c r="E1322" s="51"/>
      <c r="F1322" s="51"/>
      <c r="G1322" s="51"/>
    </row>
    <row r="1323" spans="5:7" ht="12.75">
      <c r="E1323" s="51"/>
      <c r="F1323" s="51"/>
      <c r="G1323" s="51"/>
    </row>
    <row r="1324" spans="5:7" ht="12.75">
      <c r="E1324" s="51"/>
      <c r="F1324" s="51"/>
      <c r="G1324" s="51"/>
    </row>
    <row r="1325" spans="5:7" ht="12.75">
      <c r="E1325" s="51"/>
      <c r="F1325" s="51"/>
      <c r="G1325" s="51"/>
    </row>
    <row r="1326" spans="5:7" ht="12.75">
      <c r="E1326" s="51"/>
      <c r="F1326" s="51"/>
      <c r="G1326" s="51"/>
    </row>
    <row r="1327" spans="5:7" ht="12.75">
      <c r="E1327" s="51"/>
      <c r="F1327" s="51"/>
      <c r="G1327" s="51"/>
    </row>
    <row r="1328" spans="5:7" ht="12.75">
      <c r="E1328" s="51"/>
      <c r="F1328" s="51"/>
      <c r="G1328" s="51"/>
    </row>
    <row r="1329" spans="5:7" ht="12.75">
      <c r="E1329" s="51"/>
      <c r="F1329" s="51"/>
      <c r="G1329" s="51"/>
    </row>
    <row r="1330" spans="5:7" ht="12.75">
      <c r="E1330" s="51"/>
      <c r="F1330" s="51"/>
      <c r="G1330" s="51"/>
    </row>
    <row r="1331" spans="5:7" ht="12.75">
      <c r="E1331" s="51"/>
      <c r="F1331" s="51"/>
      <c r="G1331" s="51"/>
    </row>
    <row r="1332" spans="5:7" ht="12.75">
      <c r="E1332" s="51"/>
      <c r="F1332" s="51"/>
      <c r="G1332" s="51"/>
    </row>
    <row r="1333" spans="5:7" ht="12.75">
      <c r="E1333" s="51"/>
      <c r="F1333" s="51"/>
      <c r="G1333" s="51"/>
    </row>
    <row r="1334" spans="5:7" ht="12.75">
      <c r="E1334" s="51"/>
      <c r="F1334" s="51"/>
      <c r="G1334" s="51"/>
    </row>
    <row r="1335" spans="5:7" ht="12.75">
      <c r="E1335" s="51"/>
      <c r="F1335" s="51"/>
      <c r="G1335" s="51"/>
    </row>
    <row r="1336" spans="5:7" ht="12.75">
      <c r="E1336" s="51"/>
      <c r="F1336" s="51"/>
      <c r="G1336" s="51"/>
    </row>
    <row r="1337" spans="5:7" ht="12.75">
      <c r="E1337" s="51"/>
      <c r="F1337" s="51"/>
      <c r="G1337" s="51"/>
    </row>
    <row r="1338" spans="5:7" ht="12.75">
      <c r="E1338" s="51"/>
      <c r="F1338" s="51"/>
      <c r="G1338" s="51"/>
    </row>
    <row r="1339" spans="5:7" ht="12.75">
      <c r="E1339" s="51"/>
      <c r="F1339" s="51"/>
      <c r="G1339" s="51"/>
    </row>
    <row r="1340" spans="5:7" ht="12.75">
      <c r="E1340" s="51"/>
      <c r="F1340" s="51"/>
      <c r="G1340" s="51"/>
    </row>
    <row r="1341" spans="5:7" ht="12.75">
      <c r="E1341" s="51"/>
      <c r="F1341" s="51"/>
      <c r="G1341" s="51"/>
    </row>
    <row r="1342" spans="5:7" ht="12.75">
      <c r="E1342" s="51"/>
      <c r="F1342" s="51"/>
      <c r="G1342" s="51"/>
    </row>
    <row r="1343" spans="5:7" ht="12.75">
      <c r="E1343" s="51"/>
      <c r="F1343" s="51"/>
      <c r="G1343" s="51"/>
    </row>
    <row r="1344" spans="5:7" ht="12.75">
      <c r="E1344" s="51"/>
      <c r="F1344" s="51"/>
      <c r="G1344" s="51"/>
    </row>
    <row r="1345" spans="5:7" ht="12.75">
      <c r="E1345" s="51"/>
      <c r="F1345" s="51"/>
      <c r="G1345" s="51"/>
    </row>
    <row r="1346" spans="5:7" ht="12.75">
      <c r="E1346" s="51"/>
      <c r="F1346" s="51"/>
      <c r="G1346" s="51"/>
    </row>
    <row r="1347" spans="5:7" ht="12.75">
      <c r="E1347" s="51"/>
      <c r="F1347" s="51"/>
      <c r="G1347" s="51"/>
    </row>
    <row r="1348" spans="5:7" ht="12.75">
      <c r="E1348" s="51"/>
      <c r="F1348" s="51"/>
      <c r="G1348" s="51"/>
    </row>
    <row r="1349" spans="5:7" ht="12.75">
      <c r="E1349" s="51"/>
      <c r="F1349" s="51"/>
      <c r="G1349" s="51"/>
    </row>
    <row r="1350" spans="5:7" ht="12.75">
      <c r="E1350" s="51"/>
      <c r="F1350" s="51"/>
      <c r="G1350" s="51"/>
    </row>
    <row r="1351" spans="5:7" ht="12.75">
      <c r="E1351" s="51"/>
      <c r="F1351" s="51"/>
      <c r="G1351" s="51"/>
    </row>
    <row r="1352" spans="5:7" ht="12.75">
      <c r="E1352" s="51"/>
      <c r="F1352" s="51"/>
      <c r="G1352" s="51"/>
    </row>
    <row r="1353" spans="5:7" ht="12.75">
      <c r="E1353" s="51"/>
      <c r="F1353" s="51"/>
      <c r="G1353" s="51"/>
    </row>
    <row r="1354" spans="5:7" ht="12.75">
      <c r="E1354" s="51"/>
      <c r="F1354" s="51"/>
      <c r="G1354" s="51"/>
    </row>
    <row r="1355" spans="5:7" ht="12.75">
      <c r="E1355" s="51"/>
      <c r="F1355" s="51"/>
      <c r="G1355" s="51"/>
    </row>
    <row r="1356" spans="5:7" ht="12.75">
      <c r="E1356" s="51"/>
      <c r="F1356" s="51"/>
      <c r="G1356" s="51"/>
    </row>
    <row r="1357" spans="5:7" ht="12.75">
      <c r="E1357" s="51"/>
      <c r="F1357" s="51"/>
      <c r="G1357" s="51"/>
    </row>
    <row r="1358" spans="5:7" ht="12.75">
      <c r="E1358" s="51"/>
      <c r="F1358" s="51"/>
      <c r="G1358" s="51"/>
    </row>
    <row r="1359" spans="5:7" ht="12.75">
      <c r="E1359" s="51"/>
      <c r="F1359" s="51"/>
      <c r="G1359" s="51"/>
    </row>
    <row r="1360" spans="5:7" ht="12.75">
      <c r="E1360" s="51"/>
      <c r="F1360" s="51"/>
      <c r="G1360" s="51"/>
    </row>
    <row r="1361" spans="5:7" ht="12.75">
      <c r="E1361" s="51"/>
      <c r="F1361" s="51"/>
      <c r="G1361" s="51"/>
    </row>
    <row r="1362" spans="5:7" ht="12.75">
      <c r="E1362" s="51"/>
      <c r="F1362" s="51"/>
      <c r="G1362" s="51"/>
    </row>
    <row r="1363" spans="5:7" ht="12.75">
      <c r="E1363" s="51"/>
      <c r="F1363" s="51"/>
      <c r="G1363" s="51"/>
    </row>
    <row r="1364" spans="5:7" ht="12.75">
      <c r="E1364" s="51"/>
      <c r="F1364" s="51"/>
      <c r="G1364" s="51"/>
    </row>
    <row r="1365" spans="5:7" ht="12.75">
      <c r="E1365" s="51"/>
      <c r="F1365" s="51"/>
      <c r="G1365" s="51"/>
    </row>
    <row r="1366" spans="5:7" ht="12.75">
      <c r="E1366" s="51"/>
      <c r="F1366" s="51"/>
      <c r="G1366" s="51"/>
    </row>
    <row r="1367" spans="5:7" ht="12.75">
      <c r="E1367" s="51"/>
      <c r="F1367" s="51"/>
      <c r="G1367" s="51"/>
    </row>
    <row r="1368" spans="5:7" ht="12.75">
      <c r="E1368" s="51"/>
      <c r="F1368" s="51"/>
      <c r="G1368" s="51"/>
    </row>
    <row r="1369" spans="5:7" ht="12.75">
      <c r="E1369" s="51"/>
      <c r="F1369" s="51"/>
      <c r="G1369" s="51"/>
    </row>
    <row r="1370" spans="5:7" ht="12.75">
      <c r="E1370" s="51"/>
      <c r="F1370" s="51"/>
      <c r="G1370" s="51"/>
    </row>
    <row r="1371" spans="5:7" ht="12.75">
      <c r="E1371" s="51"/>
      <c r="F1371" s="51"/>
      <c r="G1371" s="51"/>
    </row>
    <row r="1372" spans="5:7" ht="12.75">
      <c r="E1372" s="51"/>
      <c r="F1372" s="51"/>
      <c r="G1372" s="51"/>
    </row>
    <row r="1373" spans="5:7" ht="12.75">
      <c r="E1373" s="51"/>
      <c r="F1373" s="51"/>
      <c r="G1373" s="51"/>
    </row>
    <row r="1374" spans="5:7" ht="12.75">
      <c r="E1374" s="51"/>
      <c r="F1374" s="51"/>
      <c r="G1374" s="51"/>
    </row>
    <row r="1375" spans="5:7" ht="12.75">
      <c r="E1375" s="51"/>
      <c r="F1375" s="51"/>
      <c r="G1375" s="51"/>
    </row>
    <row r="1376" spans="5:7" ht="12.75">
      <c r="E1376" s="51"/>
      <c r="F1376" s="51"/>
      <c r="G1376" s="51"/>
    </row>
    <row r="1377" spans="5:7" ht="12.75">
      <c r="E1377" s="51"/>
      <c r="F1377" s="51"/>
      <c r="G1377" s="51"/>
    </row>
    <row r="1378" spans="5:7" ht="12.75">
      <c r="E1378" s="51"/>
      <c r="F1378" s="51"/>
      <c r="G1378" s="51"/>
    </row>
    <row r="1379" spans="5:7" ht="12.75">
      <c r="E1379" s="51"/>
      <c r="F1379" s="51"/>
      <c r="G1379" s="51"/>
    </row>
    <row r="1380" spans="5:7" ht="12.75">
      <c r="E1380" s="51"/>
      <c r="F1380" s="51"/>
      <c r="G1380" s="51"/>
    </row>
    <row r="1381" spans="5:7" ht="12.75">
      <c r="E1381" s="51"/>
      <c r="F1381" s="51"/>
      <c r="G1381" s="51"/>
    </row>
    <row r="1382" spans="5:7" ht="12.75">
      <c r="E1382" s="51"/>
      <c r="F1382" s="51"/>
      <c r="G1382" s="51"/>
    </row>
    <row r="1383" spans="5:7" ht="12.75">
      <c r="E1383" s="51"/>
      <c r="F1383" s="51"/>
      <c r="G1383" s="51"/>
    </row>
    <row r="1384" spans="5:7" ht="12.75">
      <c r="E1384" s="51"/>
      <c r="F1384" s="51"/>
      <c r="G1384" s="51"/>
    </row>
    <row r="1385" spans="5:7" ht="12.75">
      <c r="E1385" s="51"/>
      <c r="F1385" s="51"/>
      <c r="G1385" s="51"/>
    </row>
    <row r="1386" spans="5:7" ht="12.75">
      <c r="E1386" s="51"/>
      <c r="F1386" s="51"/>
      <c r="G1386" s="51"/>
    </row>
    <row r="1387" spans="5:7" ht="12.75">
      <c r="E1387" s="51"/>
      <c r="F1387" s="51"/>
      <c r="G1387" s="51"/>
    </row>
    <row r="1388" spans="5:7" ht="12.75">
      <c r="E1388" s="51"/>
      <c r="F1388" s="51"/>
      <c r="G1388" s="51"/>
    </row>
    <row r="1389" spans="5:7" ht="12.75">
      <c r="E1389" s="51"/>
      <c r="F1389" s="51"/>
      <c r="G1389" s="51"/>
    </row>
    <row r="1390" spans="5:7" ht="12.75">
      <c r="E1390" s="51"/>
      <c r="F1390" s="51"/>
      <c r="G1390" s="51"/>
    </row>
    <row r="1391" spans="5:7" ht="12.75">
      <c r="E1391" s="51"/>
      <c r="F1391" s="51"/>
      <c r="G1391" s="51"/>
    </row>
    <row r="1392" spans="5:7" ht="12.75">
      <c r="E1392" s="51"/>
      <c r="F1392" s="51"/>
      <c r="G1392" s="51"/>
    </row>
    <row r="1393" spans="5:7" ht="12.75">
      <c r="E1393" s="51"/>
      <c r="F1393" s="51"/>
      <c r="G1393" s="51"/>
    </row>
    <row r="1394" spans="5:7" ht="12.75">
      <c r="E1394" s="51"/>
      <c r="F1394" s="51"/>
      <c r="G1394" s="51"/>
    </row>
    <row r="1395" spans="5:7" ht="12.75">
      <c r="E1395" s="51"/>
      <c r="F1395" s="51"/>
      <c r="G1395" s="51"/>
    </row>
    <row r="1396" spans="5:7" ht="12.75">
      <c r="E1396" s="51"/>
      <c r="F1396" s="51"/>
      <c r="G1396" s="51"/>
    </row>
    <row r="1397" spans="5:7" ht="12.75">
      <c r="E1397" s="51"/>
      <c r="F1397" s="51"/>
      <c r="G1397" s="51"/>
    </row>
    <row r="1398" spans="5:7" ht="12.75">
      <c r="E1398" s="51"/>
      <c r="F1398" s="51"/>
      <c r="G1398" s="51"/>
    </row>
    <row r="1399" spans="5:7" ht="12.75">
      <c r="E1399" s="51"/>
      <c r="F1399" s="51"/>
      <c r="G1399" s="51"/>
    </row>
    <row r="1400" spans="5:7" ht="12.75">
      <c r="E1400" s="51"/>
      <c r="F1400" s="51"/>
      <c r="G1400" s="51"/>
    </row>
    <row r="1401" spans="5:7" ht="12.75">
      <c r="E1401" s="51"/>
      <c r="F1401" s="51"/>
      <c r="G1401" s="51"/>
    </row>
    <row r="1402" spans="5:7" ht="12.75">
      <c r="E1402" s="51"/>
      <c r="F1402" s="51"/>
      <c r="G1402" s="51"/>
    </row>
    <row r="1403" spans="5:7" ht="12.75">
      <c r="E1403" s="51"/>
      <c r="F1403" s="51"/>
      <c r="G1403" s="51"/>
    </row>
    <row r="1404" spans="5:7" ht="12.75">
      <c r="E1404" s="51"/>
      <c r="F1404" s="51"/>
      <c r="G1404" s="51"/>
    </row>
    <row r="1405" spans="5:7" ht="12.75">
      <c r="E1405" s="51"/>
      <c r="F1405" s="51"/>
      <c r="G1405" s="51"/>
    </row>
    <row r="1406" spans="5:7" ht="12.75">
      <c r="E1406" s="51"/>
      <c r="F1406" s="51"/>
      <c r="G1406" s="51"/>
    </row>
    <row r="1407" spans="5:7" ht="12.75">
      <c r="E1407" s="51"/>
      <c r="F1407" s="51"/>
      <c r="G1407" s="51"/>
    </row>
    <row r="1408" spans="5:7" ht="12.75">
      <c r="E1408" s="51"/>
      <c r="F1408" s="51"/>
      <c r="G1408" s="51"/>
    </row>
    <row r="1409" spans="5:7" ht="12.75">
      <c r="E1409" s="51"/>
      <c r="F1409" s="51"/>
      <c r="G1409" s="51"/>
    </row>
    <row r="1410" spans="5:7" ht="12.75">
      <c r="E1410" s="51"/>
      <c r="F1410" s="51"/>
      <c r="G1410" s="51"/>
    </row>
    <row r="1411" spans="5:7" ht="12.75">
      <c r="E1411" s="51"/>
      <c r="F1411" s="51"/>
      <c r="G1411" s="51"/>
    </row>
    <row r="1412" spans="5:7" ht="12.75">
      <c r="E1412" s="51"/>
      <c r="F1412" s="51"/>
      <c r="G1412" s="51"/>
    </row>
    <row r="1413" spans="5:7" ht="12.75">
      <c r="E1413" s="51"/>
      <c r="F1413" s="51"/>
      <c r="G1413" s="51"/>
    </row>
    <row r="1414" spans="5:7" ht="12.75">
      <c r="E1414" s="51"/>
      <c r="F1414" s="51"/>
      <c r="G1414" s="51"/>
    </row>
    <row r="1415" spans="5:7" ht="12.75">
      <c r="E1415" s="51"/>
      <c r="F1415" s="51"/>
      <c r="G1415" s="51"/>
    </row>
    <row r="1416" spans="5:7" ht="12.75">
      <c r="E1416" s="51"/>
      <c r="F1416" s="51"/>
      <c r="G1416" s="51"/>
    </row>
    <row r="1417" spans="5:7" ht="12.75">
      <c r="E1417" s="51"/>
      <c r="F1417" s="51"/>
      <c r="G1417" s="51"/>
    </row>
    <row r="1418" spans="5:7" ht="12.75">
      <c r="E1418" s="51"/>
      <c r="F1418" s="51"/>
      <c r="G1418" s="51"/>
    </row>
    <row r="1419" spans="5:7" ht="12.75">
      <c r="E1419" s="51"/>
      <c r="F1419" s="51"/>
      <c r="G1419" s="51"/>
    </row>
    <row r="1420" spans="5:7" ht="12.75">
      <c r="E1420" s="51"/>
      <c r="F1420" s="51"/>
      <c r="G1420" s="51"/>
    </row>
    <row r="1421" spans="5:7" ht="12.75">
      <c r="E1421" s="51"/>
      <c r="F1421" s="51"/>
      <c r="G1421" s="51"/>
    </row>
    <row r="1422" spans="5:7" ht="12.75">
      <c r="E1422" s="51"/>
      <c r="F1422" s="51"/>
      <c r="G1422" s="51"/>
    </row>
    <row r="1423" spans="5:7" ht="12.75">
      <c r="E1423" s="51"/>
      <c r="F1423" s="51"/>
      <c r="G1423" s="51"/>
    </row>
    <row r="1424" spans="5:7" ht="12.75">
      <c r="E1424" s="51"/>
      <c r="F1424" s="51"/>
      <c r="G1424" s="51"/>
    </row>
    <row r="1425" spans="5:7" ht="12.75">
      <c r="E1425" s="51"/>
      <c r="F1425" s="51"/>
      <c r="G1425" s="51"/>
    </row>
    <row r="1426" spans="5:7" ht="12.75">
      <c r="E1426" s="51"/>
      <c r="F1426" s="51"/>
      <c r="G1426" s="51"/>
    </row>
    <row r="1427" spans="5:7" ht="12.75">
      <c r="E1427" s="51"/>
      <c r="F1427" s="51"/>
      <c r="G1427" s="51"/>
    </row>
    <row r="1428" spans="5:7" ht="12.75">
      <c r="E1428" s="51"/>
      <c r="F1428" s="51"/>
      <c r="G1428" s="51"/>
    </row>
    <row r="1429" spans="5:7" ht="12.75">
      <c r="E1429" s="51"/>
      <c r="F1429" s="51"/>
      <c r="G1429" s="51"/>
    </row>
    <row r="1430" spans="5:7" ht="12.75">
      <c r="E1430" s="51"/>
      <c r="F1430" s="51"/>
      <c r="G1430" s="51"/>
    </row>
    <row r="1431" spans="5:7" ht="12.75">
      <c r="E1431" s="51"/>
      <c r="F1431" s="51"/>
      <c r="G1431" s="51"/>
    </row>
    <row r="1432" spans="5:7" ht="12.75">
      <c r="E1432" s="51"/>
      <c r="F1432" s="51"/>
      <c r="G1432" s="51"/>
    </row>
    <row r="1433" spans="5:7" ht="12.75">
      <c r="E1433" s="51"/>
      <c r="F1433" s="51"/>
      <c r="G1433" s="51"/>
    </row>
    <row r="1434" spans="5:7" ht="12.75">
      <c r="E1434" s="51"/>
      <c r="F1434" s="51"/>
      <c r="G1434" s="51"/>
    </row>
    <row r="1435" spans="5:7" ht="12.75">
      <c r="E1435" s="51"/>
      <c r="F1435" s="51"/>
      <c r="G1435" s="51"/>
    </row>
    <row r="1436" spans="5:7" ht="12.75">
      <c r="E1436" s="51"/>
      <c r="F1436" s="51"/>
      <c r="G1436" s="51"/>
    </row>
    <row r="1437" spans="5:7" ht="12.75">
      <c r="E1437" s="51"/>
      <c r="F1437" s="51"/>
      <c r="G1437" s="51"/>
    </row>
    <row r="1438" spans="5:7" ht="12.75">
      <c r="E1438" s="51"/>
      <c r="F1438" s="51"/>
      <c r="G1438" s="51"/>
    </row>
    <row r="1439" spans="5:7" ht="12.75">
      <c r="E1439" s="51"/>
      <c r="F1439" s="51"/>
      <c r="G1439" s="51"/>
    </row>
    <row r="1440" spans="5:7" ht="12.75">
      <c r="E1440" s="51"/>
      <c r="F1440" s="51"/>
      <c r="G1440" s="51"/>
    </row>
    <row r="1441" spans="5:7" ht="12.75">
      <c r="E1441" s="51"/>
      <c r="F1441" s="51"/>
      <c r="G1441" s="51"/>
    </row>
    <row r="1442" spans="5:7" ht="12.75">
      <c r="E1442" s="51"/>
      <c r="F1442" s="51"/>
      <c r="G1442" s="51"/>
    </row>
    <row r="1443" spans="5:7" ht="12.75">
      <c r="E1443" s="51"/>
      <c r="F1443" s="51"/>
      <c r="G1443" s="51"/>
    </row>
    <row r="1444" spans="5:7" ht="12.75">
      <c r="E1444" s="51"/>
      <c r="F1444" s="51"/>
      <c r="G1444" s="51"/>
    </row>
    <row r="1445" spans="5:7" ht="12.75">
      <c r="E1445" s="51"/>
      <c r="F1445" s="51"/>
      <c r="G1445" s="51"/>
    </row>
    <row r="1446" spans="5:7" ht="12.75">
      <c r="E1446" s="51"/>
      <c r="F1446" s="51"/>
      <c r="G1446" s="51"/>
    </row>
    <row r="1447" spans="5:7" ht="12.75">
      <c r="E1447" s="51"/>
      <c r="F1447" s="51"/>
      <c r="G1447" s="51"/>
    </row>
    <row r="1448" spans="5:7" ht="12.75">
      <c r="E1448" s="51"/>
      <c r="F1448" s="51"/>
      <c r="G1448" s="51"/>
    </row>
    <row r="1449" spans="5:7" ht="12.75">
      <c r="E1449" s="51"/>
      <c r="F1449" s="51"/>
      <c r="G1449" s="51"/>
    </row>
    <row r="1450" spans="5:7" ht="12.75">
      <c r="E1450" s="51"/>
      <c r="F1450" s="51"/>
      <c r="G1450" s="51"/>
    </row>
    <row r="1451" spans="5:7" ht="12.75">
      <c r="E1451" s="51"/>
      <c r="F1451" s="51"/>
      <c r="G1451" s="51"/>
    </row>
    <row r="1452" spans="5:7" ht="12.75">
      <c r="E1452" s="51"/>
      <c r="F1452" s="51"/>
      <c r="G1452" s="51"/>
    </row>
    <row r="1453" spans="5:7" ht="12.75">
      <c r="E1453" s="51"/>
      <c r="F1453" s="51"/>
      <c r="G1453" s="51"/>
    </row>
    <row r="1454" spans="5:7" ht="12.75">
      <c r="E1454" s="51"/>
      <c r="F1454" s="51"/>
      <c r="G1454" s="51"/>
    </row>
    <row r="1455" spans="5:7" ht="12.75">
      <c r="E1455" s="51"/>
      <c r="F1455" s="51"/>
      <c r="G1455" s="51"/>
    </row>
    <row r="1456" spans="5:7" ht="12.75">
      <c r="E1456" s="51"/>
      <c r="F1456" s="51"/>
      <c r="G1456" s="51"/>
    </row>
    <row r="1457" spans="5:7" ht="12.75">
      <c r="E1457" s="51"/>
      <c r="F1457" s="51"/>
      <c r="G1457" s="51"/>
    </row>
    <row r="1458" spans="5:7" ht="12.75">
      <c r="E1458" s="51"/>
      <c r="F1458" s="51"/>
      <c r="G1458" s="51"/>
    </row>
    <row r="1459" spans="5:7" ht="12.75">
      <c r="E1459" s="51"/>
      <c r="F1459" s="51"/>
      <c r="G1459" s="51"/>
    </row>
    <row r="1460" spans="5:7" ht="12.75">
      <c r="E1460" s="51"/>
      <c r="F1460" s="51"/>
      <c r="G1460" s="51"/>
    </row>
    <row r="1461" spans="5:7" ht="12.75">
      <c r="E1461" s="51"/>
      <c r="F1461" s="51"/>
      <c r="G1461" s="51"/>
    </row>
    <row r="1462" spans="5:7" ht="12.75">
      <c r="E1462" s="51"/>
      <c r="F1462" s="51"/>
      <c r="G1462" s="51"/>
    </row>
    <row r="1463" spans="5:7" ht="12.75">
      <c r="E1463" s="51"/>
      <c r="F1463" s="51"/>
      <c r="G1463" s="51"/>
    </row>
    <row r="1464" spans="5:7" ht="12.75">
      <c r="E1464" s="51"/>
      <c r="F1464" s="51"/>
      <c r="G1464" s="51"/>
    </row>
    <row r="1465" spans="5:7" ht="12.75">
      <c r="E1465" s="51"/>
      <c r="F1465" s="51"/>
      <c r="G1465" s="51"/>
    </row>
    <row r="1466" spans="5:7" ht="12.75">
      <c r="E1466" s="51"/>
      <c r="F1466" s="51"/>
      <c r="G1466" s="51"/>
    </row>
    <row r="1467" spans="5:7" ht="12.75">
      <c r="E1467" s="51"/>
      <c r="F1467" s="51"/>
      <c r="G1467" s="51"/>
    </row>
    <row r="1468" spans="5:7" ht="12.75">
      <c r="E1468" s="51"/>
      <c r="F1468" s="51"/>
      <c r="G1468" s="51"/>
    </row>
    <row r="1469" spans="5:7" ht="12.75">
      <c r="E1469" s="51"/>
      <c r="F1469" s="51"/>
      <c r="G1469" s="51"/>
    </row>
    <row r="1470" spans="5:7" ht="12.75">
      <c r="E1470" s="51"/>
      <c r="F1470" s="51"/>
      <c r="G1470" s="51"/>
    </row>
    <row r="1471" spans="5:7" ht="12.75">
      <c r="E1471" s="51"/>
      <c r="F1471" s="51"/>
      <c r="G1471" s="51"/>
    </row>
    <row r="1472" spans="5:7" ht="12.75">
      <c r="E1472" s="51"/>
      <c r="F1472" s="51"/>
      <c r="G1472" s="51"/>
    </row>
    <row r="1473" spans="5:7" ht="12.75">
      <c r="E1473" s="51"/>
      <c r="F1473" s="51"/>
      <c r="G1473" s="51"/>
    </row>
    <row r="1474" spans="5:7" ht="12.75">
      <c r="E1474" s="51"/>
      <c r="F1474" s="51"/>
      <c r="G1474" s="51"/>
    </row>
    <row r="1475" spans="5:7" ht="12.75">
      <c r="E1475" s="51"/>
      <c r="F1475" s="51"/>
      <c r="G1475" s="51"/>
    </row>
    <row r="1476" spans="5:7" ht="12.75">
      <c r="E1476" s="51"/>
      <c r="F1476" s="51"/>
      <c r="G1476" s="51"/>
    </row>
    <row r="1477" spans="5:7" ht="12.75">
      <c r="E1477" s="51"/>
      <c r="F1477" s="51"/>
      <c r="G1477" s="51"/>
    </row>
    <row r="1478" spans="5:7" ht="12.75">
      <c r="E1478" s="51"/>
      <c r="F1478" s="51"/>
      <c r="G1478" s="51"/>
    </row>
    <row r="1479" spans="5:7" ht="12.75">
      <c r="E1479" s="51"/>
      <c r="F1479" s="51"/>
      <c r="G1479" s="51"/>
    </row>
    <row r="1480" spans="5:7" ht="12.75">
      <c r="E1480" s="51"/>
      <c r="F1480" s="51"/>
      <c r="G1480" s="51"/>
    </row>
    <row r="1481" spans="5:7" ht="12.75">
      <c r="E1481" s="51"/>
      <c r="F1481" s="51"/>
      <c r="G1481" s="51"/>
    </row>
    <row r="1482" spans="5:7" ht="12.75">
      <c r="E1482" s="51"/>
      <c r="F1482" s="51"/>
      <c r="G1482" s="51"/>
    </row>
    <row r="1483" spans="5:7" ht="12.75">
      <c r="E1483" s="51"/>
      <c r="F1483" s="51"/>
      <c r="G1483" s="51"/>
    </row>
    <row r="1484" spans="5:7" ht="12.75">
      <c r="E1484" s="51"/>
      <c r="F1484" s="51"/>
      <c r="G1484" s="51"/>
    </row>
    <row r="1485" spans="5:7" ht="12.75">
      <c r="E1485" s="51"/>
      <c r="F1485" s="51"/>
      <c r="G1485" s="51"/>
    </row>
    <row r="1486" spans="5:7" ht="12.75">
      <c r="E1486" s="51"/>
      <c r="F1486" s="51"/>
      <c r="G1486" s="51"/>
    </row>
    <row r="1487" spans="5:7" ht="12.75">
      <c r="E1487" s="51"/>
      <c r="F1487" s="51"/>
      <c r="G1487" s="51"/>
    </row>
    <row r="1488" spans="5:7" ht="12.75">
      <c r="E1488" s="51"/>
      <c r="F1488" s="51"/>
      <c r="G1488" s="51"/>
    </row>
    <row r="1489" spans="5:7" ht="12.75">
      <c r="E1489" s="51"/>
      <c r="F1489" s="51"/>
      <c r="G1489" s="51"/>
    </row>
    <row r="1490" spans="5:7" ht="12.75">
      <c r="E1490" s="51"/>
      <c r="F1490" s="51"/>
      <c r="G1490" s="51"/>
    </row>
    <row r="1491" spans="5:7" ht="12.75">
      <c r="E1491" s="51"/>
      <c r="F1491" s="51"/>
      <c r="G1491" s="51"/>
    </row>
    <row r="1492" spans="5:7" ht="12.75">
      <c r="E1492" s="51"/>
      <c r="F1492" s="51"/>
      <c r="G1492" s="51"/>
    </row>
    <row r="1493" spans="5:7" ht="12.75">
      <c r="E1493" s="51"/>
      <c r="F1493" s="51"/>
      <c r="G1493" s="51"/>
    </row>
    <row r="1494" spans="5:7" ht="12.75">
      <c r="E1494" s="51"/>
      <c r="F1494" s="51"/>
      <c r="G1494" s="51"/>
    </row>
    <row r="1495" spans="5:7" ht="12.75">
      <c r="E1495" s="51"/>
      <c r="F1495" s="51"/>
      <c r="G1495" s="51"/>
    </row>
    <row r="1496" spans="5:7" ht="12.75">
      <c r="E1496" s="51"/>
      <c r="F1496" s="51"/>
      <c r="G1496" s="51"/>
    </row>
    <row r="1497" spans="5:7" ht="12.75">
      <c r="E1497" s="51"/>
      <c r="F1497" s="51"/>
      <c r="G1497" s="51"/>
    </row>
    <row r="1498" spans="5:7" ht="12.75">
      <c r="E1498" s="51"/>
      <c r="F1498" s="51"/>
      <c r="G1498" s="51"/>
    </row>
    <row r="1499" spans="5:7" ht="12.75">
      <c r="E1499" s="51"/>
      <c r="F1499" s="51"/>
      <c r="G1499" s="51"/>
    </row>
    <row r="1500" spans="5:7" ht="12.75">
      <c r="E1500" s="51"/>
      <c r="F1500" s="51"/>
      <c r="G1500" s="51"/>
    </row>
    <row r="1501" spans="5:7" ht="12.75">
      <c r="E1501" s="51"/>
      <c r="F1501" s="51"/>
      <c r="G1501" s="51"/>
    </row>
    <row r="1502" spans="5:7" ht="12.75">
      <c r="E1502" s="51"/>
      <c r="F1502" s="51"/>
      <c r="G1502" s="51"/>
    </row>
    <row r="1503" spans="5:7" ht="12.75">
      <c r="E1503" s="51"/>
      <c r="F1503" s="51"/>
      <c r="G1503" s="51"/>
    </row>
    <row r="1504" spans="5:7" ht="12.75">
      <c r="E1504" s="51"/>
      <c r="F1504" s="51"/>
      <c r="G1504" s="51"/>
    </row>
    <row r="1505" spans="5:7" ht="12.75">
      <c r="E1505" s="51"/>
      <c r="F1505" s="51"/>
      <c r="G1505" s="51"/>
    </row>
    <row r="1506" spans="5:7" ht="12.75">
      <c r="E1506" s="51"/>
      <c r="F1506" s="51"/>
      <c r="G1506" s="51"/>
    </row>
    <row r="1507" spans="5:7" ht="12.75">
      <c r="E1507" s="51"/>
      <c r="F1507" s="51"/>
      <c r="G1507" s="51"/>
    </row>
    <row r="1508" spans="5:7" ht="12.75">
      <c r="E1508" s="51"/>
      <c r="F1508" s="51"/>
      <c r="G1508" s="51"/>
    </row>
    <row r="1509" spans="5:7" ht="12.75">
      <c r="E1509" s="51"/>
      <c r="F1509" s="51"/>
      <c r="G1509" s="51"/>
    </row>
    <row r="1510" spans="5:7" ht="12.75">
      <c r="E1510" s="51"/>
      <c r="F1510" s="51"/>
      <c r="G1510" s="51"/>
    </row>
    <row r="1511" spans="5:7" ht="12.75">
      <c r="E1511" s="51"/>
      <c r="F1511" s="51"/>
      <c r="G1511" s="51"/>
    </row>
    <row r="1512" spans="5:7" ht="12.75">
      <c r="E1512" s="51"/>
      <c r="F1512" s="51"/>
      <c r="G1512" s="51"/>
    </row>
    <row r="1513" spans="5:7" ht="12.75">
      <c r="E1513" s="51"/>
      <c r="F1513" s="51"/>
      <c r="G1513" s="51"/>
    </row>
    <row r="1514" spans="5:7" ht="12.75">
      <c r="E1514" s="51"/>
      <c r="F1514" s="51"/>
      <c r="G1514" s="51"/>
    </row>
    <row r="1515" spans="5:7" ht="12.75">
      <c r="E1515" s="51"/>
      <c r="F1515" s="51"/>
      <c r="G1515" s="51"/>
    </row>
    <row r="1516" spans="5:7" ht="12.75">
      <c r="E1516" s="51"/>
      <c r="F1516" s="51"/>
      <c r="G1516" s="51"/>
    </row>
    <row r="1517" spans="5:7" ht="12.75">
      <c r="E1517" s="51"/>
      <c r="F1517" s="51"/>
      <c r="G1517" s="51"/>
    </row>
    <row r="1518" spans="5:7" ht="12.75">
      <c r="E1518" s="51"/>
      <c r="F1518" s="51"/>
      <c r="G1518" s="51"/>
    </row>
    <row r="1519" spans="5:7" ht="12.75">
      <c r="E1519" s="51"/>
      <c r="F1519" s="51"/>
      <c r="G1519" s="51"/>
    </row>
    <row r="1520" spans="5:7" ht="12.75">
      <c r="E1520" s="51"/>
      <c r="F1520" s="51"/>
      <c r="G1520" s="51"/>
    </row>
    <row r="1521" spans="5:7" ht="12.75">
      <c r="E1521" s="51"/>
      <c r="F1521" s="51"/>
      <c r="G1521" s="51"/>
    </row>
    <row r="1522" spans="5:7" ht="12.75">
      <c r="E1522" s="51"/>
      <c r="F1522" s="51"/>
      <c r="G1522" s="51"/>
    </row>
    <row r="1523" spans="5:7" ht="12.75">
      <c r="E1523" s="51"/>
      <c r="F1523" s="51"/>
      <c r="G1523" s="51"/>
    </row>
    <row r="1524" spans="5:7" ht="12.75">
      <c r="E1524" s="51"/>
      <c r="F1524" s="51"/>
      <c r="G1524" s="51"/>
    </row>
    <row r="1525" spans="5:7" ht="12.75">
      <c r="E1525" s="51"/>
      <c r="F1525" s="51"/>
      <c r="G1525" s="51"/>
    </row>
    <row r="1526" spans="5:7" ht="12.75">
      <c r="E1526" s="51"/>
      <c r="F1526" s="51"/>
      <c r="G1526" s="51"/>
    </row>
    <row r="1527" spans="5:7" ht="12.75">
      <c r="E1527" s="51"/>
      <c r="F1527" s="51"/>
      <c r="G1527" s="51"/>
    </row>
    <row r="1528" spans="5:7" ht="12.75">
      <c r="E1528" s="51"/>
      <c r="F1528" s="51"/>
      <c r="G1528" s="51"/>
    </row>
    <row r="1529" spans="5:7" ht="12.75">
      <c r="E1529" s="51"/>
      <c r="F1529" s="51"/>
      <c r="G1529" s="51"/>
    </row>
    <row r="1530" spans="5:7" ht="12.75">
      <c r="E1530" s="51"/>
      <c r="F1530" s="51"/>
      <c r="G1530" s="51"/>
    </row>
    <row r="1531" spans="5:7" ht="12.75">
      <c r="E1531" s="51"/>
      <c r="F1531" s="51"/>
      <c r="G1531" s="51"/>
    </row>
    <row r="1532" spans="5:7" ht="12.75">
      <c r="E1532" s="51"/>
      <c r="F1532" s="51"/>
      <c r="G1532" s="51"/>
    </row>
    <row r="1533" spans="5:7" ht="12.75">
      <c r="E1533" s="51"/>
      <c r="F1533" s="51"/>
      <c r="G1533" s="51"/>
    </row>
    <row r="1534" spans="5:7" ht="12.75">
      <c r="E1534" s="51"/>
      <c r="F1534" s="51"/>
      <c r="G1534" s="51"/>
    </row>
    <row r="1535" spans="5:7" ht="12.75">
      <c r="E1535" s="51"/>
      <c r="F1535" s="51"/>
      <c r="G1535" s="51"/>
    </row>
    <row r="1536" spans="5:7" ht="12.75">
      <c r="E1536" s="51"/>
      <c r="F1536" s="51"/>
      <c r="G1536" s="51"/>
    </row>
    <row r="1537" spans="5:7" ht="12.75">
      <c r="E1537" s="51"/>
      <c r="F1537" s="51"/>
      <c r="G1537" s="51"/>
    </row>
    <row r="1538" spans="5:7" ht="12.75">
      <c r="E1538" s="51"/>
      <c r="F1538" s="51"/>
      <c r="G1538" s="51"/>
    </row>
    <row r="1539" spans="5:7" ht="12.75">
      <c r="E1539" s="51"/>
      <c r="F1539" s="51"/>
      <c r="G1539" s="51"/>
    </row>
    <row r="1540" spans="5:7" ht="12.75">
      <c r="E1540" s="51"/>
      <c r="F1540" s="51"/>
      <c r="G1540" s="51"/>
    </row>
    <row r="1541" spans="5:7" ht="12.75">
      <c r="E1541" s="51"/>
      <c r="F1541" s="51"/>
      <c r="G1541" s="51"/>
    </row>
    <row r="1542" spans="5:7" ht="12.75">
      <c r="E1542" s="51"/>
      <c r="F1542" s="51"/>
      <c r="G1542" s="51"/>
    </row>
    <row r="1543" spans="5:7" ht="12.75">
      <c r="E1543" s="51"/>
      <c r="F1543" s="51"/>
      <c r="G1543" s="51"/>
    </row>
    <row r="1544" spans="5:7" ht="12.75">
      <c r="E1544" s="51"/>
      <c r="F1544" s="51"/>
      <c r="G1544" s="51"/>
    </row>
    <row r="1545" spans="5:7" ht="12.75">
      <c r="E1545" s="51"/>
      <c r="F1545" s="51"/>
      <c r="G1545" s="51"/>
    </row>
    <row r="1546" spans="5:7" ht="12.75">
      <c r="E1546" s="51"/>
      <c r="F1546" s="51"/>
      <c r="G1546" s="51"/>
    </row>
    <row r="1547" spans="5:7" ht="12.75">
      <c r="E1547" s="51"/>
      <c r="F1547" s="51"/>
      <c r="G1547" s="51"/>
    </row>
    <row r="1548" spans="5:7" ht="12.75">
      <c r="E1548" s="51"/>
      <c r="F1548" s="51"/>
      <c r="G1548" s="51"/>
    </row>
    <row r="1549" spans="5:7" ht="12.75">
      <c r="E1549" s="51"/>
      <c r="F1549" s="51"/>
      <c r="G1549" s="51"/>
    </row>
    <row r="1550" spans="5:7" ht="12.75">
      <c r="E1550" s="51"/>
      <c r="F1550" s="51"/>
      <c r="G1550" s="51"/>
    </row>
    <row r="1551" spans="5:7" ht="12.75">
      <c r="E1551" s="51"/>
      <c r="F1551" s="51"/>
      <c r="G1551" s="51"/>
    </row>
    <row r="1552" spans="5:7" ht="12.75">
      <c r="E1552" s="51"/>
      <c r="F1552" s="51"/>
      <c r="G1552" s="51"/>
    </row>
    <row r="1553" spans="5:7" ht="12.75">
      <c r="E1553" s="51"/>
      <c r="F1553" s="51"/>
      <c r="G1553" s="51"/>
    </row>
    <row r="1554" spans="5:7" ht="12.75">
      <c r="E1554" s="51"/>
      <c r="F1554" s="51"/>
      <c r="G1554" s="51"/>
    </row>
    <row r="1555" spans="5:7" ht="12.75">
      <c r="E1555" s="51"/>
      <c r="F1555" s="51"/>
      <c r="G1555" s="51"/>
    </row>
    <row r="1556" spans="5:7" ht="12.75">
      <c r="E1556" s="51"/>
      <c r="F1556" s="51"/>
      <c r="G1556" s="51"/>
    </row>
    <row r="1557" spans="5:7" ht="12.75">
      <c r="E1557" s="51"/>
      <c r="F1557" s="51"/>
      <c r="G1557" s="51"/>
    </row>
    <row r="1558" spans="5:7" ht="12.75">
      <c r="E1558" s="51"/>
      <c r="F1558" s="51"/>
      <c r="G1558" s="51"/>
    </row>
    <row r="1559" spans="5:7" ht="12.75">
      <c r="E1559" s="51"/>
      <c r="F1559" s="51"/>
      <c r="G1559" s="51"/>
    </row>
    <row r="1560" spans="5:7" ht="12.75">
      <c r="E1560" s="51"/>
      <c r="F1560" s="51"/>
      <c r="G1560" s="51"/>
    </row>
    <row r="1561" spans="5:7" ht="12.75">
      <c r="E1561" s="51"/>
      <c r="F1561" s="51"/>
      <c r="G1561" s="51"/>
    </row>
    <row r="1562" spans="5:7" ht="12.75">
      <c r="E1562" s="51"/>
      <c r="F1562" s="51"/>
      <c r="G1562" s="51"/>
    </row>
    <row r="1563" spans="5:7" ht="12.75">
      <c r="E1563" s="51"/>
      <c r="F1563" s="51"/>
      <c r="G1563" s="51"/>
    </row>
    <row r="1564" spans="5:7" ht="12.75">
      <c r="E1564" s="51"/>
      <c r="F1564" s="51"/>
      <c r="G1564" s="51"/>
    </row>
    <row r="1565" spans="5:7" ht="12.75">
      <c r="E1565" s="51"/>
      <c r="F1565" s="51"/>
      <c r="G1565" s="51"/>
    </row>
    <row r="1566" spans="5:7" ht="12.75">
      <c r="E1566" s="51"/>
      <c r="F1566" s="51"/>
      <c r="G1566" s="51"/>
    </row>
    <row r="1567" spans="5:7" ht="12.75">
      <c r="E1567" s="51"/>
      <c r="F1567" s="51"/>
      <c r="G1567" s="51"/>
    </row>
    <row r="1568" spans="5:7" ht="12.75">
      <c r="E1568" s="51"/>
      <c r="F1568" s="51"/>
      <c r="G1568" s="51"/>
    </row>
    <row r="1569" spans="5:7" ht="12.75">
      <c r="E1569" s="51"/>
      <c r="F1569" s="51"/>
      <c r="G1569" s="51"/>
    </row>
    <row r="1570" spans="5:7" ht="12.75">
      <c r="E1570" s="51"/>
      <c r="F1570" s="51"/>
      <c r="G1570" s="51"/>
    </row>
    <row r="1571" spans="5:7" ht="12.75">
      <c r="E1571" s="51"/>
      <c r="F1571" s="51"/>
      <c r="G1571" s="51"/>
    </row>
    <row r="1572" spans="5:7" ht="12.75">
      <c r="E1572" s="51"/>
      <c r="F1572" s="51"/>
      <c r="G1572" s="51"/>
    </row>
    <row r="1573" spans="5:7" ht="12.75">
      <c r="E1573" s="51"/>
      <c r="F1573" s="51"/>
      <c r="G1573" s="51"/>
    </row>
    <row r="1574" spans="5:7" ht="12.75">
      <c r="E1574" s="51"/>
      <c r="F1574" s="51"/>
      <c r="G1574" s="51"/>
    </row>
    <row r="1575" spans="5:7" ht="12.75">
      <c r="E1575" s="51"/>
      <c r="F1575" s="51"/>
      <c r="G1575" s="51"/>
    </row>
    <row r="1576" spans="5:7" ht="12.75">
      <c r="E1576" s="51"/>
      <c r="F1576" s="51"/>
      <c r="G1576" s="51"/>
    </row>
    <row r="1577" spans="5:7" ht="12.75">
      <c r="E1577" s="51"/>
      <c r="F1577" s="51"/>
      <c r="G1577" s="51"/>
    </row>
    <row r="1578" spans="5:7" ht="12.75">
      <c r="E1578" s="51"/>
      <c r="F1578" s="51"/>
      <c r="G1578" s="51"/>
    </row>
    <row r="1579" spans="5:7" ht="12.75">
      <c r="E1579" s="51"/>
      <c r="F1579" s="51"/>
      <c r="G1579" s="51"/>
    </row>
    <row r="1580" spans="5:7" ht="12.75">
      <c r="E1580" s="51"/>
      <c r="F1580" s="51"/>
      <c r="G1580" s="51"/>
    </row>
    <row r="1581" spans="5:7" ht="12.75">
      <c r="E1581" s="51"/>
      <c r="F1581" s="51"/>
      <c r="G1581" s="51"/>
    </row>
    <row r="1582" spans="5:7" ht="12.75">
      <c r="E1582" s="51"/>
      <c r="F1582" s="51"/>
      <c r="G1582" s="51"/>
    </row>
    <row r="1583" spans="5:7" ht="12.75">
      <c r="E1583" s="51"/>
      <c r="F1583" s="51"/>
      <c r="G1583" s="51"/>
    </row>
    <row r="1584" spans="5:7" ht="12.75">
      <c r="E1584" s="51"/>
      <c r="F1584" s="51"/>
      <c r="G1584" s="51"/>
    </row>
    <row r="1585" spans="5:7" ht="12.75">
      <c r="E1585" s="51"/>
      <c r="F1585" s="51"/>
      <c r="G1585" s="51"/>
    </row>
    <row r="1586" spans="5:7" ht="12.75">
      <c r="E1586" s="51"/>
      <c r="F1586" s="51"/>
      <c r="G1586" s="51"/>
    </row>
    <row r="1587" spans="5:7" ht="12.75">
      <c r="E1587" s="51"/>
      <c r="F1587" s="51"/>
      <c r="G1587" s="51"/>
    </row>
    <row r="1588" spans="5:7" ht="12.75">
      <c r="E1588" s="51"/>
      <c r="F1588" s="51"/>
      <c r="G1588" s="51"/>
    </row>
    <row r="1589" spans="5:7" ht="12.75">
      <c r="E1589" s="51"/>
      <c r="F1589" s="51"/>
      <c r="G1589" s="51"/>
    </row>
    <row r="1590" spans="5:7" ht="12.75">
      <c r="E1590" s="51"/>
      <c r="F1590" s="51"/>
      <c r="G1590" s="51"/>
    </row>
    <row r="1591" spans="5:7" ht="12.75">
      <c r="E1591" s="51"/>
      <c r="F1591" s="51"/>
      <c r="G1591" s="51"/>
    </row>
    <row r="1592" spans="5:7" ht="12.75">
      <c r="E1592" s="51"/>
      <c r="F1592" s="51"/>
      <c r="G1592" s="51"/>
    </row>
    <row r="1593" spans="5:7" ht="12.75">
      <c r="E1593" s="51"/>
      <c r="F1593" s="51"/>
      <c r="G1593" s="51"/>
    </row>
    <row r="1594" spans="5:7" ht="12.75">
      <c r="E1594" s="51"/>
      <c r="F1594" s="51"/>
      <c r="G1594" s="51"/>
    </row>
    <row r="1595" spans="5:7" ht="12.75">
      <c r="E1595" s="51"/>
      <c r="F1595" s="51"/>
      <c r="G1595" s="51"/>
    </row>
    <row r="1596" spans="5:7" ht="12.75">
      <c r="E1596" s="51"/>
      <c r="F1596" s="51"/>
      <c r="G1596" s="51"/>
    </row>
    <row r="1597" spans="5:7" ht="12.75">
      <c r="E1597" s="51"/>
      <c r="F1597" s="51"/>
      <c r="G1597" s="51"/>
    </row>
    <row r="1598" spans="5:7" ht="12.75">
      <c r="E1598" s="51"/>
      <c r="F1598" s="51"/>
      <c r="G1598" s="51"/>
    </row>
    <row r="1599" spans="5:7" ht="12.75">
      <c r="E1599" s="51"/>
      <c r="F1599" s="51"/>
      <c r="G1599" s="51"/>
    </row>
    <row r="1600" spans="5:7" ht="12.75">
      <c r="E1600" s="51"/>
      <c r="F1600" s="51"/>
      <c r="G1600" s="51"/>
    </row>
    <row r="1601" spans="5:7" ht="12.75">
      <c r="E1601" s="51"/>
      <c r="F1601" s="51"/>
      <c r="G1601" s="51"/>
    </row>
    <row r="1602" spans="5:7" ht="12.75">
      <c r="E1602" s="51"/>
      <c r="F1602" s="51"/>
      <c r="G1602" s="51"/>
    </row>
    <row r="1603" spans="5:7" ht="12.75">
      <c r="E1603" s="51"/>
      <c r="F1603" s="51"/>
      <c r="G1603" s="51"/>
    </row>
    <row r="1604" spans="5:7" ht="12.75">
      <c r="E1604" s="51"/>
      <c r="F1604" s="51"/>
      <c r="G1604" s="51"/>
    </row>
    <row r="1605" spans="5:7" ht="12.75">
      <c r="E1605" s="51"/>
      <c r="F1605" s="51"/>
      <c r="G1605" s="51"/>
    </row>
    <row r="1606" spans="5:7" ht="12.75">
      <c r="E1606" s="51"/>
      <c r="F1606" s="51"/>
      <c r="G1606" s="51"/>
    </row>
    <row r="1607" spans="5:7" ht="12.75">
      <c r="E1607" s="51"/>
      <c r="F1607" s="51"/>
      <c r="G1607" s="51"/>
    </row>
    <row r="1608" spans="5:7" ht="12.75">
      <c r="E1608" s="51"/>
      <c r="F1608" s="51"/>
      <c r="G1608" s="51"/>
    </row>
    <row r="1609" spans="5:7" ht="12.75">
      <c r="E1609" s="51"/>
      <c r="F1609" s="51"/>
      <c r="G1609" s="51"/>
    </row>
    <row r="1610" spans="5:7" ht="12.75">
      <c r="E1610" s="51"/>
      <c r="F1610" s="51"/>
      <c r="G1610" s="51"/>
    </row>
    <row r="1611" spans="5:7" ht="12.75">
      <c r="E1611" s="51"/>
      <c r="F1611" s="51"/>
      <c r="G1611" s="51"/>
    </row>
    <row r="1612" spans="5:7" ht="12.75">
      <c r="E1612" s="51"/>
      <c r="F1612" s="51"/>
      <c r="G1612" s="51"/>
    </row>
    <row r="1613" spans="5:7" ht="12.75">
      <c r="E1613" s="51"/>
      <c r="F1613" s="51"/>
      <c r="G1613" s="51"/>
    </row>
    <row r="1614" spans="5:7" ht="12.75">
      <c r="E1614" s="51"/>
      <c r="F1614" s="51"/>
      <c r="G1614" s="51"/>
    </row>
    <row r="1615" spans="5:7" ht="12.75">
      <c r="E1615" s="51"/>
      <c r="F1615" s="51"/>
      <c r="G1615" s="51"/>
    </row>
    <row r="1616" spans="5:7" ht="12.75">
      <c r="E1616" s="51"/>
      <c r="F1616" s="51"/>
      <c r="G1616" s="51"/>
    </row>
    <row r="1617" spans="5:7" ht="12.75">
      <c r="E1617" s="51"/>
      <c r="F1617" s="51"/>
      <c r="G1617" s="51"/>
    </row>
    <row r="1618" spans="5:7" ht="12.75">
      <c r="E1618" s="51"/>
      <c r="F1618" s="51"/>
      <c r="G1618" s="51"/>
    </row>
    <row r="1619" spans="5:7" ht="12.75">
      <c r="E1619" s="51"/>
      <c r="F1619" s="51"/>
      <c r="G1619" s="51"/>
    </row>
    <row r="1620" spans="5:7" ht="12.75">
      <c r="E1620" s="51"/>
      <c r="F1620" s="51"/>
      <c r="G1620" s="51"/>
    </row>
    <row r="1621" spans="5:7" ht="12.75">
      <c r="E1621" s="51"/>
      <c r="F1621" s="51"/>
      <c r="G1621" s="51"/>
    </row>
    <row r="1622" spans="5:7" ht="12.75">
      <c r="E1622" s="51"/>
      <c r="F1622" s="51"/>
      <c r="G1622" s="51"/>
    </row>
    <row r="1623" spans="5:7" ht="12.75">
      <c r="E1623" s="51"/>
      <c r="F1623" s="51"/>
      <c r="G1623" s="51"/>
    </row>
    <row r="1624" spans="5:7" ht="12.75">
      <c r="E1624" s="51"/>
      <c r="F1624" s="51"/>
      <c r="G1624" s="51"/>
    </row>
    <row r="1625" spans="5:7" ht="12.75">
      <c r="E1625" s="51"/>
      <c r="F1625" s="51"/>
      <c r="G1625" s="51"/>
    </row>
    <row r="1626" spans="5:7" ht="12.75">
      <c r="E1626" s="51"/>
      <c r="F1626" s="51"/>
      <c r="G1626" s="51"/>
    </row>
    <row r="1627" spans="5:7" ht="12.75">
      <c r="E1627" s="51"/>
      <c r="F1627" s="51"/>
      <c r="G1627" s="51"/>
    </row>
    <row r="1628" spans="5:7" ht="12.75">
      <c r="E1628" s="51"/>
      <c r="F1628" s="51"/>
      <c r="G1628" s="51"/>
    </row>
    <row r="1629" spans="5:7" ht="12.75">
      <c r="E1629" s="51"/>
      <c r="F1629" s="51"/>
      <c r="G1629" s="51"/>
    </row>
    <row r="1630" spans="5:7" ht="12.75">
      <c r="E1630" s="51"/>
      <c r="F1630" s="51"/>
      <c r="G1630" s="51"/>
    </row>
    <row r="1631" spans="5:7" ht="12.75">
      <c r="E1631" s="51"/>
      <c r="F1631" s="51"/>
      <c r="G1631" s="51"/>
    </row>
    <row r="1632" spans="5:7" ht="12.75">
      <c r="E1632" s="51"/>
      <c r="F1632" s="51"/>
      <c r="G1632" s="51"/>
    </row>
    <row r="1633" spans="5:7" ht="12.75">
      <c r="E1633" s="51"/>
      <c r="F1633" s="51"/>
      <c r="G1633" s="51"/>
    </row>
    <row r="1634" spans="5:7" ht="12.75">
      <c r="E1634" s="51"/>
      <c r="F1634" s="51"/>
      <c r="G1634" s="51"/>
    </row>
    <row r="1635" spans="5:7" ht="12.75">
      <c r="E1635" s="51"/>
      <c r="F1635" s="51"/>
      <c r="G1635" s="51"/>
    </row>
    <row r="1636" spans="5:7" ht="12.75">
      <c r="E1636" s="51"/>
      <c r="F1636" s="51"/>
      <c r="G1636" s="51"/>
    </row>
    <row r="1637" spans="5:7" ht="12.75">
      <c r="E1637" s="51"/>
      <c r="F1637" s="51"/>
      <c r="G1637" s="51"/>
    </row>
    <row r="1638" spans="5:7" ht="12.75">
      <c r="E1638" s="51"/>
      <c r="F1638" s="51"/>
      <c r="G1638" s="51"/>
    </row>
    <row r="1639" spans="5:7" ht="12.75">
      <c r="E1639" s="51"/>
      <c r="F1639" s="51"/>
      <c r="G1639" s="51"/>
    </row>
    <row r="1640" spans="5:7" ht="12.75">
      <c r="E1640" s="51"/>
      <c r="F1640" s="51"/>
      <c r="G1640" s="51"/>
    </row>
    <row r="1641" spans="5:7" ht="12.75">
      <c r="E1641" s="51"/>
      <c r="F1641" s="51"/>
      <c r="G1641" s="51"/>
    </row>
    <row r="1642" spans="5:7" ht="12.75">
      <c r="E1642" s="51"/>
      <c r="F1642" s="51"/>
      <c r="G1642" s="51"/>
    </row>
    <row r="1643" spans="5:7" ht="12.75">
      <c r="E1643" s="51"/>
      <c r="F1643" s="51"/>
      <c r="G1643" s="51"/>
    </row>
    <row r="1644" spans="5:7" ht="12.75">
      <c r="E1644" s="51"/>
      <c r="F1644" s="51"/>
      <c r="G1644" s="51"/>
    </row>
    <row r="1645" spans="5:7" ht="12.75">
      <c r="E1645" s="51"/>
      <c r="F1645" s="51"/>
      <c r="G1645" s="51"/>
    </row>
    <row r="1646" spans="5:7" ht="12.75">
      <c r="E1646" s="51"/>
      <c r="F1646" s="51"/>
      <c r="G1646" s="51"/>
    </row>
    <row r="1647" spans="5:7" ht="12.75">
      <c r="E1647" s="51"/>
      <c r="F1647" s="51"/>
      <c r="G1647" s="51"/>
    </row>
    <row r="1648" spans="5:7" ht="12.75">
      <c r="E1648" s="51"/>
      <c r="F1648" s="51"/>
      <c r="G1648" s="51"/>
    </row>
    <row r="1649" spans="5:7" ht="12.75">
      <c r="E1649" s="51"/>
      <c r="F1649" s="51"/>
      <c r="G1649" s="51"/>
    </row>
    <row r="1650" spans="5:7" ht="12.75">
      <c r="E1650" s="51"/>
      <c r="F1650" s="51"/>
      <c r="G1650" s="51"/>
    </row>
    <row r="1651" spans="5:7" ht="12.75">
      <c r="E1651" s="51"/>
      <c r="F1651" s="51"/>
      <c r="G1651" s="51"/>
    </row>
    <row r="1652" spans="5:7" ht="12.75">
      <c r="E1652" s="51"/>
      <c r="F1652" s="51"/>
      <c r="G1652" s="51"/>
    </row>
    <row r="1653" spans="5:7" ht="12.75">
      <c r="E1653" s="51"/>
      <c r="F1653" s="51"/>
      <c r="G1653" s="51"/>
    </row>
    <row r="1654" spans="5:7" ht="12.75">
      <c r="E1654" s="51"/>
      <c r="F1654" s="51"/>
      <c r="G1654" s="51"/>
    </row>
    <row r="1655" spans="5:7" ht="12.75">
      <c r="E1655" s="51"/>
      <c r="F1655" s="51"/>
      <c r="G1655" s="51"/>
    </row>
    <row r="1656" spans="5:7" ht="12.75">
      <c r="E1656" s="51"/>
      <c r="F1656" s="51"/>
      <c r="G1656" s="51"/>
    </row>
    <row r="1657" spans="5:7" ht="12.75">
      <c r="E1657" s="51"/>
      <c r="F1657" s="51"/>
      <c r="G1657" s="51"/>
    </row>
    <row r="1658" spans="5:7" ht="12.75">
      <c r="E1658" s="51"/>
      <c r="F1658" s="51"/>
      <c r="G1658" s="51"/>
    </row>
    <row r="1659" spans="5:7" ht="12.75">
      <c r="E1659" s="51"/>
      <c r="F1659" s="51"/>
      <c r="G1659" s="51"/>
    </row>
    <row r="1660" spans="5:7" ht="12.75">
      <c r="E1660" s="51"/>
      <c r="F1660" s="51"/>
      <c r="G1660" s="51"/>
    </row>
    <row r="1661" spans="5:7" ht="12.75">
      <c r="E1661" s="51"/>
      <c r="F1661" s="51"/>
      <c r="G1661" s="51"/>
    </row>
    <row r="1662" spans="5:7" ht="12.75">
      <c r="E1662" s="51"/>
      <c r="F1662" s="51"/>
      <c r="G1662" s="51"/>
    </row>
    <row r="1663" spans="5:7" ht="12.75">
      <c r="E1663" s="51"/>
      <c r="F1663" s="51"/>
      <c r="G1663" s="51"/>
    </row>
    <row r="1664" spans="5:7" ht="12.75">
      <c r="E1664" s="51"/>
      <c r="F1664" s="51"/>
      <c r="G1664" s="51"/>
    </row>
    <row r="1665" spans="5:7" ht="12.75">
      <c r="E1665" s="51"/>
      <c r="F1665" s="51"/>
      <c r="G1665" s="51"/>
    </row>
    <row r="1666" spans="5:7" ht="12.75">
      <c r="E1666" s="51"/>
      <c r="F1666" s="51"/>
      <c r="G1666" s="51"/>
    </row>
    <row r="1667" spans="5:7" ht="12.75">
      <c r="E1667" s="51"/>
      <c r="F1667" s="51"/>
      <c r="G1667" s="51"/>
    </row>
    <row r="1668" spans="5:7" ht="12.75">
      <c r="E1668" s="51"/>
      <c r="F1668" s="51"/>
      <c r="G1668" s="51"/>
    </row>
    <row r="1669" spans="5:7" ht="12.75">
      <c r="E1669" s="51"/>
      <c r="F1669" s="51"/>
      <c r="G1669" s="51"/>
    </row>
    <row r="1670" spans="5:7" ht="12.75">
      <c r="E1670" s="51"/>
      <c r="F1670" s="51"/>
      <c r="G1670" s="51"/>
    </row>
    <row r="1671" spans="5:7" ht="12.75">
      <c r="E1671" s="51"/>
      <c r="F1671" s="51"/>
      <c r="G1671" s="51"/>
    </row>
    <row r="1672" spans="5:7" ht="12.75">
      <c r="E1672" s="51"/>
      <c r="F1672" s="51"/>
      <c r="G1672" s="51"/>
    </row>
    <row r="1673" spans="5:7" ht="12.75">
      <c r="E1673" s="51"/>
      <c r="F1673" s="51"/>
      <c r="G1673" s="51"/>
    </row>
    <row r="1674" spans="5:7" ht="12.75">
      <c r="E1674" s="51"/>
      <c r="F1674" s="51"/>
      <c r="G1674" s="51"/>
    </row>
    <row r="1675" spans="5:7" ht="12.75">
      <c r="E1675" s="51"/>
      <c r="F1675" s="51"/>
      <c r="G1675" s="51"/>
    </row>
    <row r="1676" spans="5:7" ht="12.75">
      <c r="E1676" s="51"/>
      <c r="F1676" s="51"/>
      <c r="G1676" s="51"/>
    </row>
    <row r="1677" spans="5:7" ht="12.75">
      <c r="E1677" s="51"/>
      <c r="F1677" s="51"/>
      <c r="G1677" s="51"/>
    </row>
    <row r="1678" spans="5:7" ht="12.75">
      <c r="E1678" s="51"/>
      <c r="F1678" s="51"/>
      <c r="G1678" s="51"/>
    </row>
    <row r="1679" spans="5:7" ht="12.75">
      <c r="E1679" s="51"/>
      <c r="F1679" s="51"/>
      <c r="G1679" s="51"/>
    </row>
    <row r="1680" spans="5:7" ht="12.75">
      <c r="E1680" s="51"/>
      <c r="F1680" s="51"/>
      <c r="G1680" s="51"/>
    </row>
    <row r="1681" spans="5:7" ht="12.75">
      <c r="E1681" s="51"/>
      <c r="F1681" s="51"/>
      <c r="G1681" s="51"/>
    </row>
    <row r="1682" spans="5:7" ht="12.75">
      <c r="E1682" s="51"/>
      <c r="F1682" s="51"/>
      <c r="G1682" s="51"/>
    </row>
    <row r="1683" spans="5:7" ht="12.75">
      <c r="E1683" s="51"/>
      <c r="F1683" s="51"/>
      <c r="G1683" s="51"/>
    </row>
    <row r="1684" spans="5:7" ht="12.75">
      <c r="E1684" s="51"/>
      <c r="F1684" s="51"/>
      <c r="G1684" s="51"/>
    </row>
    <row r="1685" spans="5:7" ht="12.75">
      <c r="E1685" s="51"/>
      <c r="F1685" s="51"/>
      <c r="G1685" s="51"/>
    </row>
    <row r="1686" spans="5:7" ht="12.75">
      <c r="E1686" s="51"/>
      <c r="F1686" s="51"/>
      <c r="G1686" s="51"/>
    </row>
    <row r="1687" spans="5:7" ht="12.75">
      <c r="E1687" s="51"/>
      <c r="F1687" s="51"/>
      <c r="G1687" s="51"/>
    </row>
    <row r="1688" spans="5:7" ht="12.75">
      <c r="E1688" s="51"/>
      <c r="F1688" s="51"/>
      <c r="G1688" s="51"/>
    </row>
    <row r="1689" spans="5:7" ht="12.75">
      <c r="E1689" s="51"/>
      <c r="F1689" s="51"/>
      <c r="G1689" s="51"/>
    </row>
    <row r="1690" spans="5:7" ht="12.75">
      <c r="E1690" s="51"/>
      <c r="F1690" s="51"/>
      <c r="G1690" s="51"/>
    </row>
    <row r="1691" spans="5:7" ht="12.75">
      <c r="E1691" s="51"/>
      <c r="F1691" s="51"/>
      <c r="G1691" s="51"/>
    </row>
    <row r="1692" spans="5:7" ht="12.75">
      <c r="E1692" s="51"/>
      <c r="F1692" s="51"/>
      <c r="G1692" s="51"/>
    </row>
    <row r="1693" spans="5:7" ht="12.75">
      <c r="E1693" s="51"/>
      <c r="F1693" s="51"/>
      <c r="G1693" s="51"/>
    </row>
    <row r="1694" spans="5:7" ht="12.75">
      <c r="E1694" s="51"/>
      <c r="F1694" s="51"/>
      <c r="G1694" s="51"/>
    </row>
    <row r="1695" spans="5:7" ht="12.75">
      <c r="E1695" s="51"/>
      <c r="F1695" s="51"/>
      <c r="G1695" s="51"/>
    </row>
    <row r="1696" spans="5:7" ht="12.75">
      <c r="E1696" s="51"/>
      <c r="F1696" s="51"/>
      <c r="G1696" s="51"/>
    </row>
    <row r="1697" spans="5:7" ht="12.75">
      <c r="E1697" s="51"/>
      <c r="F1697" s="51"/>
      <c r="G1697" s="51"/>
    </row>
    <row r="1698" spans="5:7" ht="12.75">
      <c r="E1698" s="51"/>
      <c r="F1698" s="51"/>
      <c r="G1698" s="51"/>
    </row>
    <row r="1699" spans="5:7" ht="12.75">
      <c r="E1699" s="51"/>
      <c r="F1699" s="51"/>
      <c r="G1699" s="51"/>
    </row>
    <row r="1700" spans="5:7" ht="12.75">
      <c r="E1700" s="51"/>
      <c r="F1700" s="51"/>
      <c r="G1700" s="51"/>
    </row>
    <row r="1701" spans="5:7" ht="12.75">
      <c r="E1701" s="51"/>
      <c r="F1701" s="51"/>
      <c r="G1701" s="51"/>
    </row>
    <row r="1702" spans="5:7" ht="12.75">
      <c r="E1702" s="51"/>
      <c r="F1702" s="51"/>
      <c r="G1702" s="51"/>
    </row>
    <row r="1703" spans="5:7" ht="12.75">
      <c r="E1703" s="51"/>
      <c r="F1703" s="51"/>
      <c r="G1703" s="51"/>
    </row>
    <row r="1704" spans="5:7" ht="12.75">
      <c r="E1704" s="51"/>
      <c r="F1704" s="51"/>
      <c r="G1704" s="51"/>
    </row>
    <row r="1705" spans="5:7" ht="12.75">
      <c r="E1705" s="51"/>
      <c r="F1705" s="51"/>
      <c r="G1705" s="51"/>
    </row>
    <row r="1706" spans="5:7" ht="12.75">
      <c r="E1706" s="51"/>
      <c r="F1706" s="51"/>
      <c r="G1706" s="51"/>
    </row>
    <row r="1707" spans="5:7" ht="12.75">
      <c r="E1707" s="51"/>
      <c r="F1707" s="51"/>
      <c r="G1707" s="51"/>
    </row>
    <row r="1708" spans="5:7" ht="12.75">
      <c r="E1708" s="51"/>
      <c r="F1708" s="51"/>
      <c r="G1708" s="51"/>
    </row>
    <row r="1709" spans="5:7" ht="12.75">
      <c r="E1709" s="51"/>
      <c r="F1709" s="51"/>
      <c r="G1709" s="51"/>
    </row>
    <row r="1710" spans="5:7" ht="12.75">
      <c r="E1710" s="51"/>
      <c r="F1710" s="51"/>
      <c r="G1710" s="51"/>
    </row>
    <row r="1711" spans="5:7" ht="12.75">
      <c r="E1711" s="51"/>
      <c r="F1711" s="51"/>
      <c r="G1711" s="51"/>
    </row>
    <row r="1712" spans="5:7" ht="12.75">
      <c r="E1712" s="51"/>
      <c r="F1712" s="51"/>
      <c r="G1712" s="51"/>
    </row>
    <row r="1713" spans="5:7" ht="12.75">
      <c r="E1713" s="51"/>
      <c r="F1713" s="51"/>
      <c r="G1713" s="51"/>
    </row>
    <row r="1714" spans="5:7" ht="12.75">
      <c r="E1714" s="51"/>
      <c r="F1714" s="51"/>
      <c r="G1714" s="51"/>
    </row>
    <row r="1715" spans="5:7" ht="12.75">
      <c r="E1715" s="51"/>
      <c r="F1715" s="51"/>
      <c r="G1715" s="51"/>
    </row>
    <row r="1716" spans="5:7" ht="12.75">
      <c r="E1716" s="51"/>
      <c r="F1716" s="51"/>
      <c r="G1716" s="51"/>
    </row>
    <row r="1717" spans="5:7" ht="12.75">
      <c r="E1717" s="51"/>
      <c r="F1717" s="51"/>
      <c r="G1717" s="51"/>
    </row>
    <row r="1718" spans="5:7" ht="12.75">
      <c r="E1718" s="51"/>
      <c r="F1718" s="51"/>
      <c r="G1718" s="51"/>
    </row>
    <row r="1719" spans="5:7" ht="12.75">
      <c r="E1719" s="51"/>
      <c r="F1719" s="51"/>
      <c r="G1719" s="51"/>
    </row>
    <row r="1720" spans="5:7" ht="12.75">
      <c r="E1720" s="51"/>
      <c r="F1720" s="51"/>
      <c r="G1720" s="51"/>
    </row>
    <row r="1721" spans="5:7" ht="12.75">
      <c r="E1721" s="51"/>
      <c r="F1721" s="51"/>
      <c r="G1721" s="51"/>
    </row>
    <row r="1722" spans="5:7" ht="12.75">
      <c r="E1722" s="51"/>
      <c r="F1722" s="51"/>
      <c r="G1722" s="51"/>
    </row>
    <row r="1723" spans="5:7" ht="12.75">
      <c r="E1723" s="51"/>
      <c r="F1723" s="51"/>
      <c r="G1723" s="51"/>
    </row>
    <row r="1724" spans="5:7" ht="12.75">
      <c r="E1724" s="51"/>
      <c r="F1724" s="51"/>
      <c r="G1724" s="51"/>
    </row>
    <row r="1725" spans="5:7" ht="12.75">
      <c r="E1725" s="51"/>
      <c r="F1725" s="51"/>
      <c r="G1725" s="51"/>
    </row>
    <row r="1726" spans="5:7" ht="12.75">
      <c r="E1726" s="51"/>
      <c r="F1726" s="51"/>
      <c r="G1726" s="51"/>
    </row>
    <row r="1727" spans="5:7" ht="12.75">
      <c r="E1727" s="51"/>
      <c r="F1727" s="51"/>
      <c r="G1727" s="51"/>
    </row>
    <row r="1728" spans="5:7" ht="12.75">
      <c r="E1728" s="51"/>
      <c r="F1728" s="51"/>
      <c r="G1728" s="51"/>
    </row>
    <row r="1729" spans="5:7" ht="12.75">
      <c r="E1729" s="51"/>
      <c r="F1729" s="51"/>
      <c r="G1729" s="51"/>
    </row>
    <row r="1730" spans="5:7" ht="12.75">
      <c r="E1730" s="51"/>
      <c r="F1730" s="51"/>
      <c r="G1730" s="51"/>
    </row>
    <row r="1731" spans="5:7" ht="12.75">
      <c r="E1731" s="51"/>
      <c r="F1731" s="51"/>
      <c r="G1731" s="51"/>
    </row>
    <row r="1732" spans="5:7" ht="12.75">
      <c r="E1732" s="51"/>
      <c r="F1732" s="51"/>
      <c r="G1732" s="51"/>
    </row>
    <row r="1733" spans="5:7" ht="12.75">
      <c r="E1733" s="51"/>
      <c r="F1733" s="51"/>
      <c r="G1733" s="51"/>
    </row>
    <row r="1734" spans="5:7" ht="12.75">
      <c r="E1734" s="51"/>
      <c r="F1734" s="51"/>
      <c r="G1734" s="51"/>
    </row>
    <row r="1735" spans="5:7" ht="12.75">
      <c r="E1735" s="51"/>
      <c r="F1735" s="51"/>
      <c r="G1735" s="51"/>
    </row>
    <row r="1736" spans="5:7" ht="12.75">
      <c r="E1736" s="51"/>
      <c r="F1736" s="51"/>
      <c r="G1736" s="51"/>
    </row>
    <row r="1737" spans="5:7" ht="12.75">
      <c r="E1737" s="51"/>
      <c r="F1737" s="51"/>
      <c r="G1737" s="51"/>
    </row>
    <row r="1738" spans="5:7" ht="12.75">
      <c r="E1738" s="51"/>
      <c r="F1738" s="51"/>
      <c r="G1738" s="51"/>
    </row>
    <row r="1739" spans="5:7" ht="12.75">
      <c r="E1739" s="51"/>
      <c r="F1739" s="51"/>
      <c r="G1739" s="51"/>
    </row>
    <row r="1740" spans="5:7" ht="12.75">
      <c r="E1740" s="51"/>
      <c r="F1740" s="51"/>
      <c r="G1740" s="51"/>
    </row>
    <row r="1741" spans="5:7" ht="12.75">
      <c r="E1741" s="51"/>
      <c r="F1741" s="51"/>
      <c r="G1741" s="51"/>
    </row>
    <row r="1742" spans="5:7" ht="12.75">
      <c r="E1742" s="51"/>
      <c r="F1742" s="51"/>
      <c r="G1742" s="51"/>
    </row>
    <row r="1743" spans="5:7" ht="12.75">
      <c r="E1743" s="51"/>
      <c r="F1743" s="51"/>
      <c r="G1743" s="51"/>
    </row>
    <row r="1744" spans="5:7" ht="12.75">
      <c r="E1744" s="51"/>
      <c r="F1744" s="51"/>
      <c r="G1744" s="51"/>
    </row>
    <row r="1745" spans="5:7" ht="12.75">
      <c r="E1745" s="51"/>
      <c r="F1745" s="51"/>
      <c r="G1745" s="51"/>
    </row>
    <row r="1746" spans="5:7" ht="12.75">
      <c r="E1746" s="51"/>
      <c r="F1746" s="51"/>
      <c r="G1746" s="51"/>
    </row>
    <row r="1747" spans="5:7" ht="12.75">
      <c r="E1747" s="51"/>
      <c r="F1747" s="51"/>
      <c r="G1747" s="51"/>
    </row>
    <row r="1748" spans="5:7" ht="12.75">
      <c r="E1748" s="51"/>
      <c r="F1748" s="51"/>
      <c r="G1748" s="51"/>
    </row>
    <row r="1749" spans="5:7" ht="12.75">
      <c r="E1749" s="51"/>
      <c r="F1749" s="51"/>
      <c r="G1749" s="51"/>
    </row>
    <row r="1750" spans="5:7" ht="12.75">
      <c r="E1750" s="51"/>
      <c r="F1750" s="51"/>
      <c r="G1750" s="51"/>
    </row>
    <row r="1751" spans="5:7" ht="12.75">
      <c r="E1751" s="51"/>
      <c r="F1751" s="51"/>
      <c r="G1751" s="51"/>
    </row>
    <row r="1752" spans="5:7" ht="12.75">
      <c r="E1752" s="51"/>
      <c r="F1752" s="51"/>
      <c r="G1752" s="51"/>
    </row>
    <row r="1753" spans="5:7" ht="12.75">
      <c r="E1753" s="51"/>
      <c r="F1753" s="51"/>
      <c r="G1753" s="51"/>
    </row>
    <row r="1754" spans="5:7" ht="12.75">
      <c r="E1754" s="51"/>
      <c r="F1754" s="51"/>
      <c r="G1754" s="51"/>
    </row>
    <row r="1755" spans="5:7" ht="12.75">
      <c r="E1755" s="51"/>
      <c r="F1755" s="51"/>
      <c r="G1755" s="51"/>
    </row>
    <row r="1756" spans="5:7" ht="12.75">
      <c r="E1756" s="51"/>
      <c r="F1756" s="51"/>
      <c r="G1756" s="51"/>
    </row>
    <row r="1757" spans="5:7" ht="12.75">
      <c r="E1757" s="51"/>
      <c r="F1757" s="51"/>
      <c r="G1757" s="51"/>
    </row>
    <row r="1758" spans="5:7" ht="12.75">
      <c r="E1758" s="51"/>
      <c r="F1758" s="51"/>
      <c r="G1758" s="51"/>
    </row>
    <row r="1759" spans="5:7" ht="12.75">
      <c r="E1759" s="51"/>
      <c r="F1759" s="51"/>
      <c r="G1759" s="51"/>
    </row>
    <row r="1760" spans="5:7" ht="12.75">
      <c r="E1760" s="51"/>
      <c r="F1760" s="51"/>
      <c r="G1760" s="51"/>
    </row>
    <row r="1761" spans="5:7" ht="12.75">
      <c r="E1761" s="51"/>
      <c r="F1761" s="51"/>
      <c r="G1761" s="51"/>
    </row>
    <row r="1762" spans="5:7" ht="12.75">
      <c r="E1762" s="51"/>
      <c r="F1762" s="51"/>
      <c r="G1762" s="51"/>
    </row>
    <row r="1763" spans="5:7" ht="12.75">
      <c r="E1763" s="51"/>
      <c r="F1763" s="51"/>
      <c r="G1763" s="51"/>
    </row>
    <row r="1764" spans="5:7" ht="12.75">
      <c r="E1764" s="51"/>
      <c r="F1764" s="51"/>
      <c r="G1764" s="51"/>
    </row>
    <row r="1765" spans="5:7" ht="12.75">
      <c r="E1765" s="51"/>
      <c r="F1765" s="51"/>
      <c r="G1765" s="51"/>
    </row>
    <row r="1766" spans="5:7" ht="12.75">
      <c r="E1766" s="51"/>
      <c r="F1766" s="51"/>
      <c r="G1766" s="51"/>
    </row>
    <row r="1767" spans="5:7" ht="12.75">
      <c r="E1767" s="51"/>
      <c r="F1767" s="51"/>
      <c r="G1767" s="51"/>
    </row>
    <row r="1768" spans="5:7" ht="12.75">
      <c r="E1768" s="51"/>
      <c r="F1768" s="51"/>
      <c r="G1768" s="51"/>
    </row>
    <row r="1769" spans="5:7" ht="12.75">
      <c r="E1769" s="51"/>
      <c r="F1769" s="51"/>
      <c r="G1769" s="51"/>
    </row>
    <row r="1770" spans="5:7" ht="12.75">
      <c r="E1770" s="51"/>
      <c r="F1770" s="51"/>
      <c r="G1770" s="51"/>
    </row>
    <row r="1771" spans="5:7" ht="12.75">
      <c r="E1771" s="51"/>
      <c r="F1771" s="51"/>
      <c r="G1771" s="51"/>
    </row>
    <row r="1772" spans="5:7" ht="12.75">
      <c r="E1772" s="51"/>
      <c r="F1772" s="51"/>
      <c r="G1772" s="51"/>
    </row>
    <row r="1773" spans="5:7" ht="12.75">
      <c r="E1773" s="51"/>
      <c r="F1773" s="51"/>
      <c r="G1773" s="51"/>
    </row>
    <row r="1774" spans="5:7" ht="12.75">
      <c r="E1774" s="51"/>
      <c r="F1774" s="51"/>
      <c r="G1774" s="51"/>
    </row>
    <row r="1775" spans="5:7" ht="12.75">
      <c r="E1775" s="51"/>
      <c r="F1775" s="51"/>
      <c r="G1775" s="51"/>
    </row>
    <row r="1776" spans="5:7" ht="12.75">
      <c r="E1776" s="51"/>
      <c r="F1776" s="51"/>
      <c r="G1776" s="51"/>
    </row>
    <row r="1777" spans="5:7" ht="12.75">
      <c r="E1777" s="51"/>
      <c r="F1777" s="51"/>
      <c r="G1777" s="51"/>
    </row>
    <row r="1778" spans="5:7" ht="12.75">
      <c r="E1778" s="51"/>
      <c r="F1778" s="51"/>
      <c r="G1778" s="51"/>
    </row>
    <row r="1779" spans="5:7" ht="12.75">
      <c r="E1779" s="51"/>
      <c r="F1779" s="51"/>
      <c r="G1779" s="51"/>
    </row>
    <row r="1780" spans="5:7" ht="12.75">
      <c r="E1780" s="51"/>
      <c r="F1780" s="51"/>
      <c r="G1780" s="51"/>
    </row>
    <row r="1781" spans="5:7" ht="12.75">
      <c r="E1781" s="51"/>
      <c r="F1781" s="51"/>
      <c r="G1781" s="51"/>
    </row>
    <row r="1782" spans="5:7" ht="12.75">
      <c r="E1782" s="51"/>
      <c r="F1782" s="51"/>
      <c r="G1782" s="51"/>
    </row>
    <row r="1783" spans="5:7" ht="12.75">
      <c r="E1783" s="51"/>
      <c r="F1783" s="51"/>
      <c r="G1783" s="51"/>
    </row>
    <row r="1784" spans="5:7" ht="12.75">
      <c r="E1784" s="51"/>
      <c r="F1784" s="51"/>
      <c r="G1784" s="51"/>
    </row>
    <row r="1785" spans="5:7" ht="12.75">
      <c r="E1785" s="51"/>
      <c r="F1785" s="51"/>
      <c r="G1785" s="51"/>
    </row>
    <row r="1786" spans="5:7" ht="12.75">
      <c r="E1786" s="51"/>
      <c r="F1786" s="51"/>
      <c r="G1786" s="51"/>
    </row>
    <row r="1787" spans="5:7" ht="12.75">
      <c r="E1787" s="51"/>
      <c r="F1787" s="51"/>
      <c r="G1787" s="51"/>
    </row>
    <row r="1788" spans="5:7" ht="12.75">
      <c r="E1788" s="51"/>
      <c r="F1788" s="51"/>
      <c r="G1788" s="51"/>
    </row>
    <row r="1789" spans="5:7" ht="12.75">
      <c r="E1789" s="51"/>
      <c r="F1789" s="51"/>
      <c r="G1789" s="51"/>
    </row>
    <row r="1790" spans="5:7" ht="12.75">
      <c r="E1790" s="51"/>
      <c r="F1790" s="51"/>
      <c r="G1790" s="51"/>
    </row>
    <row r="1791" spans="5:7" ht="12.75">
      <c r="E1791" s="51"/>
      <c r="F1791" s="51"/>
      <c r="G1791" s="51"/>
    </row>
    <row r="1792" spans="5:7" ht="12.75">
      <c r="E1792" s="51"/>
      <c r="F1792" s="51"/>
      <c r="G1792" s="51"/>
    </row>
    <row r="1793" spans="5:7" ht="12.75">
      <c r="E1793" s="51"/>
      <c r="F1793" s="51"/>
      <c r="G1793" s="51"/>
    </row>
    <row r="1794" spans="5:7" ht="12.75">
      <c r="E1794" s="51"/>
      <c r="F1794" s="51"/>
      <c r="G1794" s="51"/>
    </row>
    <row r="1795" spans="5:7" ht="12.75">
      <c r="E1795" s="51"/>
      <c r="F1795" s="51"/>
      <c r="G1795" s="51"/>
    </row>
    <row r="1796" spans="5:7" ht="12.75">
      <c r="E1796" s="51"/>
      <c r="F1796" s="51"/>
      <c r="G1796" s="51"/>
    </row>
    <row r="1797" spans="5:7" ht="12.75">
      <c r="E1797" s="51"/>
      <c r="F1797" s="51"/>
      <c r="G1797" s="51"/>
    </row>
    <row r="1798" spans="5:7" ht="12.75">
      <c r="E1798" s="51"/>
      <c r="F1798" s="51"/>
      <c r="G1798" s="51"/>
    </row>
    <row r="1799" spans="5:7" ht="12.75">
      <c r="E1799" s="51"/>
      <c r="F1799" s="51"/>
      <c r="G1799" s="51"/>
    </row>
    <row r="1800" spans="5:7" ht="12.75">
      <c r="E1800" s="51"/>
      <c r="F1800" s="51"/>
      <c r="G1800" s="51"/>
    </row>
    <row r="1801" spans="5:7" ht="12.75">
      <c r="E1801" s="51"/>
      <c r="F1801" s="51"/>
      <c r="G1801" s="51"/>
    </row>
    <row r="1802" spans="5:7" ht="12.75">
      <c r="E1802" s="51"/>
      <c r="F1802" s="51"/>
      <c r="G1802" s="51"/>
    </row>
    <row r="1803" spans="5:7" ht="12.75">
      <c r="E1803" s="51"/>
      <c r="F1803" s="51"/>
      <c r="G1803" s="51"/>
    </row>
    <row r="1804" spans="5:7" ht="12.75">
      <c r="E1804" s="51"/>
      <c r="F1804" s="51"/>
      <c r="G1804" s="51"/>
    </row>
    <row r="1805" spans="5:7" ht="12.75">
      <c r="E1805" s="51"/>
      <c r="F1805" s="51"/>
      <c r="G1805" s="51"/>
    </row>
    <row r="1806" spans="5:7" ht="12.75">
      <c r="E1806" s="51"/>
      <c r="F1806" s="51"/>
      <c r="G1806" s="51"/>
    </row>
    <row r="1807" spans="5:7" ht="12.75">
      <c r="E1807" s="51"/>
      <c r="F1807" s="51"/>
      <c r="G1807" s="51"/>
    </row>
    <row r="1808" spans="5:7" ht="12.75">
      <c r="E1808" s="51"/>
      <c r="F1808" s="51"/>
      <c r="G1808" s="51"/>
    </row>
    <row r="1809" spans="5:7" ht="12.75">
      <c r="E1809" s="51"/>
      <c r="F1809" s="51"/>
      <c r="G1809" s="51"/>
    </row>
    <row r="1810" spans="5:7" ht="12.75">
      <c r="E1810" s="51"/>
      <c r="F1810" s="51"/>
      <c r="G1810" s="51"/>
    </row>
    <row r="1811" spans="5:7" ht="12.75">
      <c r="E1811" s="51"/>
      <c r="F1811" s="51"/>
      <c r="G1811" s="51"/>
    </row>
    <row r="1812" spans="5:7" ht="12.75">
      <c r="E1812" s="51"/>
      <c r="F1812" s="51"/>
      <c r="G1812" s="51"/>
    </row>
    <row r="1813" spans="5:7" ht="12.75">
      <c r="E1813" s="51"/>
      <c r="F1813" s="51"/>
      <c r="G1813" s="51"/>
    </row>
    <row r="1814" spans="5:7" ht="12.75">
      <c r="E1814" s="51"/>
      <c r="F1814" s="51"/>
      <c r="G1814" s="51"/>
    </row>
    <row r="1815" spans="5:7" ht="12.75">
      <c r="E1815" s="51"/>
      <c r="F1815" s="51"/>
      <c r="G1815" s="51"/>
    </row>
    <row r="1816" spans="5:7" ht="12.75">
      <c r="E1816" s="51"/>
      <c r="F1816" s="51"/>
      <c r="G1816" s="51"/>
    </row>
    <row r="1817" spans="5:7" ht="12.75">
      <c r="E1817" s="51"/>
      <c r="F1817" s="51"/>
      <c r="G1817" s="51"/>
    </row>
    <row r="1818" spans="5:7" ht="12.75">
      <c r="E1818" s="51"/>
      <c r="F1818" s="51"/>
      <c r="G1818" s="51"/>
    </row>
    <row r="1819" spans="5:7" ht="12.75">
      <c r="E1819" s="51"/>
      <c r="F1819" s="51"/>
      <c r="G1819" s="51"/>
    </row>
    <row r="1820" spans="5:7" ht="12.75">
      <c r="E1820" s="51"/>
      <c r="F1820" s="51"/>
      <c r="G1820" s="51"/>
    </row>
    <row r="1821" spans="5:7" ht="12.75">
      <c r="E1821" s="51"/>
      <c r="F1821" s="51"/>
      <c r="G1821" s="51"/>
    </row>
    <row r="1822" spans="5:7" ht="12.75">
      <c r="E1822" s="51"/>
      <c r="F1822" s="51"/>
      <c r="G1822" s="51"/>
    </row>
    <row r="1823" spans="5:7" ht="12.75">
      <c r="E1823" s="51"/>
      <c r="F1823" s="51"/>
      <c r="G1823" s="51"/>
    </row>
    <row r="1824" spans="5:7" ht="12.75">
      <c r="E1824" s="51"/>
      <c r="F1824" s="51"/>
      <c r="G1824" s="51"/>
    </row>
    <row r="1825" spans="5:7" ht="12.75">
      <c r="E1825" s="51"/>
      <c r="F1825" s="51"/>
      <c r="G1825" s="51"/>
    </row>
    <row r="1826" spans="5:7" ht="12.75">
      <c r="E1826" s="51"/>
      <c r="F1826" s="51"/>
      <c r="G1826" s="51"/>
    </row>
    <row r="1827" spans="5:7" ht="12.75">
      <c r="E1827" s="51"/>
      <c r="F1827" s="51"/>
      <c r="G1827" s="51"/>
    </row>
    <row r="1828" spans="5:7" ht="12.75">
      <c r="E1828" s="51"/>
      <c r="F1828" s="51"/>
      <c r="G1828" s="51"/>
    </row>
    <row r="1829" spans="5:7" ht="12.75">
      <c r="E1829" s="51"/>
      <c r="F1829" s="51"/>
      <c r="G1829" s="51"/>
    </row>
    <row r="1830" spans="5:7" ht="12.75">
      <c r="E1830" s="51"/>
      <c r="F1830" s="51"/>
      <c r="G1830" s="51"/>
    </row>
    <row r="1831" spans="5:7" ht="12.75">
      <c r="E1831" s="51"/>
      <c r="F1831" s="51"/>
      <c r="G1831" s="51"/>
    </row>
    <row r="1832" spans="5:7" ht="12.75">
      <c r="E1832" s="51"/>
      <c r="F1832" s="51"/>
      <c r="G1832" s="51"/>
    </row>
    <row r="1833" spans="5:7" ht="12.75">
      <c r="E1833" s="51"/>
      <c r="F1833" s="51"/>
      <c r="G1833" s="51"/>
    </row>
    <row r="1834" spans="5:7" ht="12.75">
      <c r="E1834" s="51"/>
      <c r="F1834" s="51"/>
      <c r="G1834" s="51"/>
    </row>
    <row r="1835" spans="5:7" ht="12.75">
      <c r="E1835" s="51"/>
      <c r="F1835" s="51"/>
      <c r="G1835" s="51"/>
    </row>
    <row r="1836" spans="5:7" ht="12.75">
      <c r="E1836" s="51"/>
      <c r="F1836" s="51"/>
      <c r="G1836" s="51"/>
    </row>
    <row r="1837" spans="5:7" ht="12.75">
      <c r="E1837" s="51"/>
      <c r="F1837" s="51"/>
      <c r="G1837" s="51"/>
    </row>
    <row r="1838" spans="5:7" ht="12.75">
      <c r="E1838" s="51"/>
      <c r="F1838" s="51"/>
      <c r="G1838" s="51"/>
    </row>
    <row r="1839" spans="5:7" ht="12.75">
      <c r="E1839" s="51"/>
      <c r="F1839" s="51"/>
      <c r="G1839" s="51"/>
    </row>
    <row r="1840" spans="5:7" ht="12.75">
      <c r="E1840" s="51"/>
      <c r="F1840" s="51"/>
      <c r="G1840" s="51"/>
    </row>
    <row r="1841" spans="5:7" ht="12.75">
      <c r="E1841" s="51"/>
      <c r="F1841" s="51"/>
      <c r="G1841" s="51"/>
    </row>
    <row r="1842" spans="5:7" ht="12.75">
      <c r="E1842" s="51"/>
      <c r="F1842" s="51"/>
      <c r="G1842" s="51"/>
    </row>
    <row r="1843" spans="5:7" ht="12.75">
      <c r="E1843" s="51"/>
      <c r="F1843" s="51"/>
      <c r="G1843" s="51"/>
    </row>
    <row r="1844" spans="5:7" ht="12.75">
      <c r="E1844" s="51"/>
      <c r="F1844" s="51"/>
      <c r="G1844" s="51"/>
    </row>
    <row r="1845" spans="5:7" ht="12.75">
      <c r="E1845" s="51"/>
      <c r="F1845" s="51"/>
      <c r="G1845" s="51"/>
    </row>
    <row r="1846" spans="5:7" ht="12.75">
      <c r="E1846" s="51"/>
      <c r="F1846" s="51"/>
      <c r="G1846" s="51"/>
    </row>
    <row r="1847" spans="5:7" ht="12.75">
      <c r="E1847" s="51"/>
      <c r="F1847" s="51"/>
      <c r="G1847" s="51"/>
    </row>
    <row r="1848" spans="5:7" ht="12.75">
      <c r="E1848" s="51"/>
      <c r="F1848" s="51"/>
      <c r="G1848" s="51"/>
    </row>
    <row r="1849" spans="5:7" ht="12.75">
      <c r="E1849" s="51"/>
      <c r="F1849" s="51"/>
      <c r="G1849" s="51"/>
    </row>
    <row r="1850" spans="5:7" ht="12.75">
      <c r="E1850" s="51"/>
      <c r="F1850" s="51"/>
      <c r="G1850" s="51"/>
    </row>
    <row r="1851" spans="5:7" ht="12.75">
      <c r="E1851" s="51"/>
      <c r="F1851" s="51"/>
      <c r="G1851" s="51"/>
    </row>
    <row r="1852" spans="5:7" ht="12.75">
      <c r="E1852" s="51"/>
      <c r="F1852" s="51"/>
      <c r="G1852" s="51"/>
    </row>
    <row r="1853" spans="5:7" ht="12.75">
      <c r="E1853" s="51"/>
      <c r="F1853" s="51"/>
      <c r="G1853" s="51"/>
    </row>
    <row r="1854" spans="5:7" ht="12.75">
      <c r="E1854" s="51"/>
      <c r="F1854" s="51"/>
      <c r="G1854" s="51"/>
    </row>
    <row r="1855" spans="5:7" ht="12.75">
      <c r="E1855" s="51"/>
      <c r="F1855" s="51"/>
      <c r="G1855" s="51"/>
    </row>
    <row r="1856" spans="5:7" ht="12.75">
      <c r="E1856" s="51"/>
      <c r="F1856" s="51"/>
      <c r="G1856" s="51"/>
    </row>
    <row r="1857" spans="5:7" ht="12.75">
      <c r="E1857" s="51"/>
      <c r="F1857" s="51"/>
      <c r="G1857" s="51"/>
    </row>
    <row r="1858" spans="5:7" ht="12.75">
      <c r="E1858" s="51"/>
      <c r="F1858" s="51"/>
      <c r="G1858" s="51"/>
    </row>
    <row r="1859" spans="5:7" ht="12.75">
      <c r="E1859" s="51"/>
      <c r="F1859" s="51"/>
      <c r="G1859" s="51"/>
    </row>
    <row r="1860" spans="5:7" ht="12.75">
      <c r="E1860" s="51"/>
      <c r="F1860" s="51"/>
      <c r="G1860" s="51"/>
    </row>
    <row r="1861" spans="5:7" ht="12.75">
      <c r="E1861" s="51"/>
      <c r="F1861" s="51"/>
      <c r="G1861" s="51"/>
    </row>
    <row r="1862" spans="5:7" ht="12.75">
      <c r="E1862" s="51"/>
      <c r="F1862" s="51"/>
      <c r="G1862" s="51"/>
    </row>
    <row r="1863" spans="5:7" ht="12.75">
      <c r="E1863" s="51"/>
      <c r="F1863" s="51"/>
      <c r="G1863" s="51"/>
    </row>
    <row r="1864" spans="5:7" ht="12.75">
      <c r="E1864" s="51"/>
      <c r="F1864" s="51"/>
      <c r="G1864" s="51"/>
    </row>
    <row r="1865" spans="5:7" ht="12.75">
      <c r="E1865" s="51"/>
      <c r="F1865" s="51"/>
      <c r="G1865" s="51"/>
    </row>
    <row r="1866" spans="5:7" ht="12.75">
      <c r="E1866" s="51"/>
      <c r="F1866" s="51"/>
      <c r="G1866" s="51"/>
    </row>
    <row r="1867" spans="5:7" ht="12.75">
      <c r="E1867" s="51"/>
      <c r="F1867" s="51"/>
      <c r="G1867" s="51"/>
    </row>
    <row r="1868" spans="5:7" ht="12.75">
      <c r="E1868" s="51"/>
      <c r="F1868" s="51"/>
      <c r="G1868" s="51"/>
    </row>
    <row r="1869" spans="5:7" ht="12.75">
      <c r="E1869" s="51"/>
      <c r="F1869" s="51"/>
      <c r="G1869" s="51"/>
    </row>
    <row r="1870" spans="5:7" ht="12.75">
      <c r="E1870" s="51"/>
      <c r="F1870" s="51"/>
      <c r="G1870" s="51"/>
    </row>
    <row r="1871" spans="5:7" ht="12.75">
      <c r="E1871" s="51"/>
      <c r="F1871" s="51"/>
      <c r="G1871" s="51"/>
    </row>
    <row r="1872" spans="5:7" ht="12.75">
      <c r="E1872" s="51"/>
      <c r="F1872" s="51"/>
      <c r="G1872" s="51"/>
    </row>
    <row r="1873" spans="5:7" ht="12.75">
      <c r="E1873" s="51"/>
      <c r="F1873" s="51"/>
      <c r="G1873" s="51"/>
    </row>
    <row r="1874" spans="5:7" ht="12.75">
      <c r="E1874" s="51"/>
      <c r="F1874" s="51"/>
      <c r="G1874" s="51"/>
    </row>
    <row r="1875" spans="5:7" ht="12.75">
      <c r="E1875" s="51"/>
      <c r="F1875" s="51"/>
      <c r="G1875" s="51"/>
    </row>
    <row r="1876" spans="5:7" ht="12.75">
      <c r="E1876" s="51"/>
      <c r="F1876" s="51"/>
      <c r="G1876" s="51"/>
    </row>
    <row r="1877" spans="5:7" ht="12.75">
      <c r="E1877" s="51"/>
      <c r="F1877" s="51"/>
      <c r="G1877" s="51"/>
    </row>
    <row r="1878" spans="5:7" ht="12.75">
      <c r="E1878" s="51"/>
      <c r="F1878" s="51"/>
      <c r="G1878" s="51"/>
    </row>
    <row r="1879" spans="5:7" ht="12.75">
      <c r="E1879" s="51"/>
      <c r="F1879" s="51"/>
      <c r="G1879" s="51"/>
    </row>
    <row r="1880" spans="5:7" ht="12.75">
      <c r="E1880" s="51"/>
      <c r="F1880" s="51"/>
      <c r="G1880" s="51"/>
    </row>
    <row r="1881" spans="5:7" ht="12.75">
      <c r="E1881" s="51"/>
      <c r="F1881" s="51"/>
      <c r="G1881" s="51"/>
    </row>
    <row r="1882" spans="5:7" ht="12.75">
      <c r="E1882" s="51"/>
      <c r="F1882" s="51"/>
      <c r="G1882" s="51"/>
    </row>
    <row r="1883" spans="5:7" ht="12.75">
      <c r="E1883" s="51"/>
      <c r="F1883" s="51"/>
      <c r="G1883" s="51"/>
    </row>
    <row r="1884" spans="5:7" ht="12.75">
      <c r="E1884" s="51"/>
      <c r="F1884" s="51"/>
      <c r="G1884" s="51"/>
    </row>
    <row r="1885" spans="5:7" ht="12.75">
      <c r="E1885" s="51"/>
      <c r="F1885" s="51"/>
      <c r="G1885" s="51"/>
    </row>
    <row r="1886" spans="5:7" ht="12.75">
      <c r="E1886" s="51"/>
      <c r="F1886" s="51"/>
      <c r="G1886" s="51"/>
    </row>
    <row r="1887" spans="5:7" ht="12.75">
      <c r="E1887" s="51"/>
      <c r="F1887" s="51"/>
      <c r="G1887" s="51"/>
    </row>
    <row r="1888" spans="5:7" ht="12.75">
      <c r="E1888" s="51"/>
      <c r="F1888" s="51"/>
      <c r="G1888" s="51"/>
    </row>
    <row r="1889" spans="5:7" ht="12.75">
      <c r="E1889" s="51"/>
      <c r="F1889" s="51"/>
      <c r="G1889" s="51"/>
    </row>
    <row r="1890" spans="5:7" ht="12.75">
      <c r="E1890" s="51"/>
      <c r="F1890" s="51"/>
      <c r="G1890" s="51"/>
    </row>
    <row r="1891" spans="5:7" ht="12.75">
      <c r="E1891" s="51"/>
      <c r="F1891" s="51"/>
      <c r="G1891" s="51"/>
    </row>
    <row r="1892" spans="5:7" ht="12.75">
      <c r="E1892" s="51"/>
      <c r="F1892" s="51"/>
      <c r="G1892" s="51"/>
    </row>
    <row r="1893" spans="5:7" ht="12.75">
      <c r="E1893" s="51"/>
      <c r="F1893" s="51"/>
      <c r="G1893" s="51"/>
    </row>
    <row r="1894" spans="5:7" ht="12.75">
      <c r="E1894" s="51"/>
      <c r="F1894" s="51"/>
      <c r="G1894" s="51"/>
    </row>
    <row r="1895" spans="5:7" ht="12.75">
      <c r="E1895" s="51"/>
      <c r="F1895" s="51"/>
      <c r="G1895" s="51"/>
    </row>
    <row r="1896" spans="5:7" ht="12.75">
      <c r="E1896" s="51"/>
      <c r="F1896" s="51"/>
      <c r="G1896" s="51"/>
    </row>
    <row r="1897" spans="5:7" ht="12.75">
      <c r="E1897" s="51"/>
      <c r="F1897" s="51"/>
      <c r="G1897" s="51"/>
    </row>
    <row r="1898" spans="5:7" ht="12.75">
      <c r="E1898" s="51"/>
      <c r="F1898" s="51"/>
      <c r="G1898" s="51"/>
    </row>
    <row r="1899" spans="5:7" ht="12.75">
      <c r="E1899" s="51"/>
      <c r="F1899" s="51"/>
      <c r="G1899" s="51"/>
    </row>
    <row r="1900" spans="5:7" ht="12.75">
      <c r="E1900" s="51"/>
      <c r="F1900" s="51"/>
      <c r="G1900" s="51"/>
    </row>
    <row r="1901" spans="5:7" ht="12.75">
      <c r="E1901" s="51"/>
      <c r="F1901" s="51"/>
      <c r="G1901" s="51"/>
    </row>
    <row r="1902" spans="5:7" ht="12.75">
      <c r="E1902" s="51"/>
      <c r="F1902" s="51"/>
      <c r="G1902" s="51"/>
    </row>
    <row r="1903" spans="5:7" ht="12.75">
      <c r="E1903" s="51"/>
      <c r="F1903" s="51"/>
      <c r="G1903" s="51"/>
    </row>
    <row r="1904" spans="5:7" ht="12.75">
      <c r="E1904" s="51"/>
      <c r="F1904" s="51"/>
      <c r="G1904" s="51"/>
    </row>
    <row r="1905" spans="5:7" ht="12.75">
      <c r="E1905" s="51"/>
      <c r="F1905" s="51"/>
      <c r="G1905" s="51"/>
    </row>
    <row r="1906" spans="5:7" ht="12.75">
      <c r="E1906" s="51"/>
      <c r="F1906" s="51"/>
      <c r="G1906" s="51"/>
    </row>
    <row r="1907" spans="5:7" ht="12.75">
      <c r="E1907" s="51"/>
      <c r="F1907" s="51"/>
      <c r="G1907" s="51"/>
    </row>
    <row r="1908" spans="5:7" ht="12.75">
      <c r="E1908" s="51"/>
      <c r="F1908" s="51"/>
      <c r="G1908" s="51"/>
    </row>
    <row r="1909" spans="5:7" ht="12.75">
      <c r="E1909" s="51"/>
      <c r="F1909" s="51"/>
      <c r="G1909" s="51"/>
    </row>
    <row r="1910" spans="5:7" ht="12.75">
      <c r="E1910" s="51"/>
      <c r="F1910" s="51"/>
      <c r="G1910" s="51"/>
    </row>
    <row r="1911" spans="5:7" ht="12.75">
      <c r="E1911" s="51"/>
      <c r="F1911" s="51"/>
      <c r="G1911" s="51"/>
    </row>
    <row r="1912" spans="5:7" ht="12.75">
      <c r="E1912" s="51"/>
      <c r="F1912" s="51"/>
      <c r="G1912" s="51"/>
    </row>
    <row r="1913" spans="5:7" ht="12.75">
      <c r="E1913" s="51"/>
      <c r="F1913" s="51"/>
      <c r="G1913" s="51"/>
    </row>
    <row r="1914" spans="5:7" ht="12.75">
      <c r="E1914" s="51"/>
      <c r="F1914" s="51"/>
      <c r="G1914" s="51"/>
    </row>
    <row r="1915" spans="5:7" ht="12.75">
      <c r="E1915" s="51"/>
      <c r="F1915" s="51"/>
      <c r="G1915" s="51"/>
    </row>
    <row r="1916" spans="5:7" ht="12.75">
      <c r="E1916" s="51"/>
      <c r="F1916" s="51"/>
      <c r="G1916" s="51"/>
    </row>
    <row r="1917" spans="5:7" ht="12.75">
      <c r="E1917" s="51"/>
      <c r="F1917" s="51"/>
      <c r="G1917" s="51"/>
    </row>
    <row r="1918" spans="5:7" ht="12.75">
      <c r="E1918" s="51"/>
      <c r="F1918" s="51"/>
      <c r="G1918" s="51"/>
    </row>
    <row r="1919" spans="5:7" ht="12.75">
      <c r="E1919" s="51"/>
      <c r="F1919" s="51"/>
      <c r="G1919" s="51"/>
    </row>
    <row r="1920" spans="5:7" ht="12.75">
      <c r="E1920" s="51"/>
      <c r="F1920" s="51"/>
      <c r="G1920" s="51"/>
    </row>
    <row r="1921" spans="5:7" ht="12.75">
      <c r="E1921" s="51"/>
      <c r="F1921" s="51"/>
      <c r="G1921" s="51"/>
    </row>
    <row r="1922" spans="5:7" ht="12.75">
      <c r="E1922" s="51"/>
      <c r="F1922" s="51"/>
      <c r="G1922" s="51"/>
    </row>
    <row r="1923" spans="5:7" ht="12.75">
      <c r="E1923" s="51"/>
      <c r="F1923" s="51"/>
      <c r="G1923" s="51"/>
    </row>
    <row r="1924" spans="5:7" ht="12.75">
      <c r="E1924" s="51"/>
      <c r="F1924" s="51"/>
      <c r="G1924" s="51"/>
    </row>
    <row r="1925" spans="5:7" ht="12.75">
      <c r="E1925" s="51"/>
      <c r="F1925" s="51"/>
      <c r="G1925" s="51"/>
    </row>
    <row r="1926" spans="5:7" ht="12.75">
      <c r="E1926" s="51"/>
      <c r="F1926" s="51"/>
      <c r="G1926" s="51"/>
    </row>
    <row r="1927" spans="5:7" ht="12.75">
      <c r="E1927" s="51"/>
      <c r="F1927" s="51"/>
      <c r="G1927" s="51"/>
    </row>
    <row r="1928" spans="5:7" ht="12.75">
      <c r="E1928" s="51"/>
      <c r="F1928" s="51"/>
      <c r="G1928" s="51"/>
    </row>
    <row r="1929" spans="5:7" ht="12.75">
      <c r="E1929" s="51"/>
      <c r="F1929" s="51"/>
      <c r="G1929" s="51"/>
    </row>
    <row r="1930" spans="5:7" ht="12.75">
      <c r="E1930" s="51"/>
      <c r="F1930" s="51"/>
      <c r="G1930" s="51"/>
    </row>
    <row r="1931" spans="5:7" ht="12.75">
      <c r="E1931" s="51"/>
      <c r="F1931" s="51"/>
      <c r="G1931" s="51"/>
    </row>
    <row r="1932" spans="5:7" ht="12.75">
      <c r="E1932" s="51"/>
      <c r="F1932" s="51"/>
      <c r="G1932" s="51"/>
    </row>
    <row r="1933" spans="5:7" ht="12.75">
      <c r="E1933" s="51"/>
      <c r="F1933" s="51"/>
      <c r="G1933" s="51"/>
    </row>
    <row r="1934" spans="5:7" ht="12.75">
      <c r="E1934" s="51"/>
      <c r="F1934" s="51"/>
      <c r="G1934" s="51"/>
    </row>
    <row r="1935" spans="5:7" ht="12.75">
      <c r="E1935" s="51"/>
      <c r="F1935" s="51"/>
      <c r="G1935" s="51"/>
    </row>
    <row r="1936" spans="5:7" ht="12.75">
      <c r="E1936" s="51"/>
      <c r="F1936" s="51"/>
      <c r="G1936" s="51"/>
    </row>
    <row r="1937" spans="5:7" ht="12.75">
      <c r="E1937" s="51"/>
      <c r="F1937" s="51"/>
      <c r="G1937" s="51"/>
    </row>
    <row r="1938" spans="5:7" ht="12.75">
      <c r="E1938" s="51"/>
      <c r="F1938" s="51"/>
      <c r="G1938" s="51"/>
    </row>
    <row r="1939" spans="5:7" ht="12.75">
      <c r="E1939" s="51"/>
      <c r="F1939" s="51"/>
      <c r="G1939" s="51"/>
    </row>
    <row r="1940" spans="5:7" ht="12.75">
      <c r="E1940" s="51"/>
      <c r="F1940" s="51"/>
      <c r="G1940" s="51"/>
    </row>
    <row r="1941" spans="5:7" ht="12.75">
      <c r="E1941" s="51"/>
      <c r="F1941" s="51"/>
      <c r="G1941" s="51"/>
    </row>
    <row r="1942" spans="5:7" ht="12.75">
      <c r="E1942" s="51"/>
      <c r="F1942" s="51"/>
      <c r="G1942" s="51"/>
    </row>
    <row r="1943" spans="5:7" ht="12.75">
      <c r="E1943" s="51"/>
      <c r="F1943" s="51"/>
      <c r="G1943" s="51"/>
    </row>
    <row r="1944" spans="5:7" ht="12.75">
      <c r="E1944" s="51"/>
      <c r="F1944" s="51"/>
      <c r="G1944" s="51"/>
    </row>
    <row r="1945" spans="5:7" ht="12.75">
      <c r="E1945" s="51"/>
      <c r="F1945" s="51"/>
      <c r="G1945" s="51"/>
    </row>
    <row r="1946" spans="5:7" ht="12.75">
      <c r="E1946" s="51"/>
      <c r="F1946" s="51"/>
      <c r="G1946" s="51"/>
    </row>
    <row r="1947" spans="5:7" ht="12.75">
      <c r="E1947" s="51"/>
      <c r="F1947" s="51"/>
      <c r="G1947" s="51"/>
    </row>
    <row r="1948" spans="5:7" ht="12.75">
      <c r="E1948" s="51"/>
      <c r="F1948" s="51"/>
      <c r="G1948" s="51"/>
    </row>
    <row r="1949" spans="5:7" ht="12.75">
      <c r="E1949" s="51"/>
      <c r="F1949" s="51"/>
      <c r="G1949" s="51"/>
    </row>
    <row r="1950" spans="5:7" ht="12.75">
      <c r="E1950" s="51"/>
      <c r="F1950" s="51"/>
      <c r="G1950" s="51"/>
    </row>
    <row r="1951" spans="5:7" ht="12.75">
      <c r="E1951" s="51"/>
      <c r="F1951" s="51"/>
      <c r="G1951" s="51"/>
    </row>
    <row r="1952" spans="5:7" ht="12.75">
      <c r="E1952" s="51"/>
      <c r="F1952" s="51"/>
      <c r="G1952" s="51"/>
    </row>
    <row r="1953" spans="5:7" ht="12.75">
      <c r="E1953" s="51"/>
      <c r="F1953" s="51"/>
      <c r="G1953" s="51"/>
    </row>
    <row r="1954" spans="5:7" ht="12.75">
      <c r="E1954" s="51"/>
      <c r="F1954" s="51"/>
      <c r="G1954" s="51"/>
    </row>
    <row r="1955" spans="5:7" ht="12.75">
      <c r="E1955" s="51"/>
      <c r="F1955" s="51"/>
      <c r="G1955" s="51"/>
    </row>
    <row r="1956" spans="5:7" ht="12.75">
      <c r="E1956" s="51"/>
      <c r="F1956" s="51"/>
      <c r="G1956" s="51"/>
    </row>
    <row r="1957" spans="5:7" ht="12.75">
      <c r="E1957" s="51"/>
      <c r="F1957" s="51"/>
      <c r="G1957" s="51"/>
    </row>
    <row r="1958" spans="5:7" ht="12.75">
      <c r="E1958" s="51"/>
      <c r="F1958" s="51"/>
      <c r="G1958" s="51"/>
    </row>
    <row r="1959" spans="5:7" ht="12.75">
      <c r="E1959" s="51"/>
      <c r="F1959" s="51"/>
      <c r="G1959" s="51"/>
    </row>
    <row r="1960" spans="5:7" ht="12.75">
      <c r="E1960" s="51"/>
      <c r="F1960" s="51"/>
      <c r="G1960" s="51"/>
    </row>
    <row r="1961" spans="5:7" ht="12.75">
      <c r="E1961" s="51"/>
      <c r="F1961" s="51"/>
      <c r="G1961" s="51"/>
    </row>
    <row r="1962" spans="5:7" ht="12.75">
      <c r="E1962" s="51"/>
      <c r="F1962" s="51"/>
      <c r="G1962" s="51"/>
    </row>
    <row r="1963" spans="5:7" ht="12.75">
      <c r="E1963" s="51"/>
      <c r="F1963" s="51"/>
      <c r="G1963" s="51"/>
    </row>
    <row r="1964" spans="5:7" ht="12.75">
      <c r="E1964" s="51"/>
      <c r="F1964" s="51"/>
      <c r="G1964" s="51"/>
    </row>
    <row r="1965" spans="5:7" ht="12.75">
      <c r="E1965" s="51"/>
      <c r="F1965" s="51"/>
      <c r="G1965" s="51"/>
    </row>
    <row r="1966" spans="5:7" ht="12.75">
      <c r="E1966" s="51"/>
      <c r="F1966" s="51"/>
      <c r="G1966" s="51"/>
    </row>
    <row r="1967" spans="5:7" ht="12.75">
      <c r="E1967" s="51"/>
      <c r="F1967" s="51"/>
      <c r="G1967" s="51"/>
    </row>
    <row r="1968" spans="5:7" ht="12.75">
      <c r="E1968" s="51"/>
      <c r="F1968" s="51"/>
      <c r="G1968" s="51"/>
    </row>
    <row r="1969" spans="5:7" ht="12.75">
      <c r="E1969" s="51"/>
      <c r="F1969" s="51"/>
      <c r="G1969" s="51"/>
    </row>
    <row r="1970" spans="5:7" ht="12.75">
      <c r="E1970" s="51"/>
      <c r="F1970" s="51"/>
      <c r="G1970" s="51"/>
    </row>
    <row r="1971" spans="5:7" ht="12.75">
      <c r="E1971" s="51"/>
      <c r="F1971" s="51"/>
      <c r="G1971" s="51"/>
    </row>
    <row r="1972" spans="5:7" ht="12.75">
      <c r="E1972" s="51"/>
      <c r="F1972" s="51"/>
      <c r="G1972" s="51"/>
    </row>
    <row r="1973" spans="5:7" ht="12.75">
      <c r="E1973" s="51"/>
      <c r="F1973" s="51"/>
      <c r="G1973" s="51"/>
    </row>
    <row r="1974" spans="5:7" ht="12.75">
      <c r="E1974" s="51"/>
      <c r="F1974" s="51"/>
      <c r="G1974" s="51"/>
    </row>
    <row r="1975" spans="5:7" ht="12.75">
      <c r="E1975" s="51"/>
      <c r="F1975" s="51"/>
      <c r="G1975" s="51"/>
    </row>
    <row r="1976" spans="5:7" ht="12.75">
      <c r="E1976" s="51"/>
      <c r="F1976" s="51"/>
      <c r="G1976" s="51"/>
    </row>
    <row r="1977" spans="5:7" ht="12.75">
      <c r="E1977" s="51"/>
      <c r="F1977" s="51"/>
      <c r="G1977" s="51"/>
    </row>
    <row r="1978" spans="5:7" ht="12.75">
      <c r="E1978" s="51"/>
      <c r="F1978" s="51"/>
      <c r="G1978" s="51"/>
    </row>
    <row r="1979" spans="5:7" ht="12.75">
      <c r="E1979" s="51"/>
      <c r="F1979" s="51"/>
      <c r="G1979" s="51"/>
    </row>
    <row r="1980" spans="5:7" ht="12.75">
      <c r="E1980" s="51"/>
      <c r="F1980" s="51"/>
      <c r="G1980" s="51"/>
    </row>
    <row r="1981" spans="5:7" ht="12.75">
      <c r="E1981" s="51"/>
      <c r="F1981" s="51"/>
      <c r="G1981" s="51"/>
    </row>
    <row r="1982" spans="5:7" ht="12.75">
      <c r="E1982" s="51"/>
      <c r="F1982" s="51"/>
      <c r="G1982" s="51"/>
    </row>
    <row r="1983" spans="5:7" ht="12.75">
      <c r="E1983" s="51"/>
      <c r="F1983" s="51"/>
      <c r="G1983" s="51"/>
    </row>
    <row r="1984" spans="5:7" ht="12.75">
      <c r="E1984" s="51"/>
      <c r="F1984" s="51"/>
      <c r="G1984" s="51"/>
    </row>
    <row r="1985" spans="5:7" ht="12.75">
      <c r="E1985" s="51"/>
      <c r="F1985" s="51"/>
      <c r="G1985" s="51"/>
    </row>
    <row r="1986" spans="5:7" ht="12.75">
      <c r="E1986" s="51"/>
      <c r="F1986" s="51"/>
      <c r="G1986" s="51"/>
    </row>
    <row r="1987" spans="5:7" ht="12.75">
      <c r="E1987" s="51"/>
      <c r="F1987" s="51"/>
      <c r="G1987" s="51"/>
    </row>
    <row r="1988" spans="5:7" ht="12.75">
      <c r="E1988" s="51"/>
      <c r="F1988" s="51"/>
      <c r="G1988" s="51"/>
    </row>
    <row r="1989" spans="5:7" ht="12.75">
      <c r="E1989" s="51"/>
      <c r="F1989" s="51"/>
      <c r="G1989" s="51"/>
    </row>
    <row r="1990" spans="5:7" ht="12.75">
      <c r="E1990" s="51"/>
      <c r="F1990" s="51"/>
      <c r="G1990" s="51"/>
    </row>
    <row r="1991" spans="5:7" ht="12.75">
      <c r="E1991" s="51"/>
      <c r="F1991" s="51"/>
      <c r="G1991" s="51"/>
    </row>
    <row r="1992" spans="5:7" ht="12.75">
      <c r="E1992" s="51"/>
      <c r="F1992" s="51"/>
      <c r="G1992" s="51"/>
    </row>
    <row r="1993" spans="5:7" ht="12.75">
      <c r="E1993" s="51"/>
      <c r="F1993" s="51"/>
      <c r="G1993" s="51"/>
    </row>
    <row r="1994" spans="5:7" ht="12.75">
      <c r="E1994" s="51"/>
      <c r="F1994" s="51"/>
      <c r="G1994" s="51"/>
    </row>
    <row r="1995" spans="5:7" ht="12.75">
      <c r="E1995" s="51"/>
      <c r="F1995" s="51"/>
      <c r="G1995" s="51"/>
    </row>
    <row r="1996" spans="5:7" ht="12.75">
      <c r="E1996" s="51"/>
      <c r="F1996" s="51"/>
      <c r="G1996" s="51"/>
    </row>
    <row r="1997" spans="5:7" ht="12.75">
      <c r="E1997" s="51"/>
      <c r="F1997" s="51"/>
      <c r="G1997" s="51"/>
    </row>
  </sheetData>
  <sheetProtection/>
  <printOptions/>
  <pageMargins left="0.31496062992125984" right="0.15748031496062992" top="0.8661417322834646" bottom="0.7874015748031497" header="0.35433070866141736" footer="0.5511811023622047"/>
  <pageSetup horizontalDpi="300" verticalDpi="300" orientation="landscape" paperSize="9" r:id="rId1"/>
  <headerFooter alignWithMargins="0">
    <oddHeader>&amp;L&amp;"Arial CE,Fett"&amp;14&amp;ECeny jednostkowe&amp;"Arial CE,Standard"&amp;E
&amp;12Grupa Górazdze&amp;C&amp;14&amp;A</oddHeader>
    <oddFooter>&amp;LPlik: &amp;F / &amp;A&amp;CStrona: &amp;P / &amp;N</oddFooter>
  </headerFooter>
  <rowBreaks count="3" manualBreakCount="3">
    <brk id="25" max="65535" man="1"/>
    <brk id="71" max="255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Heidelberger Zement AG</dc:creator>
  <cp:keywords/>
  <dc:description/>
  <cp:lastModifiedBy>Gabriel, Marek (Chorula) POL</cp:lastModifiedBy>
  <cp:lastPrinted>2011-07-06T09:41:04Z</cp:lastPrinted>
  <dcterms:created xsi:type="dcterms:W3CDTF">2000-04-11T13:53:26Z</dcterms:created>
  <dcterms:modified xsi:type="dcterms:W3CDTF">2020-10-13T13:03:46Z</dcterms:modified>
  <cp:category/>
  <cp:version/>
  <cp:contentType/>
  <cp:contentStatus/>
</cp:coreProperties>
</file>