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430" tabRatio="818" firstSheet="8" activeTab="24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<sst xmlns="http://schemas.openxmlformats.org/spreadsheetml/2006/main" count="783" uniqueCount="248">
  <si>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</si>
  <si>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</si>
  <si>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</si>
  <si>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</si>
  <si>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</si>
  <si>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</si>
  <si>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</si>
  <si>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</si>
  <si>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</si>
  <si>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</si>
  <si>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</si>
  <si>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</si>
  <si>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</si>
  <si>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</si>
  <si>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</si>
  <si>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</si>
  <si>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</si>
  <si>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</si>
  <si>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</si>
  <si>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</si>
  <si>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</si>
  <si>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</si>
  <si>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</si>
  <si>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</si>
  <si>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</si>
  <si>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</si>
  <si>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</si>
  <si>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</si>
  <si>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</si>
  <si>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</si>
  <si>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</si>
  <si>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</si>
  <si>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</si>
  <si>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</si>
  <si>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</si>
  <si>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</si>
  <si>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</si>
  <si>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</si>
  <si>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</si>
  <si>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</si>
  <si>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</si>
  <si>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</si>
  <si>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</si>
  <si>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</si>
  <si>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</si>
  <si>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</si>
  <si>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</si>
  <si>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</si>
  <si>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</si>
  <si>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</si>
  <si>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</si>
  <si>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</si>
  <si>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</si>
  <si>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</si>
  <si>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</si>
  <si>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</si>
  <si>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</si>
  <si>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</si>
  <si>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</si>
  <si>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</si>
  <si>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</si>
  <si>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</si>
  <si>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</si>
  <si>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</si>
  <si>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</si>
  <si>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</si>
  <si>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</si>
  <si>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</si>
  <si>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</si>
  <si>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</si>
  <si>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</si>
  <si>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</si>
  <si>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</si>
  <si>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</si>
  <si>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</si>
  <si>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</si>
  <si>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</si>
  <si>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</si>
  <si>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</si>
  <si>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</si>
  <si>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</si>
  <si>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</si>
  <si>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</si>
  <si>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</si>
  <si>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</si>
  <si>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</si>
  <si>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</si>
  <si>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</si>
  <si>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</si>
  <si>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</si>
  <si>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</si>
  <si>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</si>
  <si>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</si>
  <si>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</si>
  <si>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</si>
  <si>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* wymagany jeden podmiot odpowiedzialny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</si>
  <si>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</si>
  <si>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</si>
  <si>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</si>
  <si>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</si>
  <si>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1 g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</si>
  <si>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</si>
  <si>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</si>
  <si>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</si>
  <si>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</si>
  <si>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</si>
  <si>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 xml:space="preserve">Ilość  </t>
  </si>
  <si>
    <t>DFP.271.86.2022.BM</t>
  </si>
  <si>
    <t>Dostawa różnych produktów do Apteki Szpitala Uniwersyteckiego w Krakowie.</t>
  </si>
  <si>
    <r>
      <t xml:space="preserve">*Jeżeli wykonawca nie poda tych informacji to Zamawiający przyjmie, że wykonawca nie zamierza powierzać żadnej części zamówienia podwykonawcy.
</t>
    </r>
    <r>
      <rPr>
        <i/>
        <sz val="11"/>
        <color indexed="8"/>
        <rFont val="Garamond"/>
        <family val="1"/>
      </rPr>
      <t>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</si>
  <si>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13.</t>
  </si>
  <si>
    <t>14.</t>
  </si>
  <si>
    <t>Oświadczamy, że oferowane przez nas w zakresie części 11 - 16, 18 - 23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</si>
  <si>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zakresie części 17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</si>
  <si>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Valganciclovirum</t>
  </si>
  <si>
    <t xml:space="preserve"> 450 mg</t>
  </si>
  <si>
    <t>stała postać doustna</t>
  </si>
  <si>
    <t>Fidaxomicinum</t>
  </si>
  <si>
    <t>200 mg x 20tabl.powl</t>
  </si>
  <si>
    <t>20 tabl.powl.</t>
  </si>
  <si>
    <t>Alprostadilum</t>
  </si>
  <si>
    <t>60mcg</t>
  </si>
  <si>
    <t>Kalii citras + Kalii hydrogenocarbonas</t>
  </si>
  <si>
    <t>782mgK+/3g</t>
  </si>
  <si>
    <t>granulat musujący bezcukrowy, sasz.</t>
  </si>
  <si>
    <t>Albendazolum</t>
  </si>
  <si>
    <t>0,02g/1 ml; 20 ml</t>
  </si>
  <si>
    <t>zawiesina</t>
  </si>
  <si>
    <t>szt</t>
  </si>
  <si>
    <t>Albuminum humanum</t>
  </si>
  <si>
    <t>200 mg/ml;  do zakupu w rozlewie: 50 ml i 100 ml</t>
  </si>
  <si>
    <t>roztw. do inf. doż.</t>
  </si>
  <si>
    <t>dawek 
a 50 ml</t>
  </si>
  <si>
    <t>dla dawki 50 ml:
Nazwa handlowa:
Dawka: 
Postać / Opakowanie:
dla dawki 100 ml:
Nazwa handlowa:
Dawka: 
Postać / Opakowanie:</t>
  </si>
  <si>
    <t>dla dawki 50 ml:
dla dawki 100 ml:</t>
  </si>
  <si>
    <t>Oferowana ilość dawek a 50 ml</t>
  </si>
  <si>
    <t>Cena brutto # jednej dawki a 50 ml</t>
  </si>
  <si>
    <t xml:space="preserve">^^ import docelowy lub czasowe dopuszczenie do obrotu
</t>
  </si>
  <si>
    <t>Cytomegalovirus immunoglobulin ^^</t>
  </si>
  <si>
    <t>100 j.m./ml, 10 ml</t>
  </si>
  <si>
    <t>roztwór do wlewu doż.</t>
  </si>
  <si>
    <t>Nadroparinum calcicum*</t>
  </si>
  <si>
    <t>3 800 j.m. aXa/0,4 ml</t>
  </si>
  <si>
    <t>roztwór do wstrz. podsk. i doż.</t>
  </si>
  <si>
    <t>5 700 j.m. aXa/0,6 ml</t>
  </si>
  <si>
    <t>7 600 j.m. aXa/0,8 ml</t>
  </si>
  <si>
    <t>Bupivacainum + Epinephrinum</t>
  </si>
  <si>
    <t>(5 mg + 0,005 mg) /ml, 20 ml</t>
  </si>
  <si>
    <t>Inhibitor C1-esterazy;
ludzki ^ *</t>
  </si>
  <si>
    <t>2000 j.m.</t>
  </si>
  <si>
    <t>proszek i
rozpuszczalnik do
sporządzania
roztworu do
wstrzykiwań</t>
  </si>
  <si>
    <t>Inhibitor C1-esterazy;
ludzki^ *</t>
  </si>
  <si>
    <t>3000 j.m.</t>
  </si>
  <si>
    <t>* Wymagany jeden podmiot odpowiedzialny</t>
  </si>
  <si>
    <t>Produkt odżywczy. Roztwór aminokwasów, glukozy i elektrolitów. Do podania obwodowego*</t>
  </si>
  <si>
    <t>1000 ml</t>
  </si>
  <si>
    <t>worek trzykomorowy, zawartość Azotu 4g</t>
  </si>
  <si>
    <t>1500 ml</t>
  </si>
  <si>
    <t>worek trzykomorowy, zawartość Azotu 5,4 g</t>
  </si>
  <si>
    <t>Nitisinonum^</t>
  </si>
  <si>
    <t xml:space="preserve">10 mg </t>
  </si>
  <si>
    <t>^ Lek stosowany w ramach Ratunkowego Dostępu do technologii Lekowej</t>
  </si>
  <si>
    <t xml:space="preserve"> 10% roztwór aminokwasów do żywienia pozajelitowego stosowany przy niewydolności wątroby</t>
  </si>
  <si>
    <t xml:space="preserve">100mg/ml; 500 ml </t>
  </si>
  <si>
    <t>roztwór do infuzji, butelka szklana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</si>
  <si>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</si>
  <si>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</si>
  <si>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</si>
  <si>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Wytwórca</t>
  </si>
  <si>
    <t>Numer GTIN</t>
  </si>
  <si>
    <t>Siatka tiulowa o dużych oczkach z czystej bawełny, impregnowana maścią niezawierającą wody, w skład której wchodzą: biała wazelina diglycerolester kwasów tłuszczowych jednokarboksylowych i dwukarboksylowych, wosk mikrokrystaliczny węglowodorowy.***</t>
  </si>
  <si>
    <t>5 x 5 cm</t>
  </si>
  <si>
    <t>Siatka tiulowa o dużych oczkach z czystej bawełny, impregnowana maścią niezawierającą wody, w skład której wchodzą: biała wazelina diglycerolester kwasów tłuszczowych jednokarboksylowych i dwukarboksylowych, wosk mikrokrystaliczny węglowodorowy. ***</t>
  </si>
  <si>
    <t>10 x 10 cm</t>
  </si>
  <si>
    <t>*** wymagany jeden wytwórca</t>
  </si>
  <si>
    <t>Hydrożel z alginatem sodowym do autolitycznego usuwania martwicy; z możliwością pozostawienia na ranie do 3 dni ***</t>
  </si>
  <si>
    <t>15 g</t>
  </si>
  <si>
    <t>25 g</t>
  </si>
  <si>
    <t>Jałowy opatrunek bakteriobójczy nasączony 10% rozpuszczalnynym żelem jodoformowym***</t>
  </si>
  <si>
    <t>5 cm x 5 cm</t>
  </si>
  <si>
    <t>9,5 cm x 9,5 cm</t>
  </si>
  <si>
    <t>Jałowy opatrunek hydrokoloidowy samoprzylepny, półprzepuszczalny do leczenia ran z małym lub średnim wysiękiem na pięty i łokcie</t>
  </si>
  <si>
    <t xml:space="preserve">7-8 cm x 9-12 cm </t>
  </si>
  <si>
    <t>Wymiary</t>
  </si>
  <si>
    <t>Nazwa handlowa/
Wymiary</t>
  </si>
  <si>
    <t>Nazwa handlowa:
Wymiary:</t>
  </si>
  <si>
    <t>Pojemność</t>
  </si>
  <si>
    <t>* wymagany jeden wytwórca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</si>
  <si>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</si>
  <si>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</si>
  <si>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</si>
  <si>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</si>
  <si>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Nazwa handlowa:
Wymiary: 
Postać / Opakowanie:</t>
  </si>
  <si>
    <t>Hemostatyczna gąbka żelatynowa***</t>
  </si>
  <si>
    <t xml:space="preserve"> 8-7 cm x 5 cm x 1 cm</t>
  </si>
  <si>
    <t>gąbka, 1 szt., opakowanie gwarantujące sterylność wyrobu</t>
  </si>
  <si>
    <t>walec Ø 3 cm x 8 cm</t>
  </si>
  <si>
    <t>1 cm x 1 cm x 1 cm</t>
  </si>
  <si>
    <t xml:space="preserve"> dichlorowodorek octenidyny</t>
  </si>
  <si>
    <t>0,1 %, 250 ml</t>
  </si>
  <si>
    <t>płyn do płukania jamy ustnej, butelka</t>
  </si>
  <si>
    <t>Producent</t>
  </si>
  <si>
    <t>polisacharydowy system hemostatyczny złożony z cząsteczek zmodyfikowanego polimeru, uzyskiwanego z oczyszczonej skrobi roślinnej bez dodatku celuloz, ulega pełnej absorpcji w ciągu 48 godz.*</t>
  </si>
  <si>
    <t>3 g</t>
  </si>
  <si>
    <t xml:space="preserve">proszek + aplikator 9 cm </t>
  </si>
  <si>
    <t>5 g</t>
  </si>
  <si>
    <t>XX</t>
  </si>
  <si>
    <t xml:space="preserve">20 cm </t>
  </si>
  <si>
    <t xml:space="preserve">38 cm </t>
  </si>
  <si>
    <t>*  wymagany jeden wytwórca</t>
  </si>
  <si>
    <t>Nazwa handlowa/ 
Wymiary/
Postać/Opakowanie</t>
  </si>
  <si>
    <t>Nazwa handlowa:
Wymiary:
Postać / Opakowanie:</t>
  </si>
  <si>
    <t>polisacharydowy system hemostatyczny wysokooczyszczony, maksymqalny czas biodegradacji po aplikacji do 8 dni, biokompatybilny, apirogenny; posiadający udokumentowane działanie przeciwzrostowe; działanie hemostatyczne i przeciwzrostowe- potwierdzone certyfikatem CE *</t>
  </si>
  <si>
    <t>proszek</t>
  </si>
  <si>
    <t xml:space="preserve">proszek </t>
  </si>
  <si>
    <t>9 g</t>
  </si>
  <si>
    <t>Jednorazowy, sterylny aplikator kompatybilny  z produktami z poz 1,2 przeznaczony do procedur laparoskopowych, cewnik wewnętrzny o dł. 33 cm i sztywna prowadnica o dł. 38 cm; wyposażony w dwudzielny uchwyt</t>
  </si>
  <si>
    <t xml:space="preserve"> 33 cm i 38 cm</t>
  </si>
  <si>
    <t>Aplikator</t>
  </si>
  <si>
    <r>
      <t>polisacharydowy system hemostatyczny wysokooczyszczony, maksymqalny czas biodegradacji po aplikacji do 8 dni, biokompatybilny, apirogenny; posiadający udokumentowane działanie przeciwzrostowe; działanie hemostatyczne i przeciwzrostowe- potwierdzone certyfikatem CE</t>
    </r>
    <r>
      <rPr>
        <vertAlign val="superscript"/>
        <sz val="11"/>
        <rFont val="Garamond"/>
        <family val="1"/>
      </rPr>
      <t xml:space="preserve"> *</t>
    </r>
  </si>
  <si>
    <t xml:space="preserve"> Jałowy opatrunek wykonany z siatki bawełnianej o dużych oczkach, impregnowany parafiną, nie zawierającą składników czynnych i uczulających *</t>
  </si>
  <si>
    <t>*Zamawiający wymaga dostarczenia ulotki oraz Certyfikatu CE potwierdzającego właściowści produktu
** Produkt kompatybilny z wyrobem medycznym z pozycji 1</t>
  </si>
  <si>
    <t>Wchłanialny jałowy hemostatyk ze 100 % regenerowanej, oksydowanej celulozy (pochodzenia roślinnego) w formie proszku o działaniu bakteriobójczym poprzez niskie pH 2,5-3,5 w kontakcie z krwią po 24 h eliminują na poziomie 99,9% szczepy bekterii: MRSA,MRSE, PRSP, VRE, Pseudomonas aeryginosa. Zawartość grupy karboksylowej 18-21%. Okres wchłaniania 7-14 dni. *</t>
  </si>
  <si>
    <t>Proszek + aplikator</t>
  </si>
  <si>
    <t xml:space="preserve">Aplikator 2w1
Cześć sztywna 31 cm
Część giętka 38 cm**
</t>
  </si>
  <si>
    <t>*wymagany jeden wytwórca</t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</si>
  <si>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</t>
  </si>
  <si>
    <t xml:space="preserve">10 cm x 10 cm </t>
  </si>
  <si>
    <t xml:space="preserve">17,5 cm x 17,5 cm </t>
  </si>
  <si>
    <t xml:space="preserve">21 cm x 21 cm </t>
  </si>
  <si>
    <t>Wytówrca</t>
  </si>
  <si>
    <t>Samoprzylepny opatrunek z pianki poliuretanowej w kształcie kieszonki na piętę  Sterylny.</t>
  </si>
  <si>
    <t>10,5x13,5cm</t>
  </si>
  <si>
    <t>opatrunek / sztuka</t>
  </si>
  <si>
    <t>Nazwa handlowa:
Pojemność: 
Postać / Opakowanie:</t>
  </si>
  <si>
    <t>Skład/dawka</t>
  </si>
  <si>
    <t>Dawka/
wymiary</t>
  </si>
  <si>
    <t xml:space="preserve">Nazwa handlowa:
</t>
  </si>
  <si>
    <t>Numer GTIN (jeżeli dotyczy)</t>
  </si>
  <si>
    <t>Nazwa handlowa:
Pojemność: 
Postać / Opakowanie:
Nazwa handlowa:
Pojemność: 
Postać / Opakowanie:
Nazwa handlowa:
Pojemność: 
Postać / Opakowanie:
Nazwa handlowa:
Pojemność: 
Postać / Opakowanie:</t>
  </si>
  <si>
    <t>Aplikator^</t>
  </si>
  <si>
    <t xml:space="preserve">^ Produkt kompatybilny z produktem z poz. 1 i 2 </t>
  </si>
  <si>
    <t>Aplikator Endoskopowy komaptybilny z produktem z poz. 1</t>
  </si>
  <si>
    <t xml:space="preserve">proszek do sporządzania roztworu do infuzji, amp. </t>
  </si>
  <si>
    <t>roztwór do wstrz., fiolka</t>
  </si>
  <si>
    <t>kapsułki twarde, 10 mg opakowanie po 60 sztuk</t>
  </si>
  <si>
    <t xml:space="preserve"> Zestaw (proszek i rozpuszczalnik do sporządzania roztworu do wstrzykiwań)</t>
  </si>
  <si>
    <t>Oświadczamy, że oferowane przez nas w zakresie części 1 - 3, 5 - 10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
Oświadczamy, że oferowane przez nas w zakresie części 4 produkty lecznicze są dopuszczone do obrotu na terenie Polski na zasadach określonych w art. 3 lub 4 ust. 1 i 2 lub 4a  ustawy prawo farmaceutyczne. Jednocześnie oświadczamy, że na każdorazowe wezwanie Zamawiającego przedstawimy dokumenty dopuszczające do obrotu na terenie Polski (dotyczy wykonawców oferujących produkty lecznicze).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</si>
</sst>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&quot; &quot;#,##0&quot;    &quot;;&quot;-&quot;#,##0&quot;    &quot;;&quot; -&quot;00&quot;    &quot;;&quot; &quot;@&quot; &quot;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sz val="11"/>
      <name val="Garamond"/>
      <family val="1"/>
    </font>
    <font>
      <vertAlign val="superscript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indexed="63"/>
      <name val="Garamond"/>
      <family val="1"/>
    </font>
    <font>
      <sz val="11"/>
      <color indexed="10"/>
      <name val="Garamond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  <font>
      <sz val="11"/>
      <color rgb="FF2C363A"/>
      <name val="Garamond"/>
      <family val="1"/>
    </font>
    <font>
      <sz val="11"/>
      <color rgb="FFFF0000"/>
      <name val="Garamond"/>
      <family val="1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6" fontId="41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0" borderId="0" applyBorder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 applyNumberFormat="0" applyBorder="0" applyProtection="0">
      <alignment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3" fontId="57" fillId="0" borderId="12" xfId="0" applyNumberFormat="1" applyFont="1" applyFill="1" applyBorder="1" applyAlignment="1" applyProtection="1">
      <alignment horizontal="left" vertical="top" wrapText="1"/>
      <protection locked="0"/>
    </xf>
    <xf numFmtId="44" fontId="56" fillId="0" borderId="12" xfId="106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44" fontId="56" fillId="0" borderId="0" xfId="106" applyNumberFormat="1" applyFont="1" applyFill="1" applyBorder="1" applyAlignment="1" applyProtection="1">
      <alignment horizontal="left" vertical="top" wrapText="1"/>
      <protection locked="0"/>
    </xf>
    <xf numFmtId="0" fontId="56" fillId="0" borderId="12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Border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3" fontId="5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3" fontId="57" fillId="0" borderId="12" xfId="0" applyNumberFormat="1" applyFont="1" applyFill="1" applyBorder="1" applyAlignment="1" applyProtection="1">
      <alignment horizontal="right" vertical="top" wrapText="1"/>
      <protection locked="0"/>
    </xf>
    <xf numFmtId="0" fontId="6" fillId="8" borderId="14" xfId="0" applyFont="1" applyFill="1" applyBorder="1" applyAlignment="1">
      <alignment horizontal="justify" vertical="top" wrapText="1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3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0" fontId="57" fillId="33" borderId="12" xfId="0" applyFont="1" applyFill="1" applyBorder="1" applyAlignment="1" applyProtection="1">
      <alignment horizontal="left" vertical="top" wrapText="1"/>
      <protection locked="0"/>
    </xf>
    <xf numFmtId="3" fontId="57" fillId="33" borderId="13" xfId="55" applyNumberFormat="1" applyFont="1" applyFill="1" applyBorder="1" applyAlignment="1" applyProtection="1">
      <alignment horizontal="left" vertical="top" wrapText="1"/>
      <protection locked="0"/>
    </xf>
    <xf numFmtId="0" fontId="56" fillId="33" borderId="15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4" fontId="5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 applyProtection="1">
      <alignment horizontal="left" vertical="center" wrapText="1"/>
      <protection locked="0"/>
    </xf>
    <xf numFmtId="0" fontId="56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97" applyFont="1" applyFill="1" applyBorder="1" applyAlignment="1" applyProtection="1">
      <alignment horizontal="center" vertical="center" wrapText="1"/>
      <protection locked="0"/>
    </xf>
    <xf numFmtId="177" fontId="8" fillId="33" borderId="12" xfId="47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89" applyFont="1" applyFill="1" applyBorder="1" applyAlignment="1">
      <alignment horizontal="center" vertical="center" wrapText="1"/>
      <protection/>
    </xf>
    <xf numFmtId="177" fontId="8" fillId="33" borderId="12" xfId="42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97" applyFont="1" applyFill="1" applyBorder="1" applyAlignment="1">
      <alignment horizontal="center" vertical="center" wrapText="1"/>
    </xf>
    <xf numFmtId="177" fontId="8" fillId="33" borderId="12" xfId="47" applyNumberFormat="1" applyFont="1" applyFill="1" applyBorder="1" applyAlignment="1">
      <alignment horizontal="center" vertical="center" wrapText="1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187" fontId="56" fillId="33" borderId="12" xfId="42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91" applyFont="1" applyFill="1" applyBorder="1" applyAlignment="1">
      <alignment horizontal="center" vertical="center" wrapText="1"/>
      <protection/>
    </xf>
    <xf numFmtId="177" fontId="8" fillId="33" borderId="12" xfId="61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88" fontId="58" fillId="33" borderId="16" xfId="42" applyNumberFormat="1" applyFont="1" applyFill="1" applyBorder="1" applyAlignment="1">
      <alignment horizontal="center" vertical="center" wrapText="1"/>
    </xf>
    <xf numFmtId="0" fontId="56" fillId="33" borderId="12" xfId="42" applyNumberFormat="1" applyFont="1" applyFill="1" applyBorder="1" applyAlignment="1">
      <alignment horizontal="center" vertical="center" wrapText="1"/>
    </xf>
    <xf numFmtId="177" fontId="8" fillId="33" borderId="12" xfId="73" applyNumberFormat="1" applyFont="1" applyFill="1" applyBorder="1" applyAlignment="1">
      <alignment horizontal="center" vertical="center" wrapText="1"/>
    </xf>
    <xf numFmtId="177" fontId="8" fillId="33" borderId="12" xfId="42" applyNumberFormat="1" applyFont="1" applyFill="1" applyBorder="1" applyAlignment="1">
      <alignment horizontal="center" vertical="center" wrapText="1"/>
    </xf>
    <xf numFmtId="187" fontId="8" fillId="33" borderId="12" xfId="42" applyNumberFormat="1" applyFont="1" applyFill="1" applyBorder="1" applyAlignment="1">
      <alignment horizontal="center" vertical="center"/>
    </xf>
    <xf numFmtId="4" fontId="57" fillId="33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57" fillId="33" borderId="12" xfId="0" applyFont="1" applyFill="1" applyBorder="1" applyAlignment="1" applyProtection="1">
      <alignment horizontal="center" vertical="top" wrapText="1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 locked="0"/>
    </xf>
    <xf numFmtId="3" fontId="57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44" fontId="8" fillId="33" borderId="12" xfId="106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33" borderId="13" xfId="0" applyFont="1" applyFill="1" applyBorder="1" applyAlignment="1" applyProtection="1">
      <alignment horizontal="right" vertical="top" wrapText="1"/>
      <protection/>
    </xf>
    <xf numFmtId="0" fontId="56" fillId="0" borderId="15" xfId="0" applyFont="1" applyBorder="1" applyAlignment="1">
      <alignment horizontal="right" vertical="top" wrapText="1"/>
    </xf>
    <xf numFmtId="0" fontId="56" fillId="0" borderId="17" xfId="0" applyFont="1" applyFill="1" applyBorder="1" applyAlignment="1" applyProtection="1">
      <alignment horizontal="justify" vertical="top" wrapText="1"/>
      <protection locked="0"/>
    </xf>
    <xf numFmtId="0" fontId="56" fillId="0" borderId="17" xfId="0" applyFont="1" applyBorder="1" applyAlignment="1">
      <alignment horizontal="justify" vertical="top" wrapText="1"/>
    </xf>
    <xf numFmtId="0" fontId="8" fillId="34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/>
    </xf>
    <xf numFmtId="0" fontId="56" fillId="33" borderId="13" xfId="0" applyFont="1" applyFill="1" applyBorder="1" applyAlignment="1" applyProtection="1">
      <alignment horizontal="justify" vertical="top" wrapText="1"/>
      <protection/>
    </xf>
    <xf numFmtId="0" fontId="56" fillId="0" borderId="15" xfId="0" applyFont="1" applyBorder="1" applyAlignment="1">
      <alignment horizontal="justify" vertical="top" wrapText="1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0" fontId="56" fillId="0" borderId="0" xfId="0" applyFont="1" applyFill="1" applyAlignment="1">
      <alignment horizontal="justify" vertical="top" wrapText="1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6" fillId="0" borderId="15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49" fontId="56" fillId="0" borderId="15" xfId="0" applyNumberFormat="1" applyFont="1" applyFill="1" applyBorder="1" applyAlignment="1" applyProtection="1">
      <alignment horizontal="left" vertical="top" wrapText="1"/>
      <protection locked="0"/>
    </xf>
    <xf numFmtId="49" fontId="56" fillId="0" borderId="18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12" xfId="0" applyFont="1" applyFill="1" applyBorder="1" applyAlignment="1" applyProtection="1">
      <alignment horizontal="left" vertical="top" wrapText="1"/>
      <protection locked="0"/>
    </xf>
    <xf numFmtId="0" fontId="8" fillId="34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justify" vertical="top" wrapText="1"/>
    </xf>
    <xf numFmtId="49" fontId="56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49" fontId="57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18" xfId="0" applyFont="1" applyFill="1" applyBorder="1" applyAlignment="1" applyProtection="1">
      <alignment horizontal="left" vertical="top" wrapText="1"/>
      <protection locked="0"/>
    </xf>
    <xf numFmtId="44" fontId="56" fillId="0" borderId="13" xfId="0" applyNumberFormat="1" applyFont="1" applyFill="1" applyBorder="1" applyAlignment="1" applyProtection="1">
      <alignment horizontal="left" vertical="top" wrapText="1"/>
      <protection locked="0"/>
    </xf>
    <xf numFmtId="44" fontId="56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6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1" fillId="0" borderId="18" xfId="0" applyFont="1" applyFill="1" applyBorder="1" applyAlignment="1" applyProtection="1">
      <alignment horizontal="left" vertical="top" wrapText="1"/>
      <protection locked="0"/>
    </xf>
    <xf numFmtId="0" fontId="62" fillId="0" borderId="18" xfId="0" applyFont="1" applyBorder="1" applyAlignment="1">
      <alignment horizontal="left" vertical="top" wrapText="1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25390625" style="1" customWidth="1"/>
    <col min="2" max="2" width="127.875" style="1" customWidth="1"/>
    <col min="3" max="16384" width="9.125" style="1" customWidth="1"/>
  </cols>
  <sheetData>
    <row r="2" ht="18.75">
      <c r="B2" s="4" t="s">
        <v>105</v>
      </c>
    </row>
    <row r="3" ht="19.5" thickBot="1"/>
    <row r="4" ht="117.75" customHeight="1">
      <c r="B4" s="29" t="s">
        <v>104</v>
      </c>
    </row>
    <row r="5" ht="102" customHeight="1">
      <c r="B5" s="3" t="s">
        <v>103</v>
      </c>
    </row>
    <row r="6" ht="95.25" customHeight="1" thickBot="1">
      <c r="B6" s="2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1">
      <selection activeCell="H6" sqref="H6:I6"/>
    </sheetView>
  </sheetViews>
  <sheetFormatPr defaultColWidth="9.00390625" defaultRowHeight="12.75"/>
  <cols>
    <col min="1" max="1" width="5.375" style="12" customWidth="1"/>
    <col min="2" max="2" width="20.25390625" style="12" customWidth="1"/>
    <col min="3" max="3" width="11.8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8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90">
      <c r="A11" s="62" t="s">
        <v>2</v>
      </c>
      <c r="B11" s="56" t="s">
        <v>154</v>
      </c>
      <c r="C11" s="56" t="s">
        <v>155</v>
      </c>
      <c r="D11" s="56" t="s">
        <v>156</v>
      </c>
      <c r="E11" s="59">
        <v>1500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90">
      <c r="A12" s="62" t="s">
        <v>3</v>
      </c>
      <c r="B12" s="56" t="s">
        <v>154</v>
      </c>
      <c r="C12" s="56" t="s">
        <v>157</v>
      </c>
      <c r="D12" s="56" t="s">
        <v>158</v>
      </c>
      <c r="E12" s="59">
        <v>800</v>
      </c>
      <c r="F12" s="60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5.25" customHeight="1">
      <c r="B14" s="112" t="s">
        <v>153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9.875" style="12" customWidth="1"/>
    <col min="4" max="4" width="32.00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9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48" t="s">
        <v>159</v>
      </c>
      <c r="C11" s="48" t="s">
        <v>160</v>
      </c>
      <c r="D11" s="56" t="s">
        <v>245</v>
      </c>
      <c r="E11" s="67">
        <v>130</v>
      </c>
      <c r="F11" s="60" t="s">
        <v>68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spans="2:6" ht="30.75" customHeight="1">
      <c r="B13" s="112" t="s">
        <v>161</v>
      </c>
      <c r="C13" s="113"/>
      <c r="D13" s="113"/>
      <c r="E13" s="113"/>
      <c r="F13" s="113"/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6.125" style="12" customWidth="1"/>
    <col min="3" max="3" width="12.375" style="12" customWidth="1"/>
    <col min="4" max="4" width="33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10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Pojemność / 
Postać /Opakowanie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60">
      <c r="A11" s="62" t="s">
        <v>2</v>
      </c>
      <c r="B11" s="56" t="s">
        <v>162</v>
      </c>
      <c r="C11" s="56" t="s">
        <v>163</v>
      </c>
      <c r="D11" s="56" t="s">
        <v>164</v>
      </c>
      <c r="E11" s="59">
        <v>6500</v>
      </c>
      <c r="F11" s="60" t="s">
        <v>67</v>
      </c>
      <c r="G11" s="45" t="s">
        <v>234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6.125" style="12" customWidth="1"/>
    <col min="3" max="3" width="12.375" style="12" customWidth="1"/>
    <col min="4" max="4" width="33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235</v>
      </c>
      <c r="C10" s="41" t="s">
        <v>186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Pojemność / 
Postać /Opakowanie</v>
      </c>
      <c r="H10" s="41" t="s">
        <v>168</v>
      </c>
      <c r="I10" s="41" t="str">
        <f>B10</f>
        <v>Skład/dawka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09.25" customHeight="1">
      <c r="A11" s="62" t="s">
        <v>2</v>
      </c>
      <c r="B11" s="56" t="s">
        <v>165</v>
      </c>
      <c r="C11" s="56" t="s">
        <v>166</v>
      </c>
      <c r="D11" s="56" t="s">
        <v>167</v>
      </c>
      <c r="E11" s="68">
        <v>16200</v>
      </c>
      <c r="F11" s="60" t="s">
        <v>67</v>
      </c>
      <c r="G11" s="80" t="s">
        <v>239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4">
      <selection activeCell="N11" sqref="N11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9.375" style="12" customWidth="1"/>
    <col min="4" max="4" width="34.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64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80">
      <c r="A11" s="62" t="s">
        <v>2</v>
      </c>
      <c r="B11" s="56" t="s">
        <v>170</v>
      </c>
      <c r="C11" s="56" t="s">
        <v>171</v>
      </c>
      <c r="D11" s="56"/>
      <c r="E11" s="69">
        <v>4100</v>
      </c>
      <c r="F11" s="60" t="s">
        <v>128</v>
      </c>
      <c r="G11" s="45" t="s">
        <v>185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180">
      <c r="A12" s="62" t="s">
        <v>3</v>
      </c>
      <c r="B12" s="56" t="s">
        <v>172</v>
      </c>
      <c r="C12" s="56" t="s">
        <v>173</v>
      </c>
      <c r="D12" s="56"/>
      <c r="E12" s="69">
        <v>12600</v>
      </c>
      <c r="F12" s="60" t="s">
        <v>128</v>
      </c>
      <c r="G12" s="45" t="s">
        <v>185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1.5" customHeight="1">
      <c r="B14" s="112" t="s">
        <v>174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G2:I2"/>
    <mergeCell ref="H6:I6"/>
    <mergeCell ref="B16:N1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PageLayoutView="80" workbookViewId="0" topLeftCell="E11">
      <selection activeCell="N14" sqref="N14"/>
    </sheetView>
  </sheetViews>
  <sheetFormatPr defaultColWidth="9.00390625" defaultRowHeight="12.75"/>
  <cols>
    <col min="1" max="1" width="5.375" style="12" customWidth="1"/>
    <col min="2" max="2" width="16.875" style="12" customWidth="1"/>
    <col min="3" max="3" width="13.875" style="12" customWidth="1"/>
    <col min="4" max="4" width="30.2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106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35">
      <c r="A11" s="62" t="s">
        <v>2</v>
      </c>
      <c r="B11" s="56" t="s">
        <v>175</v>
      </c>
      <c r="C11" s="56" t="s">
        <v>176</v>
      </c>
      <c r="D11" s="56"/>
      <c r="E11" s="69">
        <v>1000</v>
      </c>
      <c r="F11" s="60" t="s">
        <v>128</v>
      </c>
      <c r="G11" s="45" t="s">
        <v>185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35">
      <c r="A12" s="62" t="s">
        <v>3</v>
      </c>
      <c r="B12" s="56" t="s">
        <v>175</v>
      </c>
      <c r="C12" s="56" t="s">
        <v>177</v>
      </c>
      <c r="D12" s="56"/>
      <c r="E12" s="69">
        <v>720</v>
      </c>
      <c r="F12" s="60" t="s">
        <v>128</v>
      </c>
      <c r="G12" s="45" t="s">
        <v>185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105">
      <c r="A13" s="62" t="s">
        <v>4</v>
      </c>
      <c r="B13" s="56" t="s">
        <v>178</v>
      </c>
      <c r="C13" s="56" t="s">
        <v>179</v>
      </c>
      <c r="D13" s="56"/>
      <c r="E13" s="69">
        <v>1300</v>
      </c>
      <c r="F13" s="60" t="s">
        <v>128</v>
      </c>
      <c r="G13" s="45" t="s">
        <v>185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105">
      <c r="A14" s="62" t="s">
        <v>5</v>
      </c>
      <c r="B14" s="56" t="s">
        <v>178</v>
      </c>
      <c r="C14" s="56" t="s">
        <v>180</v>
      </c>
      <c r="D14" s="56"/>
      <c r="E14" s="69">
        <v>1700</v>
      </c>
      <c r="F14" s="60" t="s">
        <v>128</v>
      </c>
      <c r="G14" s="45" t="s">
        <v>185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6" spans="2:6" ht="22.5" customHeight="1">
      <c r="B16" s="112" t="s">
        <v>174</v>
      </c>
      <c r="C16" s="113"/>
      <c r="D16" s="113"/>
      <c r="E16" s="113"/>
      <c r="F16" s="113"/>
    </row>
    <row r="17" ht="15">
      <c r="E17" s="12"/>
    </row>
    <row r="18" spans="2:14" ht="15">
      <c r="B18" s="111" t="s">
        <v>96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</sheetData>
  <sheetProtection/>
  <mergeCells count="4">
    <mergeCell ref="G2:I2"/>
    <mergeCell ref="H6:I6"/>
    <mergeCell ref="B16:F16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4"/>
  <sheetViews>
    <sheetView showGridLines="0" zoomScalePageLayoutView="85" workbookViewId="0" topLeftCell="D1">
      <selection activeCell="M11" sqref="M11"/>
    </sheetView>
  </sheetViews>
  <sheetFormatPr defaultColWidth="9.00390625" defaultRowHeight="12.75"/>
  <cols>
    <col min="1" max="1" width="5.375" style="12" customWidth="1"/>
    <col min="2" max="2" width="24.875" style="12" customWidth="1"/>
    <col min="3" max="3" width="13.00390625" style="12" customWidth="1"/>
    <col min="4" max="4" width="13.875" style="13" customWidth="1"/>
    <col min="5" max="5" width="11.75390625" style="12" customWidth="1"/>
    <col min="6" max="9" width="36.875" style="12" customWidth="1"/>
    <col min="10" max="13" width="15.75390625" style="12" customWidth="1"/>
    <col min="14" max="14" width="8.00390625" style="12" customWidth="1"/>
    <col min="15" max="15" width="15.875" style="12" customWidth="1"/>
    <col min="16" max="16" width="15.875" style="32" customWidth="1"/>
    <col min="17" max="17" width="15.875" style="12" customWidth="1"/>
    <col min="18" max="19" width="14.25390625" style="12" customWidth="1"/>
    <col min="20" max="20" width="15.25390625" style="12" customWidth="1"/>
    <col min="21" max="16384" width="9.125" style="12" customWidth="1"/>
  </cols>
  <sheetData>
    <row r="1" spans="2:19" ht="15">
      <c r="B1" s="30" t="str">
        <f>'formularz oferty'!D4</f>
        <v>DFP.271.86.2022.BM</v>
      </c>
      <c r="M1" s="31" t="s">
        <v>59</v>
      </c>
      <c r="R1" s="30"/>
      <c r="S1" s="30"/>
    </row>
    <row r="2" spans="6:8" ht="15">
      <c r="F2" s="96"/>
      <c r="G2" s="96"/>
      <c r="H2" s="96"/>
    </row>
    <row r="3" ht="15">
      <c r="M3" s="31" t="s">
        <v>62</v>
      </c>
    </row>
    <row r="4" spans="2:16" ht="15">
      <c r="B4" s="33" t="s">
        <v>14</v>
      </c>
      <c r="C4" s="14">
        <v>14</v>
      </c>
      <c r="D4" s="8"/>
      <c r="E4" s="5"/>
      <c r="F4" s="34" t="s">
        <v>19</v>
      </c>
      <c r="G4" s="5"/>
      <c r="H4" s="10"/>
      <c r="I4" s="5"/>
      <c r="J4" s="5"/>
      <c r="K4" s="5"/>
      <c r="L4" s="5"/>
      <c r="M4" s="5"/>
      <c r="P4" s="12"/>
    </row>
    <row r="5" spans="2:16" ht="15">
      <c r="B5" s="33"/>
      <c r="C5" s="10"/>
      <c r="D5" s="8"/>
      <c r="E5" s="5"/>
      <c r="F5" s="34"/>
      <c r="G5" s="5"/>
      <c r="H5" s="10"/>
      <c r="I5" s="5"/>
      <c r="J5" s="5"/>
      <c r="K5" s="5"/>
      <c r="L5" s="5"/>
      <c r="M5" s="5"/>
      <c r="P5" s="12"/>
    </row>
    <row r="6" spans="1:16" ht="15">
      <c r="A6" s="33"/>
      <c r="B6" s="33"/>
      <c r="C6" s="35"/>
      <c r="D6" s="6"/>
      <c r="E6" s="5"/>
      <c r="F6" s="36" t="s">
        <v>97</v>
      </c>
      <c r="G6" s="109">
        <f>SUM(M11:M11)</f>
        <v>0</v>
      </c>
      <c r="H6" s="110"/>
      <c r="P6" s="12"/>
    </row>
    <row r="7" spans="1:16" ht="15">
      <c r="A7" s="33"/>
      <c r="C7" s="5"/>
      <c r="D7" s="6"/>
      <c r="E7" s="5"/>
      <c r="F7" s="5"/>
      <c r="G7" s="5"/>
      <c r="H7" s="5"/>
      <c r="I7" s="5"/>
      <c r="J7" s="5"/>
      <c r="K7" s="5"/>
      <c r="P7" s="12"/>
    </row>
    <row r="8" spans="1:16" ht="15">
      <c r="A8" s="33"/>
      <c r="B8" s="37"/>
      <c r="C8" s="38"/>
      <c r="D8" s="39"/>
      <c r="E8" s="38"/>
      <c r="F8" s="38"/>
      <c r="G8" s="38"/>
      <c r="H8" s="38"/>
      <c r="I8" s="38"/>
      <c r="J8" s="38"/>
      <c r="K8" s="38"/>
      <c r="P8" s="12"/>
    </row>
    <row r="9" spans="2:16" ht="15">
      <c r="B9" s="33"/>
      <c r="D9" s="40"/>
      <c r="P9" s="12"/>
    </row>
    <row r="10" spans="1:13" s="33" customFormat="1" ht="60">
      <c r="A10" s="41" t="s">
        <v>44</v>
      </c>
      <c r="B10" s="41" t="s">
        <v>15</v>
      </c>
      <c r="C10" s="41" t="s">
        <v>183</v>
      </c>
      <c r="D10" s="42" t="s">
        <v>64</v>
      </c>
      <c r="E10" s="43"/>
      <c r="F10" s="41" t="s">
        <v>184</v>
      </c>
      <c r="G10" s="41" t="s">
        <v>168</v>
      </c>
      <c r="H10" s="41" t="str">
        <f>B10</f>
        <v>Skład</v>
      </c>
      <c r="I10" s="44" t="s">
        <v>238</v>
      </c>
      <c r="J10" s="41" t="s">
        <v>38</v>
      </c>
      <c r="K10" s="41" t="s">
        <v>39</v>
      </c>
      <c r="L10" s="44" t="s">
        <v>98</v>
      </c>
      <c r="M10" s="41" t="s">
        <v>17</v>
      </c>
    </row>
    <row r="11" spans="1:13" ht="105">
      <c r="A11" s="62" t="s">
        <v>2</v>
      </c>
      <c r="B11" s="56" t="s">
        <v>181</v>
      </c>
      <c r="C11" s="56" t="s">
        <v>182</v>
      </c>
      <c r="D11" s="69">
        <v>600</v>
      </c>
      <c r="E11" s="60" t="s">
        <v>67</v>
      </c>
      <c r="F11" s="45" t="s">
        <v>185</v>
      </c>
      <c r="G11" s="45"/>
      <c r="H11" s="45"/>
      <c r="I11" s="46"/>
      <c r="J11" s="45"/>
      <c r="K11" s="45" t="str">
        <f>IF(J11=0,"0,00",IF(J11&gt;0,ROUND(D11/J11,2)))</f>
        <v>0,00</v>
      </c>
      <c r="L11" s="45"/>
      <c r="M11" s="47">
        <f>ROUND(K11*ROUND(L11,2),2)</f>
        <v>0</v>
      </c>
    </row>
    <row r="13" ht="15">
      <c r="D13" s="12"/>
    </row>
    <row r="14" spans="2:13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</sheetData>
  <sheetProtection/>
  <mergeCells count="3">
    <mergeCell ref="B14:M14"/>
    <mergeCell ref="F2:H2"/>
    <mergeCell ref="G6:H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E4">
      <selection activeCell="N13" sqref="N13"/>
    </sheetView>
  </sheetViews>
  <sheetFormatPr defaultColWidth="9.00390625" defaultRowHeight="12.75"/>
  <cols>
    <col min="1" max="1" width="5.375" style="12" customWidth="1"/>
    <col min="2" max="2" width="17.375" style="12" customWidth="1"/>
    <col min="3" max="3" width="23.125" style="12" customWidth="1"/>
    <col min="4" max="4" width="23.7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15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05">
      <c r="A11" s="62" t="s">
        <v>2</v>
      </c>
      <c r="B11" s="56" t="s">
        <v>188</v>
      </c>
      <c r="C11" s="56" t="s">
        <v>189</v>
      </c>
      <c r="D11" s="48"/>
      <c r="E11" s="69">
        <v>4000</v>
      </c>
      <c r="F11" s="60" t="s">
        <v>67</v>
      </c>
      <c r="G11" s="45" t="s">
        <v>185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05">
      <c r="A12" s="62" t="s">
        <v>3</v>
      </c>
      <c r="B12" s="56" t="s">
        <v>188</v>
      </c>
      <c r="C12" s="56" t="s">
        <v>190</v>
      </c>
      <c r="D12" s="48"/>
      <c r="E12" s="69">
        <v>2500</v>
      </c>
      <c r="F12" s="60" t="s">
        <v>67</v>
      </c>
      <c r="G12" s="45" t="s">
        <v>185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105">
      <c r="A13" s="62" t="s">
        <v>4</v>
      </c>
      <c r="B13" s="56" t="s">
        <v>188</v>
      </c>
      <c r="C13" s="56" t="s">
        <v>191</v>
      </c>
      <c r="D13" s="48"/>
      <c r="E13" s="69">
        <v>600</v>
      </c>
      <c r="F13" s="60" t="s">
        <v>67</v>
      </c>
      <c r="G13" s="45" t="s">
        <v>185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5" spans="2:6" ht="22.5" customHeight="1">
      <c r="B15" s="112" t="s">
        <v>187</v>
      </c>
      <c r="C15" s="114"/>
      <c r="D15" s="114"/>
      <c r="E15" s="114"/>
      <c r="F15" s="114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0" workbookViewId="0" topLeftCell="D1">
      <selection activeCell="N13" sqref="N13"/>
    </sheetView>
  </sheetViews>
  <sheetFormatPr defaultColWidth="9.00390625" defaultRowHeight="12.75"/>
  <cols>
    <col min="1" max="1" width="5.375" style="12" customWidth="1"/>
    <col min="2" max="2" width="14.75390625" style="12" customWidth="1"/>
    <col min="3" max="3" width="20.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16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Wymiary / 
Postać/ Opakowanie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3" t="s">
        <v>193</v>
      </c>
      <c r="C11" s="63" t="s">
        <v>194</v>
      </c>
      <c r="D11" s="63" t="s">
        <v>195</v>
      </c>
      <c r="E11" s="55">
        <v>10</v>
      </c>
      <c r="F11" s="60" t="s">
        <v>128</v>
      </c>
      <c r="G11" s="45" t="s">
        <v>192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62" t="s">
        <v>3</v>
      </c>
      <c r="B12" s="63" t="s">
        <v>193</v>
      </c>
      <c r="C12" s="63" t="s">
        <v>196</v>
      </c>
      <c r="D12" s="63" t="s">
        <v>195</v>
      </c>
      <c r="E12" s="69">
        <v>200</v>
      </c>
      <c r="F12" s="60" t="s">
        <v>128</v>
      </c>
      <c r="G12" s="45" t="s">
        <v>192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45">
      <c r="A13" s="62" t="s">
        <v>4</v>
      </c>
      <c r="B13" s="63" t="s">
        <v>193</v>
      </c>
      <c r="C13" s="63" t="s">
        <v>197</v>
      </c>
      <c r="D13" s="63" t="s">
        <v>195</v>
      </c>
      <c r="E13" s="69">
        <v>2400</v>
      </c>
      <c r="F13" s="60" t="s">
        <v>128</v>
      </c>
      <c r="G13" s="45" t="s">
        <v>192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5" spans="2:6" ht="22.5" customHeight="1">
      <c r="B15" s="112" t="s">
        <v>174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20.625" style="12" customWidth="1"/>
    <col min="3" max="3" width="20.3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17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61</v>
      </c>
      <c r="F10" s="43"/>
      <c r="G10" s="41" t="str">
        <f>"Nazwa handlowa /
"&amp;C10&amp;" / 
"&amp;D10</f>
        <v>Nazwa handlowa /
Dawka / 
Postać/ Opakowanie</v>
      </c>
      <c r="H10" s="41" t="s">
        <v>201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56" t="s">
        <v>198</v>
      </c>
      <c r="C11" s="56" t="s">
        <v>199</v>
      </c>
      <c r="D11" s="56" t="s">
        <v>200</v>
      </c>
      <c r="E11" s="69">
        <v>5400</v>
      </c>
      <c r="F11" s="60" t="s">
        <v>67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0"/>
  <sheetViews>
    <sheetView showGridLines="0" zoomScale="120" zoomScaleNormal="120" zoomScaleSheetLayoutView="85" zoomScalePageLayoutView="115" workbookViewId="0" topLeftCell="A1">
      <selection activeCell="H59" sqref="H59"/>
    </sheetView>
  </sheetViews>
  <sheetFormatPr defaultColWidth="9.00390625" defaultRowHeight="12.75"/>
  <cols>
    <col min="1" max="1" width="9.125" style="5" customWidth="1"/>
    <col min="2" max="2" width="6.125" style="5" customWidth="1"/>
    <col min="3" max="4" width="30.00390625" style="5" customWidth="1"/>
    <col min="5" max="5" width="50.25390625" style="8" customWidth="1"/>
    <col min="6" max="7" width="9.125" style="5" customWidth="1"/>
    <col min="8" max="8" width="31.00390625" style="5" customWidth="1"/>
    <col min="9" max="9" width="9.125" style="5" customWidth="1"/>
    <col min="10" max="10" width="26.75390625" style="5" customWidth="1"/>
    <col min="11" max="12" width="16.125" style="5" customWidth="1"/>
    <col min="13" max="16384" width="9.125" style="5" customWidth="1"/>
  </cols>
  <sheetData>
    <row r="1" ht="15">
      <c r="E1" s="6" t="s">
        <v>58</v>
      </c>
    </row>
    <row r="2" spans="3:5" ht="15">
      <c r="C2" s="7"/>
      <c r="D2" s="7" t="s">
        <v>56</v>
      </c>
      <c r="E2" s="7"/>
    </row>
    <row r="4" spans="3:4" ht="15">
      <c r="C4" s="5" t="s">
        <v>48</v>
      </c>
      <c r="D4" s="5" t="s">
        <v>107</v>
      </c>
    </row>
    <row r="6" spans="3:5" ht="33" customHeight="1">
      <c r="C6" s="5" t="s">
        <v>47</v>
      </c>
      <c r="D6" s="101" t="s">
        <v>108</v>
      </c>
      <c r="E6" s="101"/>
    </row>
    <row r="8" spans="3:5" ht="15">
      <c r="C8" s="9" t="s">
        <v>43</v>
      </c>
      <c r="D8" s="102"/>
      <c r="E8" s="102"/>
    </row>
    <row r="9" spans="3:5" ht="15">
      <c r="C9" s="9" t="s">
        <v>49</v>
      </c>
      <c r="D9" s="93"/>
      <c r="E9" s="94"/>
    </row>
    <row r="10" spans="3:5" ht="15">
      <c r="C10" s="9" t="s">
        <v>42</v>
      </c>
      <c r="D10" s="93"/>
      <c r="E10" s="94"/>
    </row>
    <row r="11" spans="3:5" ht="15">
      <c r="C11" s="9" t="s">
        <v>50</v>
      </c>
      <c r="D11" s="93"/>
      <c r="E11" s="94"/>
    </row>
    <row r="12" spans="3:5" ht="15">
      <c r="C12" s="9" t="s">
        <v>51</v>
      </c>
      <c r="D12" s="93"/>
      <c r="E12" s="94"/>
    </row>
    <row r="13" spans="3:5" ht="15">
      <c r="C13" s="9" t="s">
        <v>52</v>
      </c>
      <c r="D13" s="93"/>
      <c r="E13" s="94"/>
    </row>
    <row r="14" spans="3:5" ht="15">
      <c r="C14" s="9" t="s">
        <v>53</v>
      </c>
      <c r="D14" s="93"/>
      <c r="E14" s="94"/>
    </row>
    <row r="15" spans="3:5" ht="15">
      <c r="C15" s="9" t="s">
        <v>54</v>
      </c>
      <c r="D15" s="93"/>
      <c r="E15" s="94"/>
    </row>
    <row r="16" spans="3:5" ht="15">
      <c r="C16" s="9" t="s">
        <v>55</v>
      </c>
      <c r="D16" s="93"/>
      <c r="E16" s="94"/>
    </row>
    <row r="17" spans="4:5" ht="15">
      <c r="D17" s="10"/>
      <c r="E17" s="11"/>
    </row>
    <row r="18" spans="2:5" ht="15" customHeight="1">
      <c r="B18" s="5" t="s">
        <v>2</v>
      </c>
      <c r="C18" s="95" t="s">
        <v>69</v>
      </c>
      <c r="D18" s="96"/>
      <c r="E18" s="97"/>
    </row>
    <row r="19" spans="4:5" ht="15">
      <c r="D19" s="12"/>
      <c r="E19" s="13"/>
    </row>
    <row r="20" spans="3:5" ht="21" customHeight="1">
      <c r="C20" s="14" t="s">
        <v>18</v>
      </c>
      <c r="D20" s="15" t="s">
        <v>99</v>
      </c>
      <c r="E20" s="10"/>
    </row>
    <row r="21" spans="3:5" ht="15">
      <c r="C21" s="9" t="s">
        <v>25</v>
      </c>
      <c r="D21" s="16">
        <f>'część (1)'!H$6</f>
        <v>0</v>
      </c>
      <c r="E21" s="17"/>
    </row>
    <row r="22" spans="3:5" ht="15">
      <c r="C22" s="9" t="s">
        <v>26</v>
      </c>
      <c r="D22" s="16">
        <f>'część (2)'!H$6</f>
        <v>0</v>
      </c>
      <c r="E22" s="17"/>
    </row>
    <row r="23" spans="3:5" ht="15">
      <c r="C23" s="9" t="s">
        <v>27</v>
      </c>
      <c r="D23" s="16">
        <f>'część (3)'!H$6</f>
        <v>0</v>
      </c>
      <c r="E23" s="17"/>
    </row>
    <row r="24" spans="3:5" ht="15">
      <c r="C24" s="9" t="s">
        <v>28</v>
      </c>
      <c r="D24" s="16">
        <f>'część (4)'!H$6</f>
        <v>0</v>
      </c>
      <c r="E24" s="17"/>
    </row>
    <row r="25" spans="3:5" ht="15">
      <c r="C25" s="9" t="s">
        <v>29</v>
      </c>
      <c r="D25" s="16">
        <f>'część (5)'!H$6</f>
        <v>0</v>
      </c>
      <c r="E25" s="17"/>
    </row>
    <row r="26" spans="3:5" ht="15">
      <c r="C26" s="9" t="s">
        <v>30</v>
      </c>
      <c r="D26" s="16">
        <f>'część (6)'!H$6</f>
        <v>0</v>
      </c>
      <c r="E26" s="17"/>
    </row>
    <row r="27" spans="3:5" ht="15">
      <c r="C27" s="9" t="s">
        <v>31</v>
      </c>
      <c r="D27" s="16">
        <f>'część (7)'!H$6</f>
        <v>0</v>
      </c>
      <c r="E27" s="17"/>
    </row>
    <row r="28" spans="3:5" ht="15">
      <c r="C28" s="9" t="s">
        <v>32</v>
      </c>
      <c r="D28" s="16">
        <f>'część (8)'!H$6</f>
        <v>0</v>
      </c>
      <c r="E28" s="17"/>
    </row>
    <row r="29" spans="3:5" ht="15">
      <c r="C29" s="9" t="s">
        <v>33</v>
      </c>
      <c r="D29" s="16">
        <f>'część (9)'!H$6</f>
        <v>0</v>
      </c>
      <c r="E29" s="17"/>
    </row>
    <row r="30" spans="3:5" ht="15">
      <c r="C30" s="9" t="s">
        <v>34</v>
      </c>
      <c r="D30" s="16">
        <f>'część (10)'!H$6</f>
        <v>0</v>
      </c>
      <c r="E30" s="17"/>
    </row>
    <row r="31" spans="3:5" ht="15">
      <c r="C31" s="9" t="s">
        <v>35</v>
      </c>
      <c r="D31" s="16">
        <f>'część (11)'!H$6</f>
        <v>0</v>
      </c>
      <c r="E31" s="17"/>
    </row>
    <row r="32" spans="3:5" ht="15">
      <c r="C32" s="9" t="s">
        <v>36</v>
      </c>
      <c r="D32" s="16">
        <f>'część (12)'!H$6</f>
        <v>0</v>
      </c>
      <c r="E32" s="17"/>
    </row>
    <row r="33" spans="3:5" ht="15">
      <c r="C33" s="9" t="s">
        <v>37</v>
      </c>
      <c r="D33" s="16">
        <f>'część (13)'!H$6</f>
        <v>0</v>
      </c>
      <c r="E33" s="17"/>
    </row>
    <row r="34" spans="3:5" ht="15">
      <c r="C34" s="9" t="s">
        <v>85</v>
      </c>
      <c r="D34" s="16">
        <f>'część (14)'!G$6</f>
        <v>0</v>
      </c>
      <c r="E34" s="17"/>
    </row>
    <row r="35" spans="3:5" ht="15">
      <c r="C35" s="9" t="s">
        <v>86</v>
      </c>
      <c r="D35" s="16">
        <f>'część (15)'!H$6</f>
        <v>0</v>
      </c>
      <c r="E35" s="17"/>
    </row>
    <row r="36" spans="3:5" ht="15">
      <c r="C36" s="9" t="s">
        <v>87</v>
      </c>
      <c r="D36" s="16">
        <f>'część (16)'!H$6</f>
        <v>0</v>
      </c>
      <c r="E36" s="17"/>
    </row>
    <row r="37" spans="3:5" ht="15">
      <c r="C37" s="9" t="s">
        <v>88</v>
      </c>
      <c r="D37" s="16">
        <f>'część (17)'!H$6</f>
        <v>0</v>
      </c>
      <c r="E37" s="17"/>
    </row>
    <row r="38" spans="3:5" ht="15">
      <c r="C38" s="9" t="s">
        <v>89</v>
      </c>
      <c r="D38" s="16">
        <f>'część (18)'!H$6</f>
        <v>0</v>
      </c>
      <c r="E38" s="17"/>
    </row>
    <row r="39" spans="3:5" ht="15">
      <c r="C39" s="9" t="s">
        <v>90</v>
      </c>
      <c r="D39" s="16">
        <f>'część (19)'!H$6</f>
        <v>0</v>
      </c>
      <c r="E39" s="17"/>
    </row>
    <row r="40" spans="3:5" ht="15">
      <c r="C40" s="9" t="s">
        <v>91</v>
      </c>
      <c r="D40" s="16">
        <f>'część (20)'!H$6</f>
        <v>0</v>
      </c>
      <c r="E40" s="17"/>
    </row>
    <row r="41" spans="3:5" ht="15">
      <c r="C41" s="9" t="s">
        <v>92</v>
      </c>
      <c r="D41" s="16">
        <f>'część (21)'!H$6</f>
        <v>0</v>
      </c>
      <c r="E41" s="17"/>
    </row>
    <row r="42" spans="3:5" ht="15">
      <c r="C42" s="9" t="s">
        <v>93</v>
      </c>
      <c r="D42" s="16">
        <f>'część (22)'!H$6</f>
        <v>0</v>
      </c>
      <c r="E42" s="17"/>
    </row>
    <row r="43" spans="3:5" ht="15">
      <c r="C43" s="9" t="s">
        <v>94</v>
      </c>
      <c r="D43" s="16">
        <f>'część (23)'!H$6</f>
        <v>0</v>
      </c>
      <c r="E43" s="17"/>
    </row>
    <row r="44" spans="3:5" ht="36" customHeight="1">
      <c r="C44" s="89" t="s">
        <v>96</v>
      </c>
      <c r="D44" s="104"/>
      <c r="E44" s="104"/>
    </row>
    <row r="45" spans="4:5" ht="15">
      <c r="D45" s="18"/>
      <c r="E45" s="17"/>
    </row>
    <row r="46" spans="2:5" ht="34.5" customHeight="1">
      <c r="B46" s="5" t="s">
        <v>3</v>
      </c>
      <c r="C46" s="86" t="s">
        <v>70</v>
      </c>
      <c r="D46" s="86"/>
      <c r="E46" s="86"/>
    </row>
    <row r="47" spans="3:5" ht="50.25" customHeight="1">
      <c r="C47" s="87" t="s">
        <v>71</v>
      </c>
      <c r="D47" s="88"/>
      <c r="E47" s="19" t="s">
        <v>72</v>
      </c>
    </row>
    <row r="48" spans="3:5" ht="57.75" customHeight="1">
      <c r="C48" s="86" t="s">
        <v>73</v>
      </c>
      <c r="D48" s="86"/>
      <c r="E48" s="86"/>
    </row>
    <row r="49" spans="2:5" ht="31.5" customHeight="1">
      <c r="B49" s="5" t="s">
        <v>4</v>
      </c>
      <c r="C49" s="89" t="s">
        <v>74</v>
      </c>
      <c r="D49" s="89"/>
      <c r="E49" s="89"/>
    </row>
    <row r="50" spans="3:5" ht="33" customHeight="1">
      <c r="C50" s="87" t="s">
        <v>75</v>
      </c>
      <c r="D50" s="88"/>
      <c r="E50" s="19" t="s">
        <v>76</v>
      </c>
    </row>
    <row r="51" spans="3:5" ht="101.25" customHeight="1">
      <c r="C51" s="83" t="s">
        <v>109</v>
      </c>
      <c r="D51" s="84"/>
      <c r="E51" s="84"/>
    </row>
    <row r="52" spans="2:5" ht="18.75" customHeight="1">
      <c r="B52" s="5" t="s">
        <v>5</v>
      </c>
      <c r="C52" s="89" t="s">
        <v>77</v>
      </c>
      <c r="D52" s="89"/>
      <c r="E52" s="89"/>
    </row>
    <row r="53" spans="3:5" ht="94.5" customHeight="1">
      <c r="C53" s="81" t="s">
        <v>78</v>
      </c>
      <c r="D53" s="82"/>
      <c r="E53" s="19" t="s">
        <v>79</v>
      </c>
    </row>
    <row r="54" spans="3:5" ht="25.5" customHeight="1">
      <c r="C54" s="83" t="s">
        <v>80</v>
      </c>
      <c r="D54" s="84"/>
      <c r="E54" s="84"/>
    </row>
    <row r="55" spans="2:5" ht="38.25" customHeight="1">
      <c r="B55" s="5" t="s">
        <v>40</v>
      </c>
      <c r="C55" s="86" t="s">
        <v>81</v>
      </c>
      <c r="D55" s="86"/>
      <c r="E55" s="86"/>
    </row>
    <row r="56" spans="2:5" ht="23.25" customHeight="1">
      <c r="B56" s="5" t="s">
        <v>46</v>
      </c>
      <c r="C56" s="90" t="s">
        <v>82</v>
      </c>
      <c r="D56" s="89"/>
      <c r="E56" s="91"/>
    </row>
    <row r="57" spans="2:5" ht="42.75" customHeight="1">
      <c r="B57" s="5" t="s">
        <v>6</v>
      </c>
      <c r="C57" s="92" t="s">
        <v>66</v>
      </c>
      <c r="D57" s="92"/>
      <c r="E57" s="92"/>
    </row>
    <row r="58" spans="2:5" ht="129" customHeight="1">
      <c r="B58" s="5" t="s">
        <v>7</v>
      </c>
      <c r="C58" s="85" t="s">
        <v>247</v>
      </c>
      <c r="D58" s="85"/>
      <c r="E58" s="85"/>
    </row>
    <row r="59" spans="2:5" ht="69.75" customHeight="1">
      <c r="B59" s="5" t="s">
        <v>20</v>
      </c>
      <c r="C59" s="103" t="s">
        <v>112</v>
      </c>
      <c r="D59" s="103"/>
      <c r="E59" s="103"/>
    </row>
    <row r="60" spans="2:5" ht="69.75" customHeight="1">
      <c r="B60" s="5" t="s">
        <v>45</v>
      </c>
      <c r="C60" s="103" t="s">
        <v>113</v>
      </c>
      <c r="D60" s="103"/>
      <c r="E60" s="103"/>
    </row>
    <row r="61" spans="2:5" ht="39.75" customHeight="1">
      <c r="B61" s="5" t="s">
        <v>1</v>
      </c>
      <c r="C61" s="89" t="s">
        <v>23</v>
      </c>
      <c r="D61" s="90"/>
      <c r="E61" s="90"/>
    </row>
    <row r="62" spans="2:5" s="20" customFormat="1" ht="29.25" customHeight="1">
      <c r="B62" s="5" t="s">
        <v>0</v>
      </c>
      <c r="C62" s="89" t="s">
        <v>83</v>
      </c>
      <c r="D62" s="90"/>
      <c r="E62" s="90"/>
    </row>
    <row r="63" spans="2:5" s="20" customFormat="1" ht="42" customHeight="1">
      <c r="B63" s="5" t="s">
        <v>110</v>
      </c>
      <c r="C63" s="89" t="s">
        <v>41</v>
      </c>
      <c r="D63" s="90"/>
      <c r="E63" s="90"/>
    </row>
    <row r="64" spans="2:5" ht="18" customHeight="1">
      <c r="B64" s="5" t="s">
        <v>111</v>
      </c>
      <c r="C64" s="21" t="s">
        <v>8</v>
      </c>
      <c r="D64" s="21"/>
      <c r="E64" s="22"/>
    </row>
    <row r="65" spans="3:5" ht="18" customHeight="1">
      <c r="C65" s="12"/>
      <c r="D65" s="12"/>
      <c r="E65" s="6"/>
    </row>
    <row r="66" spans="3:5" ht="18" customHeight="1">
      <c r="C66" s="98" t="s">
        <v>21</v>
      </c>
      <c r="D66" s="100"/>
      <c r="E66" s="99"/>
    </row>
    <row r="67" spans="3:5" ht="18" customHeight="1">
      <c r="C67" s="98" t="s">
        <v>9</v>
      </c>
      <c r="D67" s="99"/>
      <c r="E67" s="9" t="s">
        <v>10</v>
      </c>
    </row>
    <row r="68" spans="3:5" ht="18" customHeight="1">
      <c r="C68" s="107"/>
      <c r="D68" s="108"/>
      <c r="E68" s="9"/>
    </row>
    <row r="69" spans="3:5" ht="18" customHeight="1">
      <c r="C69" s="107"/>
      <c r="D69" s="108"/>
      <c r="E69" s="9"/>
    </row>
    <row r="70" spans="3:5" ht="18" customHeight="1">
      <c r="C70" s="23" t="s">
        <v>11</v>
      </c>
      <c r="D70" s="23"/>
      <c r="E70" s="6"/>
    </row>
    <row r="71" spans="3:5" ht="18" customHeight="1">
      <c r="C71" s="98" t="s">
        <v>22</v>
      </c>
      <c r="D71" s="100"/>
      <c r="E71" s="99"/>
    </row>
    <row r="72" spans="3:5" ht="18" customHeight="1">
      <c r="C72" s="24" t="s">
        <v>9</v>
      </c>
      <c r="D72" s="25" t="s">
        <v>10</v>
      </c>
      <c r="E72" s="26" t="s">
        <v>12</v>
      </c>
    </row>
    <row r="73" spans="3:5" ht="18" customHeight="1">
      <c r="C73" s="27"/>
      <c r="D73" s="25"/>
      <c r="E73" s="28"/>
    </row>
    <row r="74" spans="3:5" ht="18" customHeight="1">
      <c r="C74" s="27"/>
      <c r="D74" s="25"/>
      <c r="E74" s="28"/>
    </row>
    <row r="75" spans="3:5" ht="18" customHeight="1">
      <c r="C75" s="23"/>
      <c r="D75" s="23"/>
      <c r="E75" s="6"/>
    </row>
    <row r="76" spans="3:5" ht="18" customHeight="1">
      <c r="C76" s="98" t="s">
        <v>24</v>
      </c>
      <c r="D76" s="100"/>
      <c r="E76" s="99"/>
    </row>
    <row r="77" spans="3:5" ht="18" customHeight="1">
      <c r="C77" s="105" t="s">
        <v>13</v>
      </c>
      <c r="D77" s="105"/>
      <c r="E77" s="9" t="s">
        <v>84</v>
      </c>
    </row>
    <row r="78" spans="3:5" ht="18" customHeight="1">
      <c r="C78" s="102"/>
      <c r="D78" s="102"/>
      <c r="E78" s="9"/>
    </row>
    <row r="79" ht="34.5" customHeight="1"/>
    <row r="80" spans="3:5" ht="21" customHeight="1">
      <c r="C80" s="106"/>
      <c r="D80" s="97"/>
      <c r="E80" s="97"/>
    </row>
  </sheetData>
  <sheetProtection/>
  <mergeCells count="39">
    <mergeCell ref="C59:E59"/>
    <mergeCell ref="C60:E60"/>
    <mergeCell ref="C44:E44"/>
    <mergeCell ref="C77:D77"/>
    <mergeCell ref="C78:D78"/>
    <mergeCell ref="C80:E80"/>
    <mergeCell ref="C68:D68"/>
    <mergeCell ref="C69:D69"/>
    <mergeCell ref="C71:E71"/>
    <mergeCell ref="C76:E76"/>
    <mergeCell ref="C67:D67"/>
    <mergeCell ref="C66:E66"/>
    <mergeCell ref="D6:E6"/>
    <mergeCell ref="D13:E13"/>
    <mergeCell ref="D11:E11"/>
    <mergeCell ref="D14:E14"/>
    <mergeCell ref="D8:E8"/>
    <mergeCell ref="D16:E16"/>
    <mergeCell ref="D15:E15"/>
    <mergeCell ref="D9:E9"/>
    <mergeCell ref="C63:E63"/>
    <mergeCell ref="C52:E52"/>
    <mergeCell ref="C55:E55"/>
    <mergeCell ref="C56:E56"/>
    <mergeCell ref="C57:E57"/>
    <mergeCell ref="D10:E10"/>
    <mergeCell ref="D12:E12"/>
    <mergeCell ref="C61:E61"/>
    <mergeCell ref="C62:E62"/>
    <mergeCell ref="C18:E18"/>
    <mergeCell ref="C53:D53"/>
    <mergeCell ref="C54:E54"/>
    <mergeCell ref="C58:E58"/>
    <mergeCell ref="C46:E46"/>
    <mergeCell ref="C47:D47"/>
    <mergeCell ref="C48:E48"/>
    <mergeCell ref="C51:E51"/>
    <mergeCell ref="C49:E49"/>
    <mergeCell ref="C50:D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PageLayoutView="85" workbookViewId="0" topLeftCell="F6">
      <selection activeCell="N15" sqref="N15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4.125" style="12" customWidth="1"/>
    <col min="4" max="4" width="30.00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18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236</v>
      </c>
      <c r="D10" s="41" t="s">
        <v>101</v>
      </c>
      <c r="E10" s="42" t="s">
        <v>61</v>
      </c>
      <c r="F10" s="43"/>
      <c r="G10" s="41" t="str">
        <f>"Nazwa handlowa /
"&amp;C10&amp;" / 
"&amp;D10</f>
        <v>Nazwa handlowa /
Dawka/
wymiary / 
Postać / Opakowanie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50">
      <c r="A11" s="62" t="s">
        <v>2</v>
      </c>
      <c r="B11" s="56" t="s">
        <v>202</v>
      </c>
      <c r="C11" s="57" t="s">
        <v>203</v>
      </c>
      <c r="D11" s="56" t="s">
        <v>204</v>
      </c>
      <c r="E11" s="70">
        <v>700</v>
      </c>
      <c r="F11" s="60" t="s">
        <v>67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50">
      <c r="A12" s="62" t="s">
        <v>3</v>
      </c>
      <c r="B12" s="56" t="s">
        <v>202</v>
      </c>
      <c r="C12" s="57" t="s">
        <v>205</v>
      </c>
      <c r="D12" s="56" t="s">
        <v>204</v>
      </c>
      <c r="E12" s="70">
        <v>50</v>
      </c>
      <c r="F12" s="60" t="s">
        <v>67</v>
      </c>
      <c r="G12" s="45" t="s">
        <v>65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45">
      <c r="A13" s="62" t="s">
        <v>4</v>
      </c>
      <c r="B13" s="56" t="s">
        <v>240</v>
      </c>
      <c r="C13" s="57" t="s">
        <v>207</v>
      </c>
      <c r="D13" s="56" t="s">
        <v>206</v>
      </c>
      <c r="E13" s="70">
        <v>10</v>
      </c>
      <c r="F13" s="60" t="s">
        <v>67</v>
      </c>
      <c r="G13" s="45" t="s">
        <v>192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45">
      <c r="A14" s="62" t="s">
        <v>5</v>
      </c>
      <c r="B14" s="56" t="s">
        <v>240</v>
      </c>
      <c r="C14" s="57" t="s">
        <v>208</v>
      </c>
      <c r="D14" s="56" t="s">
        <v>206</v>
      </c>
      <c r="E14" s="70">
        <v>550</v>
      </c>
      <c r="F14" s="60" t="s">
        <v>67</v>
      </c>
      <c r="G14" s="45" t="s">
        <v>192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5" spans="2:5" ht="15">
      <c r="B15" s="115"/>
      <c r="C15" s="116"/>
      <c r="D15" s="116"/>
      <c r="E15" s="116"/>
    </row>
    <row r="16" spans="2:6" ht="19.5" customHeight="1">
      <c r="B16" s="112" t="s">
        <v>241</v>
      </c>
      <c r="C16" s="113"/>
      <c r="D16" s="113"/>
      <c r="E16" s="113"/>
      <c r="F16" s="113"/>
    </row>
    <row r="17" ht="15">
      <c r="E17" s="12"/>
    </row>
    <row r="18" spans="2:14" ht="15">
      <c r="B18" s="111" t="s">
        <v>96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</sheetData>
  <sheetProtection/>
  <mergeCells count="5">
    <mergeCell ref="B18:N18"/>
    <mergeCell ref="G2:I2"/>
    <mergeCell ref="H6:I6"/>
    <mergeCell ref="B16:F16"/>
    <mergeCell ref="B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0"/>
  <sheetViews>
    <sheetView showGridLines="0" zoomScalePageLayoutView="85" workbookViewId="0" topLeftCell="D14">
      <selection activeCell="N16" sqref="N16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9.25390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19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SUM(N11:N16)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72" t="s">
        <v>16</v>
      </c>
      <c r="D10" s="41" t="s">
        <v>57</v>
      </c>
      <c r="E10" s="42" t="s">
        <v>61</v>
      </c>
      <c r="F10" s="43"/>
      <c r="G10" s="41" t="str">
        <f>"Nazwa handlowa /
"&amp;C10&amp;" / 
"&amp;D10</f>
        <v>Nazwa handlowa /
Dawka / 
Postać /Opakowanie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10">
      <c r="A11" s="62" t="s">
        <v>2</v>
      </c>
      <c r="B11" s="56" t="s">
        <v>212</v>
      </c>
      <c r="C11" s="57" t="s">
        <v>100</v>
      </c>
      <c r="D11" s="56" t="s">
        <v>213</v>
      </c>
      <c r="E11" s="55">
        <v>270</v>
      </c>
      <c r="F11" s="60" t="s">
        <v>128</v>
      </c>
      <c r="G11" s="45" t="s">
        <v>65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210">
      <c r="A12" s="62" t="s">
        <v>3</v>
      </c>
      <c r="B12" s="56" t="s">
        <v>212</v>
      </c>
      <c r="C12" s="57" t="s">
        <v>203</v>
      </c>
      <c r="D12" s="56" t="s">
        <v>214</v>
      </c>
      <c r="E12" s="55">
        <v>400</v>
      </c>
      <c r="F12" s="60" t="s">
        <v>128</v>
      </c>
      <c r="G12" s="45" t="s">
        <v>65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210">
      <c r="A13" s="62" t="s">
        <v>4</v>
      </c>
      <c r="B13" s="56" t="s">
        <v>212</v>
      </c>
      <c r="C13" s="57" t="s">
        <v>205</v>
      </c>
      <c r="D13" s="56" t="s">
        <v>214</v>
      </c>
      <c r="E13" s="55">
        <v>20</v>
      </c>
      <c r="F13" s="60" t="s">
        <v>128</v>
      </c>
      <c r="G13" s="45" t="s">
        <v>65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4" spans="1:14" ht="212.25">
      <c r="A14" s="62" t="s">
        <v>5</v>
      </c>
      <c r="B14" s="56" t="s">
        <v>219</v>
      </c>
      <c r="C14" s="57" t="s">
        <v>215</v>
      </c>
      <c r="D14" s="56" t="s">
        <v>213</v>
      </c>
      <c r="E14" s="55">
        <v>5</v>
      </c>
      <c r="F14" s="60" t="s">
        <v>128</v>
      </c>
      <c r="G14" s="45" t="s">
        <v>65</v>
      </c>
      <c r="H14" s="45"/>
      <c r="I14" s="45"/>
      <c r="J14" s="46"/>
      <c r="K14" s="45"/>
      <c r="L14" s="45" t="str">
        <f>IF(K14=0,"0,00",IF(K14&gt;0,ROUND(E14/K14,2)))</f>
        <v>0,00</v>
      </c>
      <c r="M14" s="45"/>
      <c r="N14" s="47">
        <f>ROUND(L14*ROUND(M14,2),2)</f>
        <v>0</v>
      </c>
    </row>
    <row r="15" spans="1:14" ht="60">
      <c r="A15" s="73" t="s">
        <v>44</v>
      </c>
      <c r="B15" s="73" t="s">
        <v>15</v>
      </c>
      <c r="C15" s="73" t="s">
        <v>183</v>
      </c>
      <c r="D15" s="73" t="s">
        <v>57</v>
      </c>
      <c r="E15" s="74" t="s">
        <v>61</v>
      </c>
      <c r="F15" s="60"/>
      <c r="G15" s="71" t="s">
        <v>210</v>
      </c>
      <c r="H15" s="41" t="s">
        <v>168</v>
      </c>
      <c r="I15" s="41" t="str">
        <f>B15</f>
        <v>Skład</v>
      </c>
      <c r="J15" s="44" t="s">
        <v>238</v>
      </c>
      <c r="K15" s="41" t="s">
        <v>38</v>
      </c>
      <c r="L15" s="41" t="s">
        <v>39</v>
      </c>
      <c r="M15" s="44" t="s">
        <v>98</v>
      </c>
      <c r="N15" s="41" t="s">
        <v>17</v>
      </c>
    </row>
    <row r="16" spans="1:14" ht="135">
      <c r="A16" s="62" t="s">
        <v>40</v>
      </c>
      <c r="B16" s="56" t="s">
        <v>216</v>
      </c>
      <c r="C16" s="57" t="s">
        <v>217</v>
      </c>
      <c r="D16" s="57" t="s">
        <v>218</v>
      </c>
      <c r="E16" s="55">
        <v>225</v>
      </c>
      <c r="F16" s="60" t="s">
        <v>128</v>
      </c>
      <c r="G16" s="45" t="s">
        <v>211</v>
      </c>
      <c r="H16" s="45"/>
      <c r="I16" s="45"/>
      <c r="J16" s="46"/>
      <c r="K16" s="45"/>
      <c r="L16" s="45" t="str">
        <f>IF(K16=0,"0,00",IF(K16&gt;0,ROUND(E16/K16,2)))</f>
        <v>0,00</v>
      </c>
      <c r="M16" s="45"/>
      <c r="N16" s="47">
        <f>ROUND(L16*ROUND(M16,2),2)</f>
        <v>0</v>
      </c>
    </row>
    <row r="18" spans="2:6" ht="19.5" customHeight="1">
      <c r="B18" s="112" t="s">
        <v>209</v>
      </c>
      <c r="C18" s="113"/>
      <c r="D18" s="113"/>
      <c r="E18" s="113"/>
      <c r="F18" s="113"/>
    </row>
    <row r="19" ht="15">
      <c r="E19" s="12"/>
    </row>
    <row r="20" spans="2:14" ht="15">
      <c r="B20" s="111" t="s">
        <v>96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</sheetData>
  <sheetProtection/>
  <mergeCells count="4">
    <mergeCell ref="B20:N20"/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5" workbookViewId="0" topLeftCell="F1">
      <selection activeCell="N12" sqref="N12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4.25390625" style="12" customWidth="1"/>
    <col min="4" max="4" width="28.37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20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05">
      <c r="A11" s="62" t="s">
        <v>2</v>
      </c>
      <c r="B11" s="56" t="s">
        <v>220</v>
      </c>
      <c r="C11" s="56" t="s">
        <v>171</v>
      </c>
      <c r="D11" s="48"/>
      <c r="E11" s="69">
        <v>2100</v>
      </c>
      <c r="F11" s="60" t="s">
        <v>128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105">
      <c r="A12" s="62" t="s">
        <v>3</v>
      </c>
      <c r="B12" s="56" t="s">
        <v>220</v>
      </c>
      <c r="C12" s="56" t="s">
        <v>173</v>
      </c>
      <c r="D12" s="48"/>
      <c r="E12" s="69">
        <v>3600</v>
      </c>
      <c r="F12" s="60" t="s">
        <v>128</v>
      </c>
      <c r="G12" s="45" t="s">
        <v>192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4" spans="2:6" ht="21" customHeight="1">
      <c r="B14" s="112" t="s">
        <v>187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PageLayoutView="80" workbookViewId="0" topLeftCell="E1">
      <selection activeCell="N12" sqref="N12"/>
    </sheetView>
  </sheetViews>
  <sheetFormatPr defaultColWidth="9.00390625" defaultRowHeight="12.75"/>
  <cols>
    <col min="1" max="1" width="5.375" style="12" customWidth="1"/>
    <col min="2" max="2" width="31.875" style="12" customWidth="1"/>
    <col min="3" max="3" width="23.625" style="12" customWidth="1"/>
    <col min="4" max="4" width="47.3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79.5" customHeight="1">
      <c r="A10" s="41" t="s">
        <v>44</v>
      </c>
      <c r="B10" s="41" t="s">
        <v>15</v>
      </c>
      <c r="C10" s="41" t="s">
        <v>16</v>
      </c>
      <c r="D10" s="41" t="s">
        <v>57</v>
      </c>
      <c r="E10" s="42" t="s">
        <v>64</v>
      </c>
      <c r="F10" s="43"/>
      <c r="G10" s="41" t="str">
        <f>"Nazwa handlowa /
"&amp;C10&amp;" / 
"&amp;D10</f>
        <v>Nazwa handlowa /
Dawka / 
Postać /Opakowanie</v>
      </c>
      <c r="H10" s="41" t="s">
        <v>168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95" customHeight="1">
      <c r="A11" s="62" t="s">
        <v>2</v>
      </c>
      <c r="B11" s="48" t="s">
        <v>222</v>
      </c>
      <c r="C11" s="48" t="s">
        <v>203</v>
      </c>
      <c r="D11" s="48" t="s">
        <v>223</v>
      </c>
      <c r="E11" s="48">
        <v>10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60">
      <c r="A12" s="62" t="s">
        <v>3</v>
      </c>
      <c r="B12" s="56" t="s">
        <v>242</v>
      </c>
      <c r="C12" s="48" t="s">
        <v>224</v>
      </c>
      <c r="D12" s="48" t="s">
        <v>206</v>
      </c>
      <c r="E12" s="75">
        <v>10</v>
      </c>
      <c r="F12" s="60" t="s">
        <v>128</v>
      </c>
      <c r="G12" s="45" t="s">
        <v>237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spans="2:6" ht="39" customHeight="1">
      <c r="B14" s="112" t="s">
        <v>221</v>
      </c>
      <c r="C14" s="113"/>
      <c r="D14" s="113"/>
      <c r="E14" s="113"/>
      <c r="F14" s="113"/>
    </row>
    <row r="15" ht="15">
      <c r="E15" s="12"/>
    </row>
    <row r="16" spans="2:14" ht="15">
      <c r="B16" s="111" t="s">
        <v>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</sheetData>
  <sheetProtection/>
  <mergeCells count="4">
    <mergeCell ref="B16:N16"/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0" workbookViewId="0" topLeftCell="A12">
      <selection activeCell="N13" sqref="N13"/>
    </sheetView>
  </sheetViews>
  <sheetFormatPr defaultColWidth="9.00390625" defaultRowHeight="12.75"/>
  <cols>
    <col min="1" max="1" width="5.375" style="12" customWidth="1"/>
    <col min="2" max="2" width="35.375" style="12" customWidth="1"/>
    <col min="3" max="3" width="20.375" style="12" customWidth="1"/>
    <col min="4" max="4" width="28.75390625" style="12" hidden="1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/>
      <c r="E10" s="42" t="s">
        <v>61</v>
      </c>
      <c r="F10" s="43"/>
      <c r="G10" s="41" t="str">
        <f>"Nazwa handlowa /
"&amp;C10&amp;" / 
"&amp;D10</f>
        <v>Nazwa handlowa /
Wymiary / 
</v>
      </c>
      <c r="H10" s="41" t="s">
        <v>230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248.25" customHeight="1">
      <c r="A11" s="62" t="s">
        <v>2</v>
      </c>
      <c r="B11" s="76" t="s">
        <v>226</v>
      </c>
      <c r="C11" s="48" t="s">
        <v>227</v>
      </c>
      <c r="D11" s="48"/>
      <c r="E11" s="48">
        <v>540</v>
      </c>
      <c r="F11" s="60" t="s">
        <v>128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2" spans="1:14" ht="230.25" customHeight="1">
      <c r="A12" s="62" t="s">
        <v>3</v>
      </c>
      <c r="B12" s="76" t="s">
        <v>226</v>
      </c>
      <c r="C12" s="48" t="s">
        <v>228</v>
      </c>
      <c r="D12" s="48"/>
      <c r="E12" s="48">
        <v>500</v>
      </c>
      <c r="F12" s="60" t="s">
        <v>128</v>
      </c>
      <c r="G12" s="45" t="s">
        <v>192</v>
      </c>
      <c r="H12" s="45"/>
      <c r="I12" s="45"/>
      <c r="J12" s="46"/>
      <c r="K12" s="45"/>
      <c r="L12" s="45" t="str">
        <f>IF(K12=0,"0,00",IF(K12&gt;0,ROUND(E12/K12,2)))</f>
        <v>0,00</v>
      </c>
      <c r="M12" s="45"/>
      <c r="N12" s="47">
        <f>ROUND(L12*ROUND(M12,2),2)</f>
        <v>0</v>
      </c>
    </row>
    <row r="13" spans="1:14" ht="249" customHeight="1">
      <c r="A13" s="62" t="s">
        <v>4</v>
      </c>
      <c r="B13" s="76" t="s">
        <v>226</v>
      </c>
      <c r="C13" s="48" t="s">
        <v>229</v>
      </c>
      <c r="D13" s="48"/>
      <c r="E13" s="48">
        <v>150</v>
      </c>
      <c r="F13" s="60" t="s">
        <v>128</v>
      </c>
      <c r="G13" s="45" t="s">
        <v>192</v>
      </c>
      <c r="H13" s="45"/>
      <c r="I13" s="45"/>
      <c r="J13" s="46"/>
      <c r="K13" s="45"/>
      <c r="L13" s="45" t="str">
        <f>IF(K13=0,"0,00",IF(K13&gt;0,ROUND(E13/K13,2)))</f>
        <v>0,00</v>
      </c>
      <c r="M13" s="45"/>
      <c r="N13" s="47">
        <f>ROUND(L13*ROUND(M13,2),2)</f>
        <v>0</v>
      </c>
    </row>
    <row r="15" spans="2:6" ht="15">
      <c r="B15" s="112" t="s">
        <v>225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zoomScalePageLayoutView="80" workbookViewId="0" topLeftCell="E1">
      <selection activeCell="N11" sqref="N11"/>
    </sheetView>
  </sheetViews>
  <sheetFormatPr defaultColWidth="9.00390625" defaultRowHeight="12.75"/>
  <cols>
    <col min="1" max="1" width="5.375" style="12" customWidth="1"/>
    <col min="2" max="2" width="20.25390625" style="12" customWidth="1"/>
    <col min="3" max="3" width="17.125" style="12" customWidth="1"/>
    <col min="4" max="4" width="26.8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183</v>
      </c>
      <c r="D10" s="41" t="s">
        <v>101</v>
      </c>
      <c r="E10" s="42" t="s">
        <v>61</v>
      </c>
      <c r="F10" s="43"/>
      <c r="G10" s="41" t="str">
        <f>"Nazwa handlowa /
"&amp;C10&amp;" / 
"&amp;D10</f>
        <v>Nazwa handlowa /
Wymiary / 
Postać / Opakowanie</v>
      </c>
      <c r="H10" s="41" t="s">
        <v>230</v>
      </c>
      <c r="I10" s="41" t="str">
        <f>B10</f>
        <v>Skład</v>
      </c>
      <c r="J10" s="44" t="s">
        <v>238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75">
      <c r="A11" s="62" t="s">
        <v>2</v>
      </c>
      <c r="B11" s="56" t="s">
        <v>231</v>
      </c>
      <c r="C11" s="77" t="s">
        <v>232</v>
      </c>
      <c r="D11" s="56" t="s">
        <v>233</v>
      </c>
      <c r="E11" s="69">
        <v>150</v>
      </c>
      <c r="F11" s="60" t="s">
        <v>67</v>
      </c>
      <c r="G11" s="45" t="s">
        <v>192</v>
      </c>
      <c r="H11" s="45"/>
      <c r="I11" s="45"/>
      <c r="J11" s="46"/>
      <c r="K11" s="45"/>
      <c r="L11" s="45" t="str">
        <f>IF(K11=0,"0,00",IF(K11&gt;0,ROUND(E11/K11,2)))</f>
        <v>0,00</v>
      </c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110" zoomScaleNormal="110" zoomScalePageLayoutView="85" workbookViewId="0" topLeftCell="G1">
      <selection activeCell="N11" sqref="N11"/>
    </sheetView>
  </sheetViews>
  <sheetFormatPr defaultColWidth="9.00390625" defaultRowHeight="12.75"/>
  <cols>
    <col min="1" max="1" width="5.375" style="12" customWidth="1"/>
    <col min="2" max="2" width="13.125" style="12" customWidth="1"/>
    <col min="3" max="3" width="17.625" style="12" customWidth="1"/>
    <col min="4" max="4" width="22.7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1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49" t="s">
        <v>2</v>
      </c>
      <c r="B11" s="51" t="s">
        <v>114</v>
      </c>
      <c r="C11" s="51" t="s">
        <v>115</v>
      </c>
      <c r="D11" s="52" t="s">
        <v>116</v>
      </c>
      <c r="E11" s="53">
        <v>1620</v>
      </c>
      <c r="F11" s="50" t="s">
        <v>67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F1">
      <selection activeCell="N14" sqref="N14"/>
    </sheetView>
  </sheetViews>
  <sheetFormatPr defaultColWidth="9.00390625" defaultRowHeight="12.75"/>
  <cols>
    <col min="1" max="1" width="5.375" style="12" customWidth="1"/>
    <col min="2" max="2" width="13.75390625" style="12" customWidth="1"/>
    <col min="3" max="3" width="16.2539062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2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SUM(N11:N14)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57</v>
      </c>
      <c r="E10" s="42" t="s">
        <v>64</v>
      </c>
      <c r="F10" s="43"/>
      <c r="G10" s="41" t="str">
        <f>"Nazwa handlowa /
"&amp;C10&amp;" / 
"&amp;D10</f>
        <v>Nazwa handlowa /
Dawka / 
Postać /Opakowanie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49" t="s">
        <v>2</v>
      </c>
      <c r="B11" s="54" t="s">
        <v>117</v>
      </c>
      <c r="C11" s="54" t="s">
        <v>118</v>
      </c>
      <c r="D11" s="54" t="s">
        <v>119</v>
      </c>
      <c r="E11" s="55">
        <v>36</v>
      </c>
      <c r="F11" s="60" t="s">
        <v>68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49" t="s">
        <v>3</v>
      </c>
      <c r="B12" s="56" t="s">
        <v>120</v>
      </c>
      <c r="C12" s="57" t="s">
        <v>121</v>
      </c>
      <c r="D12" s="56" t="s">
        <v>243</v>
      </c>
      <c r="E12" s="57">
        <v>360</v>
      </c>
      <c r="F12" s="78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60">
      <c r="A13" s="49" t="s">
        <v>4</v>
      </c>
      <c r="B13" s="58" t="s">
        <v>122</v>
      </c>
      <c r="C13" s="58" t="s">
        <v>123</v>
      </c>
      <c r="D13" s="58" t="s">
        <v>124</v>
      </c>
      <c r="E13" s="59">
        <v>144000</v>
      </c>
      <c r="F13" s="78" t="s">
        <v>128</v>
      </c>
      <c r="G13" s="45" t="s">
        <v>65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4" spans="1:14" ht="45">
      <c r="A14" s="49" t="s">
        <v>5</v>
      </c>
      <c r="B14" s="58" t="s">
        <v>125</v>
      </c>
      <c r="C14" s="58" t="s">
        <v>126</v>
      </c>
      <c r="D14" s="58" t="s">
        <v>127</v>
      </c>
      <c r="E14" s="59">
        <v>180</v>
      </c>
      <c r="F14" s="78" t="s">
        <v>128</v>
      </c>
      <c r="G14" s="45" t="s">
        <v>65</v>
      </c>
      <c r="H14" s="45"/>
      <c r="I14" s="45"/>
      <c r="J14" s="46"/>
      <c r="K14" s="45"/>
      <c r="L14" s="45"/>
      <c r="M14" s="45"/>
      <c r="N14" s="47">
        <f>ROUND(L14*ROUND(M14,2),2)</f>
        <v>0</v>
      </c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3">
    <mergeCell ref="B17:N17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8.00390625" style="12" customWidth="1"/>
    <col min="3" max="3" width="10.375" style="12" customWidth="1"/>
    <col min="4" max="4" width="23.625" style="12" customWidth="1"/>
    <col min="5" max="5" width="13.875" style="13" customWidth="1"/>
    <col min="6" max="6" width="11.75390625" style="12" customWidth="1"/>
    <col min="7" max="10" width="36.875" style="12" customWidth="1"/>
    <col min="11" max="11" width="15.75390625" style="12" customWidth="1"/>
    <col min="12" max="12" width="15.75390625" style="12" hidden="1" customWidth="1"/>
    <col min="13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3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45">
      <c r="A10" s="41" t="s">
        <v>44</v>
      </c>
      <c r="B10" s="41" t="s">
        <v>15</v>
      </c>
      <c r="C10" s="41" t="s">
        <v>16</v>
      </c>
      <c r="D10" s="41" t="s">
        <v>101</v>
      </c>
      <c r="E10" s="42" t="s">
        <v>64</v>
      </c>
      <c r="F10" s="43"/>
      <c r="G10" s="41" t="str">
        <f>"Nazwa handlowa /
"&amp;C10&amp;" / 
"&amp;D10</f>
        <v>Nazwa handlowa /
Dawka / 
Postać / Opakowanie</v>
      </c>
      <c r="H10" s="41" t="s">
        <v>60</v>
      </c>
      <c r="I10" s="41" t="str">
        <f>B10</f>
        <v>Skład</v>
      </c>
      <c r="J10" s="41" t="s">
        <v>169</v>
      </c>
      <c r="K10" s="41" t="s">
        <v>135</v>
      </c>
      <c r="L10" s="41"/>
      <c r="M10" s="44" t="s">
        <v>136</v>
      </c>
      <c r="N10" s="41" t="s">
        <v>17</v>
      </c>
    </row>
    <row r="11" spans="1:14" ht="135">
      <c r="A11" s="62" t="s">
        <v>2</v>
      </c>
      <c r="B11" s="54" t="s">
        <v>129</v>
      </c>
      <c r="C11" s="54" t="s">
        <v>130</v>
      </c>
      <c r="D11" s="54" t="s">
        <v>131</v>
      </c>
      <c r="E11" s="61">
        <v>32500</v>
      </c>
      <c r="F11" s="60" t="s">
        <v>132</v>
      </c>
      <c r="G11" s="45" t="s">
        <v>133</v>
      </c>
      <c r="H11" s="45"/>
      <c r="I11" s="45"/>
      <c r="J11" s="46" t="s">
        <v>134</v>
      </c>
      <c r="K11" s="45"/>
      <c r="L11" s="45"/>
      <c r="M11" s="45"/>
      <c r="N11" s="47">
        <f>ROUND(L11*ROUND(M11,2),2)</f>
        <v>0</v>
      </c>
    </row>
    <row r="12" ht="15">
      <c r="E12" s="12"/>
    </row>
    <row r="13" spans="2:14" ht="15">
      <c r="B13" s="111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</sheetData>
  <sheetProtection/>
  <mergeCells count="3">
    <mergeCell ref="B13:N13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0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6.00390625" style="12" customWidth="1"/>
    <col min="3" max="3" width="13.875" style="12" customWidth="1"/>
    <col min="4" max="4" width="21.7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4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3" t="s">
        <v>138</v>
      </c>
      <c r="C11" s="63" t="s">
        <v>139</v>
      </c>
      <c r="D11" s="63" t="s">
        <v>140</v>
      </c>
      <c r="E11" s="64">
        <v>270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spans="2:6" ht="33" customHeight="1">
      <c r="B13" s="112" t="s">
        <v>137</v>
      </c>
      <c r="C13" s="113"/>
      <c r="D13" s="113"/>
      <c r="E13" s="113"/>
      <c r="F13" s="113"/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4">
    <mergeCell ref="B15:N15"/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PageLayoutView="85" workbookViewId="0" topLeftCell="D1">
      <selection activeCell="N13" sqref="N13"/>
    </sheetView>
  </sheetViews>
  <sheetFormatPr defaultColWidth="9.00390625" defaultRowHeight="12.75"/>
  <cols>
    <col min="1" max="1" width="5.375" style="12" customWidth="1"/>
    <col min="2" max="2" width="23.625" style="12" customWidth="1"/>
    <col min="3" max="3" width="17.375" style="12" customWidth="1"/>
    <col min="4" max="4" width="22.2539062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5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SUM(N11:N13)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65" t="s">
        <v>141</v>
      </c>
      <c r="C11" s="65" t="s">
        <v>142</v>
      </c>
      <c r="D11" s="65" t="s">
        <v>143</v>
      </c>
      <c r="E11" s="66">
        <v>7200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45">
      <c r="A12" s="62" t="s">
        <v>3</v>
      </c>
      <c r="B12" s="65" t="s">
        <v>141</v>
      </c>
      <c r="C12" s="65" t="s">
        <v>144</v>
      </c>
      <c r="D12" s="65" t="s">
        <v>143</v>
      </c>
      <c r="E12" s="66">
        <v>3000</v>
      </c>
      <c r="F12" s="60" t="s">
        <v>128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3" spans="1:14" ht="45">
      <c r="A13" s="62" t="s">
        <v>4</v>
      </c>
      <c r="B13" s="65" t="s">
        <v>141</v>
      </c>
      <c r="C13" s="65" t="s">
        <v>145</v>
      </c>
      <c r="D13" s="65" t="s">
        <v>143</v>
      </c>
      <c r="E13" s="66">
        <v>1000</v>
      </c>
      <c r="F13" s="60" t="s">
        <v>128</v>
      </c>
      <c r="G13" s="45" t="s">
        <v>65</v>
      </c>
      <c r="H13" s="45"/>
      <c r="I13" s="45"/>
      <c r="J13" s="46"/>
      <c r="K13" s="45"/>
      <c r="L13" s="45"/>
      <c r="M13" s="45"/>
      <c r="N13" s="47">
        <f>ROUND(L13*ROUND(M13,2),2)</f>
        <v>0</v>
      </c>
    </row>
    <row r="15" spans="2:6" ht="51" customHeight="1">
      <c r="B15" s="112" t="s">
        <v>95</v>
      </c>
      <c r="C15" s="113"/>
      <c r="D15" s="113"/>
      <c r="E15" s="113"/>
      <c r="F15" s="113"/>
    </row>
    <row r="16" ht="15">
      <c r="E16" s="12"/>
    </row>
    <row r="17" spans="2:14" ht="15">
      <c r="B17" s="111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</sheetData>
  <sheetProtection/>
  <mergeCells count="4">
    <mergeCell ref="B17:N17"/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PageLayoutView="85" workbookViewId="0" topLeftCell="D1">
      <selection activeCell="N11" sqref="N11"/>
    </sheetView>
  </sheetViews>
  <sheetFormatPr defaultColWidth="9.00390625" defaultRowHeight="12.75"/>
  <cols>
    <col min="1" max="1" width="5.375" style="12" customWidth="1"/>
    <col min="2" max="2" width="16.25390625" style="12" customWidth="1"/>
    <col min="3" max="3" width="13.875" style="12" customWidth="1"/>
    <col min="4" max="4" width="22.375" style="12" customWidth="1"/>
    <col min="5" max="5" width="13.875" style="13" customWidth="1"/>
    <col min="6" max="6" width="11.7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6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SUM(N11:N11)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45">
      <c r="A11" s="62" t="s">
        <v>2</v>
      </c>
      <c r="B11" s="56" t="s">
        <v>146</v>
      </c>
      <c r="C11" s="56" t="s">
        <v>147</v>
      </c>
      <c r="D11" s="56" t="s">
        <v>244</v>
      </c>
      <c r="E11" s="59">
        <v>1300</v>
      </c>
      <c r="F11" s="60" t="s">
        <v>128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3" ht="15">
      <c r="E13" s="12"/>
    </row>
    <row r="14" spans="2:14" ht="15">
      <c r="B14" s="111" t="s">
        <v>96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PageLayoutView="85" workbookViewId="0" topLeftCell="D1">
      <selection activeCell="N12" sqref="N12"/>
    </sheetView>
  </sheetViews>
  <sheetFormatPr defaultColWidth="9.00390625" defaultRowHeight="12.75"/>
  <cols>
    <col min="1" max="1" width="5.375" style="12" customWidth="1"/>
    <col min="2" max="2" width="18.125" style="12" customWidth="1"/>
    <col min="3" max="3" width="13.75390625" style="12" customWidth="1"/>
    <col min="4" max="4" width="21.125" style="12" customWidth="1"/>
    <col min="5" max="5" width="13.875" style="13" customWidth="1"/>
    <col min="6" max="6" width="14.25390625" style="12" customWidth="1"/>
    <col min="7" max="10" width="36.875" style="12" customWidth="1"/>
    <col min="11" max="14" width="15.75390625" style="12" customWidth="1"/>
    <col min="15" max="15" width="8.00390625" style="12" customWidth="1"/>
    <col min="16" max="16" width="15.875" style="12" customWidth="1"/>
    <col min="17" max="17" width="15.875" style="32" customWidth="1"/>
    <col min="18" max="18" width="15.875" style="12" customWidth="1"/>
    <col min="19" max="20" width="14.25390625" style="12" customWidth="1"/>
    <col min="21" max="21" width="15.25390625" style="12" customWidth="1"/>
    <col min="22" max="16384" width="9.125" style="12" customWidth="1"/>
  </cols>
  <sheetData>
    <row r="1" spans="2:20" ht="15">
      <c r="B1" s="30" t="str">
        <f>'formularz oferty'!D4</f>
        <v>DFP.271.86.2022.BM</v>
      </c>
      <c r="N1" s="31" t="s">
        <v>59</v>
      </c>
      <c r="S1" s="30"/>
      <c r="T1" s="30"/>
    </row>
    <row r="2" spans="7:9" ht="15">
      <c r="G2" s="96"/>
      <c r="H2" s="96"/>
      <c r="I2" s="96"/>
    </row>
    <row r="3" ht="15">
      <c r="N3" s="31" t="s">
        <v>62</v>
      </c>
    </row>
    <row r="4" spans="2:17" ht="15">
      <c r="B4" s="33" t="s">
        <v>14</v>
      </c>
      <c r="C4" s="14">
        <v>7</v>
      </c>
      <c r="D4" s="10"/>
      <c r="E4" s="8"/>
      <c r="F4" s="5"/>
      <c r="G4" s="34" t="s">
        <v>19</v>
      </c>
      <c r="H4" s="5"/>
      <c r="I4" s="10"/>
      <c r="J4" s="5"/>
      <c r="K4" s="5"/>
      <c r="L4" s="5"/>
      <c r="M4" s="5"/>
      <c r="N4" s="5"/>
      <c r="Q4" s="12"/>
    </row>
    <row r="5" spans="2:17" ht="15">
      <c r="B5" s="33"/>
      <c r="C5" s="10"/>
      <c r="D5" s="10"/>
      <c r="E5" s="8"/>
      <c r="F5" s="5"/>
      <c r="G5" s="34"/>
      <c r="H5" s="5"/>
      <c r="I5" s="10"/>
      <c r="J5" s="5"/>
      <c r="K5" s="5"/>
      <c r="L5" s="5"/>
      <c r="M5" s="5"/>
      <c r="N5" s="5"/>
      <c r="Q5" s="12"/>
    </row>
    <row r="6" spans="1:17" ht="15">
      <c r="A6" s="33"/>
      <c r="B6" s="33"/>
      <c r="C6" s="35"/>
      <c r="D6" s="35"/>
      <c r="E6" s="6"/>
      <c r="F6" s="5"/>
      <c r="G6" s="36" t="s">
        <v>97</v>
      </c>
      <c r="H6" s="109">
        <f>SUM(N11:N12)</f>
        <v>0</v>
      </c>
      <c r="I6" s="110"/>
      <c r="Q6" s="12"/>
    </row>
    <row r="7" spans="1:17" ht="15">
      <c r="A7" s="33"/>
      <c r="C7" s="5"/>
      <c r="D7" s="5"/>
      <c r="E7" s="6"/>
      <c r="F7" s="5"/>
      <c r="G7" s="5"/>
      <c r="H7" s="5"/>
      <c r="I7" s="5"/>
      <c r="J7" s="5"/>
      <c r="K7" s="5"/>
      <c r="L7" s="5"/>
      <c r="Q7" s="12"/>
    </row>
    <row r="8" spans="1:17" ht="15">
      <c r="A8" s="33"/>
      <c r="B8" s="37"/>
      <c r="C8" s="38"/>
      <c r="D8" s="38"/>
      <c r="E8" s="39"/>
      <c r="F8" s="38"/>
      <c r="G8" s="38"/>
      <c r="H8" s="38"/>
      <c r="I8" s="38"/>
      <c r="J8" s="38"/>
      <c r="K8" s="38"/>
      <c r="L8" s="38"/>
      <c r="Q8" s="12"/>
    </row>
    <row r="9" spans="2:17" ht="15">
      <c r="B9" s="33"/>
      <c r="E9" s="40"/>
      <c r="Q9" s="12"/>
    </row>
    <row r="10" spans="1:14" s="33" customFormat="1" ht="60">
      <c r="A10" s="41" t="s">
        <v>44</v>
      </c>
      <c r="B10" s="41" t="s">
        <v>15</v>
      </c>
      <c r="C10" s="41" t="s">
        <v>16</v>
      </c>
      <c r="D10" s="41" t="s">
        <v>63</v>
      </c>
      <c r="E10" s="42" t="s">
        <v>64</v>
      </c>
      <c r="F10" s="43"/>
      <c r="G10" s="41" t="str">
        <f>"Nazwa handlowa /
"&amp;C10&amp;" / 
"&amp;D10</f>
        <v>Nazwa handlowa /
Dawka / 
Postać/ Opakowanie</v>
      </c>
      <c r="H10" s="41" t="s">
        <v>60</v>
      </c>
      <c r="I10" s="41" t="str">
        <f>B10</f>
        <v>Skład</v>
      </c>
      <c r="J10" s="41" t="s">
        <v>169</v>
      </c>
      <c r="K10" s="41" t="s">
        <v>38</v>
      </c>
      <c r="L10" s="41" t="s">
        <v>39</v>
      </c>
      <c r="M10" s="44" t="s">
        <v>98</v>
      </c>
      <c r="N10" s="41" t="s">
        <v>17</v>
      </c>
    </row>
    <row r="11" spans="1:14" ht="105">
      <c r="A11" s="62" t="s">
        <v>2</v>
      </c>
      <c r="B11" s="48" t="s">
        <v>148</v>
      </c>
      <c r="C11" s="48" t="s">
        <v>149</v>
      </c>
      <c r="D11" s="48" t="s">
        <v>150</v>
      </c>
      <c r="E11" s="67">
        <v>29</v>
      </c>
      <c r="F11" s="79" t="s">
        <v>246</v>
      </c>
      <c r="G11" s="45" t="s">
        <v>65</v>
      </c>
      <c r="H11" s="45"/>
      <c r="I11" s="45"/>
      <c r="J11" s="46"/>
      <c r="K11" s="45"/>
      <c r="L11" s="45"/>
      <c r="M11" s="45"/>
      <c r="N11" s="47">
        <f>ROUND(L11*ROUND(M11,2),2)</f>
        <v>0</v>
      </c>
    </row>
    <row r="12" spans="1:14" ht="105">
      <c r="A12" s="62" t="s">
        <v>3</v>
      </c>
      <c r="B12" s="48" t="s">
        <v>151</v>
      </c>
      <c r="C12" s="48" t="s">
        <v>152</v>
      </c>
      <c r="D12" s="48" t="s">
        <v>150</v>
      </c>
      <c r="E12" s="48">
        <v>32</v>
      </c>
      <c r="F12" s="79" t="s">
        <v>246</v>
      </c>
      <c r="G12" s="45" t="s">
        <v>65</v>
      </c>
      <c r="H12" s="45"/>
      <c r="I12" s="45"/>
      <c r="J12" s="46"/>
      <c r="K12" s="45"/>
      <c r="L12" s="45"/>
      <c r="M12" s="45"/>
      <c r="N12" s="47">
        <f>ROUND(L12*ROUND(M12,2),2)</f>
        <v>0</v>
      </c>
    </row>
    <row r="14" ht="15">
      <c r="E14" s="12"/>
    </row>
    <row r="15" spans="2:14" ht="15">
      <c r="B15" s="111" t="s">
        <v>96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</sheetData>
  <sheetProtection/>
  <mergeCells count="3">
    <mergeCell ref="B15:N15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2022-06-14T10:25:43Z</cp:lastPrinted>
  <dcterms:created xsi:type="dcterms:W3CDTF">2003-05-16T10:10:29Z</dcterms:created>
  <dcterms:modified xsi:type="dcterms:W3CDTF">2022-06-23T10:04:19Z</dcterms:modified>
  <cp:category/>
  <cp:version/>
  <cp:contentType/>
  <cp:contentStatus/>
</cp:coreProperties>
</file>