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X:\_Ania Majewska\2024\9_PN_ZP_D_2024 - gazy med i tech\SWZ_ost\"/>
    </mc:Choice>
  </mc:AlternateContent>
  <bookViews>
    <workbookView xWindow="0" yWindow="0" windowWidth="28800" windowHeight="11730"/>
  </bookViews>
  <sheets>
    <sheet name="Arkusz2" sheetId="2" r:id="rId1"/>
  </sheets>
  <definedNames>
    <definedName name="_xlnm.Print_Area" localSheetId="0">Arkusz2!$A$2:$K$77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2" l="1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7" i="2"/>
  <c r="J68" i="2"/>
  <c r="K68" i="2" s="1"/>
  <c r="J58" i="2"/>
  <c r="J32" i="2"/>
  <c r="K32" i="2" s="1"/>
  <c r="J40" i="2"/>
  <c r="K40" i="2" s="1"/>
  <c r="J34" i="2"/>
  <c r="K34" i="2" s="1"/>
  <c r="J35" i="2"/>
  <c r="K35" i="2" s="1"/>
  <c r="J36" i="2"/>
  <c r="K36" i="2" s="1"/>
  <c r="J37" i="2"/>
  <c r="K37" i="2" s="1"/>
  <c r="J41" i="2"/>
  <c r="J42" i="2"/>
  <c r="K42" i="2" s="1"/>
  <c r="J33" i="2"/>
  <c r="K33" i="2" s="1"/>
  <c r="J43" i="2"/>
  <c r="K43" i="2" s="1"/>
  <c r="J12" i="2"/>
  <c r="J13" i="2"/>
  <c r="K13" i="2" s="1"/>
  <c r="J14" i="2"/>
  <c r="K14" i="2" s="1"/>
  <c r="J15" i="2"/>
  <c r="K15" i="2" s="1"/>
  <c r="J7" i="2"/>
  <c r="K7" i="2" s="1"/>
  <c r="J16" i="2"/>
  <c r="K16" i="2" s="1"/>
  <c r="J8" i="2"/>
  <c r="K8" i="2" s="1"/>
  <c r="J9" i="2"/>
  <c r="K9" i="2" s="1"/>
  <c r="J6" i="2"/>
  <c r="J10" i="2" l="1"/>
  <c r="J65" i="2"/>
  <c r="C74" i="2" s="1"/>
  <c r="K67" i="2"/>
  <c r="K69" i="2" s="1"/>
  <c r="F74" i="2" s="1"/>
  <c r="J69" i="2"/>
  <c r="D74" i="2" s="1"/>
  <c r="K41" i="2"/>
  <c r="K44" i="2" s="1"/>
  <c r="F49" i="2" s="1"/>
  <c r="J44" i="2"/>
  <c r="D49" i="2" s="1"/>
  <c r="J17" i="2"/>
  <c r="D22" i="2" s="1"/>
  <c r="C22" i="2"/>
  <c r="K12" i="2"/>
  <c r="K17" i="2" s="1"/>
  <c r="F22" i="2" s="1"/>
  <c r="K58" i="2"/>
  <c r="K65" i="2" s="1"/>
  <c r="E74" i="2" s="1"/>
  <c r="K6" i="2"/>
  <c r="D31" i="2"/>
  <c r="J31" i="2" s="1"/>
  <c r="H74" i="2" l="1"/>
  <c r="I74" i="2"/>
  <c r="K73" i="2"/>
  <c r="K10" i="2"/>
  <c r="E22" i="2" s="1"/>
  <c r="J73" i="2"/>
  <c r="J38" i="2"/>
  <c r="C49" i="2" s="1"/>
  <c r="H22" i="2"/>
  <c r="K31" i="2"/>
  <c r="K38" i="2" s="1"/>
  <c r="E49" i="2" s="1"/>
  <c r="H49" i="2" l="1"/>
  <c r="I49" i="2"/>
  <c r="I22" i="2"/>
  <c r="J21" i="2"/>
  <c r="J48" i="2" l="1"/>
  <c r="K48" i="2"/>
  <c r="K21" i="2"/>
</calcChain>
</file>

<file path=xl/sharedStrings.xml><?xml version="1.0" encoding="utf-8"?>
<sst xmlns="http://schemas.openxmlformats.org/spreadsheetml/2006/main" count="189" uniqueCount="83">
  <si>
    <t>Tlen medyczny butla 6,4 m3 40 l</t>
  </si>
  <si>
    <t>Tlen medyczny butla 10 l</t>
  </si>
  <si>
    <t>Tlen medyczny butle aluminiowe o pojemności 2 l ze zintegrowanym reduktorem, manometrem i przepływomierzem ( możliwość stosowania w pracowni MRI rezonansu magnetycznego)</t>
  </si>
  <si>
    <t>Tlen medyczny butle aluminiowe o pojemności 5 l ze zintegrowanym reduktorem, manometrem i przepływomierzem ( możliwość stosowania w pracowni MRI rezonansu magnetycznego)</t>
  </si>
  <si>
    <t>Podtlenek azotu - butla 7 kg</t>
  </si>
  <si>
    <t>Dzierżawa butli ze zintegrowanym zaworem</t>
  </si>
  <si>
    <t>kg</t>
  </si>
  <si>
    <t>m-ce</t>
  </si>
  <si>
    <t>butlodni</t>
  </si>
  <si>
    <t>Dzierżawa butli na tlen medyczny sprężony w butlach aluminiowych, z zaworem zintegrowanym wyposażonym w cyfrowy wskaźnik przepływu i czasu</t>
  </si>
  <si>
    <t>Pakiet 3</t>
  </si>
  <si>
    <t>Dzierżawa butli gazów medycznych</t>
  </si>
  <si>
    <t>wiązka</t>
  </si>
  <si>
    <t>Powietrze medyczne sprężone 10 m3 50 l</t>
  </si>
  <si>
    <t xml:space="preserve">System monitorujący stan bulti z gazami medycznymi </t>
  </si>
  <si>
    <t>Lp.</t>
  </si>
  <si>
    <t>Asortyment</t>
  </si>
  <si>
    <t>j.m.</t>
  </si>
  <si>
    <t>Stawka VAT (%)</t>
  </si>
  <si>
    <t>Nazwa producenta</t>
  </si>
  <si>
    <t>Nazwa handlowa</t>
  </si>
  <si>
    <t>Nr katalogowy oferowanego towaru</t>
  </si>
  <si>
    <t>Ilość</t>
  </si>
  <si>
    <t>Cena jednostkowa (za 1 j.m.) netto (zł)</t>
  </si>
  <si>
    <t>Wartość netto (zł)</t>
  </si>
  <si>
    <t>Wartość brutto (zł)</t>
  </si>
  <si>
    <t>Tlen medyczny ciekły (dostawy do jednostkek przy ulicy Żeromskiego 113, Plac Hallera 1, Pieniny 13)</t>
  </si>
  <si>
    <t>Dzierżawa zbiornika tlenu medycznego ciekłego 6 ton przy ul. Żeromskiego 113 wraz z telemetrią.</t>
  </si>
  <si>
    <t>Dzierżawa zbiornika tlenu medycznego ciekłego 3 ton przy ul. Pac Hallera 1 wraz z telemetrią.</t>
  </si>
  <si>
    <t>Obsługa telemetri przy zbiorniku przy ul. Pieniny 13.</t>
  </si>
  <si>
    <t>Dzierżawa zbiornika 1050kg (cena za 1 szt.) w wybranych lokalizacjach wskazanych przez Zamawiającego.</t>
  </si>
  <si>
    <t>Tlen medyczny ciekły do zbiornika 1050 kg.</t>
  </si>
  <si>
    <t>Dzierżawa wiązki 12 butlowej (cena za 1 szt.) w wybranych lokalizacjach wskazanych przez Zamawiającego (dzierżawa 2 wiązek x27 miesięcy).</t>
  </si>
  <si>
    <t>Tlen medyczny w wiązce 12 butlowej 150 bar.</t>
  </si>
  <si>
    <t>Tlen medyczny w wiązce 12 butlowej 200 bar.</t>
  </si>
  <si>
    <r>
      <t>Tlen medyczny sprężony w butlach aluminiowych, z zaworem zintegrowanym wyposażonym w cyfrowy wskaźnik przepływu i czasu, z dużym, czytelnym wyświetlaczem oraz alarmem dżwiękowym . Pojemność 2l (0,43m</t>
    </r>
    <r>
      <rPr>
        <vertAlign val="superscript"/>
        <sz val="10"/>
        <color rgb="FF000000"/>
        <rFont val="Tahoma"/>
        <family val="2"/>
        <charset val="238"/>
      </rPr>
      <t>3</t>
    </r>
    <r>
      <rPr>
        <sz val="10"/>
        <color rgb="FF000000"/>
        <rFont val="Tahoma"/>
        <family val="2"/>
        <charset val="238"/>
      </rPr>
      <t xml:space="preserve">)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</si>
  <si>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</si>
  <si>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</si>
  <si>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</si>
  <si>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</si>
  <si>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</si>
  <si>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</si>
  <si>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</si>
  <si>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</si>
  <si>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</si>
  <si>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Pakiet 1</t>
  </si>
  <si>
    <t>10 (4 x 8)</t>
  </si>
  <si>
    <t xml:space="preserve">Wartość podstawowa netto (zł) </t>
  </si>
  <si>
    <t>Wartość podstawowa  brutto (zł)</t>
  </si>
  <si>
    <t>Wartość prawa opcji netto (zł)</t>
  </si>
  <si>
    <t>Wartość prawa opcji brutto (zł)</t>
  </si>
  <si>
    <t>Wartość całkowita zamówienia netto (zł)</t>
  </si>
  <si>
    <t>Wartość całkowita zamówienia brutto (zł)</t>
  </si>
  <si>
    <t>PAKIET 1</t>
  </si>
  <si>
    <t>Pakiet 2</t>
  </si>
  <si>
    <t>10.</t>
  </si>
  <si>
    <t>11.</t>
  </si>
  <si>
    <t>PAKIET 2</t>
  </si>
  <si>
    <t>szt.</t>
  </si>
  <si>
    <t>Dwutlenek węgla do zabiegów krioterapii posiadający rejestrację wyboru medycznego - butle 7,5 kg.</t>
  </si>
  <si>
    <t>Dwutlenek węgla do zabiegów laparoskopowych posiadający rejestrację wyboru medycznego - butle 26 kg.</t>
  </si>
  <si>
    <t>Dwutlenek węgla do zabiegów laparoskopowych posiadający rejestrację wyboru medycznego - butle 7,5 kg.</t>
  </si>
  <si>
    <t>Azot ciekły medyczny w naczyniach typu DEWARA.</t>
  </si>
  <si>
    <t>Argon 5.0 butle 2l - 8l.</t>
  </si>
  <si>
    <t>Hel 4.0/5.0 butle 2l -8l.</t>
  </si>
  <si>
    <t>Dwutlenek węgla spożywczy 7,5 kg.</t>
  </si>
  <si>
    <t>Dzierżawa butli gazów w specjalnych.</t>
  </si>
  <si>
    <t>Dzierżawa butli pozostałych gazów.</t>
  </si>
  <si>
    <t>PAKIET 3</t>
  </si>
  <si>
    <t>Dostawy</t>
  </si>
  <si>
    <t>Dzierżawy</t>
  </si>
  <si>
    <t>RAZEM DOSTAWY:</t>
  </si>
  <si>
    <t>RAZEM DZIERŻAWY:</t>
  </si>
  <si>
    <t>• Zamawiający wymaga aby wszystkie butle z pakietu 2 posiadały kody umożliwiające identyfikacje butli.</t>
  </si>
  <si>
    <t>• Dostawa wliczona w cenę dostarczanych produktów</t>
  </si>
  <si>
    <t>• Prawo opcji dotyczy tylko dostaw.</t>
  </si>
  <si>
    <t>dostawy</t>
  </si>
  <si>
    <t>dzierżawy</t>
  </si>
  <si>
    <t>• Zamawiający wymaga aby wszystkie butle z pakietu 3 posiadały kody umożliwiające identyfikacje butli.</t>
  </si>
  <si>
    <r>
      <t xml:space="preserve">• Dostawa wliczona w cenę dostarczanych produktów.
</t>
    </r>
    <r>
      <rPr>
        <b/>
        <sz val="10"/>
        <color rgb="FFFF0000"/>
        <rFont val="Tahoma"/>
        <family val="2"/>
        <charset val="238"/>
      </rPr>
      <t>•  Prawo opcji dotyczy tylko dostaw.</t>
    </r>
  </si>
  <si>
    <r>
      <t xml:space="preserve">• Dostawa wliczona w cenę dostarczanych produktów.
</t>
    </r>
    <r>
      <rPr>
        <b/>
        <sz val="10"/>
        <color rgb="FFFF0000"/>
        <rFont val="Tahoma"/>
        <family val="2"/>
        <charset val="238"/>
      </rPr>
      <t>• Prawo opcji dotyczy tylko dostaw.</t>
    </r>
  </si>
  <si>
    <t>Nr sprawy 9/PN/ZP/D/2024</t>
  </si>
  <si>
    <t>Prawo opcji (dostawy)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</si>
</sst>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11" x14ac:knownFonts="1"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vertAlign val="superscript"/>
      <sz val="10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9" fontId="3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Normal="100" zoomScaleSheetLayoutView="100" workbookViewId="0">
      <selection activeCell="B47" sqref="B47"/>
    </sheetView>
  </sheetViews>
  <sheetFormatPr defaultRowHeight="12.75" x14ac:dyDescent="0.2"/>
  <cols>
    <col min="1" max="1" width="6" style="6" customWidth="1"/>
    <col min="2" max="2" width="88.1640625" style="2" customWidth="1"/>
    <col min="3" max="3" width="20" style="6" bestFit="1" customWidth="1"/>
    <col min="4" max="4" width="18" style="6" bestFit="1" customWidth="1"/>
    <col min="5" max="5" width="24.1640625" style="6" customWidth="1"/>
    <col min="6" max="7" width="23.83203125" style="6" customWidth="1"/>
    <col min="8" max="8" width="23.33203125" style="31" customWidth="1"/>
    <col min="9" max="9" width="20.5" style="6" customWidth="1"/>
    <col min="10" max="10" width="25.6640625" style="31" customWidth="1"/>
    <col min="11" max="11" width="26.33203125" style="31" customWidth="1"/>
    <col min="12" max="16384" width="9.33203125" style="2"/>
  </cols>
  <sheetData>
    <row r="1" spans="1:11" ht="13.5" thickBot="1" x14ac:dyDescent="0.25">
      <c r="A1" s="89" t="s">
        <v>81</v>
      </c>
      <c r="B1" s="89"/>
    </row>
    <row r="2" spans="1:11" ht="38.25" x14ac:dyDescent="0.2">
      <c r="A2" s="17" t="s">
        <v>15</v>
      </c>
      <c r="B2" s="18" t="s">
        <v>16</v>
      </c>
      <c r="C2" s="18" t="s">
        <v>17</v>
      </c>
      <c r="D2" s="18" t="s">
        <v>22</v>
      </c>
      <c r="E2" s="18" t="s">
        <v>19</v>
      </c>
      <c r="F2" s="18" t="s">
        <v>20</v>
      </c>
      <c r="G2" s="18" t="s">
        <v>21</v>
      </c>
      <c r="H2" s="19" t="s">
        <v>23</v>
      </c>
      <c r="I2" s="20" t="s">
        <v>18</v>
      </c>
      <c r="J2" s="21" t="s">
        <v>24</v>
      </c>
      <c r="K2" s="22" t="s">
        <v>25</v>
      </c>
    </row>
    <row r="3" spans="1:11" ht="13.5" thickBot="1" x14ac:dyDescent="0.25">
      <c r="A3" s="23">
        <v>1</v>
      </c>
      <c r="B3" s="24">
        <v>2</v>
      </c>
      <c r="C3" s="25">
        <v>3</v>
      </c>
      <c r="D3" s="25">
        <v>4</v>
      </c>
      <c r="E3" s="25">
        <v>5</v>
      </c>
      <c r="F3" s="25">
        <v>6</v>
      </c>
      <c r="G3" s="24">
        <v>7</v>
      </c>
      <c r="H3" s="29">
        <v>8</v>
      </c>
      <c r="I3" s="26">
        <v>9</v>
      </c>
      <c r="J3" s="27" t="s">
        <v>46</v>
      </c>
      <c r="K3" s="28">
        <v>11</v>
      </c>
    </row>
    <row r="4" spans="1:11" ht="13.5" thickBot="1" x14ac:dyDescent="0.25">
      <c r="A4" s="75" t="s">
        <v>45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x14ac:dyDescent="0.2">
      <c r="A5" s="90" t="s">
        <v>69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25.5" x14ac:dyDescent="0.2">
      <c r="A6" s="15" t="s">
        <v>36</v>
      </c>
      <c r="B6" s="5" t="s">
        <v>26</v>
      </c>
      <c r="C6" s="3" t="s">
        <v>6</v>
      </c>
      <c r="D6" s="15">
        <v>600000</v>
      </c>
      <c r="E6" s="3"/>
      <c r="F6" s="3"/>
      <c r="G6" s="1"/>
      <c r="H6" s="30"/>
      <c r="I6" s="4">
        <v>0.08</v>
      </c>
      <c r="J6" s="30">
        <f>ROUND(D6*H6,2)</f>
        <v>0</v>
      </c>
      <c r="K6" s="30">
        <f>ROUND(J6+(J6*I6),2)</f>
        <v>0</v>
      </c>
    </row>
    <row r="7" spans="1:11" x14ac:dyDescent="0.2">
      <c r="A7" s="15" t="s">
        <v>37</v>
      </c>
      <c r="B7" s="9" t="s">
        <v>31</v>
      </c>
      <c r="C7" s="8" t="s">
        <v>6</v>
      </c>
      <c r="D7" s="16">
        <v>19500</v>
      </c>
      <c r="E7" s="8"/>
      <c r="F7" s="8"/>
      <c r="G7" s="10"/>
      <c r="H7" s="11"/>
      <c r="I7" s="12">
        <v>0.08</v>
      </c>
      <c r="J7" s="30">
        <f>ROUND(D7*H7,2)</f>
        <v>0</v>
      </c>
      <c r="K7" s="30">
        <f>ROUND(J7+(J7*I7),2)</f>
        <v>0</v>
      </c>
    </row>
    <row r="8" spans="1:11" x14ac:dyDescent="0.2">
      <c r="A8" s="15" t="s">
        <v>38</v>
      </c>
      <c r="B8" s="9" t="s">
        <v>33</v>
      </c>
      <c r="C8" s="8" t="s">
        <v>12</v>
      </c>
      <c r="D8" s="16">
        <v>8</v>
      </c>
      <c r="E8" s="8"/>
      <c r="F8" s="8"/>
      <c r="G8" s="10"/>
      <c r="H8" s="11"/>
      <c r="I8" s="12">
        <v>0.08</v>
      </c>
      <c r="J8" s="30">
        <f>ROUND(D8*H8,2)</f>
        <v>0</v>
      </c>
      <c r="K8" s="30">
        <f>ROUND(J8+(J8*I8),2)</f>
        <v>0</v>
      </c>
    </row>
    <row r="9" spans="1:11" ht="13.5" thickBot="1" x14ac:dyDescent="0.25">
      <c r="A9" s="15" t="s">
        <v>39</v>
      </c>
      <c r="B9" s="9" t="s">
        <v>34</v>
      </c>
      <c r="C9" s="8" t="s">
        <v>12</v>
      </c>
      <c r="D9" s="16">
        <v>72</v>
      </c>
      <c r="E9" s="8"/>
      <c r="F9" s="8"/>
      <c r="G9" s="10"/>
      <c r="H9" s="11"/>
      <c r="I9" s="43">
        <v>0.08</v>
      </c>
      <c r="J9" s="50">
        <f>ROUND(D9*H9,2)</f>
        <v>0</v>
      </c>
      <c r="K9" s="50">
        <f>ROUND(J9+(J9*I9),2)</f>
        <v>0</v>
      </c>
    </row>
    <row r="10" spans="1:11" ht="13.5" thickBot="1" x14ac:dyDescent="0.25">
      <c r="A10" s="44"/>
      <c r="B10" s="45"/>
      <c r="C10" s="46"/>
      <c r="D10" s="47"/>
      <c r="E10" s="46"/>
      <c r="F10" s="46"/>
      <c r="G10" s="48"/>
      <c r="H10" s="49"/>
      <c r="I10" s="53" t="s">
        <v>71</v>
      </c>
      <c r="J10" s="51">
        <f>SUM(J6:J9)</f>
        <v>0</v>
      </c>
      <c r="K10" s="51">
        <f>SUM(K6:K9)</f>
        <v>0</v>
      </c>
    </row>
    <row r="11" spans="1:11" x14ac:dyDescent="0.2">
      <c r="A11" s="91" t="s">
        <v>70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25.5" x14ac:dyDescent="0.2">
      <c r="A12" s="15" t="s">
        <v>40</v>
      </c>
      <c r="B12" s="5" t="s">
        <v>27</v>
      </c>
      <c r="C12" s="3" t="s">
        <v>7</v>
      </c>
      <c r="D12" s="15">
        <v>27</v>
      </c>
      <c r="E12" s="3"/>
      <c r="F12" s="3"/>
      <c r="G12" s="1"/>
      <c r="H12" s="30"/>
      <c r="I12" s="4">
        <v>0.08</v>
      </c>
      <c r="J12" s="30">
        <f t="shared" ref="J12:J16" si="0">ROUND(D12*H12,2)</f>
        <v>0</v>
      </c>
      <c r="K12" s="30">
        <f t="shared" ref="K12:K16" si="1">ROUND(J12+(J12*I12),2)</f>
        <v>0</v>
      </c>
    </row>
    <row r="13" spans="1:11" ht="25.5" x14ac:dyDescent="0.2">
      <c r="A13" s="15" t="s">
        <v>41</v>
      </c>
      <c r="B13" s="5" t="s">
        <v>28</v>
      </c>
      <c r="C13" s="3" t="s">
        <v>7</v>
      </c>
      <c r="D13" s="15">
        <v>27</v>
      </c>
      <c r="E13" s="3"/>
      <c r="F13" s="3"/>
      <c r="G13" s="1"/>
      <c r="H13" s="30"/>
      <c r="I13" s="4">
        <v>0.08</v>
      </c>
      <c r="J13" s="30">
        <f t="shared" si="0"/>
        <v>0</v>
      </c>
      <c r="K13" s="30">
        <f t="shared" si="1"/>
        <v>0</v>
      </c>
    </row>
    <row r="14" spans="1:11" x14ac:dyDescent="0.2">
      <c r="A14" s="15" t="s">
        <v>42</v>
      </c>
      <c r="B14" s="13" t="s">
        <v>29</v>
      </c>
      <c r="C14" s="3" t="s">
        <v>7</v>
      </c>
      <c r="D14" s="40">
        <v>27</v>
      </c>
      <c r="E14" s="7"/>
      <c r="F14" s="7"/>
      <c r="G14" s="8"/>
      <c r="H14" s="11"/>
      <c r="I14" s="12">
        <v>0.08</v>
      </c>
      <c r="J14" s="30">
        <f t="shared" si="0"/>
        <v>0</v>
      </c>
      <c r="K14" s="30">
        <f t="shared" si="1"/>
        <v>0</v>
      </c>
    </row>
    <row r="15" spans="1:11" ht="25.5" x14ac:dyDescent="0.2">
      <c r="A15" s="15" t="s">
        <v>43</v>
      </c>
      <c r="B15" s="9" t="s">
        <v>30</v>
      </c>
      <c r="C15" s="8" t="s">
        <v>7</v>
      </c>
      <c r="D15" s="16">
        <v>27</v>
      </c>
      <c r="E15" s="8"/>
      <c r="F15" s="8"/>
      <c r="G15" s="10"/>
      <c r="H15" s="11"/>
      <c r="I15" s="12">
        <v>0.08</v>
      </c>
      <c r="J15" s="30">
        <f t="shared" si="0"/>
        <v>0</v>
      </c>
      <c r="K15" s="30">
        <f t="shared" si="1"/>
        <v>0</v>
      </c>
    </row>
    <row r="16" spans="1:11" ht="26.25" thickBot="1" x14ac:dyDescent="0.25">
      <c r="A16" s="15" t="s">
        <v>44</v>
      </c>
      <c r="B16" s="9" t="s">
        <v>32</v>
      </c>
      <c r="C16" s="8" t="s">
        <v>7</v>
      </c>
      <c r="D16" s="16">
        <v>54</v>
      </c>
      <c r="E16" s="8"/>
      <c r="F16" s="8"/>
      <c r="G16" s="10"/>
      <c r="H16" s="11"/>
      <c r="I16" s="12">
        <v>0.08</v>
      </c>
      <c r="J16" s="30">
        <f t="shared" si="0"/>
        <v>0</v>
      </c>
      <c r="K16" s="30">
        <f t="shared" si="1"/>
        <v>0</v>
      </c>
    </row>
    <row r="17" spans="1:11" ht="13.5" thickBot="1" x14ac:dyDescent="0.25">
      <c r="I17" s="52" t="s">
        <v>72</v>
      </c>
      <c r="J17" s="32">
        <f>SUM(J12:J16)</f>
        <v>0</v>
      </c>
      <c r="K17" s="33">
        <f>SUM(K12:K16)</f>
        <v>0</v>
      </c>
    </row>
    <row r="18" spans="1:11" ht="13.5" thickBot="1" x14ac:dyDescent="0.25">
      <c r="B18" s="34" t="s">
        <v>74</v>
      </c>
    </row>
    <row r="19" spans="1:11" ht="13.5" thickBot="1" x14ac:dyDescent="0.25">
      <c r="B19" s="70" t="s">
        <v>75</v>
      </c>
      <c r="C19" s="82" t="s">
        <v>53</v>
      </c>
      <c r="D19" s="83"/>
      <c r="E19" s="83"/>
      <c r="F19" s="83"/>
      <c r="G19" s="83"/>
      <c r="H19" s="83"/>
      <c r="I19" s="83"/>
      <c r="J19" s="83"/>
      <c r="K19" s="84"/>
    </row>
    <row r="20" spans="1:11" ht="38.25" x14ac:dyDescent="0.2">
      <c r="B20" s="34"/>
      <c r="C20" s="85" t="s">
        <v>47</v>
      </c>
      <c r="D20" s="86"/>
      <c r="E20" s="86" t="s">
        <v>48</v>
      </c>
      <c r="F20" s="86"/>
      <c r="G20" s="56" t="s">
        <v>82</v>
      </c>
      <c r="H20" s="57" t="s">
        <v>49</v>
      </c>
      <c r="I20" s="57" t="s">
        <v>50</v>
      </c>
      <c r="J20" s="56" t="s">
        <v>51</v>
      </c>
      <c r="K20" s="58" t="s">
        <v>52</v>
      </c>
    </row>
    <row r="21" spans="1:11" x14ac:dyDescent="0.2">
      <c r="B21" s="34"/>
      <c r="C21" s="59" t="s">
        <v>76</v>
      </c>
      <c r="D21" s="8" t="s">
        <v>77</v>
      </c>
      <c r="E21" s="8" t="s">
        <v>76</v>
      </c>
      <c r="F21" s="8" t="s">
        <v>77</v>
      </c>
      <c r="G21" s="87">
        <v>0.2</v>
      </c>
      <c r="H21" s="54" t="s">
        <v>76</v>
      </c>
      <c r="I21" s="55" t="s">
        <v>76</v>
      </c>
      <c r="J21" s="71">
        <f>C22+H22+D22</f>
        <v>0</v>
      </c>
      <c r="K21" s="73">
        <f>E22+I22+F22</f>
        <v>0</v>
      </c>
    </row>
    <row r="22" spans="1:11" ht="13.5" thickBot="1" x14ac:dyDescent="0.25">
      <c r="B22" s="34"/>
      <c r="C22" s="60">
        <f>J10</f>
        <v>0</v>
      </c>
      <c r="D22" s="61">
        <f>J17</f>
        <v>0</v>
      </c>
      <c r="E22" s="35">
        <f>K10</f>
        <v>0</v>
      </c>
      <c r="F22" s="35">
        <f>K17</f>
        <v>0</v>
      </c>
      <c r="G22" s="88"/>
      <c r="H22" s="35">
        <f>C22*G21</f>
        <v>0</v>
      </c>
      <c r="I22" s="35">
        <f>E22*G21</f>
        <v>0</v>
      </c>
      <c r="J22" s="72"/>
      <c r="K22" s="74"/>
    </row>
    <row r="23" spans="1:11" x14ac:dyDescent="0.2">
      <c r="B23" s="34"/>
    </row>
    <row r="24" spans="1:11" x14ac:dyDescent="0.2">
      <c r="B24" s="34"/>
    </row>
    <row r="25" spans="1:11" x14ac:dyDescent="0.2">
      <c r="B25" s="34"/>
    </row>
    <row r="26" spans="1:11" ht="13.5" thickBot="1" x14ac:dyDescent="0.25">
      <c r="A26" s="89" t="s">
        <v>81</v>
      </c>
      <c r="B26" s="89"/>
    </row>
    <row r="27" spans="1:11" ht="38.25" x14ac:dyDescent="0.2">
      <c r="A27" s="17" t="s">
        <v>15</v>
      </c>
      <c r="B27" s="18" t="s">
        <v>16</v>
      </c>
      <c r="C27" s="18" t="s">
        <v>17</v>
      </c>
      <c r="D27" s="18" t="s">
        <v>22</v>
      </c>
      <c r="E27" s="18" t="s">
        <v>19</v>
      </c>
      <c r="F27" s="18" t="s">
        <v>20</v>
      </c>
      <c r="G27" s="18" t="s">
        <v>21</v>
      </c>
      <c r="H27" s="19" t="s">
        <v>23</v>
      </c>
      <c r="I27" s="20" t="s">
        <v>18</v>
      </c>
      <c r="J27" s="21" t="s">
        <v>24</v>
      </c>
      <c r="K27" s="22" t="s">
        <v>25</v>
      </c>
    </row>
    <row r="28" spans="1:11" ht="13.5" thickBot="1" x14ac:dyDescent="0.25">
      <c r="A28" s="23">
        <v>1</v>
      </c>
      <c r="B28" s="24">
        <v>2</v>
      </c>
      <c r="C28" s="25">
        <v>3</v>
      </c>
      <c r="D28" s="25">
        <v>4</v>
      </c>
      <c r="E28" s="25">
        <v>5</v>
      </c>
      <c r="F28" s="25">
        <v>6</v>
      </c>
      <c r="G28" s="24">
        <v>7</v>
      </c>
      <c r="H28" s="29">
        <v>8</v>
      </c>
      <c r="I28" s="26">
        <v>9</v>
      </c>
      <c r="J28" s="27" t="s">
        <v>46</v>
      </c>
      <c r="K28" s="28">
        <v>11</v>
      </c>
    </row>
    <row r="29" spans="1:11" ht="13.5" thickBot="1" x14ac:dyDescent="0.25">
      <c r="A29" s="75" t="s">
        <v>54</v>
      </c>
      <c r="B29" s="76"/>
      <c r="C29" s="76"/>
      <c r="D29" s="76"/>
      <c r="E29" s="76"/>
      <c r="F29" s="76"/>
      <c r="G29" s="76"/>
      <c r="H29" s="76"/>
      <c r="I29" s="76"/>
      <c r="J29" s="76"/>
      <c r="K29" s="77"/>
    </row>
    <row r="30" spans="1:11" x14ac:dyDescent="0.2">
      <c r="A30" s="90" t="s">
        <v>69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x14ac:dyDescent="0.2">
      <c r="A31" s="16" t="s">
        <v>36</v>
      </c>
      <c r="B31" s="14" t="s">
        <v>0</v>
      </c>
      <c r="C31" s="8" t="s">
        <v>58</v>
      </c>
      <c r="D31" s="16">
        <f>5550*1.2</f>
        <v>6660</v>
      </c>
      <c r="E31" s="8"/>
      <c r="F31" s="8"/>
      <c r="G31" s="10"/>
      <c r="H31" s="11"/>
      <c r="I31" s="12">
        <v>0.08</v>
      </c>
      <c r="J31" s="30">
        <f t="shared" ref="J31:J43" si="2">ROUND(D31*H31,2)</f>
        <v>0</v>
      </c>
      <c r="K31" s="30">
        <f t="shared" ref="K31:K43" si="3">ROUND(J31+(J31*I31),2)</f>
        <v>0</v>
      </c>
    </row>
    <row r="32" spans="1:11" ht="39.75" x14ac:dyDescent="0.2">
      <c r="A32" s="16" t="s">
        <v>37</v>
      </c>
      <c r="B32" s="37" t="s">
        <v>35</v>
      </c>
      <c r="C32" s="8" t="s">
        <v>58</v>
      </c>
      <c r="D32" s="16">
        <v>30</v>
      </c>
      <c r="E32" s="8"/>
      <c r="F32" s="8"/>
      <c r="G32" s="10"/>
      <c r="H32" s="11"/>
      <c r="I32" s="12">
        <v>0.08</v>
      </c>
      <c r="J32" s="30">
        <f t="shared" si="2"/>
        <v>0</v>
      </c>
      <c r="K32" s="30">
        <f t="shared" si="3"/>
        <v>0</v>
      </c>
    </row>
    <row r="33" spans="1:11" x14ac:dyDescent="0.2">
      <c r="A33" s="16" t="s">
        <v>38</v>
      </c>
      <c r="B33" s="9" t="s">
        <v>13</v>
      </c>
      <c r="C33" s="8" t="s">
        <v>58</v>
      </c>
      <c r="D33" s="16">
        <v>405</v>
      </c>
      <c r="E33" s="8"/>
      <c r="F33" s="8"/>
      <c r="G33" s="10"/>
      <c r="H33" s="11"/>
      <c r="I33" s="12">
        <v>0.08</v>
      </c>
      <c r="J33" s="30">
        <f>ROUND(D33*H33,2)</f>
        <v>0</v>
      </c>
      <c r="K33" s="30">
        <f>ROUND(J33+(J33*I33),2)</f>
        <v>0</v>
      </c>
    </row>
    <row r="34" spans="1:11" x14ac:dyDescent="0.2">
      <c r="A34" s="16" t="s">
        <v>39</v>
      </c>
      <c r="B34" s="14" t="s">
        <v>1</v>
      </c>
      <c r="C34" s="8" t="s">
        <v>58</v>
      </c>
      <c r="D34" s="16">
        <v>1130</v>
      </c>
      <c r="E34" s="8"/>
      <c r="F34" s="8"/>
      <c r="G34" s="10"/>
      <c r="H34" s="11"/>
      <c r="I34" s="12">
        <v>0.08</v>
      </c>
      <c r="J34" s="30">
        <f t="shared" si="2"/>
        <v>0</v>
      </c>
      <c r="K34" s="30">
        <f t="shared" si="3"/>
        <v>0</v>
      </c>
    </row>
    <row r="35" spans="1:11" ht="38.25" x14ac:dyDescent="0.2">
      <c r="A35" s="16" t="s">
        <v>40</v>
      </c>
      <c r="B35" s="9" t="s">
        <v>2</v>
      </c>
      <c r="C35" s="8" t="s">
        <v>58</v>
      </c>
      <c r="D35" s="16">
        <v>6560</v>
      </c>
      <c r="E35" s="8"/>
      <c r="F35" s="8"/>
      <c r="G35" s="10"/>
      <c r="H35" s="11"/>
      <c r="I35" s="12">
        <v>0.08</v>
      </c>
      <c r="J35" s="30">
        <f t="shared" si="2"/>
        <v>0</v>
      </c>
      <c r="K35" s="30">
        <f t="shared" si="3"/>
        <v>0</v>
      </c>
    </row>
    <row r="36" spans="1:11" ht="38.25" x14ac:dyDescent="0.2">
      <c r="A36" s="16" t="s">
        <v>41</v>
      </c>
      <c r="B36" s="9" t="s">
        <v>3</v>
      </c>
      <c r="C36" s="8" t="s">
        <v>58</v>
      </c>
      <c r="D36" s="16">
        <v>6280</v>
      </c>
      <c r="E36" s="8"/>
      <c r="F36" s="8"/>
      <c r="G36" s="10"/>
      <c r="H36" s="11"/>
      <c r="I36" s="12">
        <v>0.08</v>
      </c>
      <c r="J36" s="30">
        <f t="shared" si="2"/>
        <v>0</v>
      </c>
      <c r="K36" s="30">
        <f t="shared" si="3"/>
        <v>0</v>
      </c>
    </row>
    <row r="37" spans="1:11" ht="13.5" thickBot="1" x14ac:dyDescent="0.25">
      <c r="A37" s="16" t="s">
        <v>42</v>
      </c>
      <c r="B37" s="14" t="s">
        <v>4</v>
      </c>
      <c r="C37" s="8" t="s">
        <v>58</v>
      </c>
      <c r="D37" s="16">
        <v>85</v>
      </c>
      <c r="E37" s="8"/>
      <c r="F37" s="8"/>
      <c r="G37" s="10"/>
      <c r="H37" s="11"/>
      <c r="I37" s="12">
        <v>0.08</v>
      </c>
      <c r="J37" s="30">
        <f t="shared" si="2"/>
        <v>0</v>
      </c>
      <c r="K37" s="30">
        <f t="shared" si="3"/>
        <v>0</v>
      </c>
    </row>
    <row r="38" spans="1:11" ht="13.5" thickBot="1" x14ac:dyDescent="0.25">
      <c r="A38" s="63"/>
      <c r="B38" s="64"/>
      <c r="C38" s="65"/>
      <c r="D38" s="66"/>
      <c r="E38" s="65"/>
      <c r="F38" s="65"/>
      <c r="G38" s="67"/>
      <c r="H38" s="68"/>
      <c r="I38" s="53" t="s">
        <v>71</v>
      </c>
      <c r="J38" s="51">
        <f>SUM(J31:J37)</f>
        <v>0</v>
      </c>
      <c r="K38" s="51">
        <f>SUM(K31:K37)</f>
        <v>0</v>
      </c>
    </row>
    <row r="39" spans="1:11" x14ac:dyDescent="0.2">
      <c r="A39" s="78" t="s">
        <v>70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</row>
    <row r="40" spans="1:11" ht="25.5" x14ac:dyDescent="0.2">
      <c r="A40" s="16" t="s">
        <v>43</v>
      </c>
      <c r="B40" s="37" t="s">
        <v>9</v>
      </c>
      <c r="C40" s="8" t="s">
        <v>8</v>
      </c>
      <c r="D40" s="16">
        <v>3650</v>
      </c>
      <c r="E40" s="8"/>
      <c r="F40" s="8"/>
      <c r="G40" s="10"/>
      <c r="H40" s="11"/>
      <c r="I40" s="12">
        <v>0.08</v>
      </c>
      <c r="J40" s="30">
        <f>ROUND(D40*H40,2)</f>
        <v>0</v>
      </c>
      <c r="K40" s="30">
        <f>ROUND(J40+(J40*I40),2)</f>
        <v>0</v>
      </c>
    </row>
    <row r="41" spans="1:11" x14ac:dyDescent="0.2">
      <c r="A41" s="16" t="s">
        <v>44</v>
      </c>
      <c r="B41" s="14" t="s">
        <v>5</v>
      </c>
      <c r="C41" s="8" t="s">
        <v>8</v>
      </c>
      <c r="D41" s="16">
        <v>163800</v>
      </c>
      <c r="E41" s="8"/>
      <c r="F41" s="8"/>
      <c r="G41" s="10"/>
      <c r="H41" s="11"/>
      <c r="I41" s="12">
        <v>0.08</v>
      </c>
      <c r="J41" s="30">
        <f t="shared" si="2"/>
        <v>0</v>
      </c>
      <c r="K41" s="30">
        <f t="shared" si="3"/>
        <v>0</v>
      </c>
    </row>
    <row r="42" spans="1:11" x14ac:dyDescent="0.2">
      <c r="A42" s="16" t="s">
        <v>55</v>
      </c>
      <c r="B42" s="14" t="s">
        <v>11</v>
      </c>
      <c r="C42" s="8" t="s">
        <v>8</v>
      </c>
      <c r="D42" s="16">
        <v>547500</v>
      </c>
      <c r="E42" s="8"/>
      <c r="F42" s="8"/>
      <c r="G42" s="10"/>
      <c r="H42" s="11"/>
      <c r="I42" s="12">
        <v>0.08</v>
      </c>
      <c r="J42" s="30">
        <f t="shared" si="2"/>
        <v>0</v>
      </c>
      <c r="K42" s="30">
        <f t="shared" si="3"/>
        <v>0</v>
      </c>
    </row>
    <row r="43" spans="1:11" ht="13.5" thickBot="1" x14ac:dyDescent="0.25">
      <c r="A43" s="16" t="s">
        <v>56</v>
      </c>
      <c r="B43" s="9" t="s">
        <v>14</v>
      </c>
      <c r="C43" s="8" t="s">
        <v>7</v>
      </c>
      <c r="D43" s="41">
        <v>24</v>
      </c>
      <c r="E43" s="8"/>
      <c r="F43" s="8"/>
      <c r="G43" s="10"/>
      <c r="H43" s="11"/>
      <c r="I43" s="12">
        <v>0.08</v>
      </c>
      <c r="J43" s="30">
        <f t="shared" si="2"/>
        <v>0</v>
      </c>
      <c r="K43" s="30">
        <f t="shared" si="3"/>
        <v>0</v>
      </c>
    </row>
    <row r="44" spans="1:11" ht="13.5" thickBot="1" x14ac:dyDescent="0.25">
      <c r="A44" s="36"/>
      <c r="I44" s="52" t="s">
        <v>72</v>
      </c>
      <c r="J44" s="32">
        <f>SUM(J40:J43)</f>
        <v>0</v>
      </c>
      <c r="K44" s="33">
        <f>SUM(K40:K43)</f>
        <v>0</v>
      </c>
    </row>
    <row r="45" spans="1:11" ht="13.5" customHeight="1" thickBot="1" x14ac:dyDescent="0.25">
      <c r="B45" s="81" t="s">
        <v>73</v>
      </c>
      <c r="C45" s="62"/>
    </row>
    <row r="46" spans="1:11" ht="13.5" thickBot="1" x14ac:dyDescent="0.25">
      <c r="B46" s="81"/>
      <c r="C46" s="82" t="s">
        <v>57</v>
      </c>
      <c r="D46" s="83"/>
      <c r="E46" s="83"/>
      <c r="F46" s="83"/>
      <c r="G46" s="83"/>
      <c r="H46" s="83"/>
      <c r="I46" s="83"/>
      <c r="J46" s="83"/>
      <c r="K46" s="84"/>
    </row>
    <row r="47" spans="1:11" ht="38.25" x14ac:dyDescent="0.2">
      <c r="B47" s="42" t="s">
        <v>79</v>
      </c>
      <c r="C47" s="85" t="s">
        <v>47</v>
      </c>
      <c r="D47" s="86"/>
      <c r="E47" s="86" t="s">
        <v>48</v>
      </c>
      <c r="F47" s="86"/>
      <c r="G47" s="56" t="s">
        <v>82</v>
      </c>
      <c r="H47" s="57" t="s">
        <v>49</v>
      </c>
      <c r="I47" s="57" t="s">
        <v>50</v>
      </c>
      <c r="J47" s="56" t="s">
        <v>51</v>
      </c>
      <c r="K47" s="58" t="s">
        <v>52</v>
      </c>
    </row>
    <row r="48" spans="1:11" x14ac:dyDescent="0.2">
      <c r="B48" s="34"/>
      <c r="C48" s="59" t="s">
        <v>76</v>
      </c>
      <c r="D48" s="8" t="s">
        <v>77</v>
      </c>
      <c r="E48" s="8" t="s">
        <v>76</v>
      </c>
      <c r="F48" s="8" t="s">
        <v>77</v>
      </c>
      <c r="G48" s="87">
        <v>0.2</v>
      </c>
      <c r="H48" s="54" t="s">
        <v>76</v>
      </c>
      <c r="I48" s="55" t="s">
        <v>76</v>
      </c>
      <c r="J48" s="71">
        <f>C49+H49+D49</f>
        <v>0</v>
      </c>
      <c r="K48" s="73">
        <f>E49+I49+F49</f>
        <v>0</v>
      </c>
    </row>
    <row r="49" spans="1:11" ht="13.5" thickBot="1" x14ac:dyDescent="0.25">
      <c r="C49" s="60">
        <f>J38</f>
        <v>0</v>
      </c>
      <c r="D49" s="61">
        <f>J44</f>
        <v>0</v>
      </c>
      <c r="E49" s="35">
        <f>K38</f>
        <v>0</v>
      </c>
      <c r="F49" s="35">
        <f>K44</f>
        <v>0</v>
      </c>
      <c r="G49" s="88"/>
      <c r="H49" s="35">
        <f>C49*G48</f>
        <v>0</v>
      </c>
      <c r="I49" s="35">
        <f>E49*G48</f>
        <v>0</v>
      </c>
      <c r="J49" s="72"/>
      <c r="K49" s="74"/>
    </row>
    <row r="50" spans="1:11" x14ac:dyDescent="0.2">
      <c r="E50" s="38"/>
      <c r="F50" s="38"/>
      <c r="G50" s="39"/>
      <c r="H50" s="38"/>
      <c r="I50" s="38"/>
      <c r="J50" s="38"/>
      <c r="K50" s="38"/>
    </row>
    <row r="51" spans="1:11" x14ac:dyDescent="0.2">
      <c r="E51" s="38"/>
      <c r="F51" s="38"/>
      <c r="G51" s="39"/>
      <c r="H51" s="38"/>
      <c r="I51" s="38"/>
      <c r="J51" s="38"/>
      <c r="K51" s="38"/>
    </row>
    <row r="52" spans="1:11" x14ac:dyDescent="0.2">
      <c r="E52" s="38"/>
      <c r="F52" s="38"/>
      <c r="G52" s="39"/>
      <c r="H52" s="38"/>
      <c r="I52" s="38"/>
      <c r="J52" s="38"/>
      <c r="K52" s="38"/>
    </row>
    <row r="53" spans="1:11" ht="13.5" thickBot="1" x14ac:dyDescent="0.25">
      <c r="A53" s="89" t="s">
        <v>81</v>
      </c>
      <c r="B53" s="89"/>
      <c r="E53" s="38"/>
      <c r="F53" s="38"/>
      <c r="G53" s="39"/>
      <c r="H53" s="38"/>
      <c r="I53" s="38"/>
      <c r="J53" s="38"/>
      <c r="K53" s="38"/>
    </row>
    <row r="54" spans="1:11" ht="38.25" x14ac:dyDescent="0.2">
      <c r="A54" s="17" t="s">
        <v>15</v>
      </c>
      <c r="B54" s="18" t="s">
        <v>16</v>
      </c>
      <c r="C54" s="18" t="s">
        <v>17</v>
      </c>
      <c r="D54" s="18" t="s">
        <v>22</v>
      </c>
      <c r="E54" s="18" t="s">
        <v>19</v>
      </c>
      <c r="F54" s="18" t="s">
        <v>20</v>
      </c>
      <c r="G54" s="18" t="s">
        <v>21</v>
      </c>
      <c r="H54" s="19" t="s">
        <v>23</v>
      </c>
      <c r="I54" s="20" t="s">
        <v>18</v>
      </c>
      <c r="J54" s="21" t="s">
        <v>24</v>
      </c>
      <c r="K54" s="22" t="s">
        <v>25</v>
      </c>
    </row>
    <row r="55" spans="1:11" ht="13.5" thickBot="1" x14ac:dyDescent="0.25">
      <c r="A55" s="23">
        <v>1</v>
      </c>
      <c r="B55" s="24">
        <v>2</v>
      </c>
      <c r="C55" s="25">
        <v>3</v>
      </c>
      <c r="D55" s="25">
        <v>4</v>
      </c>
      <c r="E55" s="25">
        <v>5</v>
      </c>
      <c r="F55" s="25">
        <v>6</v>
      </c>
      <c r="G55" s="24">
        <v>7</v>
      </c>
      <c r="H55" s="29">
        <v>8</v>
      </c>
      <c r="I55" s="26">
        <v>9</v>
      </c>
      <c r="J55" s="27" t="s">
        <v>46</v>
      </c>
      <c r="K55" s="28">
        <v>11</v>
      </c>
    </row>
    <row r="56" spans="1:11" ht="13.5" thickBot="1" x14ac:dyDescent="0.25">
      <c r="A56" s="75" t="s">
        <v>10</v>
      </c>
      <c r="B56" s="76"/>
      <c r="C56" s="76"/>
      <c r="D56" s="76"/>
      <c r="E56" s="76"/>
      <c r="F56" s="76"/>
      <c r="G56" s="76"/>
      <c r="H56" s="76"/>
      <c r="I56" s="76"/>
      <c r="J56" s="76"/>
      <c r="K56" s="77"/>
    </row>
    <row r="57" spans="1:11" x14ac:dyDescent="0.2">
      <c r="A57" s="90" t="s">
        <v>69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1" ht="25.5" x14ac:dyDescent="0.2">
      <c r="A58" s="16" t="s">
        <v>36</v>
      </c>
      <c r="B58" s="9" t="s">
        <v>59</v>
      </c>
      <c r="C58" s="8" t="s">
        <v>58</v>
      </c>
      <c r="D58" s="16">
        <v>240</v>
      </c>
      <c r="E58" s="8"/>
      <c r="F58" s="8"/>
      <c r="G58" s="10"/>
      <c r="H58" s="11"/>
      <c r="I58" s="12">
        <v>0.08</v>
      </c>
      <c r="J58" s="30">
        <f t="shared" ref="J58:J68" si="4">ROUND(D58*H58,2)</f>
        <v>0</v>
      </c>
      <c r="K58" s="30">
        <f t="shared" ref="K58:K68" si="5">ROUND(J58+(J58*I58),2)</f>
        <v>0</v>
      </c>
    </row>
    <row r="59" spans="1:11" ht="25.5" x14ac:dyDescent="0.2">
      <c r="A59" s="16" t="s">
        <v>37</v>
      </c>
      <c r="B59" s="9" t="s">
        <v>60</v>
      </c>
      <c r="C59" s="8" t="s">
        <v>58</v>
      </c>
      <c r="D59" s="16">
        <v>30</v>
      </c>
      <c r="E59" s="8"/>
      <c r="F59" s="8"/>
      <c r="G59" s="10"/>
      <c r="H59" s="11"/>
      <c r="I59" s="12">
        <v>0.08</v>
      </c>
      <c r="J59" s="30">
        <f t="shared" si="4"/>
        <v>0</v>
      </c>
      <c r="K59" s="30">
        <f t="shared" si="5"/>
        <v>0</v>
      </c>
    </row>
    <row r="60" spans="1:11" ht="25.5" x14ac:dyDescent="0.2">
      <c r="A60" s="16" t="s">
        <v>38</v>
      </c>
      <c r="B60" s="9" t="s">
        <v>61</v>
      </c>
      <c r="C60" s="8" t="s">
        <v>58</v>
      </c>
      <c r="D60" s="16">
        <v>210</v>
      </c>
      <c r="E60" s="8"/>
      <c r="F60" s="8"/>
      <c r="G60" s="10"/>
      <c r="H60" s="11"/>
      <c r="I60" s="12">
        <v>0.08</v>
      </c>
      <c r="J60" s="30">
        <f t="shared" si="4"/>
        <v>0</v>
      </c>
      <c r="K60" s="30">
        <f t="shared" si="5"/>
        <v>0</v>
      </c>
    </row>
    <row r="61" spans="1:11" x14ac:dyDescent="0.2">
      <c r="A61" s="16" t="s">
        <v>39</v>
      </c>
      <c r="B61" s="9" t="s">
        <v>62</v>
      </c>
      <c r="C61" s="8" t="s">
        <v>6</v>
      </c>
      <c r="D61" s="16">
        <v>1990</v>
      </c>
      <c r="E61" s="8"/>
      <c r="F61" s="8"/>
      <c r="G61" s="10"/>
      <c r="H61" s="11"/>
      <c r="I61" s="12">
        <v>0.08</v>
      </c>
      <c r="J61" s="30">
        <f t="shared" si="4"/>
        <v>0</v>
      </c>
      <c r="K61" s="30">
        <f t="shared" si="5"/>
        <v>0</v>
      </c>
    </row>
    <row r="62" spans="1:11" x14ac:dyDescent="0.2">
      <c r="A62" s="16" t="s">
        <v>40</v>
      </c>
      <c r="B62" s="9" t="s">
        <v>63</v>
      </c>
      <c r="C62" s="8" t="s">
        <v>58</v>
      </c>
      <c r="D62" s="16">
        <v>15</v>
      </c>
      <c r="E62" s="8"/>
      <c r="F62" s="8"/>
      <c r="G62" s="10"/>
      <c r="H62" s="11"/>
      <c r="I62" s="12">
        <v>0.23</v>
      </c>
      <c r="J62" s="30">
        <f t="shared" si="4"/>
        <v>0</v>
      </c>
      <c r="K62" s="30">
        <f t="shared" si="5"/>
        <v>0</v>
      </c>
    </row>
    <row r="63" spans="1:11" x14ac:dyDescent="0.2">
      <c r="A63" s="16" t="s">
        <v>41</v>
      </c>
      <c r="B63" s="9" t="s">
        <v>64</v>
      </c>
      <c r="C63" s="8" t="s">
        <v>58</v>
      </c>
      <c r="D63" s="16">
        <v>3</v>
      </c>
      <c r="E63" s="8"/>
      <c r="F63" s="8"/>
      <c r="G63" s="10"/>
      <c r="H63" s="11"/>
      <c r="I63" s="12">
        <v>0.23</v>
      </c>
      <c r="J63" s="30">
        <f t="shared" si="4"/>
        <v>0</v>
      </c>
      <c r="K63" s="30">
        <f t="shared" si="5"/>
        <v>0</v>
      </c>
    </row>
    <row r="64" spans="1:11" ht="13.5" thickBot="1" x14ac:dyDescent="0.25">
      <c r="A64" s="16" t="s">
        <v>42</v>
      </c>
      <c r="B64" s="9" t="s">
        <v>65</v>
      </c>
      <c r="C64" s="8" t="s">
        <v>58</v>
      </c>
      <c r="D64" s="16">
        <v>20</v>
      </c>
      <c r="E64" s="8"/>
      <c r="F64" s="8"/>
      <c r="G64" s="10"/>
      <c r="H64" s="11"/>
      <c r="I64" s="12">
        <v>0.23</v>
      </c>
      <c r="J64" s="30">
        <f t="shared" si="4"/>
        <v>0</v>
      </c>
      <c r="K64" s="30">
        <f t="shared" si="5"/>
        <v>0</v>
      </c>
    </row>
    <row r="65" spans="1:11" ht="13.5" thickBot="1" x14ac:dyDescent="0.25">
      <c r="A65" s="63"/>
      <c r="B65" s="69"/>
      <c r="C65" s="65"/>
      <c r="D65" s="66"/>
      <c r="E65" s="65"/>
      <c r="F65" s="65"/>
      <c r="G65" s="67"/>
      <c r="H65" s="68"/>
      <c r="I65" s="53" t="s">
        <v>71</v>
      </c>
      <c r="J65" s="51">
        <f>SUM(J58:J64)</f>
        <v>0</v>
      </c>
      <c r="K65" s="51">
        <f>SUM(K58:K64)</f>
        <v>0</v>
      </c>
    </row>
    <row r="66" spans="1:11" x14ac:dyDescent="0.2">
      <c r="A66" s="78" t="s">
        <v>70</v>
      </c>
      <c r="B66" s="79"/>
      <c r="C66" s="79"/>
      <c r="D66" s="79"/>
      <c r="E66" s="79"/>
      <c r="F66" s="79"/>
      <c r="G66" s="79"/>
      <c r="H66" s="79"/>
      <c r="I66" s="79"/>
      <c r="J66" s="79"/>
      <c r="K66" s="80"/>
    </row>
    <row r="67" spans="1:11" x14ac:dyDescent="0.2">
      <c r="A67" s="16" t="s">
        <v>43</v>
      </c>
      <c r="B67" s="14" t="s">
        <v>66</v>
      </c>
      <c r="C67" s="8" t="s">
        <v>8</v>
      </c>
      <c r="D67" s="16">
        <v>27375</v>
      </c>
      <c r="E67" s="8"/>
      <c r="F67" s="8"/>
      <c r="G67" s="10"/>
      <c r="H67" s="11"/>
      <c r="I67" s="12">
        <v>0.23</v>
      </c>
      <c r="J67" s="30">
        <f t="shared" si="4"/>
        <v>0</v>
      </c>
      <c r="K67" s="30">
        <f t="shared" si="5"/>
        <v>0</v>
      </c>
    </row>
    <row r="68" spans="1:11" ht="13.5" thickBot="1" x14ac:dyDescent="0.25">
      <c r="A68" s="16" t="s">
        <v>44</v>
      </c>
      <c r="B68" s="14" t="s">
        <v>67</v>
      </c>
      <c r="C68" s="8" t="s">
        <v>8</v>
      </c>
      <c r="D68" s="16">
        <v>500</v>
      </c>
      <c r="E68" s="8"/>
      <c r="F68" s="8"/>
      <c r="G68" s="10"/>
      <c r="H68" s="11"/>
      <c r="I68" s="12">
        <v>0.23</v>
      </c>
      <c r="J68" s="30">
        <f t="shared" si="4"/>
        <v>0</v>
      </c>
      <c r="K68" s="30">
        <f t="shared" si="5"/>
        <v>0</v>
      </c>
    </row>
    <row r="69" spans="1:11" ht="13.5" thickBot="1" x14ac:dyDescent="0.25">
      <c r="I69" s="52" t="s">
        <v>72</v>
      </c>
      <c r="J69" s="32">
        <f>SUM(J67:J68)</f>
        <v>0</v>
      </c>
      <c r="K69" s="33">
        <f>SUM(K67:K68)</f>
        <v>0</v>
      </c>
    </row>
    <row r="70" spans="1:11" ht="13.5" customHeight="1" thickBot="1" x14ac:dyDescent="0.25">
      <c r="B70" s="81" t="s">
        <v>78</v>
      </c>
      <c r="C70" s="62"/>
    </row>
    <row r="71" spans="1:11" ht="13.5" thickBot="1" x14ac:dyDescent="0.25">
      <c r="B71" s="81"/>
      <c r="C71" s="82" t="s">
        <v>68</v>
      </c>
      <c r="D71" s="83"/>
      <c r="E71" s="83"/>
      <c r="F71" s="83"/>
      <c r="G71" s="83"/>
      <c r="H71" s="83"/>
      <c r="I71" s="83"/>
      <c r="J71" s="83"/>
      <c r="K71" s="84"/>
    </row>
    <row r="72" spans="1:11" ht="38.25" x14ac:dyDescent="0.2">
      <c r="B72" s="62" t="s">
        <v>80</v>
      </c>
      <c r="C72" s="85" t="s">
        <v>47</v>
      </c>
      <c r="D72" s="86"/>
      <c r="E72" s="86" t="s">
        <v>48</v>
      </c>
      <c r="F72" s="86"/>
      <c r="G72" s="56" t="s">
        <v>82</v>
      </c>
      <c r="H72" s="57" t="s">
        <v>49</v>
      </c>
      <c r="I72" s="57" t="s">
        <v>50</v>
      </c>
      <c r="J72" s="56" t="s">
        <v>51</v>
      </c>
      <c r="K72" s="58" t="s">
        <v>52</v>
      </c>
    </row>
    <row r="73" spans="1:11" x14ac:dyDescent="0.2">
      <c r="B73" s="34"/>
      <c r="C73" s="59" t="s">
        <v>76</v>
      </c>
      <c r="D73" s="8" t="s">
        <v>77</v>
      </c>
      <c r="E73" s="8" t="s">
        <v>76</v>
      </c>
      <c r="F73" s="8" t="s">
        <v>77</v>
      </c>
      <c r="G73" s="87">
        <v>0.2</v>
      </c>
      <c r="H73" s="54" t="s">
        <v>76</v>
      </c>
      <c r="I73" s="55" t="s">
        <v>76</v>
      </c>
      <c r="J73" s="71">
        <f>C74+H74+D74</f>
        <v>0</v>
      </c>
      <c r="K73" s="73">
        <f>E74+I74+F74</f>
        <v>0</v>
      </c>
    </row>
    <row r="74" spans="1:11" ht="13.5" thickBot="1" x14ac:dyDescent="0.25">
      <c r="C74" s="60">
        <f>J65</f>
        <v>0</v>
      </c>
      <c r="D74" s="61">
        <f>J69</f>
        <v>0</v>
      </c>
      <c r="E74" s="35">
        <f>K65</f>
        <v>0</v>
      </c>
      <c r="F74" s="35">
        <f>K69</f>
        <v>0</v>
      </c>
      <c r="G74" s="88"/>
      <c r="H74" s="35">
        <f>C74*G73</f>
        <v>0</v>
      </c>
      <c r="I74" s="35">
        <f>E74*G73</f>
        <v>0</v>
      </c>
      <c r="J74" s="72"/>
      <c r="K74" s="74"/>
    </row>
  </sheetData>
  <mergeCells count="32">
    <mergeCell ref="A1:B1"/>
    <mergeCell ref="A26:B26"/>
    <mergeCell ref="A53:B53"/>
    <mergeCell ref="B70:B71"/>
    <mergeCell ref="C71:K71"/>
    <mergeCell ref="A4:K4"/>
    <mergeCell ref="A29:K29"/>
    <mergeCell ref="A5:K5"/>
    <mergeCell ref="A11:K11"/>
    <mergeCell ref="A30:K30"/>
    <mergeCell ref="C19:K19"/>
    <mergeCell ref="A57:K57"/>
    <mergeCell ref="A66:K66"/>
    <mergeCell ref="C20:D20"/>
    <mergeCell ref="E20:F20"/>
    <mergeCell ref="G21:G22"/>
    <mergeCell ref="C72:D72"/>
    <mergeCell ref="E72:F72"/>
    <mergeCell ref="G73:G74"/>
    <mergeCell ref="J73:J74"/>
    <mergeCell ref="K73:K74"/>
    <mergeCell ref="J21:J22"/>
    <mergeCell ref="K21:K22"/>
    <mergeCell ref="A56:K56"/>
    <mergeCell ref="A39:K39"/>
    <mergeCell ref="B45:B46"/>
    <mergeCell ref="C46:K46"/>
    <mergeCell ref="C47:D47"/>
    <mergeCell ref="E47:F47"/>
    <mergeCell ref="G48:G49"/>
    <mergeCell ref="J48:J49"/>
    <mergeCell ref="K48:K49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Header>&amp;CFORMULARZ ASORTYMENTOWO-CENOWY&amp;RZałącznik nr 2 do SWZ</oddHeader>
    <oddFooter>Strona &amp;P z &amp;N</oddFooter>
  </headerFooter>
  <rowBreaks count="2" manualBreakCount="2">
    <brk id="25" max="10" man="1"/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Anna Majewska</cp:lastModifiedBy>
  <cp:lastPrinted>2024-02-02T09:37:00Z</cp:lastPrinted>
  <dcterms:created xsi:type="dcterms:W3CDTF">2018-01-19T12:53:38Z</dcterms:created>
  <dcterms:modified xsi:type="dcterms:W3CDTF">2024-02-02T09:58:32Z</dcterms:modified>
</cp:coreProperties>
</file>