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 PRZETARGI\Przetargi 2022\GAZ\ZAMIESZCZONE\"/>
    </mc:Choice>
  </mc:AlternateContent>
  <bookViews>
    <workbookView xWindow="0" yWindow="0" windowWidth="23040" windowHeight="9195" tabRatio="500"/>
  </bookViews>
  <sheets>
    <sheet name="wykaz obiektów zamawiające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5" i="1" l="1"/>
  <c r="Y24" i="1"/>
  <c r="W25" i="1"/>
  <c r="W24" i="1"/>
  <c r="V25" i="1"/>
  <c r="V24" i="1"/>
  <c r="U25" i="1"/>
  <c r="U24" i="1"/>
  <c r="T25" i="1"/>
  <c r="T24" i="1"/>
  <c r="R24" i="1"/>
  <c r="R25" i="1" s="1"/>
  <c r="K25" i="1"/>
  <c r="L25" i="1"/>
  <c r="M25" i="1"/>
  <c r="N25" i="1"/>
  <c r="O25" i="1"/>
  <c r="P25" i="1"/>
  <c r="Q25" i="1"/>
  <c r="Q24" i="1"/>
  <c r="P24" i="1"/>
  <c r="O24" i="1"/>
  <c r="N24" i="1"/>
  <c r="M24" i="1"/>
  <c r="L24" i="1"/>
  <c r="K24" i="1"/>
  <c r="X23" i="1" l="1"/>
  <c r="X19" i="1"/>
  <c r="S19" i="1"/>
  <c r="S7" i="1"/>
  <c r="X11" i="1" l="1"/>
  <c r="X12" i="1"/>
  <c r="X21" i="1"/>
  <c r="X17" i="1"/>
  <c r="X16" i="1"/>
  <c r="X14" i="1"/>
  <c r="X9" i="1"/>
  <c r="X8" i="1"/>
  <c r="X7" i="1"/>
  <c r="Y7" i="1" s="1"/>
  <c r="S21" i="1"/>
  <c r="S17" i="1"/>
  <c r="S16" i="1"/>
  <c r="S14" i="1"/>
  <c r="S12" i="1"/>
  <c r="S11" i="1"/>
  <c r="S9" i="1"/>
  <c r="S8" i="1"/>
  <c r="Y9" i="1" l="1"/>
  <c r="Y8" i="1"/>
  <c r="Y21" i="1"/>
  <c r="Y17" i="1"/>
  <c r="Y16" i="1"/>
  <c r="Y14" i="1"/>
  <c r="Y12" i="1"/>
  <c r="Y11" i="1"/>
  <c r="Y19" i="1"/>
  <c r="T18" i="1"/>
  <c r="U18" i="1"/>
  <c r="Y13" i="1" l="1"/>
  <c r="W13" i="1"/>
  <c r="V13" i="1"/>
  <c r="U13" i="1"/>
  <c r="T13" i="1"/>
  <c r="R13" i="1"/>
  <c r="Q13" i="1"/>
  <c r="P13" i="1"/>
  <c r="O13" i="1"/>
  <c r="N13" i="1"/>
  <c r="M13" i="1"/>
  <c r="K13" i="1"/>
  <c r="L13" i="1"/>
  <c r="W10" i="1"/>
  <c r="V10" i="1"/>
  <c r="U10" i="1"/>
  <c r="T10" i="1"/>
  <c r="R10" i="1"/>
  <c r="Q10" i="1"/>
  <c r="P10" i="1"/>
  <c r="O10" i="1"/>
  <c r="N10" i="1"/>
  <c r="M10" i="1"/>
  <c r="L10" i="1"/>
  <c r="Y22" i="1" l="1"/>
  <c r="L20" i="1" l="1"/>
  <c r="M20" i="1"/>
  <c r="N20" i="1"/>
  <c r="O20" i="1"/>
  <c r="P20" i="1"/>
  <c r="Q20" i="1"/>
  <c r="R20" i="1"/>
  <c r="T20" i="1"/>
  <c r="U20" i="1"/>
  <c r="V20" i="1"/>
  <c r="W20" i="1"/>
  <c r="K20" i="1"/>
  <c r="Y18" i="1"/>
  <c r="L18" i="1"/>
  <c r="M18" i="1"/>
  <c r="N18" i="1"/>
  <c r="O18" i="1"/>
  <c r="P18" i="1"/>
  <c r="Q18" i="1"/>
  <c r="R18" i="1"/>
  <c r="V18" i="1"/>
  <c r="W18" i="1"/>
  <c r="L15" i="1"/>
  <c r="M15" i="1"/>
  <c r="N15" i="1"/>
  <c r="O15" i="1"/>
  <c r="P15" i="1"/>
  <c r="Q15" i="1"/>
  <c r="R15" i="1"/>
  <c r="T15" i="1"/>
  <c r="U15" i="1"/>
  <c r="V15" i="1"/>
  <c r="W15" i="1"/>
  <c r="K15" i="1"/>
  <c r="S23" i="1" l="1"/>
  <c r="Y23" i="1" s="1"/>
  <c r="Y20" i="1"/>
  <c r="Y15" i="1" l="1"/>
  <c r="K10" i="1" l="1"/>
  <c r="Y10" i="1"/>
  <c r="AF10" i="1"/>
</calcChain>
</file>

<file path=xl/sharedStrings.xml><?xml version="1.0" encoding="utf-8"?>
<sst xmlns="http://schemas.openxmlformats.org/spreadsheetml/2006/main" count="228" uniqueCount="115">
  <si>
    <t>LISTA OBIEKTÓW ZAMAWIAJĄCEGO</t>
  </si>
  <si>
    <t>lp.</t>
  </si>
  <si>
    <t>ODBIORCA</t>
  </si>
  <si>
    <t>adres pkt poboru gazu</t>
  </si>
  <si>
    <t>oznaczenie do wprowadzenia w systemie bilingowym dostawcy i dystrybutora energii elektrycznej NABYWCY faktur VAT</t>
  </si>
  <si>
    <t>oznaczenie do wprowadzenia w systemie bilingowym dostawcy i dystrybutora energii elektrycznej ODBIORCY faktur VAT</t>
  </si>
  <si>
    <t>Przeznaczenie gazu</t>
  </si>
  <si>
    <t>Układ pomiarowy</t>
  </si>
  <si>
    <t xml:space="preserve">aktualna
grupa taryfowa wg operatora </t>
  </si>
  <si>
    <t>moc umowna kWh/h</t>
  </si>
  <si>
    <t>RAZEM 
kWh</t>
  </si>
  <si>
    <t>rodzaj dodychczasowej umowy</t>
  </si>
  <si>
    <t>rodzaj przyszłej umowy</t>
  </si>
  <si>
    <t>obecny sprzedawca gazu</t>
  </si>
  <si>
    <t>okres obowiązywania dotychczasowej umowy</t>
  </si>
  <si>
    <t>termin rozpoczęcia sprzedaży gazu</t>
  </si>
  <si>
    <t>akcyza
ZW-zwolniony
P-płatnik</t>
  </si>
  <si>
    <t>procedura zmiany sprzedawcy</t>
  </si>
  <si>
    <t xml:space="preserve">Starostwo Powiatowe                                                 w Wołowie,                                                 Plac Piastowski 2,                          56-100 Wołów
</t>
  </si>
  <si>
    <t>Plac Piastowski 2,                  
 56-100 Wołów</t>
  </si>
  <si>
    <t>Powiat Wołowski, 56-100 Wołów, pl.Piastowski 2, NIP: 988-02-19-208</t>
  </si>
  <si>
    <t>wykorzystanie na potrzeby własne:
ogrzewanie obiektu</t>
  </si>
  <si>
    <t>gazomierz 1szt.</t>
  </si>
  <si>
    <t>W-5
OSD: W-5.1</t>
  </si>
  <si>
    <t>kompleksowa</t>
  </si>
  <si>
    <t>ZW</t>
  </si>
  <si>
    <t>kolejna</t>
  </si>
  <si>
    <t xml:space="preserve">Zespół Szkół Zawodowych
w Wołowie,                     
ul. Spacerowa 1,                                          56-100 Wołów
</t>
  </si>
  <si>
    <t>ul. Spacerowa 1,                                          56-100 Wołów</t>
  </si>
  <si>
    <t>wykorzystanie
 na potrzeby własne:
ogrzewanie obiektu, podgrzewanie wody</t>
  </si>
  <si>
    <t>gazomierz
 1 szt.</t>
  </si>
  <si>
    <t>RAZEM</t>
  </si>
  <si>
    <t>W-5</t>
  </si>
  <si>
    <t xml:space="preserve">Zespołu Szkół Specjalnych i Placówek Oświatowych w Wołowie, ul. Inwalidów Wojennych 10,                        56-100 Wołów
</t>
  </si>
  <si>
    <t>ul. Inwalidów Wojennych 10, 56-100 Wołów</t>
  </si>
  <si>
    <t xml:space="preserve">Zespołu Szkół Specjalnych i Placówek Oświatowych w Wołowie, 
ul. Inwalidów Wojennych 10,                        56-100 Wołów
</t>
  </si>
  <si>
    <t>wykorzystanie na potrzeby własne:
ogrzewanie obiektu szkolnego, podgrzewanie wody, kuchenka 4 palnikowa</t>
  </si>
  <si>
    <t xml:space="preserve"> W - 4
OSD: W - 4</t>
  </si>
  <si>
    <t>do 110</t>
  </si>
  <si>
    <t xml:space="preserve">Liceum Ogólnokształcące im. Mikołaja Kopernika w Wołowie, Pl. Jana III Sobieskiego 2, 
56-100 Wołów
</t>
  </si>
  <si>
    <t>Pl. Jana Sobieskiego 2, 56-100 Wołów</t>
  </si>
  <si>
    <t>Liceum Ogólnokształcące im. Mikołaja Kopernika w Wołowie, 
Pl. Jana III Sobieskiego 2, 
56-100 Wołów</t>
  </si>
  <si>
    <t xml:space="preserve">wykorzystanie na potrzeby własne:
ogrzewanie obiektu </t>
  </si>
  <si>
    <t>do 111</t>
  </si>
  <si>
    <t xml:space="preserve">Zespół Placówek Resocjalizacyjnych w Brzegu Dolnym, ul. 1 Maja 21, 56-120 Brzeg Dolny
</t>
  </si>
  <si>
    <t xml:space="preserve">ul. 1 Maja 21, 
56-120 
Brzeg Dolny
</t>
  </si>
  <si>
    <t xml:space="preserve">Zespół Placówek Resocjalizacyjnych w Brzegu Dolnym, 
ul. 1 Maja 21,
 56-120 Brzeg Dolny
</t>
  </si>
  <si>
    <t>wykorzystanie
 na potrzeby własne:
podgrzewanie wody</t>
  </si>
  <si>
    <t>W - 4
OSD: W - 4</t>
  </si>
  <si>
    <t>W-4</t>
  </si>
  <si>
    <t xml:space="preserve">Powiatowe Centrum Pomocy Rodzinie w Wołowie, 
ul. Inwalidów Wojennych 24, 56-100 Wołów
</t>
  </si>
  <si>
    <t>ul. Inwalidów Wojennych 24, 
56-100 Wołów</t>
  </si>
  <si>
    <t>00M6G413000002535</t>
  </si>
  <si>
    <t>W - 3.9
OSD: W - 3.9</t>
  </si>
  <si>
    <t>W-3.9</t>
  </si>
  <si>
    <t>ul. Zwycięstwa 7 m 3;
56-120
 Brzeg Dolny</t>
  </si>
  <si>
    <t>wykorzystanie
 na potrzeby własne:
piec c.o. dwufunkcyjny i kuchenka 4 palnikowa</t>
  </si>
  <si>
    <t>14AG413026331066</t>
  </si>
  <si>
    <t>W - 3.6
OSD: W - 3.6</t>
  </si>
  <si>
    <t>Centrum Kształcenia Zawodowego i Ustawicznego w Wołowie
ul. T. Kościuszki 27,
56-100 Wołów</t>
  </si>
  <si>
    <t>ul. T. Kościuszki 27,
56-100 Wołów</t>
  </si>
  <si>
    <t>kuchnia, w tym (2 kuchenki gazowe 4 - palnikowe, 2 taborety gazowe + 1 podgrzewacz wody</t>
  </si>
  <si>
    <t>W-3.6
OSD: W - 3.6</t>
  </si>
  <si>
    <t>W-3.6</t>
  </si>
  <si>
    <t>kotłownia do celów grzewczych (3 piece)</t>
  </si>
  <si>
    <t xml:space="preserve">gazomierz      1 szt.              </t>
  </si>
  <si>
    <t>W - 6
OSD: W-6.1</t>
  </si>
  <si>
    <t>W-6</t>
  </si>
  <si>
    <t>wykorzystanie
 na potrzeby własne:
pracownia gastronomiczna - kuchenki gazowe, podgrzewanie wody</t>
  </si>
  <si>
    <t xml:space="preserve"> W - 1.1
OSD: W-1.1</t>
  </si>
  <si>
    <t xml:space="preserve">HERMES 
ENERGY
GROUP
</t>
  </si>
  <si>
    <t>31.03.2017r.</t>
  </si>
  <si>
    <t>01.04.2017r.</t>
  </si>
  <si>
    <t>druga</t>
  </si>
  <si>
    <t>W-1.1</t>
  </si>
  <si>
    <t>ŁĄCZNIE</t>
  </si>
  <si>
    <t>NR  licznika/
nr punktu odbioru gazu (OSD)</t>
  </si>
  <si>
    <t>W - 5
OSD: W - 5.1</t>
  </si>
  <si>
    <r>
      <t xml:space="preserve">5523098/
</t>
    </r>
    <r>
      <rPr>
        <b/>
        <sz val="9"/>
        <rFont val="Arial"/>
        <family val="2"/>
        <charset val="238"/>
      </rPr>
      <t>PL0031906728</t>
    </r>
  </si>
  <si>
    <r>
      <t xml:space="preserve">12MUGG4
13000111668/
</t>
    </r>
    <r>
      <rPr>
        <b/>
        <sz val="9"/>
        <rFont val="Arial"/>
        <family val="2"/>
        <charset val="238"/>
      </rPr>
      <t>5463048113</t>
    </r>
  </si>
  <si>
    <t>grudzień 2021</t>
  </si>
  <si>
    <t>30.04.2021r.</t>
  </si>
  <si>
    <t>01.05.2022r.</t>
  </si>
  <si>
    <t xml:space="preserve">00MG25
33500000226/
PL0032881812
</t>
  </si>
  <si>
    <t xml:space="preserve">Fortum Marketing
and Sales Polska S.A. 
ul. Heweliusza 9
80 – 890 Gdańsk
</t>
  </si>
  <si>
    <t>SUMA 2022</t>
  </si>
  <si>
    <t>maj 2022</t>
  </si>
  <si>
    <t>czerwiec 2022</t>
  </si>
  <si>
    <t>lipiec 2022</t>
  </si>
  <si>
    <t>sierpień 2022</t>
  </si>
  <si>
    <t>wrzesień 2022</t>
  </si>
  <si>
    <t>październik 2022</t>
  </si>
  <si>
    <t>listopad 2022</t>
  </si>
  <si>
    <t>Prognoza zużycia gazu na okres obowiązywania umowy tj. 01.05.2022 - 30.04.2023 (kWh)</t>
  </si>
  <si>
    <t>styczeń 2023</t>
  </si>
  <si>
    <t>luty 2023</t>
  </si>
  <si>
    <t>marzec 2023</t>
  </si>
  <si>
    <t>kwiecień 2023</t>
  </si>
  <si>
    <t>SUMA 2023</t>
  </si>
  <si>
    <t>30.04.2022r.</t>
  </si>
  <si>
    <r>
      <rPr>
        <b/>
        <sz val="11"/>
        <rFont val="Arial"/>
        <family val="2"/>
        <charset val="238"/>
      </rPr>
      <t>Załącznik nr 5 do SWZ</t>
    </r>
    <r>
      <rPr>
        <sz val="11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 xml:space="preserve">
</t>
    </r>
  </si>
  <si>
    <t>Placówka Opiekuńczo - Wychowawcza Typu Socjalizacyjnego w Wołowie
ul. T. Kościuszki 27,
56 - 100 Wołów</t>
  </si>
  <si>
    <t>IZD.272…...2022</t>
  </si>
  <si>
    <t>Powiat Wołowski, 56-100 Wołów, pl.Piastowski 2, 
NIP: 988-02-19-208</t>
  </si>
  <si>
    <t>Placówka Opiekuńczo-Wychowawcza Typu Socjalizacyjnego w Wołowie ul. Kościuszki 27 56-100 Wołów</t>
  </si>
  <si>
    <t xml:space="preserve">gazomierz 1 szt. </t>
  </si>
  <si>
    <t>01631985/8018590365500041529718</t>
  </si>
  <si>
    <t>B.1 W-1.1</t>
  </si>
  <si>
    <t>31995550/01
/
8018590365500029211314</t>
  </si>
  <si>
    <t>XM1200263476</t>
  </si>
  <si>
    <t>ul. T. Kościuszki 27,
56 - 100 Wołów</t>
  </si>
  <si>
    <t>XA1727617250/8018590365500040280184</t>
  </si>
  <si>
    <t xml:space="preserve">5463008142
</t>
  </si>
  <si>
    <t xml:space="preserve">5462500164
</t>
  </si>
  <si>
    <t>XA1727617253/
8018590365500036573283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</si>
</sst>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_-* #,##0\ _z_ł_-;\-* #,##0\ _z_ł_-;_-* &quot;-&quot;??\ _z_ł_-;_-@_-"/>
  </numFmts>
  <fonts count="19" x14ac:knownFonts="1"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Verdana"/>
      <family val="2"/>
      <charset val="1"/>
    </font>
    <font>
      <b/>
      <sz val="9"/>
      <name val="Arial"/>
      <family val="2"/>
      <charset val="238"/>
    </font>
    <font>
      <sz val="9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DDDDDD"/>
        <bgColor rgb="FFD9D9D9"/>
      </patternFill>
    </fill>
    <fill>
      <patternFill patternType="solid">
        <fgColor rgb="FFC6D9F1"/>
        <bgColor rgb="FFD9D9D9"/>
      </patternFill>
    </fill>
    <fill>
      <patternFill patternType="solid">
        <fgColor rgb="FFDCE6F2"/>
        <bgColor rgb="FFDDDDDD"/>
      </patternFill>
    </fill>
    <fill>
      <patternFill patternType="solid">
        <fgColor rgb="FFD9D9D9"/>
        <bgColor rgb="FFDDDDDD"/>
      </patternFill>
    </fill>
    <fill>
      <patternFill patternType="solid">
        <fgColor rgb="FF95B3D7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0" tint="-0.14999847407452621"/>
        <bgColor indexed="42"/>
      </patternFill>
    </fill>
    <fill>
      <patternFill patternType="solid">
        <fgColor rgb="FFDDDDDD"/>
        <bgColor rgb="FFDCE6F2"/>
      </patternFill>
    </fill>
    <fill>
      <patternFill patternType="solid">
        <fgColor theme="2"/>
        <bgColor rgb="FFDDDDDD"/>
      </patternFill>
    </fill>
    <fill>
      <patternFill patternType="solid">
        <fgColor theme="2"/>
        <bgColor indexed="42"/>
      </patternFill>
    </fill>
    <fill>
      <patternFill patternType="solid">
        <fgColor theme="2"/>
        <bgColor rgb="FF9999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1EFE7"/>
        <bgColor indexed="64"/>
      </patternFill>
    </fill>
    <fill>
      <patternFill patternType="solid">
        <fgColor rgb="FFF1EFE7"/>
        <bgColor rgb="FF9999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3" borderId="0" applyBorder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12" borderId="0" applyBorder="0" applyProtection="0"/>
  </cellStyleXfs>
  <cellXfs count="1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/>
    <xf numFmtId="3" fontId="2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3" fontId="3" fillId="4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textRotation="90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8" fillId="5" borderId="3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 applyProtection="1">
      <alignment horizontal="center" vertical="center" wrapText="1"/>
    </xf>
    <xf numFmtId="1" fontId="6" fillId="7" borderId="2" xfId="0" applyNumberFormat="1" applyFont="1" applyFill="1" applyBorder="1" applyAlignment="1">
      <alignment horizontal="center" vertical="center" wrapText="1"/>
    </xf>
    <xf numFmtId="1" fontId="9" fillId="7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3" fontId="9" fillId="7" borderId="2" xfId="0" applyNumberFormat="1" applyFont="1" applyFill="1" applyBorder="1" applyAlignment="1">
      <alignment horizontal="center" vertical="center"/>
    </xf>
    <xf numFmtId="3" fontId="5" fillId="7" borderId="2" xfId="0" applyNumberFormat="1" applyFont="1" applyFill="1" applyBorder="1" applyAlignment="1">
      <alignment horizontal="center" vertical="center"/>
    </xf>
    <xf numFmtId="3" fontId="9" fillId="7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center" vertical="center"/>
    </xf>
    <xf numFmtId="3" fontId="10" fillId="0" borderId="0" xfId="0" applyNumberFormat="1" applyFont="1"/>
    <xf numFmtId="0" fontId="10" fillId="0" borderId="0" xfId="0" applyFont="1"/>
    <xf numFmtId="164" fontId="6" fillId="2" borderId="2" xfId="0" applyNumberFormat="1" applyFont="1" applyFill="1" applyBorder="1" applyAlignment="1">
      <alignment horizontal="center" vertical="center" wrapText="1"/>
    </xf>
    <xf numFmtId="3" fontId="8" fillId="5" borderId="4" xfId="0" applyNumberFormat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164" fontId="6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0" xfId="0"/>
    <xf numFmtId="0" fontId="6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3" fontId="9" fillId="7" borderId="5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textRotation="90" wrapText="1"/>
    </xf>
    <xf numFmtId="164" fontId="6" fillId="7" borderId="5" xfId="0" applyNumberFormat="1" applyFont="1" applyFill="1" applyBorder="1" applyAlignment="1">
      <alignment horizontal="center" vertical="center"/>
    </xf>
    <xf numFmtId="0" fontId="10" fillId="0" borderId="0" xfId="0" applyFont="1"/>
    <xf numFmtId="3" fontId="8" fillId="5" borderId="6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7" fillId="7" borderId="2" xfId="0" applyFont="1" applyFill="1" applyBorder="1" applyAlignment="1">
      <alignment horizontal="center" vertical="center" textRotation="90" wrapText="1"/>
    </xf>
    <xf numFmtId="3" fontId="11" fillId="6" borderId="6" xfId="0" applyNumberFormat="1" applyFont="1" applyFill="1" applyBorder="1" applyAlignment="1">
      <alignment horizontal="center" vertical="center"/>
    </xf>
    <xf numFmtId="0" fontId="8" fillId="0" borderId="0" xfId="0" applyFont="1"/>
    <xf numFmtId="0" fontId="6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" fontId="5" fillId="9" borderId="2" xfId="0" applyNumberFormat="1" applyFont="1" applyFill="1" applyBorder="1" applyAlignment="1">
      <alignment horizontal="center" vertical="center" wrapText="1"/>
    </xf>
    <xf numFmtId="3" fontId="5" fillId="10" borderId="2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8" fillId="9" borderId="2" xfId="0" applyNumberFormat="1" applyFont="1" applyFill="1" applyBorder="1" applyAlignment="1">
      <alignment horizontal="center" vertical="center" wrapText="1"/>
    </xf>
    <xf numFmtId="3" fontId="5" fillId="11" borderId="2" xfId="0" applyNumberFormat="1" applyFont="1" applyFill="1" applyBorder="1" applyAlignment="1">
      <alignment horizontal="center" vertical="center" wrapText="1"/>
    </xf>
    <xf numFmtId="165" fontId="5" fillId="11" borderId="2" xfId="3" applyNumberFormat="1" applyFont="1" applyFill="1" applyBorder="1" applyAlignment="1">
      <alignment vertical="center" wrapText="1"/>
    </xf>
    <xf numFmtId="0" fontId="6" fillId="8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" fontId="5" fillId="7" borderId="5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wrapText="1"/>
    </xf>
    <xf numFmtId="0" fontId="2" fillId="0" borderId="0" xfId="0" applyFont="1" applyBorder="1" applyAlignment="1">
      <alignment vertic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1" fontId="8" fillId="9" borderId="2" xfId="0" applyNumberFormat="1" applyFont="1" applyFill="1" applyBorder="1" applyAlignment="1">
      <alignment horizontal="center" vertical="center" wrapText="1"/>
    </xf>
    <xf numFmtId="49" fontId="3" fillId="13" borderId="2" xfId="0" applyNumberFormat="1" applyFont="1" applyFill="1" applyBorder="1" applyAlignment="1">
      <alignment horizontal="center" vertical="center" textRotation="90" wrapText="1"/>
    </xf>
    <xf numFmtId="3" fontId="5" fillId="13" borderId="2" xfId="0" applyNumberFormat="1" applyFont="1" applyFill="1" applyBorder="1" applyAlignment="1">
      <alignment horizontal="center" vertical="center"/>
    </xf>
    <xf numFmtId="3" fontId="5" fillId="14" borderId="2" xfId="0" applyNumberFormat="1" applyFont="1" applyFill="1" applyBorder="1" applyAlignment="1">
      <alignment horizontal="center" vertical="center" wrapText="1"/>
    </xf>
    <xf numFmtId="3" fontId="5" fillId="15" borderId="2" xfId="0" applyNumberFormat="1" applyFont="1" applyFill="1" applyBorder="1" applyAlignment="1">
      <alignment horizontal="center" vertical="center"/>
    </xf>
    <xf numFmtId="3" fontId="5" fillId="13" borderId="2" xfId="0" applyNumberFormat="1" applyFont="1" applyFill="1" applyBorder="1" applyAlignment="1">
      <alignment horizontal="center" vertical="center" wrapText="1"/>
    </xf>
    <xf numFmtId="3" fontId="5" fillId="15" borderId="2" xfId="0" applyNumberFormat="1" applyFont="1" applyFill="1" applyBorder="1" applyAlignment="1">
      <alignment horizontal="center" vertical="center" wrapText="1"/>
    </xf>
    <xf numFmtId="3" fontId="5" fillId="13" borderId="6" xfId="0" applyNumberFormat="1" applyFont="1" applyFill="1" applyBorder="1" applyAlignment="1">
      <alignment horizontal="center" vertical="center" wrapText="1"/>
    </xf>
    <xf numFmtId="3" fontId="5" fillId="15" borderId="5" xfId="0" applyNumberFormat="1" applyFont="1" applyFill="1" applyBorder="1" applyAlignment="1">
      <alignment horizontal="center" vertical="center" wrapText="1"/>
    </xf>
    <xf numFmtId="1" fontId="5" fillId="14" borderId="2" xfId="0" applyNumberFormat="1" applyFont="1" applyFill="1" applyBorder="1" applyAlignment="1">
      <alignment horizontal="center" vertical="center" wrapText="1"/>
    </xf>
    <xf numFmtId="3" fontId="11" fillId="13" borderId="6" xfId="0" applyNumberFormat="1" applyFont="1" applyFill="1" applyBorder="1" applyAlignment="1">
      <alignment horizontal="center" vertical="center"/>
    </xf>
    <xf numFmtId="49" fontId="3" fillId="13" borderId="3" xfId="0" applyNumberFormat="1" applyFont="1" applyFill="1" applyBorder="1" applyAlignment="1">
      <alignment horizontal="center" vertical="center" textRotation="90" wrapText="1"/>
    </xf>
    <xf numFmtId="3" fontId="8" fillId="13" borderId="2" xfId="0" applyNumberFormat="1" applyFont="1" applyFill="1" applyBorder="1" applyAlignment="1">
      <alignment horizontal="center" vertical="center" wrapText="1"/>
    </xf>
    <xf numFmtId="3" fontId="8" fillId="14" borderId="2" xfId="0" applyNumberFormat="1" applyFont="1" applyFill="1" applyBorder="1" applyAlignment="1">
      <alignment horizontal="center" vertical="center" wrapText="1"/>
    </xf>
    <xf numFmtId="3" fontId="9" fillId="15" borderId="2" xfId="0" applyNumberFormat="1" applyFont="1" applyFill="1" applyBorder="1" applyAlignment="1">
      <alignment horizontal="center" vertical="center"/>
    </xf>
    <xf numFmtId="3" fontId="9" fillId="15" borderId="2" xfId="0" applyNumberFormat="1" applyFont="1" applyFill="1" applyBorder="1" applyAlignment="1">
      <alignment horizontal="center" vertical="center" wrapText="1"/>
    </xf>
    <xf numFmtId="3" fontId="8" fillId="13" borderId="7" xfId="0" applyNumberFormat="1" applyFont="1" applyFill="1" applyBorder="1" applyAlignment="1">
      <alignment horizontal="center" vertical="center" wrapText="1"/>
    </xf>
    <xf numFmtId="3" fontId="9" fillId="15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6" fillId="16" borderId="2" xfId="0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 applyProtection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3" fontId="9" fillId="16" borderId="2" xfId="0" applyNumberFormat="1" applyFont="1" applyFill="1" applyBorder="1" applyAlignment="1">
      <alignment horizontal="center" vertical="center" wrapText="1"/>
    </xf>
    <xf numFmtId="164" fontId="6" fillId="16" borderId="2" xfId="0" applyNumberFormat="1" applyFont="1" applyFill="1" applyBorder="1" applyAlignment="1">
      <alignment horizontal="center" vertical="center" wrapText="1"/>
    </xf>
    <xf numFmtId="0" fontId="7" fillId="16" borderId="0" xfId="0" applyFont="1" applyFill="1" applyBorder="1" applyAlignment="1">
      <alignment horizontal="center" vertical="center"/>
    </xf>
    <xf numFmtId="0" fontId="7" fillId="16" borderId="0" xfId="0" applyFont="1" applyFill="1" applyBorder="1" applyAlignment="1">
      <alignment horizontal="center" vertical="center" wrapText="1"/>
    </xf>
    <xf numFmtId="0" fontId="7" fillId="16" borderId="0" xfId="0" applyFont="1" applyFill="1" applyBorder="1" applyAlignment="1">
      <alignment horizontal="center" vertical="center" textRotation="90" wrapText="1"/>
    </xf>
    <xf numFmtId="164" fontId="6" fillId="16" borderId="0" xfId="0" applyNumberFormat="1" applyFont="1" applyFill="1" applyBorder="1" applyAlignment="1">
      <alignment horizontal="center" vertical="center"/>
    </xf>
    <xf numFmtId="0" fontId="10" fillId="16" borderId="0" xfId="0" applyFont="1" applyFill="1"/>
    <xf numFmtId="1" fontId="5" fillId="17" borderId="6" xfId="0" applyNumberFormat="1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9" fillId="18" borderId="2" xfId="0" applyFont="1" applyFill="1" applyBorder="1" applyAlignment="1">
      <alignment horizontal="center" vertical="center" wrapText="1"/>
    </xf>
    <xf numFmtId="164" fontId="6" fillId="18" borderId="2" xfId="0" applyNumberFormat="1" applyFont="1" applyFill="1" applyBorder="1" applyAlignment="1">
      <alignment horizontal="center" vertical="center" wrapText="1"/>
    </xf>
    <xf numFmtId="3" fontId="9" fillId="19" borderId="2" xfId="0" applyNumberFormat="1" applyFont="1" applyFill="1" applyBorder="1" applyAlignment="1">
      <alignment horizontal="center" vertical="center" wrapText="1"/>
    </xf>
    <xf numFmtId="1" fontId="9" fillId="19" borderId="6" xfId="0" applyNumberFormat="1" applyFont="1" applyFill="1" applyBorder="1" applyAlignment="1">
      <alignment horizontal="center" vertical="center" wrapText="1"/>
    </xf>
    <xf numFmtId="1" fontId="9" fillId="20" borderId="6" xfId="0" applyNumberFormat="1" applyFont="1" applyFill="1" applyBorder="1" applyAlignment="1">
      <alignment horizontal="center" vertical="center" wrapText="1"/>
    </xf>
    <xf numFmtId="1" fontId="9" fillId="21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textRotation="90" wrapText="1"/>
    </xf>
    <xf numFmtId="164" fontId="6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6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5">
    <cellStyle name="Dziesiętny" xfId="3" builtinId="3"/>
    <cellStyle name="Normalny" xfId="0" builtinId="0"/>
    <cellStyle name="Tekst objaśnienia" xfId="1" builtinId="53" customBuiltin="1"/>
    <cellStyle name="Tekst objaśnienia 2" xfId="4"/>
    <cellStyle name="Walutowy 2" xfId="2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9D9D9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5B3D7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1EFE7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tabSelected="1" topLeftCell="A10" zoomScale="80" zoomScaleNormal="80" zoomScalePageLayoutView="90" workbookViewId="0">
      <selection activeCell="H12" sqref="H12"/>
    </sheetView>
  </sheetViews>
  <sheetFormatPr defaultRowHeight="12.75" x14ac:dyDescent="0.2"/>
  <cols>
    <col min="1" max="1" width="4.85546875" style="1" customWidth="1"/>
    <col min="2" max="2" width="23" style="2" customWidth="1"/>
    <col min="3" max="4" width="13" style="3" customWidth="1"/>
    <col min="5" max="5" width="19.140625" style="3" customWidth="1"/>
    <col min="6" max="6" width="13.28515625" style="3" customWidth="1"/>
    <col min="7" max="7" width="11.7109375" style="2" customWidth="1"/>
    <col min="8" max="8" width="15.140625" style="4" customWidth="1"/>
    <col min="9" max="9" width="13.28515625" style="4" customWidth="1"/>
    <col min="10" max="10" width="10.7109375" style="2" customWidth="1"/>
    <col min="11" max="11" width="19.5703125" style="5" customWidth="1"/>
    <col min="12" max="12" width="12.7109375" style="5" customWidth="1"/>
    <col min="13" max="13" width="13.28515625" style="5" customWidth="1"/>
    <col min="14" max="14" width="12.28515625" style="5" customWidth="1"/>
    <col min="15" max="15" width="11.7109375" style="5" customWidth="1"/>
    <col min="16" max="16" width="11" style="5" customWidth="1"/>
    <col min="17" max="17" width="8.85546875" style="5" customWidth="1"/>
    <col min="18" max="19" width="10.28515625" style="5" customWidth="1"/>
    <col min="20" max="20" width="9" style="5" customWidth="1"/>
    <col min="21" max="21" width="10.7109375" style="2" customWidth="1"/>
    <col min="22" max="22" width="9.85546875" style="2" customWidth="1"/>
    <col min="23" max="24" width="10.140625" style="2" customWidth="1"/>
    <col min="25" max="25" width="11.5703125" style="6" customWidth="1"/>
    <col min="26" max="26" width="13.140625" style="2" customWidth="1"/>
    <col min="27" max="27" width="11.85546875" style="2" customWidth="1"/>
    <col min="28" max="28" width="11.140625" style="2" customWidth="1"/>
    <col min="29" max="29" width="11" style="2" customWidth="1"/>
    <col min="30" max="30" width="10.28515625" style="2" customWidth="1"/>
    <col min="31" max="31" width="8.7109375" style="2" customWidth="1"/>
    <col min="32" max="32" width="9.42578125" style="2" customWidth="1"/>
  </cols>
  <sheetData>
    <row r="1" spans="1:33" s="61" customFormat="1" ht="83.25" customHeight="1" x14ac:dyDescent="0.2">
      <c r="A1" s="102"/>
      <c r="B1" s="180" t="s">
        <v>102</v>
      </c>
      <c r="C1" s="180"/>
      <c r="D1" s="180"/>
      <c r="F1" s="3"/>
      <c r="G1" s="2"/>
      <c r="H1" s="4"/>
      <c r="I1" s="4"/>
      <c r="J1" s="2"/>
      <c r="K1" s="5"/>
      <c r="L1" s="5"/>
      <c r="M1" s="5"/>
      <c r="N1" s="5"/>
      <c r="O1" s="5"/>
      <c r="P1" s="5"/>
      <c r="Q1" s="5"/>
      <c r="R1" s="5"/>
      <c r="S1" s="5"/>
      <c r="T1" s="5"/>
      <c r="U1" s="2"/>
      <c r="V1" s="2"/>
      <c r="W1" s="2"/>
      <c r="X1" s="2"/>
      <c r="Y1" s="6"/>
      <c r="Z1" s="2"/>
      <c r="AA1" s="2"/>
      <c r="AB1" s="2"/>
      <c r="AC1" s="169" t="s">
        <v>100</v>
      </c>
      <c r="AD1" s="169"/>
      <c r="AE1" s="169"/>
      <c r="AF1" s="169"/>
      <c r="AG1" s="169"/>
    </row>
    <row r="2" spans="1:33" s="61" customFormat="1" ht="20.25" customHeight="1" x14ac:dyDescent="0.2">
      <c r="A2" s="1"/>
      <c r="B2" s="2"/>
      <c r="C2" s="3"/>
      <c r="D2" s="3"/>
      <c r="E2" s="102"/>
      <c r="F2" s="3"/>
      <c r="G2" s="2"/>
      <c r="H2" s="4"/>
      <c r="I2" s="4"/>
      <c r="J2" s="2"/>
      <c r="K2" s="5"/>
      <c r="L2" s="5"/>
      <c r="M2" s="5"/>
      <c r="N2" s="5"/>
      <c r="O2" s="5"/>
      <c r="P2" s="5"/>
      <c r="Q2" s="5"/>
      <c r="R2" s="5"/>
      <c r="S2" s="5"/>
      <c r="T2" s="5"/>
      <c r="U2" s="2"/>
      <c r="V2" s="2"/>
      <c r="W2" s="2"/>
      <c r="X2" s="2"/>
      <c r="Y2" s="6"/>
      <c r="Z2" s="2"/>
      <c r="AA2" s="2"/>
      <c r="AB2" s="2"/>
      <c r="AC2" s="106"/>
      <c r="AD2" s="105"/>
      <c r="AE2" s="105"/>
      <c r="AF2" s="105"/>
      <c r="AG2" s="103"/>
    </row>
    <row r="3" spans="1:33" ht="27.75" customHeight="1" x14ac:dyDescent="0.3">
      <c r="A3" s="170" t="s">
        <v>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01"/>
    </row>
    <row r="4" spans="1:33" ht="13.5" customHeight="1" x14ac:dyDescent="0.2">
      <c r="A4" s="104"/>
      <c r="B4" s="7"/>
      <c r="C4" s="8"/>
      <c r="D4" s="8"/>
      <c r="E4" s="8"/>
      <c r="F4" s="8"/>
      <c r="Z4" s="168"/>
      <c r="AA4" s="168"/>
      <c r="AB4" s="168"/>
      <c r="AC4" s="168"/>
      <c r="AD4" s="168"/>
      <c r="AE4" s="168"/>
      <c r="AF4" s="168"/>
    </row>
    <row r="5" spans="1:33" ht="21" customHeight="1" x14ac:dyDescent="0.2">
      <c r="A5" s="9"/>
      <c r="B5" s="10"/>
      <c r="C5" s="11"/>
      <c r="D5" s="11"/>
      <c r="E5" s="11"/>
      <c r="F5" s="11"/>
      <c r="G5" s="12"/>
      <c r="H5" s="13"/>
      <c r="I5" s="13"/>
      <c r="J5" s="12"/>
      <c r="K5" s="172" t="s">
        <v>93</v>
      </c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21"/>
      <c r="Y5" s="14"/>
      <c r="Z5" s="12"/>
      <c r="AA5" s="12"/>
      <c r="AB5" s="12"/>
      <c r="AC5" s="12"/>
      <c r="AD5" s="12"/>
      <c r="AE5" s="12"/>
      <c r="AF5" s="12"/>
    </row>
    <row r="6" spans="1:33" s="21" customFormat="1" ht="129.75" customHeight="1" x14ac:dyDescent="0.2">
      <c r="A6" s="15" t="s">
        <v>1</v>
      </c>
      <c r="B6" s="15" t="s">
        <v>2</v>
      </c>
      <c r="C6" s="15" t="s">
        <v>3</v>
      </c>
      <c r="D6" s="15" t="s">
        <v>4</v>
      </c>
      <c r="E6" s="15" t="s">
        <v>5</v>
      </c>
      <c r="F6" s="16" t="s">
        <v>6</v>
      </c>
      <c r="G6" s="16" t="s">
        <v>7</v>
      </c>
      <c r="H6" s="32" t="s">
        <v>76</v>
      </c>
      <c r="I6" s="79" t="s">
        <v>8</v>
      </c>
      <c r="J6" s="16" t="s">
        <v>9</v>
      </c>
      <c r="K6" s="17" t="s">
        <v>86</v>
      </c>
      <c r="L6" s="17" t="s">
        <v>87</v>
      </c>
      <c r="M6" s="17" t="s">
        <v>88</v>
      </c>
      <c r="N6" s="17" t="s">
        <v>89</v>
      </c>
      <c r="O6" s="17" t="s">
        <v>90</v>
      </c>
      <c r="P6" s="17" t="s">
        <v>91</v>
      </c>
      <c r="Q6" s="17" t="s">
        <v>92</v>
      </c>
      <c r="R6" s="17" t="s">
        <v>80</v>
      </c>
      <c r="S6" s="123" t="s">
        <v>85</v>
      </c>
      <c r="T6" s="17" t="s">
        <v>94</v>
      </c>
      <c r="U6" s="17" t="s">
        <v>95</v>
      </c>
      <c r="V6" s="17" t="s">
        <v>96</v>
      </c>
      <c r="W6" s="17" t="s">
        <v>97</v>
      </c>
      <c r="X6" s="133" t="s">
        <v>98</v>
      </c>
      <c r="Y6" s="18" t="s">
        <v>10</v>
      </c>
      <c r="Z6" s="15" t="s">
        <v>11</v>
      </c>
      <c r="AA6" s="15" t="s">
        <v>12</v>
      </c>
      <c r="AB6" s="19" t="s">
        <v>13</v>
      </c>
      <c r="AC6" s="19" t="s">
        <v>14</v>
      </c>
      <c r="AD6" s="20" t="s">
        <v>15</v>
      </c>
      <c r="AE6" s="19" t="s">
        <v>16</v>
      </c>
      <c r="AF6" s="20" t="s">
        <v>17</v>
      </c>
    </row>
    <row r="7" spans="1:33" ht="183" customHeight="1" x14ac:dyDescent="0.2">
      <c r="A7" s="22">
        <v>1</v>
      </c>
      <c r="B7" s="23" t="s">
        <v>18</v>
      </c>
      <c r="C7" s="24" t="s">
        <v>19</v>
      </c>
      <c r="D7" s="24" t="s">
        <v>20</v>
      </c>
      <c r="E7" s="24" t="s">
        <v>18</v>
      </c>
      <c r="F7" s="25" t="s">
        <v>21</v>
      </c>
      <c r="G7" s="25" t="s">
        <v>22</v>
      </c>
      <c r="H7" s="99" t="s">
        <v>78</v>
      </c>
      <c r="I7" s="26" t="s">
        <v>23</v>
      </c>
      <c r="J7" s="27">
        <v>300</v>
      </c>
      <c r="K7" s="28">
        <v>9574</v>
      </c>
      <c r="L7" s="28">
        <v>0</v>
      </c>
      <c r="M7" s="28">
        <v>0</v>
      </c>
      <c r="N7" s="28">
        <v>0</v>
      </c>
      <c r="O7" s="28">
        <v>0</v>
      </c>
      <c r="P7" s="28">
        <v>25522</v>
      </c>
      <c r="Q7" s="28">
        <v>49080</v>
      </c>
      <c r="R7" s="28">
        <v>66450</v>
      </c>
      <c r="S7" s="124">
        <f>SUM(K7:R7)</f>
        <v>150626</v>
      </c>
      <c r="T7" s="28">
        <v>68706</v>
      </c>
      <c r="U7" s="28">
        <v>61536</v>
      </c>
      <c r="V7" s="29">
        <v>51234</v>
      </c>
      <c r="W7" s="29">
        <v>38269</v>
      </c>
      <c r="X7" s="134">
        <f>SUM(T7:W7)</f>
        <v>219745</v>
      </c>
      <c r="Y7" s="30">
        <f>S7+X7</f>
        <v>370371</v>
      </c>
      <c r="Z7" s="15" t="s">
        <v>24</v>
      </c>
      <c r="AA7" s="31" t="s">
        <v>24</v>
      </c>
      <c r="AB7" s="32" t="s">
        <v>84</v>
      </c>
      <c r="AC7" s="15" t="s">
        <v>99</v>
      </c>
      <c r="AD7" s="15" t="s">
        <v>82</v>
      </c>
      <c r="AE7" s="15" t="s">
        <v>25</v>
      </c>
      <c r="AF7" s="33" t="s">
        <v>26</v>
      </c>
    </row>
    <row r="8" spans="1:33" ht="183" customHeight="1" x14ac:dyDescent="0.2">
      <c r="A8" s="22">
        <v>2</v>
      </c>
      <c r="B8" s="34" t="s">
        <v>27</v>
      </c>
      <c r="C8" s="35" t="s">
        <v>28</v>
      </c>
      <c r="D8" s="35" t="s">
        <v>20</v>
      </c>
      <c r="E8" s="112" t="s">
        <v>27</v>
      </c>
      <c r="F8" s="113" t="s">
        <v>29</v>
      </c>
      <c r="G8" s="113" t="s">
        <v>30</v>
      </c>
      <c r="H8" s="114" t="s">
        <v>83</v>
      </c>
      <c r="I8" s="115" t="s">
        <v>23</v>
      </c>
      <c r="J8" s="27">
        <v>150</v>
      </c>
      <c r="K8" s="83">
        <v>11000</v>
      </c>
      <c r="L8" s="83">
        <v>2500</v>
      </c>
      <c r="M8" s="83">
        <v>2200</v>
      </c>
      <c r="N8" s="83">
        <v>2600</v>
      </c>
      <c r="O8" s="83">
        <v>7000</v>
      </c>
      <c r="P8" s="83">
        <v>30000</v>
      </c>
      <c r="Q8" s="83">
        <v>50000</v>
      </c>
      <c r="R8" s="83">
        <v>72000</v>
      </c>
      <c r="S8" s="125">
        <f>SUM(K8:R8)</f>
        <v>177300</v>
      </c>
      <c r="T8" s="83">
        <v>66000</v>
      </c>
      <c r="U8" s="83">
        <v>59000</v>
      </c>
      <c r="V8" s="83">
        <v>45000</v>
      </c>
      <c r="W8" s="83">
        <v>30000</v>
      </c>
      <c r="X8" s="135">
        <f>SUM(T8:W8)</f>
        <v>200000</v>
      </c>
      <c r="Y8" s="85">
        <f>S8+X8</f>
        <v>377300</v>
      </c>
      <c r="Z8" s="15" t="s">
        <v>24</v>
      </c>
      <c r="AA8" s="31" t="s">
        <v>24</v>
      </c>
      <c r="AB8" s="32" t="s">
        <v>84</v>
      </c>
      <c r="AC8" s="15" t="s">
        <v>99</v>
      </c>
      <c r="AD8" s="15" t="s">
        <v>82</v>
      </c>
      <c r="AE8" s="15" t="s">
        <v>25</v>
      </c>
      <c r="AF8" s="33" t="s">
        <v>26</v>
      </c>
      <c r="AG8" s="82"/>
    </row>
    <row r="9" spans="1:33" s="61" customFormat="1" ht="183" customHeight="1" x14ac:dyDescent="0.2">
      <c r="A9" s="78">
        <v>3</v>
      </c>
      <c r="B9" s="107" t="s">
        <v>39</v>
      </c>
      <c r="C9" s="107" t="s">
        <v>40</v>
      </c>
      <c r="D9" s="107" t="s">
        <v>20</v>
      </c>
      <c r="E9" s="107" t="s">
        <v>41</v>
      </c>
      <c r="F9" s="108" t="s">
        <v>42</v>
      </c>
      <c r="G9" s="25" t="s">
        <v>30</v>
      </c>
      <c r="H9" s="109" t="s">
        <v>108</v>
      </c>
      <c r="I9" s="110" t="s">
        <v>77</v>
      </c>
      <c r="J9" s="111" t="s">
        <v>43</v>
      </c>
      <c r="K9" s="53">
        <v>0</v>
      </c>
      <c r="L9" s="28">
        <v>0</v>
      </c>
      <c r="M9" s="53">
        <v>0</v>
      </c>
      <c r="N9" s="28">
        <v>0</v>
      </c>
      <c r="O9" s="54">
        <v>0</v>
      </c>
      <c r="P9" s="28">
        <v>20404</v>
      </c>
      <c r="Q9" s="28">
        <v>43651</v>
      </c>
      <c r="R9" s="28">
        <v>61681</v>
      </c>
      <c r="S9" s="124">
        <f>SUM(K9:R9)</f>
        <v>125736</v>
      </c>
      <c r="T9" s="28">
        <v>63474</v>
      </c>
      <c r="U9" s="55">
        <v>59281</v>
      </c>
      <c r="V9" s="55">
        <v>47003</v>
      </c>
      <c r="W9" s="29">
        <v>31133</v>
      </c>
      <c r="X9" s="134">
        <f>SUM(T9:W9)</f>
        <v>200891</v>
      </c>
      <c r="Y9" s="30">
        <f>S9+X9</f>
        <v>326627</v>
      </c>
      <c r="Z9" s="32" t="s">
        <v>24</v>
      </c>
      <c r="AA9" s="31" t="s">
        <v>24</v>
      </c>
      <c r="AB9" s="32" t="s">
        <v>84</v>
      </c>
      <c r="AC9" s="32" t="s">
        <v>99</v>
      </c>
      <c r="AD9" s="32" t="s">
        <v>82</v>
      </c>
      <c r="AE9" s="32" t="s">
        <v>25</v>
      </c>
      <c r="AF9" s="33" t="s">
        <v>26</v>
      </c>
      <c r="AG9" s="82"/>
    </row>
    <row r="10" spans="1:33" s="51" customFormat="1" ht="30.75" customHeight="1" x14ac:dyDescent="0.2">
      <c r="A10" s="38"/>
      <c r="B10" s="39"/>
      <c r="C10" s="40"/>
      <c r="D10" s="40"/>
      <c r="E10" s="40"/>
      <c r="F10" s="41"/>
      <c r="G10" s="42" t="s">
        <v>31</v>
      </c>
      <c r="H10" s="43" t="s">
        <v>32</v>
      </c>
      <c r="I10" s="44">
        <v>3</v>
      </c>
      <c r="J10" s="45">
        <v>561</v>
      </c>
      <c r="K10" s="45">
        <f>K7+K8+K9</f>
        <v>20574</v>
      </c>
      <c r="L10" s="45">
        <f t="shared" ref="L10:Y10" si="0">L7+L8+L9</f>
        <v>2500</v>
      </c>
      <c r="M10" s="45">
        <f t="shared" si="0"/>
        <v>2200</v>
      </c>
      <c r="N10" s="45">
        <f t="shared" si="0"/>
        <v>2600</v>
      </c>
      <c r="O10" s="45">
        <f t="shared" si="0"/>
        <v>7000</v>
      </c>
      <c r="P10" s="45">
        <f t="shared" si="0"/>
        <v>75926</v>
      </c>
      <c r="Q10" s="45">
        <f t="shared" si="0"/>
        <v>142731</v>
      </c>
      <c r="R10" s="45">
        <f t="shared" si="0"/>
        <v>200131</v>
      </c>
      <c r="S10" s="126"/>
      <c r="T10" s="45">
        <f t="shared" si="0"/>
        <v>198180</v>
      </c>
      <c r="U10" s="45">
        <f t="shared" si="0"/>
        <v>179817</v>
      </c>
      <c r="V10" s="45">
        <f t="shared" si="0"/>
        <v>143237</v>
      </c>
      <c r="W10" s="45">
        <f t="shared" si="0"/>
        <v>99402</v>
      </c>
      <c r="X10" s="126"/>
      <c r="Y10" s="45">
        <f t="shared" si="0"/>
        <v>1074298</v>
      </c>
      <c r="Z10" s="47"/>
      <c r="AA10" s="48"/>
      <c r="AB10" s="47"/>
      <c r="AC10" s="47"/>
      <c r="AD10" s="47"/>
      <c r="AE10" s="47"/>
      <c r="AF10" s="49">
        <f ca="1">A10:AF10</f>
        <v>0</v>
      </c>
      <c r="AG10" s="50"/>
    </row>
    <row r="11" spans="1:33" ht="171" customHeight="1" x14ac:dyDescent="0.2">
      <c r="A11" s="22">
        <v>4</v>
      </c>
      <c r="B11" s="23" t="s">
        <v>33</v>
      </c>
      <c r="C11" s="34" t="s">
        <v>34</v>
      </c>
      <c r="D11" s="34" t="s">
        <v>20</v>
      </c>
      <c r="E11" s="34" t="s">
        <v>35</v>
      </c>
      <c r="F11" s="25" t="s">
        <v>36</v>
      </c>
      <c r="G11" s="25" t="s">
        <v>30</v>
      </c>
      <c r="H11" s="99" t="s">
        <v>111</v>
      </c>
      <c r="I11" s="26" t="s">
        <v>37</v>
      </c>
      <c r="J11" s="52" t="s">
        <v>38</v>
      </c>
      <c r="K11" s="28">
        <v>2946</v>
      </c>
      <c r="L11" s="28">
        <v>658</v>
      </c>
      <c r="M11" s="28">
        <v>0</v>
      </c>
      <c r="N11" s="28">
        <v>0</v>
      </c>
      <c r="O11" s="28">
        <v>2663</v>
      </c>
      <c r="P11" s="28">
        <v>11759</v>
      </c>
      <c r="Q11" s="28">
        <v>15940</v>
      </c>
      <c r="R11" s="28">
        <v>20341</v>
      </c>
      <c r="S11" s="124">
        <f>SUM(K11:R11)</f>
        <v>54307</v>
      </c>
      <c r="T11" s="28">
        <v>23056</v>
      </c>
      <c r="U11" s="29">
        <v>21508</v>
      </c>
      <c r="V11" s="29">
        <v>17157</v>
      </c>
      <c r="W11" s="29">
        <v>11937</v>
      </c>
      <c r="X11" s="134">
        <f>SUM(T11:W11)</f>
        <v>73658</v>
      </c>
      <c r="Y11" s="30">
        <f>S11+X11</f>
        <v>127965</v>
      </c>
      <c r="Z11" s="15" t="s">
        <v>24</v>
      </c>
      <c r="AA11" s="31" t="s">
        <v>24</v>
      </c>
      <c r="AB11" s="32" t="s">
        <v>84</v>
      </c>
      <c r="AC11" s="15" t="s">
        <v>99</v>
      </c>
      <c r="AD11" s="15" t="s">
        <v>82</v>
      </c>
      <c r="AE11" s="15" t="s">
        <v>25</v>
      </c>
      <c r="AF11" s="33" t="s">
        <v>26</v>
      </c>
    </row>
    <row r="12" spans="1:33" ht="174" customHeight="1" x14ac:dyDescent="0.2">
      <c r="A12" s="22">
        <v>5</v>
      </c>
      <c r="B12" s="34" t="s">
        <v>44</v>
      </c>
      <c r="C12" s="35" t="s">
        <v>45</v>
      </c>
      <c r="D12" s="35" t="s">
        <v>20</v>
      </c>
      <c r="E12" s="116" t="s">
        <v>46</v>
      </c>
      <c r="F12" s="117" t="s">
        <v>47</v>
      </c>
      <c r="G12" s="25" t="s">
        <v>30</v>
      </c>
      <c r="H12" s="118" t="s">
        <v>114</v>
      </c>
      <c r="I12" s="119" t="s">
        <v>48</v>
      </c>
      <c r="J12" s="120" t="s">
        <v>38</v>
      </c>
      <c r="K12" s="29">
        <v>12928</v>
      </c>
      <c r="L12" s="29">
        <v>11046</v>
      </c>
      <c r="M12" s="29">
        <v>8113</v>
      </c>
      <c r="N12" s="29">
        <v>6005</v>
      </c>
      <c r="O12" s="29">
        <v>10920</v>
      </c>
      <c r="P12" s="29">
        <v>11657</v>
      </c>
      <c r="Q12" s="29">
        <v>11386</v>
      </c>
      <c r="R12" s="29">
        <v>11386</v>
      </c>
      <c r="S12" s="127">
        <f>SUM(K12:R12)</f>
        <v>83441</v>
      </c>
      <c r="T12" s="29">
        <v>9832</v>
      </c>
      <c r="U12" s="29">
        <v>11090</v>
      </c>
      <c r="V12" s="29">
        <v>12691</v>
      </c>
      <c r="W12" s="29">
        <v>10749</v>
      </c>
      <c r="X12" s="134">
        <f>SUM(T12:W12)</f>
        <v>44362</v>
      </c>
      <c r="Y12" s="30">
        <f>S12+X12</f>
        <v>127803</v>
      </c>
      <c r="Z12" s="15" t="s">
        <v>24</v>
      </c>
      <c r="AA12" s="31" t="s">
        <v>24</v>
      </c>
      <c r="AB12" s="32" t="s">
        <v>84</v>
      </c>
      <c r="AC12" s="15" t="s">
        <v>99</v>
      </c>
      <c r="AD12" s="15" t="s">
        <v>82</v>
      </c>
      <c r="AE12" s="15" t="s">
        <v>25</v>
      </c>
      <c r="AF12" s="33" t="s">
        <v>26</v>
      </c>
    </row>
    <row r="13" spans="1:33" s="51" customFormat="1" ht="24.75" customHeight="1" x14ac:dyDescent="0.2">
      <c r="A13" s="38"/>
      <c r="B13" s="39"/>
      <c r="C13" s="39"/>
      <c r="D13" s="39"/>
      <c r="E13" s="39"/>
      <c r="F13" s="39"/>
      <c r="G13" s="42" t="s">
        <v>31</v>
      </c>
      <c r="H13" s="56" t="s">
        <v>49</v>
      </c>
      <c r="I13" s="44">
        <v>2</v>
      </c>
      <c r="J13" s="57"/>
      <c r="K13" s="44">
        <f t="shared" ref="K13:Y13" si="1">K11+K12</f>
        <v>15874</v>
      </c>
      <c r="L13" s="44">
        <f t="shared" si="1"/>
        <v>11704</v>
      </c>
      <c r="M13" s="44">
        <f t="shared" si="1"/>
        <v>8113</v>
      </c>
      <c r="N13" s="44">
        <f t="shared" si="1"/>
        <v>6005</v>
      </c>
      <c r="O13" s="44">
        <f t="shared" si="1"/>
        <v>13583</v>
      </c>
      <c r="P13" s="44">
        <f t="shared" si="1"/>
        <v>23416</v>
      </c>
      <c r="Q13" s="44">
        <f t="shared" si="1"/>
        <v>27326</v>
      </c>
      <c r="R13" s="44">
        <f t="shared" si="1"/>
        <v>31727</v>
      </c>
      <c r="S13" s="126"/>
      <c r="T13" s="44">
        <f t="shared" si="1"/>
        <v>32888</v>
      </c>
      <c r="U13" s="44">
        <f t="shared" si="1"/>
        <v>32598</v>
      </c>
      <c r="V13" s="44">
        <f t="shared" si="1"/>
        <v>29848</v>
      </c>
      <c r="W13" s="44">
        <f t="shared" si="1"/>
        <v>22686</v>
      </c>
      <c r="X13" s="136"/>
      <c r="Y13" s="44">
        <f t="shared" si="1"/>
        <v>255768</v>
      </c>
      <c r="Z13" s="48"/>
      <c r="AA13" s="48"/>
      <c r="AB13" s="47"/>
      <c r="AC13" s="47"/>
      <c r="AD13" s="47"/>
      <c r="AE13" s="47"/>
      <c r="AF13" s="49"/>
      <c r="AG13" s="50"/>
    </row>
    <row r="14" spans="1:33" ht="157.5" customHeight="1" x14ac:dyDescent="0.2">
      <c r="A14" s="22">
        <v>6</v>
      </c>
      <c r="B14" s="23" t="s">
        <v>50</v>
      </c>
      <c r="C14" s="35" t="s">
        <v>51</v>
      </c>
      <c r="D14" s="35" t="s">
        <v>20</v>
      </c>
      <c r="E14" s="35" t="s">
        <v>50</v>
      </c>
      <c r="F14" s="25" t="s">
        <v>29</v>
      </c>
      <c r="G14" s="25" t="s">
        <v>52</v>
      </c>
      <c r="H14" s="100" t="s">
        <v>112</v>
      </c>
      <c r="I14" s="26" t="s">
        <v>53</v>
      </c>
      <c r="J14" s="52" t="s">
        <v>38</v>
      </c>
      <c r="K14" s="29">
        <v>6000</v>
      </c>
      <c r="L14" s="29">
        <v>5000</v>
      </c>
      <c r="M14" s="29">
        <v>4000</v>
      </c>
      <c r="N14" s="29">
        <v>4000</v>
      </c>
      <c r="O14" s="29">
        <v>6000</v>
      </c>
      <c r="P14" s="29">
        <v>10000</v>
      </c>
      <c r="Q14" s="37">
        <v>11000</v>
      </c>
      <c r="R14" s="29">
        <v>11000</v>
      </c>
      <c r="S14" s="127">
        <f>SUM(K14:R14)</f>
        <v>57000</v>
      </c>
      <c r="T14" s="29">
        <v>10000</v>
      </c>
      <c r="U14" s="29">
        <v>10000</v>
      </c>
      <c r="V14" s="29">
        <v>6000</v>
      </c>
      <c r="W14" s="29">
        <v>6000</v>
      </c>
      <c r="X14" s="134">
        <f>SUM(T14:W14)</f>
        <v>32000</v>
      </c>
      <c r="Y14" s="30">
        <f>S14+X14</f>
        <v>89000</v>
      </c>
      <c r="Z14" s="15" t="s">
        <v>24</v>
      </c>
      <c r="AA14" s="31" t="s">
        <v>24</v>
      </c>
      <c r="AB14" s="32" t="s">
        <v>84</v>
      </c>
      <c r="AC14" s="15" t="s">
        <v>81</v>
      </c>
      <c r="AD14" s="15" t="s">
        <v>82</v>
      </c>
      <c r="AE14" s="15" t="s">
        <v>25</v>
      </c>
      <c r="AF14" s="33" t="s">
        <v>26</v>
      </c>
    </row>
    <row r="15" spans="1:33" s="51" customFormat="1" ht="20.25" customHeight="1" x14ac:dyDescent="0.2">
      <c r="A15" s="58"/>
      <c r="B15" s="39"/>
      <c r="C15" s="59"/>
      <c r="D15" s="59"/>
      <c r="E15" s="59"/>
      <c r="F15" s="41"/>
      <c r="G15" s="42" t="s">
        <v>31</v>
      </c>
      <c r="H15" s="43" t="s">
        <v>54</v>
      </c>
      <c r="I15" s="46">
        <v>1</v>
      </c>
      <c r="J15" s="57"/>
      <c r="K15" s="46">
        <f>K14</f>
        <v>6000</v>
      </c>
      <c r="L15" s="46">
        <f t="shared" ref="L15:W15" si="2">L14</f>
        <v>5000</v>
      </c>
      <c r="M15" s="46">
        <f t="shared" si="2"/>
        <v>4000</v>
      </c>
      <c r="N15" s="46">
        <f t="shared" si="2"/>
        <v>4000</v>
      </c>
      <c r="O15" s="46">
        <f t="shared" si="2"/>
        <v>6000</v>
      </c>
      <c r="P15" s="46">
        <f t="shared" si="2"/>
        <v>10000</v>
      </c>
      <c r="Q15" s="46">
        <f t="shared" si="2"/>
        <v>11000</v>
      </c>
      <c r="R15" s="46">
        <f t="shared" si="2"/>
        <v>11000</v>
      </c>
      <c r="S15" s="128"/>
      <c r="T15" s="46">
        <f t="shared" si="2"/>
        <v>10000</v>
      </c>
      <c r="U15" s="46">
        <f t="shared" si="2"/>
        <v>10000</v>
      </c>
      <c r="V15" s="46">
        <f t="shared" si="2"/>
        <v>6000</v>
      </c>
      <c r="W15" s="46">
        <f t="shared" si="2"/>
        <v>6000</v>
      </c>
      <c r="X15" s="137"/>
      <c r="Y15" s="46">
        <f>Y14</f>
        <v>89000</v>
      </c>
      <c r="Z15" s="48"/>
      <c r="AA15" s="48"/>
      <c r="AB15" s="47"/>
      <c r="AC15" s="47"/>
      <c r="AD15" s="47"/>
      <c r="AE15" s="47"/>
      <c r="AF15" s="49"/>
      <c r="AG15" s="50"/>
    </row>
    <row r="16" spans="1:33" ht="161.25" customHeight="1" x14ac:dyDescent="0.2">
      <c r="A16" s="22">
        <v>7</v>
      </c>
      <c r="B16" s="23" t="s">
        <v>50</v>
      </c>
      <c r="C16" s="35" t="s">
        <v>55</v>
      </c>
      <c r="D16" s="35" t="s">
        <v>20</v>
      </c>
      <c r="E16" s="35" t="s">
        <v>50</v>
      </c>
      <c r="F16" s="25" t="s">
        <v>56</v>
      </c>
      <c r="G16" s="25" t="s">
        <v>57</v>
      </c>
      <c r="H16" s="99" t="s">
        <v>113</v>
      </c>
      <c r="I16" s="26" t="s">
        <v>58</v>
      </c>
      <c r="J16" s="52" t="s">
        <v>38</v>
      </c>
      <c r="K16" s="29">
        <v>800</v>
      </c>
      <c r="L16" s="29">
        <v>800</v>
      </c>
      <c r="M16" s="29">
        <v>800</v>
      </c>
      <c r="N16" s="29">
        <v>800</v>
      </c>
      <c r="O16" s="29">
        <v>900</v>
      </c>
      <c r="P16" s="29">
        <v>1000</v>
      </c>
      <c r="Q16" s="29">
        <v>1200</v>
      </c>
      <c r="R16" s="29">
        <v>1200</v>
      </c>
      <c r="S16" s="127">
        <f>SUM(K16:R16)</f>
        <v>7500</v>
      </c>
      <c r="T16" s="29">
        <v>1000</v>
      </c>
      <c r="U16" s="29">
        <v>1000</v>
      </c>
      <c r="V16" s="29">
        <v>750</v>
      </c>
      <c r="W16" s="29">
        <v>750</v>
      </c>
      <c r="X16" s="127">
        <f>SUM(T16:W16)</f>
        <v>3500</v>
      </c>
      <c r="Y16" s="30">
        <f>S16+X16</f>
        <v>11000</v>
      </c>
      <c r="Z16" s="15" t="s">
        <v>24</v>
      </c>
      <c r="AA16" s="31" t="s">
        <v>24</v>
      </c>
      <c r="AB16" s="32" t="s">
        <v>84</v>
      </c>
      <c r="AC16" s="15" t="s">
        <v>99</v>
      </c>
      <c r="AD16" s="15" t="s">
        <v>82</v>
      </c>
      <c r="AE16" s="15" t="s">
        <v>25</v>
      </c>
      <c r="AF16" s="33" t="s">
        <v>26</v>
      </c>
    </row>
    <row r="17" spans="1:33" ht="182.25" customHeight="1" x14ac:dyDescent="0.2">
      <c r="A17" s="22">
        <v>8</v>
      </c>
      <c r="B17" s="23" t="s">
        <v>59</v>
      </c>
      <c r="C17" s="35" t="s">
        <v>60</v>
      </c>
      <c r="D17" s="60" t="s">
        <v>20</v>
      </c>
      <c r="E17" s="23" t="s">
        <v>59</v>
      </c>
      <c r="F17" s="36" t="s">
        <v>61</v>
      </c>
      <c r="G17" s="25" t="s">
        <v>30</v>
      </c>
      <c r="H17" s="99" t="s">
        <v>109</v>
      </c>
      <c r="I17" s="26" t="s">
        <v>62</v>
      </c>
      <c r="J17" s="52" t="s">
        <v>38</v>
      </c>
      <c r="K17" s="98">
        <v>944</v>
      </c>
      <c r="L17" s="98">
        <v>943</v>
      </c>
      <c r="M17" s="29">
        <v>431</v>
      </c>
      <c r="N17" s="29">
        <v>430</v>
      </c>
      <c r="O17" s="29">
        <v>5605</v>
      </c>
      <c r="P17" s="29">
        <v>5493</v>
      </c>
      <c r="Q17" s="29">
        <v>5493</v>
      </c>
      <c r="R17" s="29">
        <v>4168</v>
      </c>
      <c r="S17" s="127">
        <f>SUM(K17:R17)</f>
        <v>23507</v>
      </c>
      <c r="T17" s="29">
        <v>2585</v>
      </c>
      <c r="U17" s="29">
        <v>2584</v>
      </c>
      <c r="V17" s="29">
        <v>2092</v>
      </c>
      <c r="W17" s="29">
        <v>2091</v>
      </c>
      <c r="X17" s="127">
        <f>SUM(T17:W17)</f>
        <v>9352</v>
      </c>
      <c r="Y17" s="30">
        <f>S17+X17</f>
        <v>32859</v>
      </c>
      <c r="Z17" s="15" t="s">
        <v>24</v>
      </c>
      <c r="AA17" s="31" t="s">
        <v>24</v>
      </c>
      <c r="AB17" s="32" t="s">
        <v>84</v>
      </c>
      <c r="AC17" s="15" t="s">
        <v>99</v>
      </c>
      <c r="AD17" s="15" t="s">
        <v>82</v>
      </c>
      <c r="AE17" s="15" t="s">
        <v>25</v>
      </c>
      <c r="AF17" s="33" t="s">
        <v>26</v>
      </c>
      <c r="AG17" s="61"/>
    </row>
    <row r="18" spans="1:33" s="51" customFormat="1" ht="25.5" customHeight="1" x14ac:dyDescent="0.2">
      <c r="A18" s="38"/>
      <c r="B18" s="39"/>
      <c r="C18" s="59"/>
      <c r="D18" s="59"/>
      <c r="E18" s="59"/>
      <c r="F18" s="39"/>
      <c r="G18" s="56" t="s">
        <v>31</v>
      </c>
      <c r="H18" s="56" t="s">
        <v>63</v>
      </c>
      <c r="I18" s="46">
        <v>2</v>
      </c>
      <c r="J18" s="57"/>
      <c r="K18" s="46">
        <v>0</v>
      </c>
      <c r="L18" s="46">
        <f t="shared" ref="L18:W18" si="3">L16+L17</f>
        <v>1743</v>
      </c>
      <c r="M18" s="46">
        <f t="shared" si="3"/>
        <v>1231</v>
      </c>
      <c r="N18" s="46">
        <f t="shared" si="3"/>
        <v>1230</v>
      </c>
      <c r="O18" s="46">
        <f t="shared" si="3"/>
        <v>6505</v>
      </c>
      <c r="P18" s="46">
        <f t="shared" si="3"/>
        <v>6493</v>
      </c>
      <c r="Q18" s="46">
        <f t="shared" si="3"/>
        <v>6693</v>
      </c>
      <c r="R18" s="46">
        <f t="shared" si="3"/>
        <v>5368</v>
      </c>
      <c r="S18" s="128"/>
      <c r="T18" s="46">
        <f t="shared" si="3"/>
        <v>3585</v>
      </c>
      <c r="U18" s="46">
        <f t="shared" si="3"/>
        <v>3584</v>
      </c>
      <c r="V18" s="46">
        <f t="shared" si="3"/>
        <v>2842</v>
      </c>
      <c r="W18" s="46">
        <f t="shared" si="3"/>
        <v>2841</v>
      </c>
      <c r="X18" s="137"/>
      <c r="Y18" s="46">
        <f>Y16+Y17</f>
        <v>43859</v>
      </c>
      <c r="Z18" s="48"/>
      <c r="AA18" s="48"/>
      <c r="AB18" s="47"/>
      <c r="AC18" s="47"/>
      <c r="AD18" s="47"/>
      <c r="AE18" s="75"/>
      <c r="AF18" s="49"/>
      <c r="AG18" s="71"/>
    </row>
    <row r="19" spans="1:33" s="51" customFormat="1" ht="138.75" customHeight="1" x14ac:dyDescent="0.2">
      <c r="A19" s="86">
        <v>9</v>
      </c>
      <c r="B19" s="87" t="s">
        <v>59</v>
      </c>
      <c r="C19" s="74" t="s">
        <v>60</v>
      </c>
      <c r="D19" s="88" t="s">
        <v>20</v>
      </c>
      <c r="E19" s="87" t="s">
        <v>59</v>
      </c>
      <c r="F19" s="89" t="s">
        <v>64</v>
      </c>
      <c r="G19" s="90" t="s">
        <v>65</v>
      </c>
      <c r="H19" s="91">
        <v>875526</v>
      </c>
      <c r="I19" s="92" t="s">
        <v>66</v>
      </c>
      <c r="J19" s="89">
        <v>987</v>
      </c>
      <c r="K19" s="72">
        <v>126507</v>
      </c>
      <c r="L19" s="72">
        <v>17290</v>
      </c>
      <c r="M19" s="72">
        <v>13968</v>
      </c>
      <c r="N19" s="72">
        <v>15190</v>
      </c>
      <c r="O19" s="72">
        <v>45061</v>
      </c>
      <c r="P19" s="72">
        <v>173897</v>
      </c>
      <c r="Q19" s="72">
        <v>241733</v>
      </c>
      <c r="R19" s="72">
        <v>320293</v>
      </c>
      <c r="S19" s="129">
        <f>SUM(K19:R19)</f>
        <v>953939</v>
      </c>
      <c r="T19" s="72">
        <v>348897</v>
      </c>
      <c r="U19" s="72">
        <v>313593</v>
      </c>
      <c r="V19" s="72">
        <v>267007</v>
      </c>
      <c r="W19" s="72">
        <v>206628</v>
      </c>
      <c r="X19" s="138">
        <f>SUM(T19:W19)</f>
        <v>1136125</v>
      </c>
      <c r="Y19" s="93">
        <f>S19+X19</f>
        <v>2090064</v>
      </c>
      <c r="Z19" s="94" t="s">
        <v>24</v>
      </c>
      <c r="AA19" s="95" t="s">
        <v>24</v>
      </c>
      <c r="AB19" s="32" t="s">
        <v>84</v>
      </c>
      <c r="AC19" s="94" t="s">
        <v>99</v>
      </c>
      <c r="AD19" s="94" t="s">
        <v>82</v>
      </c>
      <c r="AE19" s="94" t="s">
        <v>25</v>
      </c>
      <c r="AF19" s="96" t="s">
        <v>26</v>
      </c>
      <c r="AG19" s="71"/>
    </row>
    <row r="20" spans="1:33" s="51" customFormat="1" ht="30" customHeight="1" x14ac:dyDescent="0.2">
      <c r="A20" s="62"/>
      <c r="B20" s="63"/>
      <c r="C20" s="64"/>
      <c r="D20" s="64"/>
      <c r="E20" s="64"/>
      <c r="F20" s="63"/>
      <c r="G20" s="65" t="s">
        <v>31</v>
      </c>
      <c r="H20" s="65" t="s">
        <v>67</v>
      </c>
      <c r="I20" s="66">
        <v>1</v>
      </c>
      <c r="J20" s="97">
        <v>987</v>
      </c>
      <c r="K20" s="66">
        <f>K19</f>
        <v>126507</v>
      </c>
      <c r="L20" s="66">
        <f t="shared" ref="L20:Y20" si="4">L19</f>
        <v>17290</v>
      </c>
      <c r="M20" s="66">
        <f t="shared" si="4"/>
        <v>13968</v>
      </c>
      <c r="N20" s="66">
        <f t="shared" si="4"/>
        <v>15190</v>
      </c>
      <c r="O20" s="66">
        <f t="shared" si="4"/>
        <v>45061</v>
      </c>
      <c r="P20" s="66">
        <f t="shared" si="4"/>
        <v>173897</v>
      </c>
      <c r="Q20" s="66">
        <f t="shared" si="4"/>
        <v>241733</v>
      </c>
      <c r="R20" s="66">
        <f t="shared" si="4"/>
        <v>320293</v>
      </c>
      <c r="S20" s="130"/>
      <c r="T20" s="66">
        <f t="shared" si="4"/>
        <v>348897</v>
      </c>
      <c r="U20" s="66">
        <f t="shared" si="4"/>
        <v>313593</v>
      </c>
      <c r="V20" s="66">
        <f t="shared" si="4"/>
        <v>267007</v>
      </c>
      <c r="W20" s="66">
        <f t="shared" si="4"/>
        <v>206628</v>
      </c>
      <c r="X20" s="139"/>
      <c r="Y20" s="66">
        <f t="shared" si="4"/>
        <v>2090064</v>
      </c>
      <c r="Z20" s="67"/>
      <c r="AA20" s="67"/>
      <c r="AB20" s="68"/>
      <c r="AC20" s="68"/>
      <c r="AD20" s="68"/>
      <c r="AE20" s="69"/>
      <c r="AF20" s="70"/>
      <c r="AG20" s="71"/>
    </row>
    <row r="21" spans="1:33" ht="150" customHeight="1" x14ac:dyDescent="0.2">
      <c r="A21" s="173">
        <v>10</v>
      </c>
      <c r="B21" s="174" t="s">
        <v>27</v>
      </c>
      <c r="C21" s="175" t="s">
        <v>28</v>
      </c>
      <c r="D21" s="60" t="s">
        <v>20</v>
      </c>
      <c r="E21" s="60" t="s">
        <v>27</v>
      </c>
      <c r="F21" s="176" t="s">
        <v>68</v>
      </c>
      <c r="G21" s="176" t="s">
        <v>30</v>
      </c>
      <c r="H21" s="177" t="s">
        <v>79</v>
      </c>
      <c r="I21" s="178" t="s">
        <v>69</v>
      </c>
      <c r="J21" s="179" t="s">
        <v>38</v>
      </c>
      <c r="K21" s="122">
        <v>20</v>
      </c>
      <c r="L21" s="122">
        <v>60</v>
      </c>
      <c r="M21" s="122">
        <v>70</v>
      </c>
      <c r="N21" s="122">
        <v>70</v>
      </c>
      <c r="O21" s="122">
        <v>100</v>
      </c>
      <c r="P21" s="122">
        <v>100</v>
      </c>
      <c r="Q21" s="122">
        <v>100</v>
      </c>
      <c r="R21" s="122">
        <v>100</v>
      </c>
      <c r="S21" s="131">
        <f>SUM(K21:R21)</f>
        <v>620</v>
      </c>
      <c r="T21" s="122">
        <v>50</v>
      </c>
      <c r="U21" s="122">
        <v>50</v>
      </c>
      <c r="V21" s="122">
        <v>80</v>
      </c>
      <c r="W21" s="122">
        <v>90</v>
      </c>
      <c r="X21" s="131">
        <f>SUM(T21:W21)</f>
        <v>270</v>
      </c>
      <c r="Y21" s="84">
        <f>S21+X21</f>
        <v>890</v>
      </c>
      <c r="Z21" s="15" t="s">
        <v>24</v>
      </c>
      <c r="AA21" s="31" t="s">
        <v>24</v>
      </c>
      <c r="AB21" s="32" t="s">
        <v>84</v>
      </c>
      <c r="AC21" s="15" t="s">
        <v>99</v>
      </c>
      <c r="AD21" s="15" t="s">
        <v>82</v>
      </c>
      <c r="AE21" s="15" t="s">
        <v>25</v>
      </c>
      <c r="AF21" s="73" t="s">
        <v>26</v>
      </c>
    </row>
    <row r="22" spans="1:33" ht="66.75" hidden="1" customHeight="1" x14ac:dyDescent="0.2">
      <c r="A22" s="173"/>
      <c r="B22" s="174"/>
      <c r="C22" s="175"/>
      <c r="D22" s="74"/>
      <c r="E22" s="74"/>
      <c r="F22" s="176"/>
      <c r="G22" s="176"/>
      <c r="H22" s="177"/>
      <c r="I22" s="178"/>
      <c r="J22" s="179"/>
      <c r="K22" s="80">
        <v>45</v>
      </c>
      <c r="L22" s="80">
        <v>45</v>
      </c>
      <c r="M22" s="80">
        <v>86</v>
      </c>
      <c r="N22" s="80">
        <v>87</v>
      </c>
      <c r="O22" s="80">
        <v>105</v>
      </c>
      <c r="P22" s="80">
        <v>105</v>
      </c>
      <c r="Q22" s="80">
        <v>100</v>
      </c>
      <c r="R22" s="80">
        <v>100</v>
      </c>
      <c r="S22" s="131"/>
      <c r="T22" s="80">
        <v>105</v>
      </c>
      <c r="U22" s="80">
        <v>105</v>
      </c>
      <c r="V22" s="80">
        <v>110</v>
      </c>
      <c r="W22" s="80">
        <v>105</v>
      </c>
      <c r="X22" s="131"/>
      <c r="Y22" s="81">
        <f>SUM(K22:W22)</f>
        <v>1098</v>
      </c>
      <c r="Z22" s="15" t="s">
        <v>24</v>
      </c>
      <c r="AA22" s="31" t="s">
        <v>24</v>
      </c>
      <c r="AB22" s="32" t="s">
        <v>70</v>
      </c>
      <c r="AC22" s="15" t="s">
        <v>71</v>
      </c>
      <c r="AD22" s="15" t="s">
        <v>72</v>
      </c>
      <c r="AE22" s="15" t="s">
        <v>25</v>
      </c>
      <c r="AF22" s="33" t="s">
        <v>73</v>
      </c>
    </row>
    <row r="23" spans="1:33" s="144" customFormat="1" ht="111" customHeight="1" x14ac:dyDescent="0.2">
      <c r="A23" s="140">
        <v>11</v>
      </c>
      <c r="B23" s="141" t="s">
        <v>101</v>
      </c>
      <c r="C23" s="142" t="s">
        <v>110</v>
      </c>
      <c r="D23" s="142" t="s">
        <v>103</v>
      </c>
      <c r="E23" s="142" t="s">
        <v>104</v>
      </c>
      <c r="F23" s="157" t="s">
        <v>29</v>
      </c>
      <c r="G23" s="158" t="s">
        <v>105</v>
      </c>
      <c r="H23" s="143" t="s">
        <v>106</v>
      </c>
      <c r="I23" s="160" t="s">
        <v>107</v>
      </c>
      <c r="J23" s="159" t="s">
        <v>38</v>
      </c>
      <c r="K23" s="161">
        <v>1750</v>
      </c>
      <c r="L23" s="161">
        <v>1750</v>
      </c>
      <c r="M23" s="161">
        <v>1750</v>
      </c>
      <c r="N23" s="161">
        <v>1750</v>
      </c>
      <c r="O23" s="161">
        <v>1750</v>
      </c>
      <c r="P23" s="161">
        <v>10250</v>
      </c>
      <c r="Q23" s="161">
        <v>10250</v>
      </c>
      <c r="R23" s="161">
        <v>10250</v>
      </c>
      <c r="S23" s="156">
        <f>SUM(K23:R23)</f>
        <v>39500</v>
      </c>
      <c r="T23" s="161">
        <v>10250</v>
      </c>
      <c r="U23" s="161">
        <v>10250</v>
      </c>
      <c r="V23" s="161">
        <v>10250</v>
      </c>
      <c r="W23" s="161">
        <v>1750</v>
      </c>
      <c r="X23" s="162">
        <f>SUM(T23:W23)</f>
        <v>32500</v>
      </c>
      <c r="Y23" s="84">
        <f>S23+X23</f>
        <v>72000</v>
      </c>
      <c r="Z23" s="164" t="s">
        <v>24</v>
      </c>
      <c r="AA23" s="164" t="s">
        <v>24</v>
      </c>
      <c r="AB23" s="32" t="s">
        <v>84</v>
      </c>
      <c r="AC23" s="165" t="s">
        <v>99</v>
      </c>
      <c r="AD23" s="165" t="s">
        <v>82</v>
      </c>
      <c r="AE23" s="166" t="s">
        <v>25</v>
      </c>
      <c r="AF23" s="167" t="s">
        <v>26</v>
      </c>
    </row>
    <row r="24" spans="1:33" s="155" customFormat="1" ht="31.5" customHeight="1" x14ac:dyDescent="0.2">
      <c r="A24" s="145"/>
      <c r="B24" s="146"/>
      <c r="C24" s="147"/>
      <c r="D24" s="147"/>
      <c r="E24" s="147"/>
      <c r="F24" s="146"/>
      <c r="G24" s="148" t="s">
        <v>31</v>
      </c>
      <c r="H24" s="148" t="s">
        <v>74</v>
      </c>
      <c r="I24" s="149">
        <v>1</v>
      </c>
      <c r="J24" s="150"/>
      <c r="K24" s="42">
        <f t="shared" ref="K24:R24" si="5">K21+K23</f>
        <v>1770</v>
      </c>
      <c r="L24" s="42">
        <f t="shared" si="5"/>
        <v>1810</v>
      </c>
      <c r="M24" s="42">
        <f t="shared" si="5"/>
        <v>1820</v>
      </c>
      <c r="N24" s="42">
        <f t="shared" si="5"/>
        <v>1820</v>
      </c>
      <c r="O24" s="42">
        <f t="shared" si="5"/>
        <v>1850</v>
      </c>
      <c r="P24" s="42">
        <f t="shared" si="5"/>
        <v>10350</v>
      </c>
      <c r="Q24" s="42">
        <f t="shared" si="5"/>
        <v>10350</v>
      </c>
      <c r="R24" s="42">
        <f t="shared" si="5"/>
        <v>10350</v>
      </c>
      <c r="S24" s="163"/>
      <c r="T24" s="42">
        <f>T21+T23</f>
        <v>10300</v>
      </c>
      <c r="U24" s="42">
        <f>U21+U23</f>
        <v>10300</v>
      </c>
      <c r="V24" s="42">
        <f>V21+V23</f>
        <v>10330</v>
      </c>
      <c r="W24" s="42">
        <f>W21+W23</f>
        <v>1840</v>
      </c>
      <c r="X24" s="162"/>
      <c r="Y24" s="46">
        <f>SUM(Y21+Y23)</f>
        <v>72890</v>
      </c>
      <c r="Z24" s="151"/>
      <c r="AA24" s="151"/>
      <c r="AB24" s="152"/>
      <c r="AC24" s="152"/>
      <c r="AD24" s="152"/>
      <c r="AE24" s="153"/>
      <c r="AF24" s="154"/>
    </row>
    <row r="25" spans="1:33" s="77" customFormat="1" ht="33.75" customHeight="1" x14ac:dyDescent="0.2">
      <c r="A25" s="171" t="s">
        <v>75</v>
      </c>
      <c r="B25" s="171"/>
      <c r="C25" s="171"/>
      <c r="D25" s="171"/>
      <c r="E25" s="171"/>
      <c r="F25" s="171"/>
      <c r="G25" s="171"/>
      <c r="H25" s="171"/>
      <c r="I25" s="171"/>
      <c r="J25" s="171"/>
      <c r="K25" s="76">
        <f t="shared" ref="K25:R25" si="6">K10+K13+K15+K18+K20+K24</f>
        <v>170725</v>
      </c>
      <c r="L25" s="76">
        <f t="shared" si="6"/>
        <v>40047</v>
      </c>
      <c r="M25" s="76">
        <f t="shared" si="6"/>
        <v>31332</v>
      </c>
      <c r="N25" s="76">
        <f t="shared" si="6"/>
        <v>30845</v>
      </c>
      <c r="O25" s="76">
        <f t="shared" si="6"/>
        <v>79999</v>
      </c>
      <c r="P25" s="76">
        <f t="shared" si="6"/>
        <v>300082</v>
      </c>
      <c r="Q25" s="76">
        <f t="shared" si="6"/>
        <v>439833</v>
      </c>
      <c r="R25" s="76">
        <f t="shared" si="6"/>
        <v>578869</v>
      </c>
      <c r="S25" s="76"/>
      <c r="T25" s="76">
        <f>T10+T13+T15+T18+T20+T24</f>
        <v>603850</v>
      </c>
      <c r="U25" s="76">
        <f>U10+U13+U15+U18+U20+U24</f>
        <v>549892</v>
      </c>
      <c r="V25" s="76">
        <f>V10+V13+V15+V18+V20+V24</f>
        <v>459264</v>
      </c>
      <c r="W25" s="76">
        <f>W10+W13+W15+W18+W20+W24</f>
        <v>339397</v>
      </c>
      <c r="X25" s="132"/>
      <c r="Y25" s="84">
        <f>Y10+Y13+Y15+Y18+Y20+Y24</f>
        <v>3625879</v>
      </c>
    </row>
    <row r="26" spans="1:33" ht="64.5" customHeight="1" x14ac:dyDescent="0.2"/>
  </sheetData>
  <mergeCells count="14">
    <mergeCell ref="Z4:AF4"/>
    <mergeCell ref="AC1:AG1"/>
    <mergeCell ref="A3:AF3"/>
    <mergeCell ref="A25:J25"/>
    <mergeCell ref="K5:W5"/>
    <mergeCell ref="A21:A22"/>
    <mergeCell ref="B21:B22"/>
    <mergeCell ref="C21:C22"/>
    <mergeCell ref="F21:F22"/>
    <mergeCell ref="G21:G22"/>
    <mergeCell ref="H21:H22"/>
    <mergeCell ref="I21:I22"/>
    <mergeCell ref="J21:J22"/>
    <mergeCell ref="B1:D1"/>
  </mergeCells>
  <printOptions horizontalCentered="1" verticalCentered="1"/>
  <pageMargins left="0.70866141732283472" right="0.70866141732283472" top="0.35433070866141736" bottom="0.74803149606299213" header="0.31496062992125984" footer="0.31496062992125984"/>
  <pageSetup paperSize="8" scale="51" fitToHeight="0" orientation="landscape" useFirstPageNumber="1" horizontalDpi="300" verticalDpi="300" r:id="rId1"/>
  <headerFooter>
    <oddFooter>&amp;CStrona &amp;P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obiektów zamawiającego</vt:lpstr>
    </vt:vector>
  </TitlesOfParts>
  <Company>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Szadkowska-Czupa</cp:lastModifiedBy>
  <cp:revision>1</cp:revision>
  <cp:lastPrinted>2022-03-07T09:10:52Z</cp:lastPrinted>
  <dcterms:created xsi:type="dcterms:W3CDTF">2013-10-01T16:40:41Z</dcterms:created>
  <dcterms:modified xsi:type="dcterms:W3CDTF">2022-03-08T15:21:33Z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UM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