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ZP\2024\ROBOTY BUDOWLANE\Wzmocnienie\182 Wzmocnienie Zatom Stary - Ławica spr. 90\pytania\"/>
    </mc:Choice>
  </mc:AlternateContent>
  <xr:revisionPtr revIDLastSave="0" documentId="8_{8B99013C-8E0C-485C-8AE0-7CD5FC8318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W 182" sheetId="4" r:id="rId1"/>
    <sheet name="Arkusz1" sheetId="5" r:id="rId2"/>
    <sheet name="Arkusz2" sheetId="2" r:id="rId3"/>
    <sheet name="Arkusz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4" l="1"/>
  <c r="H34" i="4"/>
  <c r="H32" i="4"/>
  <c r="H24" i="4"/>
  <c r="H25" i="4"/>
  <c r="H26" i="4"/>
  <c r="H27" i="4"/>
  <c r="H28" i="4"/>
  <c r="H29" i="4"/>
  <c r="H30" i="4"/>
  <c r="H23" i="4"/>
  <c r="H21" i="4"/>
  <c r="H20" i="4"/>
  <c r="H15" i="4"/>
  <c r="H16" i="4"/>
  <c r="H17" i="4"/>
  <c r="H18" i="4"/>
  <c r="H14" i="4"/>
  <c r="H12" i="4"/>
  <c r="H35" i="4" l="1"/>
  <c r="H36" i="4" s="1"/>
  <c r="H37" i="4" s="1"/>
  <c r="H38" i="4" s="1"/>
  <c r="H39" i="4" s="1"/>
  <c r="H10" i="4"/>
  <c r="G10" i="4"/>
  <c r="D10" i="4" l="1"/>
  <c r="E10" i="4"/>
  <c r="F10" i="4" l="1"/>
  <c r="C10" i="4"/>
  <c r="B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<sst xmlns="http://schemas.openxmlformats.org/spreadsheetml/2006/main" count="86" uniqueCount="64">
  <si>
    <t>I</t>
  </si>
  <si>
    <t>Lp.</t>
  </si>
  <si>
    <t>NUMER</t>
  </si>
  <si>
    <t xml:space="preserve"> SST</t>
  </si>
  <si>
    <t>Jedn.</t>
  </si>
  <si>
    <t>Ilość</t>
  </si>
  <si>
    <t>Roboty przygotowawcze</t>
  </si>
  <si>
    <t>01.01.01</t>
  </si>
  <si>
    <t>Odtworzenie trasy i punktów wysokościowych</t>
  </si>
  <si>
    <t>km</t>
  </si>
  <si>
    <t>II</t>
  </si>
  <si>
    <t>Roboty rozbiórkowe</t>
  </si>
  <si>
    <t>01.02.04</t>
  </si>
  <si>
    <t>III</t>
  </si>
  <si>
    <t>04.03.01</t>
  </si>
  <si>
    <t>Roboty nawierzchniowe</t>
  </si>
  <si>
    <t>04.08.01</t>
  </si>
  <si>
    <t>Mg</t>
  </si>
  <si>
    <t>05.03.05</t>
  </si>
  <si>
    <t>05.03.13</t>
  </si>
  <si>
    <t>Roboty wykończeniowe</t>
  </si>
  <si>
    <t>IV</t>
  </si>
  <si>
    <r>
      <t>m</t>
    </r>
    <r>
      <rPr>
        <vertAlign val="superscript"/>
        <sz val="10"/>
        <rFont val="Encode Sans Compressed"/>
        <charset val="238"/>
      </rPr>
      <t>2</t>
    </r>
  </si>
  <si>
    <t>05,03.26</t>
  </si>
  <si>
    <t xml:space="preserve">                     OPIS  ROBÓT</t>
  </si>
  <si>
    <t>07.01.01.</t>
  </si>
  <si>
    <t xml:space="preserve">                         Wzmocnienie nawierzchni na drodze wojewódzkiej nr 182 </t>
  </si>
  <si>
    <t>Wyrównanie lokalnych zaniżeń i uskoków istniejącej naw. mieszanką mineralno-asfaltową wg wskazań Zamawiającego</t>
  </si>
  <si>
    <t>05.02.01</t>
  </si>
  <si>
    <r>
      <t>m</t>
    </r>
    <r>
      <rPr>
        <vertAlign val="superscript"/>
        <sz val="10"/>
        <rFont val="Encode Sans Compressed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</si>
  <si>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 xml:space="preserve">                                                 Zatom Stary - Ławica</t>
  </si>
  <si>
    <t>Podbudowy</t>
  </si>
  <si>
    <t>04.05.01</t>
  </si>
  <si>
    <t>04.01.01</t>
  </si>
  <si>
    <t>02.01.01</t>
  </si>
  <si>
    <t>CENA</t>
  </si>
  <si>
    <t>WARTOŚĆ PLN*)</t>
  </si>
  <si>
    <t>jedn. PLN*)</t>
  </si>
  <si>
    <t xml:space="preserve">Oznakowanie cienkowarstwowe poziome z trasowaniem       </t>
  </si>
  <si>
    <t xml:space="preserve">Wykonanie poboczy z kruszywa kamiennego 0/31,5mm grubości do 10cm                                                                                    </t>
  </si>
  <si>
    <t xml:space="preserve">Uzupełnienie zjazdów indywidualnych, zjazdów na pola oraz zjazdów leśnych z pofrezu z budowy oraz z zasobów Wykonawcy gr. do 10cm                                                                                                                                                          </t>
  </si>
  <si>
    <t xml:space="preserve">Ułożenie warstwy ścieralnej z mastyksu grysowego SMA gr. 4cm                                      </t>
  </si>
  <si>
    <t xml:space="preserve">Skropienie warstwy wiążącej emulsją asfaltową w ilości 0,50kg/m2 wraz z mleczkiem wapiennym w ilości 0,25kg/m2                                         </t>
  </si>
  <si>
    <r>
      <t xml:space="preserve">Ułożenie warstwy wiążącej z BA  średniej gr. 4cm                                                </t>
    </r>
    <r>
      <rPr>
        <sz val="9"/>
        <rFont val="Encode Sans Compressed"/>
        <charset val="238"/>
      </rPr>
      <t xml:space="preserve">   </t>
    </r>
    <r>
      <rPr>
        <sz val="12"/>
        <rFont val="Encode Sans Compressed"/>
        <charset val="238"/>
      </rPr>
      <t xml:space="preserve">                                                             </t>
    </r>
  </si>
  <si>
    <t xml:space="preserve">Wykonanie warstwa wiążącej z  AC 16W 35/50 gr. 5 cm na dobudowie                                          </t>
  </si>
  <si>
    <t xml:space="preserve">Ułożenie geosiatki                                                                                                                                                                                        </t>
  </si>
  <si>
    <t xml:space="preserve">Wykonanie profilowania i zagęszczenia podłoża w wykonanym wykopie na dobudowie   </t>
  </si>
  <si>
    <t xml:space="preserve">Skropienie istn. nawierzchni emulsją asfaltową w ilości 0,50kg/m2 wraz z mleczkiem wapiennym w ilości 0,25kg/m2 </t>
  </si>
  <si>
    <t xml:space="preserve">Oczyszczenie istniejącej nawierzchni przy krawędziach na szer. 0,50m                                                                    </t>
  </si>
  <si>
    <t xml:space="preserve">Wykonanie podbudowa z kruszywa łamanego stabilizowanego mechanicznie gr. 20 cm na dobudowie </t>
  </si>
  <si>
    <t xml:space="preserve">Rozbiórka mechaniczna podbudowy z kruszywa kamiennego gr. 20 cm z odwozem na plac Wykonawcy                                                                   </t>
  </si>
  <si>
    <t xml:space="preserve">Wykonanie wykopów pod warstwy konstrucyjne nawierzchni na dobudowie gr. 14 cm z odwozem urobku na plac Wykonawcy                  </t>
  </si>
  <si>
    <t xml:space="preserve">Rozbiórka nawierzchni jezdni gr. 4cm - frezowanie nawierzchni na włączeniach, na skrzyżowaniach, przy linii kolejowej oraz kolein - materiał do wbudowania na miejscu                                                                                                                                                        </t>
  </si>
  <si>
    <t xml:space="preserve">                                                       KOSZTORYS  OFERTOWY</t>
  </si>
  <si>
    <t>*) Ceny jednostkowe i wartość należy podać w PLN z dokładnością do 1 grosza</t>
  </si>
  <si>
    <t>*) Ceny jednostkowe należy podać bez VAT</t>
  </si>
  <si>
    <t>Podpis</t>
  </si>
  <si>
    <t xml:space="preserve">Rozbiórka - frezowanie nawierzchni asfaltowej śr. gr. 6 cm na krawędziach pod dobudowę                                                                 </t>
  </si>
  <si>
    <r>
      <t xml:space="preserve">Wykonanie podbudowy pomocniczeji z gruntu stabilizowanego cementem CBMG 0/16mm klasy C3/4 </t>
    </r>
    <r>
      <rPr>
        <vertAlign val="subscript"/>
        <sz val="10"/>
        <color rgb="FF080000"/>
        <rFont val="Encode Sans Compressed"/>
        <charset val="238"/>
      </rPr>
      <t xml:space="preserve"> </t>
    </r>
    <r>
      <rPr>
        <sz val="10"/>
        <color rgb="FF080000"/>
        <rFont val="Encode Sans Compressed"/>
        <charset val="238"/>
      </rPr>
      <t xml:space="preserve">gr. 15 cm na dobudowie                                                                                                                                                                               </t>
    </r>
  </si>
  <si>
    <t>V</t>
  </si>
  <si>
    <t xml:space="preserve">                                                                                                         RAZEM netto</t>
  </si>
  <si>
    <t xml:space="preserve">                                                                                                         Roboty nieprzewidziane 5%</t>
  </si>
  <si>
    <t xml:space="preserve">                                                                                                         VAT 23%</t>
  </si>
  <si>
    <t xml:space="preserve">                                                                                                         OGÓŁEM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</si>
</sst>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name val="Encode Sans Compressed"/>
      <charset val="238"/>
    </font>
    <font>
      <sz val="10"/>
      <name val="Encode Sans Compressed"/>
      <charset val="238"/>
    </font>
    <font>
      <b/>
      <sz val="10"/>
      <name val="Encode Sans Compressed"/>
      <charset val="238"/>
    </font>
    <font>
      <b/>
      <sz val="14"/>
      <name val="Encode Sans Compressed"/>
      <charset val="238"/>
    </font>
    <font>
      <sz val="11"/>
      <name val="Encode Sans Compressed"/>
      <charset val="238"/>
    </font>
    <font>
      <sz val="14"/>
      <name val="Encode Sans Compressed"/>
      <charset val="238"/>
    </font>
    <font>
      <b/>
      <sz val="12"/>
      <name val="Encode Sans Compressed"/>
      <charset val="238"/>
    </font>
    <font>
      <vertAlign val="superscript"/>
      <sz val="10"/>
      <name val="Encode Sans Compressed"/>
      <charset val="238"/>
    </font>
    <font>
      <sz val="9"/>
      <name val="Encode Sans Compressed"/>
      <charset val="238"/>
    </font>
    <font>
      <i/>
      <sz val="10"/>
      <name val="Encode Sans Compressed"/>
      <charset val="238"/>
    </font>
    <font>
      <b/>
      <i/>
      <sz val="12"/>
      <name val="Encode Sans Compressed"/>
      <charset val="238"/>
    </font>
    <font>
      <sz val="10"/>
      <color rgb="FF080000"/>
      <name val="Encode Sans Compressed"/>
      <charset val="238"/>
    </font>
    <font>
      <vertAlign val="subscript"/>
      <sz val="10"/>
      <color rgb="FF080000"/>
      <name val="Encode Sans Compressed"/>
      <charset val="238"/>
    </font>
    <font>
      <b/>
      <sz val="18"/>
      <name val="Encode Sans Compressed"/>
      <charset val="238"/>
    </font>
    <font>
      <sz val="18"/>
      <name val="Encode Sans Compressed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Encode Sans Compressed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5" fillId="0" borderId="0" xfId="0" applyFont="1"/>
    <xf numFmtId="0" fontId="1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10" fillId="0" borderId="0" xfId="0" applyNumberFormat="1" applyFont="1"/>
    <xf numFmtId="0" fontId="7" fillId="0" borderId="2" xfId="0" applyFont="1" applyBorder="1" applyAlignment="1">
      <alignment wrapText="1"/>
    </xf>
    <xf numFmtId="0" fontId="7" fillId="0" borderId="0" xfId="0" applyFont="1" applyAlignment="1">
      <alignment horizontal="left"/>
    </xf>
    <xf numFmtId="14" fontId="7" fillId="0" borderId="0" xfId="0" applyNumberFormat="1" applyFont="1"/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 wrapText="1"/>
    </xf>
    <xf numFmtId="0" fontId="14" fillId="0" borderId="0" xfId="0" applyFont="1"/>
    <xf numFmtId="0" fontId="7" fillId="0" borderId="0" xfId="0" applyFont="1" applyAlignment="1">
      <alignment horizontal="right"/>
    </xf>
    <xf numFmtId="43" fontId="23" fillId="3" borderId="16" xfId="4" applyFont="1" applyFill="1" applyBorder="1" applyAlignment="1">
      <alignment horizontal="center" vertical="center" wrapText="1"/>
    </xf>
    <xf numFmtId="164" fontId="23" fillId="3" borderId="16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/>
    <xf numFmtId="0" fontId="0" fillId="0" borderId="18" xfId="0" applyBorder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3" xfId="0" applyBorder="1"/>
    <xf numFmtId="0" fontId="0" fillId="0" borderId="17" xfId="0" applyBorder="1"/>
  </cellXfs>
  <cellStyles count="5">
    <cellStyle name="Dziesiętny" xfId="4" builtinId="3"/>
    <cellStyle name="Dziesiętny 2" xfId="2" xr:uid="{00000000-0005-0000-0000-000001000000}"/>
    <cellStyle name="Normalny" xfId="0" builtinId="0"/>
    <cellStyle name="Normalny 2" xfId="1" xr:uid="{00000000-0005-0000-0000-000003000000}"/>
    <cellStyle name="Procentow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1</xdr:row>
      <xdr:rowOff>0</xdr:rowOff>
    </xdr:from>
    <xdr:to>
      <xdr:col>3</xdr:col>
      <xdr:colOff>647700</xdr:colOff>
      <xdr:row>1</xdr:row>
      <xdr:rowOff>502920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82880"/>
          <a:ext cx="1592580" cy="502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22" zoomScaleNormal="100" workbookViewId="0">
      <selection activeCell="H28" sqref="H28"/>
    </sheetView>
  </sheetViews>
  <sheetFormatPr defaultColWidth="9.140625" defaultRowHeight="15" x14ac:dyDescent="0.25"/>
  <cols>
    <col min="1" max="2" width="5.28515625" style="2" customWidth="1"/>
    <col min="3" max="3" width="8.140625" style="2" customWidth="1"/>
    <col min="4" max="4" width="42.7109375" style="2" customWidth="1"/>
    <col min="5" max="5" width="6.28515625" style="2" customWidth="1"/>
    <col min="6" max="6" width="9.5703125" style="2" customWidth="1"/>
    <col min="7" max="7" width="10.7109375" style="2" customWidth="1"/>
    <col min="8" max="8" width="12.7109375" style="2" customWidth="1"/>
    <col min="9" max="16384" width="9.140625" style="2"/>
  </cols>
  <sheetData>
    <row r="2" spans="2:9" ht="43.9" customHeight="1" x14ac:dyDescent="0.25"/>
    <row r="3" spans="2:9" ht="24" x14ac:dyDescent="0.25">
      <c r="B3" s="51" t="s">
        <v>53</v>
      </c>
      <c r="C3" s="52"/>
      <c r="D3" s="52"/>
      <c r="E3" s="52"/>
      <c r="F3" s="52"/>
    </row>
    <row r="4" spans="2:9" ht="16.149999999999999" customHeight="1" x14ac:dyDescent="0.3">
      <c r="B4" s="3"/>
      <c r="C4" s="4"/>
      <c r="D4" s="5"/>
      <c r="E4" s="6"/>
      <c r="F4" s="5"/>
    </row>
    <row r="5" spans="2:9" ht="24.6" customHeight="1" x14ac:dyDescent="0.3">
      <c r="B5" s="8"/>
      <c r="C5" s="8" t="s">
        <v>26</v>
      </c>
      <c r="D5" s="8"/>
      <c r="E5" s="8"/>
      <c r="F5" s="8"/>
    </row>
    <row r="6" spans="2:9" ht="21.6" customHeight="1" x14ac:dyDescent="0.3">
      <c r="B6" s="8"/>
      <c r="C6" s="9"/>
      <c r="D6" s="8" t="s">
        <v>30</v>
      </c>
      <c r="E6" s="9"/>
      <c r="F6" s="9"/>
    </row>
    <row r="7" spans="2:9" ht="16.899999999999999" customHeight="1" thickBot="1" x14ac:dyDescent="0.35">
      <c r="B7" s="9"/>
      <c r="C7" s="5"/>
      <c r="D7" s="5"/>
      <c r="E7" s="5"/>
      <c r="F7" s="5"/>
    </row>
    <row r="8" spans="2:9" ht="18.75" customHeight="1" x14ac:dyDescent="0.25">
      <c r="B8" s="53" t="s">
        <v>1</v>
      </c>
      <c r="C8" s="10" t="s">
        <v>2</v>
      </c>
      <c r="D8" s="55" t="s">
        <v>24</v>
      </c>
      <c r="E8" s="57" t="s">
        <v>4</v>
      </c>
      <c r="F8" s="61" t="s">
        <v>5</v>
      </c>
      <c r="G8" s="10" t="s">
        <v>35</v>
      </c>
      <c r="H8" s="59" t="s">
        <v>36</v>
      </c>
    </row>
    <row r="9" spans="2:9" x14ac:dyDescent="0.25">
      <c r="B9" s="54"/>
      <c r="C9" s="33" t="s">
        <v>3</v>
      </c>
      <c r="D9" s="56"/>
      <c r="E9" s="58"/>
      <c r="F9" s="62"/>
      <c r="G9" s="33" t="s">
        <v>37</v>
      </c>
      <c r="H9" s="60"/>
    </row>
    <row r="10" spans="2:9" x14ac:dyDescent="0.25">
      <c r="B10" s="11">
        <f>1</f>
        <v>1</v>
      </c>
      <c r="C10" s="12">
        <f>2</f>
        <v>2</v>
      </c>
      <c r="D10" s="12">
        <f>3</f>
        <v>3</v>
      </c>
      <c r="E10" s="12">
        <f>4</f>
        <v>4</v>
      </c>
      <c r="F10" s="36">
        <f>5</f>
        <v>5</v>
      </c>
      <c r="G10" s="12">
        <f>6</f>
        <v>6</v>
      </c>
      <c r="H10" s="19">
        <f>7</f>
        <v>7</v>
      </c>
    </row>
    <row r="11" spans="2:9" ht="24" customHeight="1" x14ac:dyDescent="0.25">
      <c r="B11" s="17" t="s">
        <v>0</v>
      </c>
      <c r="C11" s="63" t="s">
        <v>6</v>
      </c>
      <c r="D11" s="64"/>
      <c r="E11" s="64"/>
      <c r="F11" s="64"/>
      <c r="G11" s="65"/>
      <c r="H11" s="66"/>
    </row>
    <row r="12" spans="2:9" ht="25.9" customHeight="1" x14ac:dyDescent="0.25">
      <c r="B12" s="13">
        <v>1</v>
      </c>
      <c r="C12" s="14" t="s">
        <v>7</v>
      </c>
      <c r="D12" s="15" t="s">
        <v>8</v>
      </c>
      <c r="E12" s="14" t="s">
        <v>9</v>
      </c>
      <c r="F12" s="31">
        <v>2</v>
      </c>
      <c r="G12" s="32">
        <v>0</v>
      </c>
      <c r="H12" s="35">
        <f>ROUND(F12*G12,2)</f>
        <v>0</v>
      </c>
      <c r="I12" s="18"/>
    </row>
    <row r="13" spans="2:9" ht="22.15" customHeight="1" x14ac:dyDescent="0.25">
      <c r="B13" s="17" t="s">
        <v>10</v>
      </c>
      <c r="C13" s="47" t="s">
        <v>11</v>
      </c>
      <c r="D13" s="48"/>
      <c r="E13" s="48"/>
      <c r="F13" s="48"/>
      <c r="G13" s="49"/>
      <c r="H13" s="50"/>
      <c r="I13" s="18"/>
    </row>
    <row r="14" spans="2:9" ht="44.45" customHeight="1" x14ac:dyDescent="0.25">
      <c r="B14" s="13">
        <v>2</v>
      </c>
      <c r="C14" s="14" t="s">
        <v>12</v>
      </c>
      <c r="D14" s="15" t="s">
        <v>52</v>
      </c>
      <c r="E14" s="14" t="s">
        <v>29</v>
      </c>
      <c r="F14" s="31">
        <v>30.24</v>
      </c>
      <c r="G14" s="32">
        <v>0</v>
      </c>
      <c r="H14" s="35">
        <f>ROUND(F14*G14,2)</f>
        <v>0</v>
      </c>
    </row>
    <row r="15" spans="2:9" ht="28.9" customHeight="1" x14ac:dyDescent="0.25">
      <c r="B15" s="13">
        <v>3</v>
      </c>
      <c r="C15" s="14" t="s">
        <v>12</v>
      </c>
      <c r="D15" s="29" t="s">
        <v>57</v>
      </c>
      <c r="E15" s="14" t="s">
        <v>29</v>
      </c>
      <c r="F15" s="31">
        <v>102.75</v>
      </c>
      <c r="G15" s="32">
        <v>0</v>
      </c>
      <c r="H15" s="35">
        <f t="shared" ref="H15:H18" si="0">ROUND(F15*G15,2)</f>
        <v>0</v>
      </c>
    </row>
    <row r="16" spans="2:9" ht="31.9" customHeight="1" x14ac:dyDescent="0.25">
      <c r="B16" s="13">
        <v>4</v>
      </c>
      <c r="C16" s="14" t="s">
        <v>12</v>
      </c>
      <c r="D16" s="30" t="s">
        <v>50</v>
      </c>
      <c r="E16" s="14" t="s">
        <v>22</v>
      </c>
      <c r="F16" s="31">
        <v>1712.5</v>
      </c>
      <c r="G16" s="32">
        <v>0</v>
      </c>
      <c r="H16" s="35">
        <f t="shared" si="0"/>
        <v>0</v>
      </c>
    </row>
    <row r="17" spans="2:8" ht="44.45" customHeight="1" x14ac:dyDescent="0.25">
      <c r="B17" s="13">
        <v>5</v>
      </c>
      <c r="C17" s="27" t="s">
        <v>34</v>
      </c>
      <c r="D17" s="30" t="s">
        <v>51</v>
      </c>
      <c r="E17" s="14" t="s">
        <v>29</v>
      </c>
      <c r="F17" s="31">
        <v>412.37</v>
      </c>
      <c r="G17" s="32">
        <v>0</v>
      </c>
      <c r="H17" s="35">
        <f t="shared" si="0"/>
        <v>0</v>
      </c>
    </row>
    <row r="18" spans="2:8" ht="33.6" customHeight="1" x14ac:dyDescent="0.25">
      <c r="B18" s="13">
        <v>6</v>
      </c>
      <c r="C18" s="27" t="s">
        <v>33</v>
      </c>
      <c r="D18" s="30" t="s">
        <v>46</v>
      </c>
      <c r="E18" s="14" t="s">
        <v>22</v>
      </c>
      <c r="F18" s="31">
        <v>2945.5</v>
      </c>
      <c r="G18" s="32">
        <v>0</v>
      </c>
      <c r="H18" s="35">
        <f t="shared" si="0"/>
        <v>0</v>
      </c>
    </row>
    <row r="19" spans="2:8" ht="30.6" customHeight="1" x14ac:dyDescent="0.25">
      <c r="B19" s="17" t="s">
        <v>13</v>
      </c>
      <c r="C19" s="47" t="s">
        <v>31</v>
      </c>
      <c r="D19" s="48"/>
      <c r="E19" s="48"/>
      <c r="F19" s="48"/>
      <c r="G19" s="49"/>
      <c r="H19" s="50"/>
    </row>
    <row r="20" spans="2:8" ht="39.6" customHeight="1" x14ac:dyDescent="0.25">
      <c r="B20" s="13">
        <v>7</v>
      </c>
      <c r="C20" s="27" t="s">
        <v>32</v>
      </c>
      <c r="D20" s="30" t="s">
        <v>58</v>
      </c>
      <c r="E20" s="14" t="s">
        <v>22</v>
      </c>
      <c r="F20" s="31">
        <v>2945.5</v>
      </c>
      <c r="G20" s="32">
        <v>0</v>
      </c>
      <c r="H20" s="35">
        <f t="shared" ref="H20:H21" si="1">ROUND(F20*G20,2)</f>
        <v>0</v>
      </c>
    </row>
    <row r="21" spans="2:8" ht="33" customHeight="1" x14ac:dyDescent="0.25">
      <c r="B21" s="13">
        <v>8</v>
      </c>
      <c r="C21" s="27" t="s">
        <v>28</v>
      </c>
      <c r="D21" s="30" t="s">
        <v>49</v>
      </c>
      <c r="E21" s="14" t="s">
        <v>22</v>
      </c>
      <c r="F21" s="31">
        <v>2808.5</v>
      </c>
      <c r="G21" s="32">
        <v>0</v>
      </c>
      <c r="H21" s="35">
        <f t="shared" si="1"/>
        <v>0</v>
      </c>
    </row>
    <row r="22" spans="2:8" ht="22.9" customHeight="1" x14ac:dyDescent="0.25">
      <c r="B22" s="17" t="s">
        <v>21</v>
      </c>
      <c r="C22" s="47" t="s">
        <v>15</v>
      </c>
      <c r="D22" s="48"/>
      <c r="E22" s="48"/>
      <c r="F22" s="48"/>
      <c r="G22" s="49"/>
      <c r="H22" s="50"/>
    </row>
    <row r="23" spans="2:8" ht="33" customHeight="1" x14ac:dyDescent="0.25">
      <c r="B23" s="13">
        <v>9</v>
      </c>
      <c r="C23" s="14" t="s">
        <v>14</v>
      </c>
      <c r="D23" s="15" t="s">
        <v>48</v>
      </c>
      <c r="E23" s="14" t="s">
        <v>22</v>
      </c>
      <c r="F23" s="31">
        <v>2000</v>
      </c>
      <c r="G23" s="32">
        <v>0</v>
      </c>
      <c r="H23" s="35">
        <f t="shared" ref="H23" si="2">ROUND(F23*G23,2)</f>
        <v>0</v>
      </c>
    </row>
    <row r="24" spans="2:8" ht="45" customHeight="1" x14ac:dyDescent="0.25">
      <c r="B24" s="13">
        <v>10</v>
      </c>
      <c r="C24" s="14" t="s">
        <v>16</v>
      </c>
      <c r="D24" s="15" t="s">
        <v>27</v>
      </c>
      <c r="E24" s="14" t="s">
        <v>17</v>
      </c>
      <c r="F24" s="31">
        <v>175</v>
      </c>
      <c r="G24" s="32">
        <v>0</v>
      </c>
      <c r="H24" s="35">
        <f t="shared" ref="H24:H30" si="3">ROUND(F24*G24,2)</f>
        <v>0</v>
      </c>
    </row>
    <row r="25" spans="2:8" ht="44.45" customHeight="1" x14ac:dyDescent="0.25">
      <c r="B25" s="13">
        <v>11</v>
      </c>
      <c r="C25" s="14" t="s">
        <v>14</v>
      </c>
      <c r="D25" s="15" t="s">
        <v>47</v>
      </c>
      <c r="E25" s="14" t="s">
        <v>22</v>
      </c>
      <c r="F25" s="31">
        <v>12610</v>
      </c>
      <c r="G25" s="32">
        <v>0</v>
      </c>
      <c r="H25" s="35">
        <f t="shared" si="3"/>
        <v>0</v>
      </c>
    </row>
    <row r="26" spans="2:8" ht="27" customHeight="1" x14ac:dyDescent="0.25">
      <c r="B26" s="13">
        <v>12</v>
      </c>
      <c r="C26" s="14" t="s">
        <v>23</v>
      </c>
      <c r="D26" s="15" t="s">
        <v>45</v>
      </c>
      <c r="E26" s="14" t="s">
        <v>22</v>
      </c>
      <c r="F26" s="31">
        <v>12610</v>
      </c>
      <c r="G26" s="32">
        <v>0</v>
      </c>
      <c r="H26" s="35">
        <f t="shared" si="3"/>
        <v>0</v>
      </c>
    </row>
    <row r="27" spans="2:8" ht="32.450000000000003" customHeight="1" x14ac:dyDescent="0.25">
      <c r="B27" s="13">
        <v>13</v>
      </c>
      <c r="C27" s="14" t="s">
        <v>18</v>
      </c>
      <c r="D27" s="28" t="s">
        <v>44</v>
      </c>
      <c r="E27" s="14" t="s">
        <v>22</v>
      </c>
      <c r="F27" s="31">
        <v>2671.5</v>
      </c>
      <c r="G27" s="32">
        <v>0</v>
      </c>
      <c r="H27" s="35">
        <f t="shared" si="3"/>
        <v>0</v>
      </c>
    </row>
    <row r="28" spans="2:8" ht="26.45" customHeight="1" x14ac:dyDescent="0.25">
      <c r="B28" s="13">
        <v>14</v>
      </c>
      <c r="C28" s="14" t="s">
        <v>18</v>
      </c>
      <c r="D28" s="15" t="s">
        <v>43</v>
      </c>
      <c r="E28" s="14" t="s">
        <v>22</v>
      </c>
      <c r="F28" s="31">
        <v>12610</v>
      </c>
      <c r="G28" s="32">
        <v>0</v>
      </c>
      <c r="H28" s="35">
        <f t="shared" si="3"/>
        <v>0</v>
      </c>
    </row>
    <row r="29" spans="2:8" ht="43.15" customHeight="1" x14ac:dyDescent="0.25">
      <c r="B29" s="13">
        <v>15</v>
      </c>
      <c r="C29" s="14" t="s">
        <v>14</v>
      </c>
      <c r="D29" s="15" t="s">
        <v>42</v>
      </c>
      <c r="E29" s="14" t="s">
        <v>22</v>
      </c>
      <c r="F29" s="31">
        <v>12895.5</v>
      </c>
      <c r="G29" s="32">
        <v>0</v>
      </c>
      <c r="H29" s="35">
        <f t="shared" si="3"/>
        <v>0</v>
      </c>
    </row>
    <row r="30" spans="2:8" ht="34.9" customHeight="1" x14ac:dyDescent="0.25">
      <c r="B30" s="13">
        <v>16</v>
      </c>
      <c r="C30" s="14" t="s">
        <v>19</v>
      </c>
      <c r="D30" s="15" t="s">
        <v>41</v>
      </c>
      <c r="E30" s="14" t="s">
        <v>22</v>
      </c>
      <c r="F30" s="31">
        <v>12895.5</v>
      </c>
      <c r="G30" s="32">
        <v>0</v>
      </c>
      <c r="H30" s="35">
        <f t="shared" si="3"/>
        <v>0</v>
      </c>
    </row>
    <row r="31" spans="2:8" ht="23.45" customHeight="1" x14ac:dyDescent="0.25">
      <c r="B31" s="17" t="s">
        <v>59</v>
      </c>
      <c r="C31" s="47" t="s">
        <v>20</v>
      </c>
      <c r="D31" s="48"/>
      <c r="E31" s="48"/>
      <c r="F31" s="48"/>
      <c r="G31" s="49"/>
      <c r="H31" s="50"/>
    </row>
    <row r="32" spans="2:8" ht="44.45" customHeight="1" x14ac:dyDescent="0.25">
      <c r="B32" s="13">
        <v>17</v>
      </c>
      <c r="C32" s="24"/>
      <c r="D32" s="15" t="s">
        <v>40</v>
      </c>
      <c r="E32" s="14" t="s">
        <v>22</v>
      </c>
      <c r="F32" s="31">
        <v>232</v>
      </c>
      <c r="G32" s="32">
        <v>0</v>
      </c>
      <c r="H32" s="35">
        <f t="shared" ref="H32" si="4">ROUND(F32*G32,2)</f>
        <v>0</v>
      </c>
    </row>
    <row r="33" spans="1:8" ht="31.9" customHeight="1" x14ac:dyDescent="0.25">
      <c r="B33" s="13">
        <v>18</v>
      </c>
      <c r="C33" s="27" t="s">
        <v>28</v>
      </c>
      <c r="D33" s="15" t="s">
        <v>39</v>
      </c>
      <c r="E33" s="14" t="s">
        <v>22</v>
      </c>
      <c r="F33" s="31">
        <v>5850</v>
      </c>
      <c r="G33" s="32">
        <v>0</v>
      </c>
      <c r="H33" s="35">
        <f t="shared" ref="H33:H34" si="5">ROUND(F33*G33,2)</f>
        <v>0</v>
      </c>
    </row>
    <row r="34" spans="1:8" ht="30" customHeight="1" thickBot="1" x14ac:dyDescent="0.3">
      <c r="B34" s="20">
        <v>19</v>
      </c>
      <c r="C34" s="21" t="s">
        <v>25</v>
      </c>
      <c r="D34" s="22" t="s">
        <v>38</v>
      </c>
      <c r="E34" s="21" t="s">
        <v>22</v>
      </c>
      <c r="F34" s="34">
        <v>725.36</v>
      </c>
      <c r="G34" s="32">
        <v>0</v>
      </c>
      <c r="H34" s="35">
        <f t="shared" si="5"/>
        <v>0</v>
      </c>
    </row>
    <row r="35" spans="1:8" ht="22.15" customHeight="1" thickBot="1" x14ac:dyDescent="0.3">
      <c r="B35" s="44" t="s">
        <v>60</v>
      </c>
      <c r="C35" s="45"/>
      <c r="D35" s="45"/>
      <c r="E35" s="45"/>
      <c r="F35" s="45"/>
      <c r="G35" s="46"/>
      <c r="H35" s="39">
        <f>SUM(H12:H34)</f>
        <v>0</v>
      </c>
    </row>
    <row r="36" spans="1:8" ht="23.45" customHeight="1" thickBot="1" x14ac:dyDescent="0.3">
      <c r="B36" s="44" t="s">
        <v>61</v>
      </c>
      <c r="C36" s="45"/>
      <c r="D36" s="45"/>
      <c r="E36" s="45"/>
      <c r="F36" s="45"/>
      <c r="G36" s="46"/>
      <c r="H36" s="39">
        <f>H35*5%</f>
        <v>0</v>
      </c>
    </row>
    <row r="37" spans="1:8" ht="20.45" customHeight="1" thickBot="1" x14ac:dyDescent="0.3">
      <c r="B37" s="44" t="s">
        <v>60</v>
      </c>
      <c r="C37" s="45"/>
      <c r="D37" s="45"/>
      <c r="E37" s="45"/>
      <c r="F37" s="45"/>
      <c r="G37" s="46"/>
      <c r="H37" s="39">
        <f>H35+H36</f>
        <v>0</v>
      </c>
    </row>
    <row r="38" spans="1:8" ht="20.45" customHeight="1" thickBot="1" x14ac:dyDescent="0.3">
      <c r="B38" s="41" t="s">
        <v>62</v>
      </c>
      <c r="C38" s="42"/>
      <c r="D38" s="42"/>
      <c r="E38" s="42"/>
      <c r="F38" s="42"/>
      <c r="G38" s="43"/>
      <c r="H38" s="40">
        <f>H37*23%</f>
        <v>0</v>
      </c>
    </row>
    <row r="39" spans="1:8" ht="20.45" customHeight="1" thickBot="1" x14ac:dyDescent="0.3">
      <c r="B39" s="44" t="s">
        <v>63</v>
      </c>
      <c r="C39" s="45"/>
      <c r="D39" s="45"/>
      <c r="E39" s="45"/>
      <c r="F39" s="45"/>
      <c r="G39" s="46"/>
      <c r="H39" s="40">
        <f>H37+H38</f>
        <v>0</v>
      </c>
    </row>
    <row r="40" spans="1:8" ht="9.6" customHeight="1" x14ac:dyDescent="0.25">
      <c r="B40" s="7"/>
      <c r="C40" s="7"/>
      <c r="D40" s="25"/>
      <c r="E40" s="7"/>
      <c r="F40" s="23"/>
    </row>
    <row r="41" spans="1:8" ht="18" customHeight="1" x14ac:dyDescent="0.25">
      <c r="B41" s="7"/>
      <c r="C41" s="37" t="s">
        <v>54</v>
      </c>
      <c r="D41" s="37"/>
      <c r="E41" s="37"/>
      <c r="F41" s="37"/>
      <c r="G41" s="37"/>
    </row>
    <row r="42" spans="1:8" ht="16.899999999999999" customHeight="1" x14ac:dyDescent="0.25">
      <c r="B42" s="7"/>
      <c r="C42" s="37" t="s">
        <v>55</v>
      </c>
      <c r="D42" s="37"/>
      <c r="E42" s="37"/>
      <c r="F42" s="37"/>
      <c r="G42" s="37"/>
    </row>
    <row r="43" spans="1:8" ht="17.45" customHeight="1" x14ac:dyDescent="0.25">
      <c r="A43" s="1"/>
      <c r="B43" s="16"/>
      <c r="C43" s="5"/>
      <c r="D43" s="5"/>
      <c r="E43" s="5"/>
      <c r="F43" s="5"/>
      <c r="G43" s="5"/>
    </row>
    <row r="44" spans="1:8" x14ac:dyDescent="0.25">
      <c r="A44" s="1"/>
      <c r="B44" s="5"/>
      <c r="C44" s="5"/>
      <c r="D44" s="5"/>
      <c r="E44" s="5"/>
      <c r="F44" s="5"/>
      <c r="G44" s="38"/>
    </row>
    <row r="45" spans="1:8" x14ac:dyDescent="0.25">
      <c r="A45" s="1"/>
      <c r="B45" s="5"/>
      <c r="C45" s="26"/>
      <c r="D45" s="5"/>
      <c r="E45" s="5"/>
      <c r="F45" s="5"/>
      <c r="G45" s="38" t="s">
        <v>56</v>
      </c>
    </row>
    <row r="46" spans="1:8" x14ac:dyDescent="0.25">
      <c r="A46" s="1"/>
      <c r="B46" s="5"/>
      <c r="C46" s="5"/>
      <c r="D46" s="5"/>
      <c r="E46" s="5"/>
      <c r="F46" s="5"/>
    </row>
    <row r="47" spans="1:8" x14ac:dyDescent="0.25">
      <c r="A47" s="1"/>
      <c r="B47" s="5"/>
      <c r="C47" s="5"/>
      <c r="D47" s="5"/>
      <c r="E47" s="5"/>
    </row>
  </sheetData>
  <mergeCells count="16">
    <mergeCell ref="B3:F3"/>
    <mergeCell ref="B8:B9"/>
    <mergeCell ref="D8:D9"/>
    <mergeCell ref="E8:E9"/>
    <mergeCell ref="C22:H22"/>
    <mergeCell ref="H8:H9"/>
    <mergeCell ref="F8:F9"/>
    <mergeCell ref="C11:H11"/>
    <mergeCell ref="C13:H13"/>
    <mergeCell ref="C19:H19"/>
    <mergeCell ref="B38:G38"/>
    <mergeCell ref="B39:G39"/>
    <mergeCell ref="C31:H31"/>
    <mergeCell ref="B35:G35"/>
    <mergeCell ref="B36:G36"/>
    <mergeCell ref="B37:G37"/>
  </mergeCells>
  <pageMargins left="3.937007874015748E-2" right="3.937007874015748E-2" top="0.39370078740157483" bottom="0.78740157480314965" header="0.31496062992125984" footer="0.31496062992125984"/>
  <pageSetup paperSize="9" orientation="portrait" r:id="rId1"/>
  <ignoredErrors>
    <ignoredError sqref="C27:C30 C14 C12 C33 C23:C25 C20:C21 C15:C18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7" sqref="F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DW 182</vt:lpstr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grzegorz_breczewski</dc:creator>
  <cp:lastModifiedBy>Joanna Kawałek</cp:lastModifiedBy>
  <cp:lastPrinted>2024-07-02T07:18:06Z</cp:lastPrinted>
  <dcterms:created xsi:type="dcterms:W3CDTF">2012-07-17T11:13:47Z</dcterms:created>
  <dcterms:modified xsi:type="dcterms:W3CDTF">2024-07-02T08:37:01Z</dcterms:modified>
</cp:coreProperties>
</file>