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2015" windowHeight="8115" activeTab="0"/>
  </bookViews>
  <sheets>
    <sheet name="Do wyceny" sheetId="1" r:id="rId1"/>
  </sheets>
  <definedNames>
    <definedName name="_xlnm.Print_Area" localSheetId="0">'Do wyceny'!$A$1:$I$38</definedName>
  </definedNames>
  <calcPr fullCalcOnLoad="1"/>
</workbook>
</file>

<file path=xl/sharedStrings.xml><?xml version="1.0" encoding="utf-8"?>
<sst xmlns="http://schemas.openxmlformats.org/spreadsheetml/2006/main" count="65" uniqueCount="64">
  <si>
    <t>Uniwersytet Medyczny</t>
  </si>
  <si>
    <t>SWFiS</t>
  </si>
  <si>
    <t>Centrum Biologii  Medycznej</t>
  </si>
  <si>
    <t>ul. Rokietnicka 5D</t>
  </si>
  <si>
    <t>KiZ Optometrii i Biologii Układu Wzrokowego</t>
  </si>
  <si>
    <t>ul. Rokietnicka 5A</t>
  </si>
  <si>
    <t>ul. Rokietnicka 5E</t>
  </si>
  <si>
    <t>ul. Przybyszewskiego 37A</t>
  </si>
  <si>
    <t>Centrum Kongresowo-Dydaktyczne</t>
  </si>
  <si>
    <t>ul. Marcelińska 42</t>
  </si>
  <si>
    <t>ul. Rokietnicka 6 i 4</t>
  </si>
  <si>
    <t>ul. Marcelińska 25</t>
  </si>
  <si>
    <t>ul. Rokietnicka 8</t>
  </si>
  <si>
    <t>ul. Bukowska 70</t>
  </si>
  <si>
    <t>Lp.</t>
  </si>
  <si>
    <t>Adres                                       (obiektów zasilanych z węzła)</t>
  </si>
  <si>
    <t>Obiekt</t>
  </si>
  <si>
    <t>Nr węzła</t>
  </si>
  <si>
    <t>roczny</t>
  </si>
  <si>
    <t>kwartalny</t>
  </si>
  <si>
    <t>KiZ Bromatologii + stolarnia</t>
  </si>
  <si>
    <t>KiZ Farmakologii</t>
  </si>
  <si>
    <t>Collegium Stomatologicum</t>
  </si>
  <si>
    <t>Koszt netto  [zł]</t>
  </si>
  <si>
    <t>ul. Święcickiego 4</t>
  </si>
  <si>
    <t>Coll.Chmiela /Anatomicum</t>
  </si>
  <si>
    <t>ul. Wieniawskiego 3</t>
  </si>
  <si>
    <t>KiZ Mikrobilogii Lekarskiej</t>
  </si>
  <si>
    <t>ul. Parkowa 2</t>
  </si>
  <si>
    <t>ul. Wawrzyniaka 23 / 25</t>
  </si>
  <si>
    <t>DS. Wawrzynek</t>
  </si>
  <si>
    <t>ul. Wilczak 12</t>
  </si>
  <si>
    <t>DS. Hipokrates</t>
  </si>
  <si>
    <t>ul. Dojazd 30</t>
  </si>
  <si>
    <t>KiZ Toksykologii</t>
  </si>
  <si>
    <t>Coll. im. św.Marii Magdaleny</t>
  </si>
  <si>
    <t>DS. "Aspirynka" i "Medyk"</t>
  </si>
  <si>
    <t>Z-d Bioniki i Bioimpedancji</t>
  </si>
  <si>
    <t>brutto</t>
  </si>
  <si>
    <t>Koszt roczny   [zł]</t>
  </si>
  <si>
    <t>Podatek VAT</t>
  </si>
  <si>
    <t>Stawka podatku VAT</t>
  </si>
  <si>
    <t>ul. Przybyszewskiego 39</t>
  </si>
  <si>
    <t xml:space="preserve">Marcelińska 27 </t>
  </si>
  <si>
    <t>ul. św. Marii Magdaleny 13</t>
  </si>
  <si>
    <t>WYCENA OFERTOWA SERWISU</t>
  </si>
  <si>
    <t>ul. Dąbrowskiego 79</t>
  </si>
  <si>
    <t>Budynek                     Collegium Wrzoska</t>
  </si>
  <si>
    <t xml:space="preserve">ul. Mazowiecka 33 </t>
  </si>
  <si>
    <t>KiZ Surowców Leczniczych i Kosmetycznych</t>
  </si>
  <si>
    <t xml:space="preserve">ul. Jackowskiego 41 </t>
  </si>
  <si>
    <t>Centrum Nauczania w Języku Angielskim</t>
  </si>
  <si>
    <t xml:space="preserve">UNIWERSYTET  MEDYCZNY  W  POZNANIU </t>
  </si>
  <si>
    <t>Dom Studencki Eskulap   -   (75%)</t>
  </si>
  <si>
    <t>Stud.Języków Obc.                            Klub Eskulap            -                 (25%)</t>
  </si>
  <si>
    <t>DS. "Karolek"   - (67%)</t>
  </si>
  <si>
    <t>SWFiS, bar     -   (33%)</t>
  </si>
  <si>
    <t xml:space="preserve">RAZEM </t>
  </si>
  <si>
    <t xml:space="preserve">  KOTŁOWNIE</t>
  </si>
  <si>
    <t xml:space="preserve">OGÓŁEM ZADANIA </t>
  </si>
  <si>
    <t>Załącznik nr 1 do Umowy</t>
  </si>
  <si>
    <t>Załącznik Nr 2 do Zapytania ofertowego</t>
  </si>
  <si>
    <t xml:space="preserve">ul. Smoluchowskiego 11 </t>
  </si>
  <si>
    <t>Wydział Nauk o Zdrowiu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</si>
</sst>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.0"/>
    <numFmt numFmtId="166" formatCode="0.000"/>
    <numFmt numFmtId="167" formatCode="0.0%"/>
    <numFmt numFmtId="168" formatCode="[$-415]d\ mmmm\ yyyy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8"/>
      <color indexed="20"/>
      <name val="Arial CE"/>
      <family val="2"/>
    </font>
    <font>
      <sz val="8"/>
      <color indexed="20"/>
      <name val="Arial CE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2" fillId="0" borderId="0" xfId="42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/>
    </xf>
    <xf numFmtId="4" fontId="2" fillId="34" borderId="13" xfId="0" applyNumberFormat="1" applyFont="1" applyFill="1" applyBorder="1" applyAlignment="1">
      <alignment vertical="center" wrapText="1"/>
    </xf>
    <xf numFmtId="43" fontId="2" fillId="34" borderId="12" xfId="0" applyNumberFormat="1" applyFont="1" applyFill="1" applyBorder="1" applyAlignment="1">
      <alignment horizontal="right" vertical="center"/>
    </xf>
    <xf numFmtId="9" fontId="2" fillId="34" borderId="12" xfId="0" applyNumberFormat="1" applyFont="1" applyFill="1" applyBorder="1" applyAlignment="1">
      <alignment horizontal="center" vertical="center"/>
    </xf>
    <xf numFmtId="43" fontId="2" fillId="34" borderId="14" xfId="0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/>
    </xf>
    <xf numFmtId="4" fontId="2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35" borderId="15" xfId="0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center" vertical="top"/>
    </xf>
    <xf numFmtId="0" fontId="2" fillId="35" borderId="15" xfId="0" applyFont="1" applyFill="1" applyBorder="1" applyAlignment="1">
      <alignment horizontal="left" vertical="top" wrapText="1"/>
    </xf>
    <xf numFmtId="43" fontId="2" fillId="34" borderId="12" xfId="0" applyNumberFormat="1" applyFont="1" applyFill="1" applyBorder="1" applyAlignment="1">
      <alignment vertical="center"/>
    </xf>
    <xf numFmtId="43" fontId="2" fillId="34" borderId="14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top"/>
    </xf>
    <xf numFmtId="4" fontId="4" fillId="13" borderId="10" xfId="0" applyNumberFormat="1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4" fillId="36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9" fillId="34" borderId="21" xfId="0" applyFont="1" applyFill="1" applyBorder="1" applyAlignment="1">
      <alignment horizontal="left" vertical="top" wrapText="1"/>
    </xf>
    <xf numFmtId="0" fontId="9" fillId="34" borderId="22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4" fontId="2" fillId="34" borderId="21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3.875" style="3" customWidth="1"/>
    <col min="2" max="2" width="18.00390625" style="3" customWidth="1"/>
    <col min="3" max="3" width="16.875" style="4" customWidth="1"/>
    <col min="4" max="4" width="7.375" style="4" customWidth="1"/>
    <col min="5" max="5" width="9.25390625" style="3" customWidth="1"/>
    <col min="6" max="6" width="8.00390625" style="3" customWidth="1"/>
    <col min="7" max="7" width="8.625" style="3" customWidth="1"/>
    <col min="8" max="8" width="9.125" style="3" customWidth="1"/>
    <col min="9" max="9" width="14.00390625" style="3" customWidth="1"/>
    <col min="10" max="10" width="10.25390625" style="3" customWidth="1"/>
    <col min="11" max="11" width="11.00390625" style="3" customWidth="1"/>
    <col min="12" max="12" width="9.625" style="3" customWidth="1"/>
    <col min="13" max="16384" width="9.125" style="3" customWidth="1"/>
  </cols>
  <sheetData>
    <row r="1" spans="7:9" ht="11.25">
      <c r="G1" s="55" t="s">
        <v>61</v>
      </c>
      <c r="H1" s="55"/>
      <c r="I1" s="55"/>
    </row>
    <row r="2" spans="1:10" ht="23.25" customHeight="1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"/>
    </row>
    <row r="3" spans="10:13" ht="11.25" hidden="1">
      <c r="J3" s="6"/>
      <c r="K3" s="6"/>
      <c r="L3" s="6"/>
      <c r="M3" s="6"/>
    </row>
    <row r="4" spans="5:13" ht="11.25" hidden="1">
      <c r="E4" s="7" t="s">
        <v>0</v>
      </c>
      <c r="J4" s="6"/>
      <c r="K4" s="6"/>
      <c r="L4" s="6"/>
      <c r="M4" s="6"/>
    </row>
    <row r="5" spans="1:13" ht="23.25" customHeight="1">
      <c r="A5" s="45" t="s">
        <v>52</v>
      </c>
      <c r="B5" s="45"/>
      <c r="C5" s="45"/>
      <c r="D5" s="45"/>
      <c r="E5" s="45"/>
      <c r="F5" s="45"/>
      <c r="G5" s="45"/>
      <c r="H5" s="45"/>
      <c r="I5" s="45"/>
      <c r="J5" s="6"/>
      <c r="K5" s="6"/>
      <c r="L5" s="6"/>
      <c r="M5" s="6"/>
    </row>
    <row r="6" spans="1:13" ht="26.25" customHeight="1">
      <c r="A6" s="8"/>
      <c r="B6" s="63"/>
      <c r="C6" s="63"/>
      <c r="D6" s="63"/>
      <c r="E6" s="63"/>
      <c r="F6" s="8"/>
      <c r="G6" s="8"/>
      <c r="H6" s="9" t="s">
        <v>60</v>
      </c>
      <c r="I6" s="10"/>
      <c r="J6" s="52"/>
      <c r="K6" s="52"/>
      <c r="L6" s="6"/>
      <c r="M6" s="6"/>
    </row>
    <row r="7" spans="1:13" ht="27" customHeight="1">
      <c r="A7" s="53" t="s">
        <v>14</v>
      </c>
      <c r="B7" s="54" t="s">
        <v>15</v>
      </c>
      <c r="C7" s="54" t="s">
        <v>16</v>
      </c>
      <c r="D7" s="54" t="s">
        <v>17</v>
      </c>
      <c r="E7" s="54" t="s">
        <v>23</v>
      </c>
      <c r="F7" s="54"/>
      <c r="G7" s="56" t="s">
        <v>41</v>
      </c>
      <c r="H7" s="54" t="s">
        <v>39</v>
      </c>
      <c r="I7" s="54"/>
      <c r="J7" s="6"/>
      <c r="K7" s="11"/>
      <c r="L7" s="11"/>
      <c r="M7" s="11"/>
    </row>
    <row r="8" spans="1:13" ht="27.75" customHeight="1">
      <c r="A8" s="53"/>
      <c r="B8" s="54"/>
      <c r="C8" s="54"/>
      <c r="D8" s="54"/>
      <c r="E8" s="12" t="s">
        <v>19</v>
      </c>
      <c r="F8" s="12" t="s">
        <v>18</v>
      </c>
      <c r="G8" s="57"/>
      <c r="H8" s="12" t="s">
        <v>40</v>
      </c>
      <c r="I8" s="12" t="s">
        <v>38</v>
      </c>
      <c r="J8" s="6"/>
      <c r="K8" s="11"/>
      <c r="L8" s="11"/>
      <c r="M8" s="11"/>
    </row>
    <row r="9" spans="1:13" ht="13.5" customHeight="1">
      <c r="A9" s="1">
        <v>1</v>
      </c>
      <c r="B9" s="2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6"/>
      <c r="K9" s="11"/>
      <c r="L9" s="11"/>
      <c r="M9" s="11"/>
    </row>
    <row r="10" spans="1:13" ht="18" customHeight="1">
      <c r="A10" s="64"/>
      <c r="B10" s="65"/>
      <c r="C10" s="65"/>
      <c r="D10" s="65"/>
      <c r="E10" s="65"/>
      <c r="F10" s="65"/>
      <c r="G10" s="65"/>
      <c r="H10" s="65"/>
      <c r="I10" s="66"/>
      <c r="J10" s="13"/>
      <c r="K10" s="14"/>
      <c r="L10" s="14"/>
      <c r="M10" s="11"/>
    </row>
    <row r="11" spans="1:13" ht="21" customHeight="1">
      <c r="A11" s="15">
        <v>1</v>
      </c>
      <c r="B11" s="16" t="s">
        <v>11</v>
      </c>
      <c r="C11" s="17" t="s">
        <v>1</v>
      </c>
      <c r="D11" s="18">
        <v>6467</v>
      </c>
      <c r="E11" s="19"/>
      <c r="F11" s="20">
        <f>4*E11</f>
        <v>0</v>
      </c>
      <c r="G11" s="21">
        <v>0.23</v>
      </c>
      <c r="H11" s="20">
        <f>ROUND(F11*G11,2)</f>
        <v>0</v>
      </c>
      <c r="I11" s="22">
        <f>SUM(F11,H11)</f>
        <v>0</v>
      </c>
      <c r="J11" s="13"/>
      <c r="K11" s="14"/>
      <c r="L11" s="14"/>
      <c r="M11" s="11"/>
    </row>
    <row r="12" spans="1:13" ht="28.5" customHeight="1">
      <c r="A12" s="68">
        <v>2</v>
      </c>
      <c r="B12" s="23" t="s">
        <v>42</v>
      </c>
      <c r="C12" s="17" t="s">
        <v>53</v>
      </c>
      <c r="D12" s="50">
        <v>6482</v>
      </c>
      <c r="E12" s="70"/>
      <c r="F12" s="20">
        <f>4*E12*75%</f>
        <v>0</v>
      </c>
      <c r="G12" s="21">
        <v>0.08</v>
      </c>
      <c r="H12" s="20">
        <f>ROUND(F12*G12,2)</f>
        <v>0</v>
      </c>
      <c r="I12" s="22">
        <f aca="true" t="shared" si="0" ref="I12:I22">SUM(F12,H12)</f>
        <v>0</v>
      </c>
      <c r="J12" s="13"/>
      <c r="K12" s="14"/>
      <c r="L12" s="14"/>
      <c r="M12" s="11"/>
    </row>
    <row r="13" spans="1:13" ht="39.75" customHeight="1">
      <c r="A13" s="69"/>
      <c r="B13" s="23" t="s">
        <v>43</v>
      </c>
      <c r="C13" s="17" t="s">
        <v>54</v>
      </c>
      <c r="D13" s="51"/>
      <c r="E13" s="71"/>
      <c r="F13" s="20">
        <f>4*E12*25%</f>
        <v>0</v>
      </c>
      <c r="G13" s="21">
        <v>0.23</v>
      </c>
      <c r="H13" s="20">
        <f>ROUND(F13*G13,2)</f>
        <v>0</v>
      </c>
      <c r="I13" s="22">
        <f t="shared" si="0"/>
        <v>0</v>
      </c>
      <c r="J13" s="13"/>
      <c r="K13" s="14"/>
      <c r="L13" s="14"/>
      <c r="M13" s="11"/>
    </row>
    <row r="14" spans="1:13" ht="30" customHeight="1">
      <c r="A14" s="15">
        <v>3</v>
      </c>
      <c r="B14" s="16" t="s">
        <v>12</v>
      </c>
      <c r="C14" s="24" t="s">
        <v>2</v>
      </c>
      <c r="D14" s="25"/>
      <c r="E14" s="26"/>
      <c r="F14" s="20">
        <f aca="true" t="shared" si="1" ref="F14:F22">4*E14</f>
        <v>0</v>
      </c>
      <c r="G14" s="21">
        <v>0.23</v>
      </c>
      <c r="H14" s="20">
        <f aca="true" t="shared" si="2" ref="H14:H22">ROUND(F14*G14,2)</f>
        <v>0</v>
      </c>
      <c r="I14" s="22">
        <f t="shared" si="0"/>
        <v>0</v>
      </c>
      <c r="J14" s="13"/>
      <c r="K14" s="14"/>
      <c r="L14" s="14"/>
      <c r="M14" s="11"/>
    </row>
    <row r="15" spans="1:13" ht="30" customHeight="1">
      <c r="A15" s="15">
        <v>4</v>
      </c>
      <c r="B15" s="16" t="s">
        <v>13</v>
      </c>
      <c r="C15" s="24" t="s">
        <v>22</v>
      </c>
      <c r="D15" s="25">
        <v>11013</v>
      </c>
      <c r="E15" s="26"/>
      <c r="F15" s="20">
        <f t="shared" si="1"/>
        <v>0</v>
      </c>
      <c r="G15" s="21">
        <v>0.23</v>
      </c>
      <c r="H15" s="20">
        <f t="shared" si="2"/>
        <v>0</v>
      </c>
      <c r="I15" s="22">
        <f t="shared" si="0"/>
        <v>0</v>
      </c>
      <c r="J15" s="13"/>
      <c r="K15" s="14"/>
      <c r="L15" s="14"/>
      <c r="M15" s="11"/>
    </row>
    <row r="16" spans="1:13" ht="29.25" customHeight="1">
      <c r="A16" s="15">
        <v>5</v>
      </c>
      <c r="B16" s="27" t="s">
        <v>3</v>
      </c>
      <c r="C16" s="27" t="s">
        <v>4</v>
      </c>
      <c r="D16" s="25">
        <v>10972</v>
      </c>
      <c r="E16" s="26"/>
      <c r="F16" s="20">
        <f t="shared" si="1"/>
        <v>0</v>
      </c>
      <c r="G16" s="21">
        <v>0.23</v>
      </c>
      <c r="H16" s="20">
        <f t="shared" si="2"/>
        <v>0</v>
      </c>
      <c r="I16" s="22">
        <f t="shared" si="0"/>
        <v>0</v>
      </c>
      <c r="J16" s="28"/>
      <c r="K16" s="29"/>
      <c r="L16" s="14"/>
      <c r="M16" s="30"/>
    </row>
    <row r="17" spans="1:13" ht="21" customHeight="1">
      <c r="A17" s="15">
        <v>6</v>
      </c>
      <c r="B17" s="27" t="s">
        <v>5</v>
      </c>
      <c r="C17" s="27" t="s">
        <v>21</v>
      </c>
      <c r="D17" s="25">
        <v>10971</v>
      </c>
      <c r="E17" s="26"/>
      <c r="F17" s="20">
        <f t="shared" si="1"/>
        <v>0</v>
      </c>
      <c r="G17" s="21">
        <v>0.23</v>
      </c>
      <c r="H17" s="20">
        <f t="shared" si="2"/>
        <v>0</v>
      </c>
      <c r="I17" s="22">
        <f t="shared" si="0"/>
        <v>0</v>
      </c>
      <c r="J17" s="28"/>
      <c r="K17" s="29"/>
      <c r="L17" s="29"/>
      <c r="M17" s="30"/>
    </row>
    <row r="18" spans="1:13" ht="21" customHeight="1">
      <c r="A18" s="46">
        <v>7</v>
      </c>
      <c r="B18" s="48" t="s">
        <v>6</v>
      </c>
      <c r="C18" s="27" t="s">
        <v>55</v>
      </c>
      <c r="D18" s="50">
        <v>10062</v>
      </c>
      <c r="E18" s="26"/>
      <c r="F18" s="20">
        <f>4*E18*67%</f>
        <v>0</v>
      </c>
      <c r="G18" s="21">
        <v>0.08</v>
      </c>
      <c r="H18" s="20">
        <f t="shared" si="2"/>
        <v>0</v>
      </c>
      <c r="I18" s="22">
        <f t="shared" si="0"/>
        <v>0</v>
      </c>
      <c r="J18" s="28"/>
      <c r="K18" s="29"/>
      <c r="L18" s="29"/>
      <c r="M18" s="31"/>
    </row>
    <row r="19" spans="1:13" ht="21" customHeight="1">
      <c r="A19" s="47"/>
      <c r="B19" s="49"/>
      <c r="C19" s="27" t="s">
        <v>56</v>
      </c>
      <c r="D19" s="51"/>
      <c r="E19" s="26"/>
      <c r="F19" s="20">
        <f>4*E19*33%</f>
        <v>0</v>
      </c>
      <c r="G19" s="21">
        <v>0.23</v>
      </c>
      <c r="H19" s="20">
        <f>ROUND(F19*G19,2)</f>
        <v>0</v>
      </c>
      <c r="I19" s="22">
        <f>SUM(F19,H19)</f>
        <v>0</v>
      </c>
      <c r="J19" s="28"/>
      <c r="K19" s="29"/>
      <c r="L19" s="29"/>
      <c r="M19" s="31"/>
    </row>
    <row r="20" spans="1:13" ht="30" customHeight="1">
      <c r="A20" s="15">
        <v>8</v>
      </c>
      <c r="B20" s="27" t="s">
        <v>10</v>
      </c>
      <c r="C20" s="27" t="s">
        <v>36</v>
      </c>
      <c r="D20" s="25">
        <v>10063</v>
      </c>
      <c r="E20" s="26"/>
      <c r="F20" s="20">
        <f t="shared" si="1"/>
        <v>0</v>
      </c>
      <c r="G20" s="21">
        <v>0.08</v>
      </c>
      <c r="H20" s="20">
        <f t="shared" si="2"/>
        <v>0</v>
      </c>
      <c r="I20" s="22">
        <f t="shared" si="0"/>
        <v>0</v>
      </c>
      <c r="J20" s="6"/>
      <c r="K20" s="6"/>
      <c r="L20" s="6"/>
      <c r="M20" s="6"/>
    </row>
    <row r="21" spans="1:13" ht="29.25" customHeight="1">
      <c r="A21" s="15">
        <v>9</v>
      </c>
      <c r="B21" s="27" t="s">
        <v>7</v>
      </c>
      <c r="C21" s="27" t="s">
        <v>8</v>
      </c>
      <c r="D21" s="25">
        <v>11029</v>
      </c>
      <c r="E21" s="26"/>
      <c r="F21" s="20">
        <f t="shared" si="1"/>
        <v>0</v>
      </c>
      <c r="G21" s="21">
        <v>0.23</v>
      </c>
      <c r="H21" s="20">
        <f t="shared" si="2"/>
        <v>0</v>
      </c>
      <c r="I21" s="22">
        <f t="shared" si="0"/>
        <v>0</v>
      </c>
      <c r="J21" s="6"/>
      <c r="K21" s="6"/>
      <c r="L21" s="6"/>
      <c r="M21" s="6"/>
    </row>
    <row r="22" spans="1:13" ht="29.25" customHeight="1">
      <c r="A22" s="15">
        <v>10</v>
      </c>
      <c r="B22" s="27" t="s">
        <v>9</v>
      </c>
      <c r="C22" s="27" t="s">
        <v>20</v>
      </c>
      <c r="D22" s="25">
        <v>6603</v>
      </c>
      <c r="E22" s="26"/>
      <c r="F22" s="20">
        <f t="shared" si="1"/>
        <v>0</v>
      </c>
      <c r="G22" s="21">
        <v>0.23</v>
      </c>
      <c r="H22" s="20">
        <f t="shared" si="2"/>
        <v>0</v>
      </c>
      <c r="I22" s="22">
        <f t="shared" si="0"/>
        <v>0</v>
      </c>
      <c r="J22" s="6"/>
      <c r="K22" s="6"/>
      <c r="L22" s="6"/>
      <c r="M22" s="6"/>
    </row>
    <row r="23" spans="1:9" ht="30" customHeight="1">
      <c r="A23" s="15">
        <v>11</v>
      </c>
      <c r="B23" s="23" t="s">
        <v>24</v>
      </c>
      <c r="C23" s="17" t="s">
        <v>25</v>
      </c>
      <c r="D23" s="32">
        <v>6329</v>
      </c>
      <c r="E23" s="19"/>
      <c r="F23" s="20">
        <f aca="true" t="shared" si="3" ref="F23:F30">4*E23</f>
        <v>0</v>
      </c>
      <c r="G23" s="21">
        <v>0.23</v>
      </c>
      <c r="H23" s="20">
        <f aca="true" t="shared" si="4" ref="H23:H30">ROUND(F23*G23,2)</f>
        <v>0</v>
      </c>
      <c r="I23" s="22">
        <f aca="true" t="shared" si="5" ref="I23:I30">SUM(F23,H23)</f>
        <v>0</v>
      </c>
    </row>
    <row r="24" spans="1:13" ht="30" customHeight="1">
      <c r="A24" s="15">
        <v>12</v>
      </c>
      <c r="B24" s="16" t="s">
        <v>26</v>
      </c>
      <c r="C24" s="24" t="s">
        <v>27</v>
      </c>
      <c r="D24" s="32">
        <v>5839</v>
      </c>
      <c r="E24" s="26"/>
      <c r="F24" s="20">
        <f t="shared" si="3"/>
        <v>0</v>
      </c>
      <c r="G24" s="21">
        <v>0.23</v>
      </c>
      <c r="H24" s="20">
        <f t="shared" si="4"/>
        <v>0</v>
      </c>
      <c r="I24" s="22">
        <f t="shared" si="5"/>
        <v>0</v>
      </c>
      <c r="J24" s="6"/>
      <c r="K24" s="6"/>
      <c r="L24" s="6"/>
      <c r="M24" s="6"/>
    </row>
    <row r="25" spans="1:13" ht="29.25" customHeight="1">
      <c r="A25" s="15">
        <v>13</v>
      </c>
      <c r="B25" s="16" t="s">
        <v>28</v>
      </c>
      <c r="C25" s="24" t="s">
        <v>37</v>
      </c>
      <c r="D25" s="33">
        <v>6375</v>
      </c>
      <c r="E25" s="26"/>
      <c r="F25" s="20">
        <f t="shared" si="3"/>
        <v>0</v>
      </c>
      <c r="G25" s="21">
        <v>0.23</v>
      </c>
      <c r="H25" s="20">
        <f t="shared" si="4"/>
        <v>0</v>
      </c>
      <c r="I25" s="22">
        <f t="shared" si="5"/>
        <v>0</v>
      </c>
      <c r="J25" s="6"/>
      <c r="K25" s="6"/>
      <c r="L25" s="6"/>
      <c r="M25" s="6"/>
    </row>
    <row r="26" spans="1:13" ht="21" customHeight="1">
      <c r="A26" s="15">
        <v>14</v>
      </c>
      <c r="B26" s="16" t="s">
        <v>29</v>
      </c>
      <c r="C26" s="34" t="s">
        <v>30</v>
      </c>
      <c r="D26" s="32">
        <v>6782</v>
      </c>
      <c r="E26" s="19"/>
      <c r="F26" s="20">
        <f t="shared" si="3"/>
        <v>0</v>
      </c>
      <c r="G26" s="21">
        <v>0.08</v>
      </c>
      <c r="H26" s="35">
        <f t="shared" si="4"/>
        <v>0</v>
      </c>
      <c r="I26" s="36">
        <f t="shared" si="5"/>
        <v>0</v>
      </c>
      <c r="J26" s="13"/>
      <c r="K26" s="14"/>
      <c r="L26" s="14"/>
      <c r="M26" s="11"/>
    </row>
    <row r="27" spans="1:13" ht="21" customHeight="1">
      <c r="A27" s="15">
        <v>15</v>
      </c>
      <c r="B27" s="23" t="s">
        <v>31</v>
      </c>
      <c r="C27" s="34" t="s">
        <v>32</v>
      </c>
      <c r="D27" s="32">
        <v>2441</v>
      </c>
      <c r="E27" s="19"/>
      <c r="F27" s="20">
        <f t="shared" si="3"/>
        <v>0</v>
      </c>
      <c r="G27" s="21">
        <v>0.08</v>
      </c>
      <c r="H27" s="35">
        <f t="shared" si="4"/>
        <v>0</v>
      </c>
      <c r="I27" s="36">
        <f t="shared" si="5"/>
        <v>0</v>
      </c>
      <c r="J27" s="13"/>
      <c r="K27" s="14"/>
      <c r="L27" s="14"/>
      <c r="M27" s="11"/>
    </row>
    <row r="28" spans="1:13" ht="21" customHeight="1">
      <c r="A28" s="15">
        <v>16</v>
      </c>
      <c r="B28" s="16" t="s">
        <v>33</v>
      </c>
      <c r="C28" s="34" t="s">
        <v>34</v>
      </c>
      <c r="D28" s="32">
        <v>6484</v>
      </c>
      <c r="E28" s="26"/>
      <c r="F28" s="20">
        <f t="shared" si="3"/>
        <v>0</v>
      </c>
      <c r="G28" s="21">
        <v>0.23</v>
      </c>
      <c r="H28" s="35">
        <f t="shared" si="4"/>
        <v>0</v>
      </c>
      <c r="I28" s="36">
        <f t="shared" si="5"/>
        <v>0</v>
      </c>
      <c r="J28" s="13"/>
      <c r="K28" s="14"/>
      <c r="L28" s="14"/>
      <c r="M28" s="11"/>
    </row>
    <row r="29" spans="1:13" ht="21" customHeight="1">
      <c r="A29" s="15">
        <v>17</v>
      </c>
      <c r="B29" s="16" t="s">
        <v>44</v>
      </c>
      <c r="C29" s="24" t="s">
        <v>35</v>
      </c>
      <c r="D29" s="37">
        <v>6435</v>
      </c>
      <c r="E29" s="26"/>
      <c r="F29" s="20">
        <f>4*E29</f>
        <v>0</v>
      </c>
      <c r="G29" s="21">
        <v>0.23</v>
      </c>
      <c r="H29" s="35">
        <f>ROUND(F29*G29,2)</f>
        <v>0</v>
      </c>
      <c r="I29" s="36">
        <f>SUM(F29,H29)</f>
        <v>0</v>
      </c>
      <c r="J29" s="13"/>
      <c r="K29" s="14"/>
      <c r="L29" s="14"/>
      <c r="M29" s="11"/>
    </row>
    <row r="30" spans="1:13" ht="30" customHeight="1">
      <c r="A30" s="15">
        <v>18</v>
      </c>
      <c r="B30" s="16" t="s">
        <v>62</v>
      </c>
      <c r="C30" s="24" t="s">
        <v>63</v>
      </c>
      <c r="D30" s="37"/>
      <c r="E30" s="26"/>
      <c r="F30" s="20">
        <f t="shared" si="3"/>
        <v>0</v>
      </c>
      <c r="G30" s="21">
        <v>0.23</v>
      </c>
      <c r="H30" s="35">
        <f t="shared" si="4"/>
        <v>0</v>
      </c>
      <c r="I30" s="36">
        <f t="shared" si="5"/>
        <v>0</v>
      </c>
      <c r="J30" s="13"/>
      <c r="K30" s="14"/>
      <c r="L30" s="14"/>
      <c r="M30" s="11"/>
    </row>
    <row r="31" spans="1:13" ht="18.75" customHeight="1">
      <c r="A31" s="59" t="s">
        <v>57</v>
      </c>
      <c r="B31" s="60"/>
      <c r="C31" s="60"/>
      <c r="D31" s="61"/>
      <c r="E31" s="38">
        <f>E30+E28+E27+E26+E25+E24+E23+E22+E21+E20+E19+E18+E17+E16+E15+E14+E12+E11</f>
        <v>0</v>
      </c>
      <c r="F31" s="38">
        <f>SUM(F11:F30)</f>
        <v>0</v>
      </c>
      <c r="G31" s="38"/>
      <c r="H31" s="38">
        <f>SUM(H11:H30)</f>
        <v>0</v>
      </c>
      <c r="I31" s="38">
        <f>SUM(I11:I30)</f>
        <v>0</v>
      </c>
      <c r="J31" s="6"/>
      <c r="K31" s="6"/>
      <c r="L31" s="6"/>
      <c r="M31" s="6"/>
    </row>
    <row r="32" spans="1:13" ht="6.75" customHeight="1">
      <c r="A32" s="39"/>
      <c r="B32" s="40"/>
      <c r="C32" s="41"/>
      <c r="D32" s="41"/>
      <c r="E32" s="42"/>
      <c r="F32" s="42"/>
      <c r="G32" s="42"/>
      <c r="H32" s="42"/>
      <c r="I32" s="43"/>
      <c r="J32" s="6"/>
      <c r="K32" s="6"/>
      <c r="L32" s="6"/>
      <c r="M32" s="6"/>
    </row>
    <row r="33" spans="1:13" ht="18" customHeight="1">
      <c r="A33" s="64" t="s">
        <v>58</v>
      </c>
      <c r="B33" s="65"/>
      <c r="C33" s="65"/>
      <c r="D33" s="65"/>
      <c r="E33" s="65"/>
      <c r="F33" s="65"/>
      <c r="G33" s="65"/>
      <c r="H33" s="65"/>
      <c r="I33" s="66"/>
      <c r="J33" s="6"/>
      <c r="K33" s="6"/>
      <c r="L33" s="6"/>
      <c r="M33" s="6"/>
    </row>
    <row r="34" spans="1:12" ht="29.25" customHeight="1">
      <c r="A34" s="15">
        <v>1</v>
      </c>
      <c r="B34" s="16" t="s">
        <v>46</v>
      </c>
      <c r="C34" s="17" t="s">
        <v>47</v>
      </c>
      <c r="D34" s="32"/>
      <c r="E34" s="19"/>
      <c r="F34" s="20">
        <f>4*E34</f>
        <v>0</v>
      </c>
      <c r="G34" s="21">
        <v>0.23</v>
      </c>
      <c r="H34" s="20">
        <f>ROUND(F34*G34,2)</f>
        <v>0</v>
      </c>
      <c r="I34" s="22">
        <f>SUM(F34,H34)</f>
        <v>0</v>
      </c>
      <c r="J34" s="6"/>
      <c r="K34" s="6"/>
      <c r="L34" s="6"/>
    </row>
    <row r="35" spans="1:13" ht="37.5" customHeight="1">
      <c r="A35" s="15">
        <v>2</v>
      </c>
      <c r="B35" s="16" t="s">
        <v>48</v>
      </c>
      <c r="C35" s="24" t="s">
        <v>49</v>
      </c>
      <c r="D35" s="32"/>
      <c r="E35" s="26"/>
      <c r="F35" s="20">
        <f>4*E35</f>
        <v>0</v>
      </c>
      <c r="G35" s="21">
        <v>0.23</v>
      </c>
      <c r="H35" s="20">
        <f>ROUND(F35*G35,2)</f>
        <v>0</v>
      </c>
      <c r="I35" s="22">
        <f>SUM(F35,H35)</f>
        <v>0</v>
      </c>
      <c r="J35" s="6"/>
      <c r="K35" s="6"/>
      <c r="L35" s="6"/>
      <c r="M35" s="6"/>
    </row>
    <row r="36" spans="1:13" ht="37.5" customHeight="1">
      <c r="A36" s="15">
        <v>3</v>
      </c>
      <c r="B36" s="16" t="s">
        <v>50</v>
      </c>
      <c r="C36" s="24" t="s">
        <v>51</v>
      </c>
      <c r="D36" s="33"/>
      <c r="E36" s="26"/>
      <c r="F36" s="20">
        <f>4*E36</f>
        <v>0</v>
      </c>
      <c r="G36" s="21">
        <v>0.23</v>
      </c>
      <c r="H36" s="20">
        <f>ROUND(F36*G36,2)</f>
        <v>0</v>
      </c>
      <c r="I36" s="22">
        <f>SUM(F36,H36)</f>
        <v>0</v>
      </c>
      <c r="J36" s="6"/>
      <c r="K36" s="6"/>
      <c r="L36" s="6"/>
      <c r="M36" s="6"/>
    </row>
    <row r="37" spans="1:13" ht="18.75" customHeight="1">
      <c r="A37" s="67" t="s">
        <v>57</v>
      </c>
      <c r="B37" s="67"/>
      <c r="C37" s="67"/>
      <c r="D37" s="67"/>
      <c r="E37" s="38">
        <f>E36+E35+E34</f>
        <v>0</v>
      </c>
      <c r="F37" s="38">
        <f>+F31</f>
        <v>0</v>
      </c>
      <c r="G37" s="38"/>
      <c r="H37" s="38">
        <f>SUM(H34:H36)</f>
        <v>0</v>
      </c>
      <c r="I37" s="38">
        <f>SUM(I34:I36)</f>
        <v>0</v>
      </c>
      <c r="J37" s="6"/>
      <c r="K37" s="6"/>
      <c r="L37" s="6"/>
      <c r="M37" s="6"/>
    </row>
    <row r="38" spans="1:13" ht="20.25" customHeight="1">
      <c r="A38" s="62" t="s">
        <v>59</v>
      </c>
      <c r="B38" s="62"/>
      <c r="C38" s="62"/>
      <c r="D38" s="62"/>
      <c r="E38" s="44">
        <f>E37+E31</f>
        <v>0</v>
      </c>
      <c r="F38" s="44">
        <f>F37+F31</f>
        <v>0</v>
      </c>
      <c r="G38" s="44"/>
      <c r="H38" s="44">
        <f>H37+H31</f>
        <v>0</v>
      </c>
      <c r="I38" s="44">
        <f>I37+I31</f>
        <v>0</v>
      </c>
      <c r="J38" s="6"/>
      <c r="K38" s="6"/>
      <c r="L38" s="6"/>
      <c r="M38" s="6"/>
    </row>
    <row r="40" spans="10:13" ht="19.5" customHeight="1">
      <c r="J40" s="6"/>
      <c r="K40" s="6"/>
      <c r="L40" s="6"/>
      <c r="M40" s="6"/>
    </row>
    <row r="41" spans="10:13" ht="19.5" customHeight="1">
      <c r="J41" s="6"/>
      <c r="K41" s="6"/>
      <c r="L41" s="6"/>
      <c r="M41" s="6"/>
    </row>
    <row r="42" spans="10:13" ht="19.5" customHeight="1">
      <c r="J42" s="6"/>
      <c r="K42" s="6"/>
      <c r="L42" s="6"/>
      <c r="M42" s="6"/>
    </row>
    <row r="43" spans="10:13" ht="19.5" customHeight="1">
      <c r="J43" s="6"/>
      <c r="K43" s="6"/>
      <c r="L43" s="6"/>
      <c r="M43" s="6"/>
    </row>
    <row r="44" spans="10:13" ht="20.25" customHeight="1">
      <c r="J44" s="6"/>
      <c r="K44" s="6"/>
      <c r="L44" s="6"/>
      <c r="M44" s="6"/>
    </row>
    <row r="45" spans="10:13" ht="18.75" customHeight="1">
      <c r="J45" s="6"/>
      <c r="K45" s="6"/>
      <c r="L45" s="6"/>
      <c r="M45" s="6"/>
    </row>
    <row r="46" spans="10:13" ht="19.5" customHeight="1">
      <c r="J46" s="6"/>
      <c r="K46" s="6"/>
      <c r="L46" s="6"/>
      <c r="M46" s="6"/>
    </row>
    <row r="47" spans="10:13" ht="21.75" customHeight="1">
      <c r="J47" s="6"/>
      <c r="K47" s="6"/>
      <c r="L47" s="6"/>
      <c r="M47" s="6"/>
    </row>
    <row r="49" ht="18.75" customHeight="1"/>
    <row r="50" ht="19.5" customHeight="1"/>
    <row r="51" ht="21" customHeight="1"/>
    <row r="52" ht="19.5" customHeight="1"/>
    <row r="53" spans="10:13" ht="18.75" customHeight="1">
      <c r="J53" s="6"/>
      <c r="K53" s="6"/>
      <c r="L53" s="6"/>
      <c r="M53" s="6"/>
    </row>
    <row r="54" spans="10:13" ht="18.75" customHeight="1">
      <c r="J54" s="6"/>
      <c r="K54" s="6"/>
      <c r="L54" s="6"/>
      <c r="M54" s="6"/>
    </row>
    <row r="55" spans="10:13" ht="11.25">
      <c r="J55" s="6"/>
      <c r="K55" s="6"/>
      <c r="L55" s="6"/>
      <c r="M55" s="6"/>
    </row>
    <row r="56" spans="10:13" ht="18.75" customHeight="1">
      <c r="J56" s="6"/>
      <c r="K56" s="6"/>
      <c r="L56" s="6"/>
      <c r="M56" s="6"/>
    </row>
    <row r="57" ht="19.5" customHeight="1"/>
    <row r="58" spans="10:13" ht="18.75" customHeight="1">
      <c r="J58" s="6"/>
      <c r="K58" s="6"/>
      <c r="L58" s="6"/>
      <c r="M58" s="6"/>
    </row>
    <row r="59" spans="10:13" ht="18.75" customHeight="1">
      <c r="J59" s="6"/>
      <c r="K59" s="6"/>
      <c r="L59" s="6"/>
      <c r="M59" s="6"/>
    </row>
    <row r="60" spans="10:13" ht="19.5" customHeight="1">
      <c r="J60" s="6"/>
      <c r="K60" s="6"/>
      <c r="L60" s="6"/>
      <c r="M60" s="6"/>
    </row>
    <row r="61" spans="10:13" ht="18.75" customHeight="1">
      <c r="J61" s="6"/>
      <c r="K61" s="6"/>
      <c r="L61" s="6"/>
      <c r="M61" s="6"/>
    </row>
    <row r="62" spans="10:13" ht="11.25">
      <c r="J62" s="6"/>
      <c r="K62" s="6"/>
      <c r="L62" s="6"/>
      <c r="M62" s="6"/>
    </row>
    <row r="63" spans="10:13" ht="19.5" customHeight="1">
      <c r="J63" s="6"/>
      <c r="K63" s="6"/>
      <c r="L63" s="6"/>
      <c r="M63" s="6"/>
    </row>
    <row r="64" ht="18.75" customHeight="1"/>
    <row r="65" spans="10:13" ht="19.5" customHeight="1">
      <c r="J65" s="6"/>
      <c r="K65" s="6"/>
      <c r="L65" s="6"/>
      <c r="M65" s="6"/>
    </row>
    <row r="66" spans="10:13" ht="18.75" customHeight="1">
      <c r="J66" s="6"/>
      <c r="K66" s="6"/>
      <c r="L66" s="6"/>
      <c r="M66" s="6"/>
    </row>
    <row r="67" spans="10:13" ht="11.25">
      <c r="J67" s="6"/>
      <c r="K67" s="6"/>
      <c r="L67" s="6"/>
      <c r="M67" s="6"/>
    </row>
    <row r="68" spans="10:13" ht="11.25">
      <c r="J68" s="6"/>
      <c r="K68" s="6"/>
      <c r="L68" s="6"/>
      <c r="M68" s="6"/>
    </row>
    <row r="69" spans="10:13" ht="11.25">
      <c r="J69" s="6"/>
      <c r="K69" s="6"/>
      <c r="L69" s="6"/>
      <c r="M69" s="6"/>
    </row>
  </sheetData>
  <sheetProtection selectLockedCells="1" selectUnlockedCells="1"/>
  <mergeCells count="23">
    <mergeCell ref="A38:D38"/>
    <mergeCell ref="B6:E6"/>
    <mergeCell ref="A33:I33"/>
    <mergeCell ref="A37:D37"/>
    <mergeCell ref="A10:I10"/>
    <mergeCell ref="A12:A13"/>
    <mergeCell ref="D12:D13"/>
    <mergeCell ref="E12:E13"/>
    <mergeCell ref="G1:I1"/>
    <mergeCell ref="E7:F7"/>
    <mergeCell ref="G7:G8"/>
    <mergeCell ref="H7:I7"/>
    <mergeCell ref="A2:I2"/>
    <mergeCell ref="A31:D31"/>
    <mergeCell ref="A5:I5"/>
    <mergeCell ref="A18:A19"/>
    <mergeCell ref="B18:B19"/>
    <mergeCell ref="D18:D19"/>
    <mergeCell ref="J6:K6"/>
    <mergeCell ref="A7:A8"/>
    <mergeCell ref="B7:B8"/>
    <mergeCell ref="C7:C8"/>
    <mergeCell ref="D7:D8"/>
  </mergeCells>
  <printOptions/>
  <pageMargins left="1.34" right="0.42" top="0.34" bottom="0.3" header="0.23" footer="0.24"/>
  <pageSetup fitToHeight="0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PTomkowiak</dc:creator>
  <cp:keywords/>
  <dc:description/>
  <cp:lastModifiedBy>Admin</cp:lastModifiedBy>
  <cp:lastPrinted>2016-12-06T08:36:31Z</cp:lastPrinted>
  <dcterms:created xsi:type="dcterms:W3CDTF">2016-12-05T13:40:56Z</dcterms:created>
  <dcterms:modified xsi:type="dcterms:W3CDTF">2019-04-26T07:42:41Z</dcterms:modified>
  <cp:category/>
  <cp:version/>
  <cp:contentType/>
  <cp:contentStatus/>
</cp:coreProperties>
</file>