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BJ Kowalczyk\3. Zlecenia\PRZEBUDOWA I REMONTY DRÓG GMINNYCH\DOKUMENTACJA - KI,KO I PRZEDMIARY - WERSJA EDYT\Zadanie 6. Małogoszcz - Jarków v2\"/>
    </mc:Choice>
  </mc:AlternateContent>
  <xr:revisionPtr revIDLastSave="0" documentId="13_ncr:1_{5E723E3F-9280-4EB4-938E-E9EDE91B75EF}" xr6:coauthVersionLast="47" xr6:coauthVersionMax="47" xr10:uidLastSave="{00000000-0000-0000-0000-000000000000}"/>
  <bookViews>
    <workbookView xWindow="19090" yWindow="-110" windowWidth="38620" windowHeight="21100" xr2:uid="{53AA44FC-2091-43C6-89A0-0F0BC49423E5}"/>
  </bookViews>
  <sheets>
    <sheet name="KOSZTORYS OFERTOWY" sheetId="1" r:id="rId1"/>
  </sheets>
  <externalReferences>
    <externalReference r:id="rId2"/>
  </externalReferences>
  <definedNames>
    <definedName name="_xlnm.Print_Area" localSheetId="0">'KOSZTORYS OFERTOWY'!$B$1:$H$25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H22" i="1" s="1"/>
  <c r="F21" i="1"/>
  <c r="F20" i="1"/>
  <c r="F19" i="1"/>
  <c r="F17" i="1"/>
  <c r="H17" i="1" s="1"/>
  <c r="F16" i="1"/>
  <c r="H16" i="1" s="1"/>
  <c r="F15" i="1"/>
  <c r="H15" i="1" s="1"/>
  <c r="F7" i="1"/>
  <c r="H7" i="1" s="1"/>
  <c r="F8" i="1"/>
  <c r="F9" i="1"/>
  <c r="H9" i="1" s="1"/>
  <c r="F10" i="1"/>
  <c r="H10" i="1" s="1"/>
  <c r="F11" i="1"/>
  <c r="H11" i="1" s="1"/>
  <c r="F12" i="1"/>
  <c r="H12" i="1" s="1"/>
  <c r="F13" i="1"/>
  <c r="H13" i="1" s="1"/>
  <c r="F6" i="1"/>
  <c r="H6" i="1" s="1"/>
  <c r="E22" i="1"/>
  <c r="E21" i="1"/>
  <c r="E20" i="1"/>
  <c r="E19" i="1"/>
  <c r="E17" i="1"/>
  <c r="E16" i="1"/>
  <c r="E15" i="1"/>
  <c r="E7" i="1"/>
  <c r="E8" i="1"/>
  <c r="E9" i="1"/>
  <c r="E10" i="1"/>
  <c r="E11" i="1"/>
  <c r="E12" i="1"/>
  <c r="E13" i="1"/>
  <c r="E6" i="1"/>
  <c r="D22" i="1"/>
  <c r="D21" i="1"/>
  <c r="D20" i="1"/>
  <c r="D19" i="1"/>
  <c r="D17" i="1"/>
  <c r="D16" i="1"/>
  <c r="D15" i="1"/>
  <c r="D7" i="1"/>
  <c r="D8" i="1"/>
  <c r="D9" i="1"/>
  <c r="D10" i="1"/>
  <c r="D11" i="1"/>
  <c r="D12" i="1"/>
  <c r="D13" i="1"/>
  <c r="D6" i="1"/>
  <c r="C22" i="1"/>
  <c r="C21" i="1"/>
  <c r="C20" i="1"/>
  <c r="C19" i="1"/>
  <c r="C17" i="1"/>
  <c r="C16" i="1"/>
  <c r="C15" i="1"/>
  <c r="C7" i="1"/>
  <c r="C8" i="1"/>
  <c r="C9" i="1"/>
  <c r="C10" i="1"/>
  <c r="C11" i="1"/>
  <c r="C12" i="1"/>
  <c r="C13" i="1"/>
  <c r="C6" i="1"/>
  <c r="H21" i="1"/>
  <c r="H20" i="1"/>
  <c r="H19" i="1"/>
  <c r="H8" i="1"/>
  <c r="B1" i="1"/>
  <c r="H23" i="1" l="1"/>
  <c r="H24" i="1" s="1"/>
  <c r="H25" i="1" s="1"/>
</calcChain>
</file>

<file path=xl/sharedStrings.xml><?xml version="1.0" encoding="utf-8"?>
<sst xmlns="http://schemas.openxmlformats.org/spreadsheetml/2006/main" count="39" uniqueCount="32">
  <si>
    <t>Lp.</t>
  </si>
  <si>
    <t>Podstawa</t>
  </si>
  <si>
    <t>Opis i wyliczenia</t>
  </si>
  <si>
    <t>j.m.</t>
  </si>
  <si>
    <t>Razem</t>
  </si>
  <si>
    <t>Cena jednostk. netto</t>
  </si>
  <si>
    <t>Wartość netto</t>
  </si>
  <si>
    <t>1.</t>
  </si>
  <si>
    <t>2.</t>
  </si>
  <si>
    <t>3.</t>
  </si>
  <si>
    <t>4.</t>
  </si>
  <si>
    <t>5.</t>
  </si>
  <si>
    <t>6.</t>
  </si>
  <si>
    <t>7.</t>
  </si>
  <si>
    <t>I.</t>
  </si>
  <si>
    <t>ROBOTY PRZYGOTOWAWCZE - kod CPV 45111200-0</t>
  </si>
  <si>
    <t>8.</t>
  </si>
  <si>
    <t>II.</t>
  </si>
  <si>
    <t>PODBUDOWA, NAWIERZCHNIA - CPV  45233100-0</t>
  </si>
  <si>
    <t>9.</t>
  </si>
  <si>
    <t>10.</t>
  </si>
  <si>
    <t>11.</t>
  </si>
  <si>
    <t>III.</t>
  </si>
  <si>
    <t xml:space="preserve">ROBOTY WYKOŃCZENIOWE  -CPV 45112730-1 </t>
  </si>
  <si>
    <t>12.</t>
  </si>
  <si>
    <t>13.</t>
  </si>
  <si>
    <t>14.</t>
  </si>
  <si>
    <t>15.</t>
  </si>
  <si>
    <t>Razem wartość netto</t>
  </si>
  <si>
    <t>Podatek VAT (23%)</t>
  </si>
  <si>
    <t>Ogółem wartość brutto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</si>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</sst>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.00\ &quot;zł&quot;"/>
    <numFmt numFmtId="165" formatCode="_-* #,##0.00\ _z_ł_-;\-* #,##0.00\ _z_ł_-;_-* &quot;-&quot;??\ _z_ł_-;_-@_-"/>
    <numFmt numFmtId="166" formatCode="_-* #,##0.000_-;\-* #,##0.0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b/>
      <i/>
      <sz val="14"/>
      <name val="Arial Narrow"/>
      <family val="2"/>
      <charset val="238"/>
    </font>
    <font>
      <b/>
      <i/>
      <sz val="12"/>
      <name val="Arial Narrow"/>
      <family val="2"/>
      <charset val="238"/>
    </font>
    <font>
      <b/>
      <i/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2"/>
      <color rgb="FFFF0000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rgb="FFFF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 applyAlignment="1">
      <alignment vertical="center"/>
    </xf>
    <xf numFmtId="4" fontId="5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4" fontId="6" fillId="0" borderId="3" xfId="2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44" fontId="7" fillId="0" borderId="2" xfId="2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vertical="center" wrapText="1"/>
    </xf>
    <xf numFmtId="44" fontId="3" fillId="3" borderId="4" xfId="2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43" fontId="2" fillId="0" borderId="2" xfId="1" applyFont="1" applyFill="1" applyBorder="1" applyAlignment="1">
      <alignment vertical="center"/>
    </xf>
    <xf numFmtId="44" fontId="2" fillId="4" borderId="2" xfId="2" applyFont="1" applyFill="1" applyBorder="1" applyAlignment="1">
      <alignment vertical="center"/>
    </xf>
    <xf numFmtId="164" fontId="2" fillId="0" borderId="2" xfId="1" applyNumberFormat="1" applyFont="1" applyBorder="1" applyAlignment="1">
      <alignment vertical="center"/>
    </xf>
    <xf numFmtId="44" fontId="2" fillId="0" borderId="2" xfId="2" applyFont="1" applyBorder="1" applyAlignment="1">
      <alignment vertical="center"/>
    </xf>
    <xf numFmtId="44" fontId="2" fillId="0" borderId="2" xfId="2" applyFont="1" applyFill="1" applyBorder="1" applyAlignment="1">
      <alignment vertical="center"/>
    </xf>
    <xf numFmtId="44" fontId="2" fillId="0" borderId="4" xfId="2" applyFont="1" applyBorder="1" applyAlignment="1">
      <alignment vertical="center"/>
    </xf>
    <xf numFmtId="165" fontId="3" fillId="0" borderId="0" xfId="0" applyNumberFormat="1" applyFont="1" applyAlignment="1">
      <alignment vertical="center"/>
    </xf>
    <xf numFmtId="0" fontId="5" fillId="3" borderId="2" xfId="0" applyFont="1" applyFill="1" applyBorder="1" applyAlignment="1">
      <alignment vertical="center" wrapText="1"/>
    </xf>
    <xf numFmtId="164" fontId="3" fillId="3" borderId="5" xfId="1" applyNumberFormat="1" applyFont="1" applyFill="1" applyBorder="1" applyAlignment="1">
      <alignment vertical="center"/>
    </xf>
    <xf numFmtId="164" fontId="5" fillId="4" borderId="2" xfId="0" applyNumberFormat="1" applyFont="1" applyFill="1" applyBorder="1"/>
    <xf numFmtId="0" fontId="10" fillId="0" borderId="0" xfId="0" applyFont="1" applyAlignment="1">
      <alignment horizontal="center" vertical="center"/>
    </xf>
    <xf numFmtId="166" fontId="3" fillId="0" borderId="0" xfId="1" applyNumberFormat="1" applyFont="1" applyAlignment="1">
      <alignment vertical="center"/>
    </xf>
    <xf numFmtId="44" fontId="3" fillId="0" borderId="0" xfId="2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9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5" fillId="3" borderId="2" xfId="0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&#243;j%20dysk\PBJ%20Kowalczyk\4.%20Kontrakty\10.%20Gmina%20Ma&#322;ogoszcz%20-%20drogi%20gminne\Drogi\Gotowe\Zadanie%206.%20Ma&#322;ogoszcz%20-%20Jark&#243;w\1.%20KOSZTORYS%20INWESTORSKI%20-%20Jark&#243;w.xlsx" TargetMode="External"/><Relationship Id="rId1" Type="http://schemas.openxmlformats.org/officeDocument/2006/relationships/externalLinkPath" Target="1.%20KOSZTORYS%20INWESTORSKI%20-%20Jark&#243;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TRONA NR 1. K.I."/>
      <sheetName val="STRONA NR 2"/>
      <sheetName val="KOSZTORYS INWESTORSKI"/>
    </sheetNames>
    <sheetDataSet>
      <sheetData sheetId="0">
        <row r="4">
          <cell r="B4" t="str">
            <v>Nazwa inwestycji: "Przebudowa ulicy Jarków w Małogoszczu o dł. ok. 980mb. na dz. nr 2708/5 obręb 0001 Małogoszcz i obręb 0007 Małogoszcz dz. nr 2708/2"</v>
          </cell>
          <cell r="C4"/>
        </row>
      </sheetData>
      <sheetData sheetId="1"/>
      <sheetData sheetId="2">
        <row r="6">
          <cell r="C6" t="str">
            <v>D-01.01.01</v>
          </cell>
          <cell r="D6" t="str">
            <v>Roboty pomiarowe przy liniowych robotach ziemnych</v>
          </cell>
          <cell r="E6" t="str">
            <v>km</v>
          </cell>
          <cell r="F6">
            <v>0.98</v>
          </cell>
        </row>
        <row r="7">
          <cell r="C7" t="str">
            <v>D-01.01.01</v>
          </cell>
          <cell r="D7" t="str">
            <v>Geodezyjna inwentaryzacja powykonawcza robót</v>
          </cell>
          <cell r="E7" t="str">
            <v>km</v>
          </cell>
          <cell r="F7">
            <v>0.98</v>
          </cell>
        </row>
        <row r="8">
          <cell r="C8" t="str">
            <v>D-01.02.01</v>
          </cell>
          <cell r="D8" t="str">
            <v>Mechaniczne karczowanie drzew, krzaków i podszyć średnich od 31% do 60% powierzchni</v>
          </cell>
          <cell r="E8" t="str">
            <v>ha</v>
          </cell>
          <cell r="F8">
            <v>0.03</v>
          </cell>
        </row>
        <row r="9">
          <cell r="C9" t="str">
            <v>D-06.03.01</v>
          </cell>
          <cell r="D9" t="str">
            <v>Plantowanie poboczy obustronnie wykonywane mechanicznie przy grubości ścinania 15 cm i  szerokości 0,75 m. z odwozem urobku
Ilość = 980*0,75*2 = 1470,00 m2</v>
          </cell>
          <cell r="E9" t="str">
            <v>m2</v>
          </cell>
          <cell r="F9">
            <v>1470</v>
          </cell>
        </row>
        <row r="10">
          <cell r="C10" t="str">
            <v>D-04.01.01</v>
          </cell>
          <cell r="D10" t="str">
            <v>Koryta gł. do 30 cm wykonywane w gruntach kat. II-IV na całej szerokości  jezdni z odwozem urobku
Ilość  = 980mx5m (średnio) +90m2 (połączenia ) = 4 990,00m2</v>
          </cell>
          <cell r="E10" t="str">
            <v>m2</v>
          </cell>
          <cell r="F10">
            <v>4990</v>
          </cell>
        </row>
        <row r="11">
          <cell r="C11" t="str">
            <v>D-04.02.01</v>
          </cell>
          <cell r="D11" t="str">
            <v>Warstwy odsączające wykonane i zagęszczane mechanicznie o gr.10 cm.
Ilość  = 980mx5m (średnio) +90m2 (połączenia ) = 4 990,00m2</v>
          </cell>
          <cell r="E11" t="str">
            <v>m2</v>
          </cell>
          <cell r="F11">
            <v>4990</v>
          </cell>
        </row>
        <row r="12">
          <cell r="C12" t="str">
            <v>D-04.04.02</v>
          </cell>
          <cell r="D12" t="str">
            <v>Warstwa dolna podbudowy z kruszyw łamanych o grubości po zagęszczeniu 20 cm
Ilość  = 980mx5m (średnio) +90m2 (połączenia ) = 4 990,00m2</v>
          </cell>
          <cell r="E12" t="str">
            <v>m2</v>
          </cell>
          <cell r="F12">
            <v>4990</v>
          </cell>
        </row>
        <row r="13">
          <cell r="C13" t="str">
            <v>D-04.04.02</v>
          </cell>
          <cell r="D13" t="str">
            <v>Warstwa górna podbudowy z kruszyw łamanych frakcji 0-31,5 o grubości po zagęszczeniu 10 cm
Ilość  = 980mx5m (średnio) +90m2 (połączenia ) = 4 990,00m2</v>
          </cell>
          <cell r="E13" t="str">
            <v>m2</v>
          </cell>
          <cell r="F13">
            <v>4990</v>
          </cell>
        </row>
        <row r="15">
          <cell r="C15" t="str">
            <v>D-04.03.01</v>
          </cell>
          <cell r="D15" t="str">
            <v>Mechaniczne oczyszczenie i skropienie emulsją asfaltową na zimno podbudowy lub nawierzchni betonowej/bitumicznej; zużycie emulsji 0,8 kg/m2.   
Ilość =  980m*4,0m + 50 m2 (połaczenie) = 3970,00m2</v>
          </cell>
          <cell r="E15" t="str">
            <v>m2</v>
          </cell>
          <cell r="F15">
            <v>3970</v>
          </cell>
        </row>
        <row r="16">
          <cell r="C16" t="str">
            <v>D-04.08.01</v>
          </cell>
          <cell r="D16" t="str">
            <v>Wyrównanie istniejącej podbudowy mieszanką minerano-bitumiczną asfaltową mechaniczne w ilości 75 kg/m2
Ilość = 3970m2*75kg/m2/1000 = 298,00 t</v>
          </cell>
          <cell r="E16" t="str">
            <v>t</v>
          </cell>
          <cell r="F16">
            <v>298</v>
          </cell>
        </row>
        <row r="17">
          <cell r="C17" t="str">
            <v>D-05.03.05c</v>
          </cell>
          <cell r="D17" t="str">
            <v xml:space="preserve">Nawierzchnie z mieszanek mineralno-bitumicznych asfaltowych o grubości 4 cm po zagęszczeniu  (warstwa ścieralna). 
Ilość =  980m*4,0m + 50 m2 (połaczenie) = 3970,00m2
</v>
          </cell>
          <cell r="E17" t="str">
            <v>m2</v>
          </cell>
          <cell r="F17">
            <v>3970</v>
          </cell>
        </row>
        <row r="19">
          <cell r="C19" t="str">
            <v>D-06.03.01</v>
          </cell>
          <cell r="D19" t="str">
            <v>Wykonanie  poboczy z kruszywa szer. 0,5 m warstwa grubości 10cm
Ilość = 980m*0,5*2 = 980m2</v>
          </cell>
          <cell r="E19" t="str">
            <v>m2</v>
          </cell>
          <cell r="F19">
            <v>980</v>
          </cell>
        </row>
        <row r="20">
          <cell r="C20" t="str">
            <v>D-04.04.02</v>
          </cell>
          <cell r="D20" t="str">
            <v>Warstwa górna podbudowy z kruszyw łamanych o grubości po zagęszczeniu 15 cm na wjazdach.</v>
          </cell>
          <cell r="E20" t="str">
            <v>m2</v>
          </cell>
          <cell r="F20">
            <v>250</v>
          </cell>
        </row>
        <row r="21">
          <cell r="C21" t="str">
            <v>D-03.03.01</v>
          </cell>
          <cell r="D21" t="str">
            <v>Regulacja pionowa studzienek dla zaworów wodociągowych  i gazowych</v>
          </cell>
          <cell r="E21" t="str">
            <v>szt.</v>
          </cell>
          <cell r="F21">
            <v>2</v>
          </cell>
        </row>
        <row r="22">
          <cell r="C22" t="str">
            <v>D-03.03.01</v>
          </cell>
          <cell r="D22" t="str">
            <v>Regulacja pionowa studzienek dla włazów kanałowych</v>
          </cell>
          <cell r="E22" t="str">
            <v>szt.</v>
          </cell>
          <cell r="F22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8F8EA-65B6-4063-8E64-D127E937A38B}">
  <sheetPr>
    <pageSetUpPr fitToPage="1"/>
  </sheetPr>
  <dimension ref="B1:K29"/>
  <sheetViews>
    <sheetView tabSelected="1" view="pageBreakPreview" topLeftCell="A13" zoomScaleNormal="85" zoomScaleSheetLayoutView="100" workbookViewId="0">
      <selection activeCell="H14" sqref="H14"/>
    </sheetView>
  </sheetViews>
  <sheetFormatPr defaultColWidth="9.109375" defaultRowHeight="15.6" x14ac:dyDescent="0.3"/>
  <cols>
    <col min="1" max="1" width="16.33203125" style="1" customWidth="1"/>
    <col min="2" max="2" width="4.88671875" style="7" customWidth="1"/>
    <col min="3" max="3" width="14" style="1" customWidth="1"/>
    <col min="4" max="4" width="65.5546875" style="34" customWidth="1"/>
    <col min="5" max="5" width="4.6640625" style="33" customWidth="1"/>
    <col min="6" max="6" width="10.33203125" style="29" customWidth="1"/>
    <col min="7" max="7" width="13.109375" style="30" bestFit="1" customWidth="1"/>
    <col min="8" max="8" width="14.5546875" style="31" bestFit="1" customWidth="1"/>
    <col min="9" max="9" width="2.33203125" style="1" customWidth="1"/>
    <col min="10" max="10" width="14.44140625" style="1" customWidth="1"/>
    <col min="11" max="11" width="10.5546875" style="1" bestFit="1" customWidth="1"/>
    <col min="12" max="16384" width="9.109375" style="1"/>
  </cols>
  <sheetData>
    <row r="1" spans="2:11" ht="47.4" customHeight="1" x14ac:dyDescent="0.3">
      <c r="B1" s="38" t="str">
        <f>'[1]STRONA NR 1. K.I.'!B4:C4</f>
        <v>Nazwa inwestycji: "Przebudowa ulicy Jarków w Małogoszczu o dł. ok. 980mb. na dz. nr 2708/5 obręb 0001 Małogoszcz i obręb 0007 Małogoszcz dz. nr 2708/2"</v>
      </c>
      <c r="C1" s="38"/>
      <c r="D1" s="38"/>
      <c r="E1" s="38"/>
      <c r="F1" s="38"/>
      <c r="G1" s="38"/>
      <c r="H1" s="38"/>
    </row>
    <row r="2" spans="2:11" ht="20.25" customHeight="1" x14ac:dyDescent="0.3">
      <c r="B2" s="39" t="s">
        <v>31</v>
      </c>
      <c r="C2" s="39"/>
      <c r="D2" s="39"/>
      <c r="E2" s="39"/>
      <c r="F2" s="39"/>
      <c r="G2" s="39"/>
      <c r="H2" s="39"/>
    </row>
    <row r="3" spans="2:11" s="7" customFormat="1" ht="27.6" x14ac:dyDescent="0.3">
      <c r="B3" s="2" t="s">
        <v>0</v>
      </c>
      <c r="C3" s="2" t="s">
        <v>1</v>
      </c>
      <c r="D3" s="3" t="s">
        <v>2</v>
      </c>
      <c r="E3" s="4" t="s">
        <v>3</v>
      </c>
      <c r="F3" s="4" t="s">
        <v>4</v>
      </c>
      <c r="G3" s="5" t="s">
        <v>5</v>
      </c>
      <c r="H3" s="6" t="s">
        <v>6</v>
      </c>
    </row>
    <row r="4" spans="2:11" s="7" customFormat="1" ht="13.5" customHeight="1" x14ac:dyDescent="0.3">
      <c r="B4" s="8" t="s">
        <v>7</v>
      </c>
      <c r="C4" s="8" t="s">
        <v>8</v>
      </c>
      <c r="D4" s="8" t="s">
        <v>9</v>
      </c>
      <c r="E4" s="8" t="s">
        <v>10</v>
      </c>
      <c r="F4" s="8" t="s">
        <v>11</v>
      </c>
      <c r="G4" s="9" t="s">
        <v>12</v>
      </c>
      <c r="H4" s="10" t="s">
        <v>13</v>
      </c>
    </row>
    <row r="5" spans="2:11" ht="17.25" customHeight="1" x14ac:dyDescent="0.3">
      <c r="B5" s="11" t="s">
        <v>14</v>
      </c>
      <c r="C5" s="12"/>
      <c r="D5" s="40" t="s">
        <v>15</v>
      </c>
      <c r="E5" s="40"/>
      <c r="F5" s="40"/>
      <c r="G5" s="13"/>
      <c r="H5" s="26"/>
    </row>
    <row r="6" spans="2:11" ht="24" customHeight="1" x14ac:dyDescent="0.3">
      <c r="B6" s="14" t="s">
        <v>7</v>
      </c>
      <c r="C6" s="15" t="str">
        <f>'[1]KOSZTORYS INWESTORSKI'!C6</f>
        <v>D-01.01.01</v>
      </c>
      <c r="D6" s="16" t="str">
        <f>'[1]KOSZTORYS INWESTORSKI'!D6</f>
        <v>Roboty pomiarowe przy liniowych robotach ziemnych</v>
      </c>
      <c r="E6" s="17" t="str">
        <f>'[1]KOSZTORYS INWESTORSKI'!E6</f>
        <v>km</v>
      </c>
      <c r="F6" s="18">
        <f>'[1]KOSZTORYS INWESTORSKI'!F6</f>
        <v>0.98</v>
      </c>
      <c r="G6" s="19"/>
      <c r="H6" s="20">
        <f t="shared" ref="H6:H13" si="0">ROUND(G6*F6,2)</f>
        <v>0</v>
      </c>
    </row>
    <row r="7" spans="2:11" ht="21" customHeight="1" x14ac:dyDescent="0.3">
      <c r="B7" s="14" t="s">
        <v>8</v>
      </c>
      <c r="C7" s="15" t="str">
        <f>'[1]KOSZTORYS INWESTORSKI'!C7</f>
        <v>D-01.01.01</v>
      </c>
      <c r="D7" s="16" t="str">
        <f>'[1]KOSZTORYS INWESTORSKI'!D7</f>
        <v>Geodezyjna inwentaryzacja powykonawcza robót</v>
      </c>
      <c r="E7" s="17" t="str">
        <f>'[1]KOSZTORYS INWESTORSKI'!E7</f>
        <v>km</v>
      </c>
      <c r="F7" s="18">
        <f>'[1]KOSZTORYS INWESTORSKI'!F7</f>
        <v>0.98</v>
      </c>
      <c r="G7" s="19"/>
      <c r="H7" s="20">
        <f t="shared" si="0"/>
        <v>0</v>
      </c>
    </row>
    <row r="8" spans="2:11" ht="50.25" customHeight="1" x14ac:dyDescent="0.3">
      <c r="B8" s="14" t="s">
        <v>9</v>
      </c>
      <c r="C8" s="15" t="str">
        <f>'[1]KOSZTORYS INWESTORSKI'!C8</f>
        <v>D-01.02.01</v>
      </c>
      <c r="D8" s="16" t="str">
        <f>'[1]KOSZTORYS INWESTORSKI'!D8</f>
        <v>Mechaniczne karczowanie drzew, krzaków i podszyć średnich od 31% do 60% powierzchni</v>
      </c>
      <c r="E8" s="17" t="str">
        <f>'[1]KOSZTORYS INWESTORSKI'!E8</f>
        <v>ha</v>
      </c>
      <c r="F8" s="18">
        <f>'[1]KOSZTORYS INWESTORSKI'!F8</f>
        <v>0.03</v>
      </c>
      <c r="G8" s="21"/>
      <c r="H8" s="20">
        <f t="shared" si="0"/>
        <v>0</v>
      </c>
    </row>
    <row r="9" spans="2:11" ht="62.4" x14ac:dyDescent="0.3">
      <c r="B9" s="14" t="s">
        <v>10</v>
      </c>
      <c r="C9" s="15" t="str">
        <f>'[1]KOSZTORYS INWESTORSKI'!C9</f>
        <v>D-06.03.01</v>
      </c>
      <c r="D9" s="16" t="str">
        <f>'[1]KOSZTORYS INWESTORSKI'!D9</f>
        <v>Plantowanie poboczy obustronnie wykonywane mechanicznie przy grubości ścinania 15 cm i  szerokości 0,75 m. z odwozem urobku
Ilość = 980*0,75*2 = 1470,00 m2</v>
      </c>
      <c r="E9" s="17" t="str">
        <f>'[1]KOSZTORYS INWESTORSKI'!E9</f>
        <v>m2</v>
      </c>
      <c r="F9" s="18">
        <f>'[1]KOSZTORYS INWESTORSKI'!F9</f>
        <v>1470</v>
      </c>
      <c r="G9" s="21"/>
      <c r="H9" s="20">
        <f t="shared" si="0"/>
        <v>0</v>
      </c>
    </row>
    <row r="10" spans="2:11" ht="62.4" x14ac:dyDescent="0.3">
      <c r="B10" s="14" t="s">
        <v>11</v>
      </c>
      <c r="C10" s="15" t="str">
        <f>'[1]KOSZTORYS INWESTORSKI'!C10</f>
        <v>D-04.01.01</v>
      </c>
      <c r="D10" s="16" t="str">
        <f>'[1]KOSZTORYS INWESTORSKI'!D10</f>
        <v>Koryta gł. do 30 cm wykonywane w gruntach kat. II-IV na całej szerokości  jezdni z odwozem urobku
Ilość  = 980mx5m (średnio) +90m2 (połączenia ) = 4 990,00m2</v>
      </c>
      <c r="E10" s="17" t="str">
        <f>'[1]KOSZTORYS INWESTORSKI'!E10</f>
        <v>m2</v>
      </c>
      <c r="F10" s="18">
        <f>'[1]KOSZTORYS INWESTORSKI'!F10</f>
        <v>4990</v>
      </c>
      <c r="G10" s="22"/>
      <c r="H10" s="20">
        <f t="shared" si="0"/>
        <v>0</v>
      </c>
    </row>
    <row r="11" spans="2:11" ht="46.8" x14ac:dyDescent="0.3">
      <c r="B11" s="14" t="s">
        <v>12</v>
      </c>
      <c r="C11" s="15" t="str">
        <f>'[1]KOSZTORYS INWESTORSKI'!C11</f>
        <v>D-04.02.01</v>
      </c>
      <c r="D11" s="16" t="str">
        <f>'[1]KOSZTORYS INWESTORSKI'!D11</f>
        <v>Warstwy odsączające wykonane i zagęszczane mechanicznie o gr.10 cm.
Ilość  = 980mx5m (średnio) +90m2 (połączenia ) = 4 990,00m2</v>
      </c>
      <c r="E11" s="17" t="str">
        <f>'[1]KOSZTORYS INWESTORSKI'!E11</f>
        <v>m2</v>
      </c>
      <c r="F11" s="18">
        <f>'[1]KOSZTORYS INWESTORSKI'!F11</f>
        <v>4990</v>
      </c>
      <c r="G11" s="21"/>
      <c r="H11" s="20">
        <f t="shared" si="0"/>
        <v>0</v>
      </c>
    </row>
    <row r="12" spans="2:11" ht="62.4" x14ac:dyDescent="0.3">
      <c r="B12" s="14" t="s">
        <v>13</v>
      </c>
      <c r="C12" s="15" t="str">
        <f>'[1]KOSZTORYS INWESTORSKI'!C12</f>
        <v>D-04.04.02</v>
      </c>
      <c r="D12" s="16" t="str">
        <f>'[1]KOSZTORYS INWESTORSKI'!D12</f>
        <v>Warstwa dolna podbudowy z kruszyw łamanych o grubości po zagęszczeniu 20 cm
Ilość  = 980mx5m (średnio) +90m2 (połączenia ) = 4 990,00m2</v>
      </c>
      <c r="E12" s="17" t="str">
        <f>'[1]KOSZTORYS INWESTORSKI'!E12</f>
        <v>m2</v>
      </c>
      <c r="F12" s="18">
        <f>'[1]KOSZTORYS INWESTORSKI'!F12</f>
        <v>4990</v>
      </c>
      <c r="G12" s="21"/>
      <c r="H12" s="20">
        <f t="shared" si="0"/>
        <v>0</v>
      </c>
    </row>
    <row r="13" spans="2:11" ht="60.6" customHeight="1" x14ac:dyDescent="0.3">
      <c r="B13" s="14" t="s">
        <v>16</v>
      </c>
      <c r="C13" s="15" t="str">
        <f>'[1]KOSZTORYS INWESTORSKI'!C13</f>
        <v>D-04.04.02</v>
      </c>
      <c r="D13" s="16" t="str">
        <f>'[1]KOSZTORYS INWESTORSKI'!D13</f>
        <v>Warstwa górna podbudowy z kruszyw łamanych frakcji 0-31,5 o grubości po zagęszczeniu 10 cm
Ilość  = 980mx5m (średnio) +90m2 (połączenia ) = 4 990,00m2</v>
      </c>
      <c r="E13" s="17" t="str">
        <f>'[1]KOSZTORYS INWESTORSKI'!E13</f>
        <v>m2</v>
      </c>
      <c r="F13" s="18">
        <f>'[1]KOSZTORYS INWESTORSKI'!F13</f>
        <v>4990</v>
      </c>
      <c r="G13" s="23"/>
      <c r="H13" s="20">
        <f t="shared" si="0"/>
        <v>0</v>
      </c>
      <c r="J13" s="24"/>
      <c r="K13" s="24"/>
    </row>
    <row r="14" spans="2:11" x14ac:dyDescent="0.3">
      <c r="B14" s="11" t="s">
        <v>17</v>
      </c>
      <c r="C14" s="12"/>
      <c r="D14" s="40" t="s">
        <v>18</v>
      </c>
      <c r="E14" s="40"/>
      <c r="F14" s="40"/>
      <c r="G14" s="13"/>
      <c r="H14" s="26"/>
    </row>
    <row r="15" spans="2:11" ht="78" x14ac:dyDescent="0.3">
      <c r="B15" s="14" t="s">
        <v>19</v>
      </c>
      <c r="C15" s="15" t="str">
        <f>'[1]KOSZTORYS INWESTORSKI'!C15</f>
        <v>D-04.03.01</v>
      </c>
      <c r="D15" s="16" t="str">
        <f>'[1]KOSZTORYS INWESTORSKI'!D15</f>
        <v>Mechaniczne oczyszczenie i skropienie emulsją asfaltową na zimno podbudowy lub nawierzchni betonowej/bitumicznej; zużycie emulsji 0,8 kg/m2.   
Ilość =  980m*4,0m + 50 m2 (połaczenie) = 3970,00m2</v>
      </c>
      <c r="E15" s="17" t="str">
        <f>'[1]KOSZTORYS INWESTORSKI'!E15</f>
        <v>m2</v>
      </c>
      <c r="F15" s="18">
        <f>'[1]KOSZTORYS INWESTORSKI'!F15</f>
        <v>3970</v>
      </c>
      <c r="G15" s="21"/>
      <c r="H15" s="20">
        <f t="shared" ref="H15" si="1">ROUND(G15*F15,2)</f>
        <v>0</v>
      </c>
    </row>
    <row r="16" spans="2:11" ht="62.4" x14ac:dyDescent="0.3">
      <c r="B16" s="14" t="s">
        <v>20</v>
      </c>
      <c r="C16" s="15" t="str">
        <f>'[1]KOSZTORYS INWESTORSKI'!C16</f>
        <v>D-04.08.01</v>
      </c>
      <c r="D16" s="16" t="str">
        <f>'[1]KOSZTORYS INWESTORSKI'!D16</f>
        <v>Wyrównanie istniejącej podbudowy mieszanką minerano-bitumiczną asfaltową mechaniczne w ilości 75 kg/m2
Ilość = 3970m2*75kg/m2/1000 = 298,00 t</v>
      </c>
      <c r="E16" s="17" t="str">
        <f>'[1]KOSZTORYS INWESTORSKI'!E16</f>
        <v>t</v>
      </c>
      <c r="F16" s="18">
        <f>'[1]KOSZTORYS INWESTORSKI'!F16</f>
        <v>298</v>
      </c>
      <c r="G16" s="21"/>
      <c r="H16" s="20">
        <f>ROUND(G16*F16,2)</f>
        <v>0</v>
      </c>
      <c r="J16" s="24"/>
    </row>
    <row r="17" spans="2:8" ht="78" x14ac:dyDescent="0.3">
      <c r="B17" s="14" t="s">
        <v>21</v>
      </c>
      <c r="C17" s="15" t="str">
        <f>'[1]KOSZTORYS INWESTORSKI'!C17</f>
        <v>D-05.03.05c</v>
      </c>
      <c r="D17" s="16" t="str">
        <f>'[1]KOSZTORYS INWESTORSKI'!D17</f>
        <v xml:space="preserve">Nawierzchnie z mieszanek mineralno-bitumicznych asfaltowych o grubości 4 cm po zagęszczeniu  (warstwa ścieralna). 
Ilość =  980m*4,0m + 50 m2 (połaczenie) = 3970,00m2
</v>
      </c>
      <c r="E17" s="17" t="str">
        <f>'[1]KOSZTORYS INWESTORSKI'!E17</f>
        <v>m2</v>
      </c>
      <c r="F17" s="18">
        <f>'[1]KOSZTORYS INWESTORSKI'!F17</f>
        <v>3970</v>
      </c>
      <c r="G17" s="21"/>
      <c r="H17" s="20">
        <f t="shared" ref="H17" si="2">ROUND(G17*F17,2)</f>
        <v>0</v>
      </c>
    </row>
    <row r="18" spans="2:8" x14ac:dyDescent="0.3">
      <c r="B18" s="11" t="s">
        <v>22</v>
      </c>
      <c r="C18" s="25"/>
      <c r="D18" s="40" t="s">
        <v>23</v>
      </c>
      <c r="E18" s="40"/>
      <c r="F18" s="40"/>
      <c r="G18" s="13"/>
      <c r="H18" s="26"/>
    </row>
    <row r="19" spans="2:8" ht="46.8" x14ac:dyDescent="0.3">
      <c r="B19" s="14" t="s">
        <v>24</v>
      </c>
      <c r="C19" s="15" t="str">
        <f>'[1]KOSZTORYS INWESTORSKI'!C19</f>
        <v>D-06.03.01</v>
      </c>
      <c r="D19" s="16" t="str">
        <f>'[1]KOSZTORYS INWESTORSKI'!D19</f>
        <v>Wykonanie  poboczy z kruszywa szer. 0,5 m warstwa grubości 10cm
Ilość = 980m*0,5*2 = 980m2</v>
      </c>
      <c r="E19" s="17" t="str">
        <f>'[1]KOSZTORYS INWESTORSKI'!E19</f>
        <v>m2</v>
      </c>
      <c r="F19" s="18">
        <f>'[1]KOSZTORYS INWESTORSKI'!F19</f>
        <v>980</v>
      </c>
      <c r="G19" s="21"/>
      <c r="H19" s="20">
        <f t="shared" ref="H19:H22" si="3">ROUND(G19*F19,2)</f>
        <v>0</v>
      </c>
    </row>
    <row r="20" spans="2:8" ht="31.2" x14ac:dyDescent="0.3">
      <c r="B20" s="14" t="s">
        <v>25</v>
      </c>
      <c r="C20" s="15" t="str">
        <f>'[1]KOSZTORYS INWESTORSKI'!C20</f>
        <v>D-04.04.02</v>
      </c>
      <c r="D20" s="16" t="str">
        <f>'[1]KOSZTORYS INWESTORSKI'!D20</f>
        <v>Warstwa górna podbudowy z kruszyw łamanych o grubości po zagęszczeniu 15 cm na wjazdach.</v>
      </c>
      <c r="E20" s="17" t="str">
        <f>'[1]KOSZTORYS INWESTORSKI'!E20</f>
        <v>m2</v>
      </c>
      <c r="F20" s="18">
        <f>'[1]KOSZTORYS INWESTORSKI'!F20</f>
        <v>250</v>
      </c>
      <c r="G20" s="21"/>
      <c r="H20" s="20">
        <f t="shared" si="3"/>
        <v>0</v>
      </c>
    </row>
    <row r="21" spans="2:8" x14ac:dyDescent="0.3">
      <c r="B21" s="14" t="s">
        <v>26</v>
      </c>
      <c r="C21" s="15" t="str">
        <f>'[1]KOSZTORYS INWESTORSKI'!C21</f>
        <v>D-03.03.01</v>
      </c>
      <c r="D21" s="16" t="str">
        <f>'[1]KOSZTORYS INWESTORSKI'!D21</f>
        <v>Regulacja pionowa studzienek dla zaworów wodociągowych  i gazowych</v>
      </c>
      <c r="E21" s="17" t="str">
        <f>'[1]KOSZTORYS INWESTORSKI'!E21</f>
        <v>szt.</v>
      </c>
      <c r="F21" s="18">
        <f>'[1]KOSZTORYS INWESTORSKI'!F21</f>
        <v>2</v>
      </c>
      <c r="G21" s="21"/>
      <c r="H21" s="20">
        <f t="shared" si="3"/>
        <v>0</v>
      </c>
    </row>
    <row r="22" spans="2:8" x14ac:dyDescent="0.3">
      <c r="B22" s="14" t="s">
        <v>27</v>
      </c>
      <c r="C22" s="15" t="str">
        <f>'[1]KOSZTORYS INWESTORSKI'!C22</f>
        <v>D-03.03.01</v>
      </c>
      <c r="D22" s="16" t="str">
        <f>'[1]KOSZTORYS INWESTORSKI'!D22</f>
        <v>Regulacja pionowa studzienek dla włazów kanałowych</v>
      </c>
      <c r="E22" s="17" t="str">
        <f>'[1]KOSZTORYS INWESTORSKI'!E22</f>
        <v>szt.</v>
      </c>
      <c r="F22" s="18">
        <f>'[1]KOSZTORYS INWESTORSKI'!F22</f>
        <v>2</v>
      </c>
      <c r="G22" s="21"/>
      <c r="H22" s="20">
        <f t="shared" si="3"/>
        <v>0</v>
      </c>
    </row>
    <row r="23" spans="2:8" ht="18.75" customHeight="1" x14ac:dyDescent="0.3">
      <c r="B23" s="36" t="s">
        <v>28</v>
      </c>
      <c r="C23" s="37"/>
      <c r="D23" s="37"/>
      <c r="E23" s="37"/>
      <c r="F23" s="37"/>
      <c r="G23" s="37"/>
      <c r="H23" s="27">
        <f>ROUND(SUM(H6:H22),2)</f>
        <v>0</v>
      </c>
    </row>
    <row r="24" spans="2:8" ht="18.75" customHeight="1" x14ac:dyDescent="0.3">
      <c r="B24" s="36" t="s">
        <v>29</v>
      </c>
      <c r="C24" s="37"/>
      <c r="D24" s="37"/>
      <c r="E24" s="37"/>
      <c r="F24" s="37"/>
      <c r="G24" s="37"/>
      <c r="H24" s="27">
        <f>ROUND(H23*0.23,2)</f>
        <v>0</v>
      </c>
    </row>
    <row r="25" spans="2:8" ht="18.75" customHeight="1" x14ac:dyDescent="0.3">
      <c r="B25" s="36" t="s">
        <v>30</v>
      </c>
      <c r="C25" s="37"/>
      <c r="D25" s="37"/>
      <c r="E25" s="37"/>
      <c r="F25" s="37"/>
      <c r="G25" s="37"/>
      <c r="H25" s="27">
        <f>ROUND(H23+H24,2)</f>
        <v>0</v>
      </c>
    </row>
    <row r="26" spans="2:8" x14ac:dyDescent="0.3">
      <c r="E26" s="28"/>
    </row>
    <row r="27" spans="2:8" x14ac:dyDescent="0.3">
      <c r="D27" s="32"/>
      <c r="E27" s="28"/>
    </row>
    <row r="28" spans="2:8" x14ac:dyDescent="0.3">
      <c r="D28" s="35"/>
      <c r="E28" s="28"/>
    </row>
    <row r="29" spans="2:8" x14ac:dyDescent="0.3">
      <c r="D29" s="35"/>
    </row>
  </sheetData>
  <mergeCells count="8">
    <mergeCell ref="B24:G24"/>
    <mergeCell ref="B25:G25"/>
    <mergeCell ref="B1:H1"/>
    <mergeCell ref="B2:H2"/>
    <mergeCell ref="D5:F5"/>
    <mergeCell ref="D14:F14"/>
    <mergeCell ref="D18:F18"/>
    <mergeCell ref="B23:G23"/>
  </mergeCells>
  <pageMargins left="0.70866141732283472" right="0.51181102362204722" top="0.55118110236220474" bottom="0.55118110236220474" header="0.31496062992125984" footer="0.31496062992125984"/>
  <pageSetup paperSize="9" scale="70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Kowalczyk</dc:creator>
  <cp:lastModifiedBy>Łukasz Kowalczyk</cp:lastModifiedBy>
  <dcterms:created xsi:type="dcterms:W3CDTF">2024-02-05T20:28:14Z</dcterms:created>
  <dcterms:modified xsi:type="dcterms:W3CDTF">2024-06-04T03:28:11Z</dcterms:modified>
</cp:coreProperties>
</file>