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280" windowHeight="6930" tabRatio="924" activeTab="8"/>
  </bookViews>
  <sheets>
    <sheet name="5 " sheetId="1" r:id="rId1"/>
    <sheet name="6" sheetId="2" r:id="rId2"/>
    <sheet name="11" sheetId="3" r:id="rId3"/>
    <sheet name="18" sheetId="4" r:id="rId4"/>
    <sheet name="23" sheetId="5" r:id="rId5"/>
    <sheet name="28   " sheetId="6" r:id="rId6"/>
    <sheet name="29 " sheetId="7" r:id="rId7"/>
    <sheet name="31" sheetId="8" r:id="rId8"/>
    <sheet name="33" sheetId="9" r:id="rId9"/>
  </sheets>
  <definedNames/>
  <calcPr fullCalcOnLoad="1"/>
</workbook>
</file>

<file path=xl/sharedStrings.xml><?xml version="1.0" encoding="utf-8"?>
<sst xmlns="http://schemas.openxmlformats.org/spreadsheetml/2006/main" count="199" uniqueCount="111">
  <si>
    <t>l.p.</t>
  </si>
  <si>
    <t>Ilość [szt.]</t>
  </si>
  <si>
    <t>Wytwórca</t>
  </si>
  <si>
    <t>Nr katalogowy</t>
  </si>
  <si>
    <t>cena jednostkowa netto [zł/szt.]</t>
  </si>
  <si>
    <t>VAT [%]</t>
  </si>
  <si>
    <t>Wartość netto [zł]</t>
  </si>
  <si>
    <t>Wartość brutto [zł]</t>
  </si>
  <si>
    <t>RAZEM</t>
  </si>
  <si>
    <t>Asortyment</t>
  </si>
  <si>
    <t>ilość [szt.]</t>
  </si>
  <si>
    <t>nr katalogowy</t>
  </si>
  <si>
    <t>wartość netto [zł]</t>
  </si>
  <si>
    <t>wartość brutto [zł]</t>
  </si>
  <si>
    <t>Zamawiający dopuszcza odchylenie od podanych powyżej średnic o +/- 1 mm oraz odchylenie +/- 5 mm od podanych długości.</t>
  </si>
  <si>
    <t>Ilość [kpl.]</t>
  </si>
  <si>
    <t>cena jednostkowa netto [zł/zestaw]</t>
  </si>
  <si>
    <t>System do rekonstrukcji ACL z użyciem techniki ST oraz więzadła właściwego rzepki</t>
  </si>
  <si>
    <t>Mocowanie udowe:</t>
  </si>
  <si>
    <t xml:space="preserve">- podłużna płytka z czterema otworami wykonana ze stopu tytanu pozwalająca na zawieszenie przeszczepu w kanale udowym (długość pętli od 15 do 60 mm, skok pętli co 5 mm lub pętla "ruchoma") </t>
  </si>
  <si>
    <t xml:space="preserve">- płytka na trwałe związana fabrycznie z pętlą plecioną poliestrową o wysokiej wytrzymałości (bez węzła) </t>
  </si>
  <si>
    <t xml:space="preserve">- Implant musi zawierać dwie fabryczne nitki o grubościach #2 i #5 służące do przeciągnięcia i obrócenia implantu w kanale udowym </t>
  </si>
  <si>
    <t xml:space="preserve">- endobutton wydłużony 10 mm stanowiący nakładkę na endobutton służący do zabiegów rewizyjnych </t>
  </si>
  <si>
    <t xml:space="preserve">- endobutton bez pętli umożliwiający zawieszenie przeszczepu bezpośrednio na płytce w przypadku krótkiego kanału w kości udowej, otwarty z jednej strony w rozmiarach: 5, 6, 7, 8 i 9 mm </t>
  </si>
  <si>
    <t>Mocowanie piszczelowe:</t>
  </si>
  <si>
    <t>- za pomocą guzika o średnicy 14, 15, 17 mm</t>
  </si>
  <si>
    <t>Zamawiający dopuszcza odchylenia od podanych powyżej wymiarów, tj. długości +/- 5%, średnicy i skoku +/- 10%.</t>
  </si>
  <si>
    <t>W komórkach F10 i F11 Wykonawca podaje ceny kompletnych implantów, tj. mocowania udowego wraz z określonym mocowaniem piszczelowym.</t>
  </si>
  <si>
    <t>a</t>
  </si>
  <si>
    <t>b</t>
  </si>
  <si>
    <t>c</t>
  </si>
  <si>
    <t>zaślepki o przedłużeniu: 0mm, 5mm, 10mm, 15mm</t>
  </si>
  <si>
    <t>śruba spiralna w długościach od 32 do 54mm z przeskokiem co 2mm</t>
  </si>
  <si>
    <t>d</t>
  </si>
  <si>
    <t>Zamawiający dopuszcza odchylenia od podanych powyżej wymiarów, tj. długości +/- 5%, średnicy i skoku +/- 25%.</t>
  </si>
  <si>
    <t>cena jednostkowa netto [zł]</t>
  </si>
  <si>
    <t>e</t>
  </si>
  <si>
    <t>f</t>
  </si>
  <si>
    <t>Śruby blokowane i blokowane zmiennokątowe w płycie, z gwintowaną głową średnica 3,5 mm gniazdo śruby hexagonalne, stalowe.</t>
  </si>
  <si>
    <t>Śruby korowe 3,5 mm gniazdo śruby hexagonalne, stalowe.</t>
  </si>
  <si>
    <t>Śruby blokowane i blokowane zmiennokątowe w płycie, z gwintowaną głową, średnica 2,7 mm gniazdo śruby gwiazdkowe, stalowe.</t>
  </si>
  <si>
    <t>Zamawiający dopuszcza odchylenia od podanych powyżej wymiarów, tj. długości +/- 5%, średnicy +/- 10%.</t>
  </si>
  <si>
    <t>kotwica śrubowa tytanowa o średnicy 5,5 mm osadzona na wprowadzaczu i zaopatrzona w 2 nici niewchłanialne, każda o innym kolorze.</t>
  </si>
  <si>
    <t>kotwica śrubowa tytanowa o średnicy 5,0 mm osadzona na wprowadzaczu i zaopatrzona w 2 nici niewchłanialne, każda o innym kolorze;</t>
  </si>
  <si>
    <t>Implanty do rekonstrukcji rotatora CUFF:</t>
  </si>
  <si>
    <t xml:space="preserve">- za pomocą biowchłanialanej śruby o średnicach od 6 mm do 12 mm i długościach  20, 25, 30, 35 mm, skok długości co 5 mm </t>
  </si>
  <si>
    <r>
      <rPr>
        <b/>
        <sz val="10"/>
        <rFont val="Arial CE"/>
        <family val="0"/>
      </rPr>
      <t>Kotwica na wprowadzaczu</t>
    </r>
    <r>
      <rPr>
        <sz val="10"/>
        <rFont val="Arial CE"/>
        <family val="0"/>
      </rPr>
      <t>, biowchłanialna, bezwęzłowa o śr. 5,5 mm, dł. 18,5 mm, typu push-lock peek.</t>
    </r>
  </si>
  <si>
    <t>producent</t>
  </si>
  <si>
    <t xml:space="preserve">gwóźdź w rozmiarach od 255mm do 465mm ze skokiem co 15mm, średnica:
- gwoździe lite - 8mm, 9mm, 10mm
- gwoździe kaniulowane -  8mm, 9mm, 10mm, 11mm, 12mm, 13mm </t>
  </si>
  <si>
    <t xml:space="preserve">śruby ryglujące samogwintujące, w rozmiarach zależnych od średnicy gwoździa:
- korowe 4,0mm w długości od 18mm do 80mm z przeskokiem co 2mm (do blokowania gwoździ ø 8 i 9mm)
</t>
  </si>
  <si>
    <t xml:space="preserve">śruby ryglujące samogwintujące, w rozmiarach zależnych od średnicy gwoździa:
- korowe 5,0mm w długości od 28mm do 100mm z przeskokiem co 2mm (do blokowania gwoździ ø 10, 11, 12 i 13mm) </t>
  </si>
  <si>
    <t>śruba blokująca do kości gąbczastej średnicy 5,0mm, gniazdo śrubokręta gwiazdkowe, dłgości od 30 mm do 90mm z z przeskokiem co 5mm</t>
  </si>
  <si>
    <t>zaślepki o przedłużeniu: 0mm, 5mm, 10mm, 15mm oraz zaślepka do blokowania śruby gąbczastej</t>
  </si>
  <si>
    <t xml:space="preserve">gwóźdź w rozmiarach od 300mm do 480mm ze skokiem co 20mm, średnica gwoździ: od 9mm do 16mm ze skokiem co 1mm </t>
  </si>
  <si>
    <t xml:space="preserve">Gwoździe udowe średnica od  14mm do 16mm STERYLNE </t>
  </si>
  <si>
    <t xml:space="preserve">śruby ryglujące samogwintujące, w rozmiarach zależnych od średnicy gwoździa:
- korowe 5,0mm w długości od 26mm do 60mm z przeskokiem co 2mm oraz od 60mm do 100mm z przeskokiem 4 lub 5mm (do blokowania gwoździ ø 9 do 12mm)
</t>
  </si>
  <si>
    <t xml:space="preserve">śruby ryglujące samogwintujące, w rozmiarach zależnych od średnicy gwoździa:
- korowe 6,0mm w długości od 26mm do 60mm z przeskokiem co 2mm oraz od 60mm do 100mm z przeskokiem 4 lub 5mm (do blokowania gwoździ ø 13 i 16mm) </t>
  </si>
  <si>
    <t>zaślepki o przedłużeniu: 0mm, 5mm, 10mm, 15mm i 20mm</t>
  </si>
  <si>
    <t>śruba doszyjkowa średnicy 6.5mm do gwoździ śródszpikowych, długości od 60 mm do 130mm, gniazdo gwiazdkowe</t>
  </si>
  <si>
    <t>Gwóździe o średnicy od 9mm do 15mm z przeskokiem co 1mm, w długości  od 160mm do 280mm ( co 20 mm) - gwoździe krótkie proste oraz od 300mm  do 480 mm ( co 20 mm)  - gwóźdź długi wygięty anotomicznie.</t>
  </si>
  <si>
    <t>Śruby ryglujące samogwintujące, tytanowe, z gniazdem gwiazdkowym – w rozmiarach:
korowe o średnicy 5.0mm w długości   od 26mm do 80mm z przeskokiem, co 2mm i od 85mm do 100mm z przeskokiem, co 5mm. (do blokowania gwoździ o średnicy  od 9 do  13mm)</t>
  </si>
  <si>
    <t>Śruby ryglujące samogwintujące, tytanowe, z gniazdem gwiazdkowym – w rozmiarach:
korowe o średnicy 6,0 mm w długości   od 26mm do 60mm z przeskokiem, co 2mm i od 60mm do 100mm z przeskokiem, co 4-5mm. (do blokowania gwoździ o średnicy  od 14mm do 16 mm)</t>
  </si>
  <si>
    <t>Śruba spiralna do gwoździa udowego odkolanowego od 45 mm do 100 mm co 5 mm</t>
  </si>
  <si>
    <t>zaślepki kaniulowane o przedłużeniu: 0 mm, 5 mm, 10 mm, 15mm i 20 mm</t>
  </si>
  <si>
    <t>gwóźdź w rozmiarach 150mm oraz od 190mm do 320mm z przeskokiem co 10mm, średnica gwoździ 7mm, 9mm, 11mm, gwoździe pakowane sterylnie</t>
  </si>
  <si>
    <t xml:space="preserve">śruba blokująca samogwintująca, średnicy 4,0mm,  długości od 18mm do 60mm z przeskokiem co 2mm </t>
  </si>
  <si>
    <t>RAZEM POZYCJE 1, 2, 3 i 4</t>
  </si>
  <si>
    <t>Producent</t>
  </si>
  <si>
    <t>Płytka prosta, blokujaco – kompresyjna. Płyta wyposażona w otwory dwufunkcyjne nie wymagajace zaslepek/przejsciówek, blokujaco – kompresyjne z możliwoscia zastosowania srub blokujacych lub korowych /gabczastych średnicy 3.5/4mm ( kompresja miedzyodłamowa ). Na koncach płyty otwory umożliwiajace wstepna stabilizacje drutami Kirschnera. Sruby blokujace wkrecane za pomoca srubokreta dynamometrycznego 1,5Nm. Sruby blokowane w płycie samogwintujace i samotnace/samogwinujace z gniazdami szesciokatnymi i gwiazdkowymi.
Długosc płyt od 4 do 12 otworów – od 59 do 163mm. Materiał stal.</t>
  </si>
  <si>
    <t>Płytka prosta, tubularna, blokujaco – kompresyjna. Płyta wyposażona w otwory dwufunkcyjne nie wymagajace zaslepek/przejsciówek, blokujaco – kompresyjne z możliwoscia zastosowania srub blokujacych lub korowych/gabczastych ( kompresja miedzyodłamowa ). Na koncach płyty otwory umożliwiajace wstepna stabilizacje drutami Kirschnera. Otwory owalne gwintowane z możliwoscia zastosowania alternatywnie srub blokowanych w płytce i korowych/gabczastych średnicy 3.5/4mm. Sruby blokujace wkrecane za pomoca srubokreta dynamometrycznego 1,5Nm. Sruby blokowane w płycie samogwintujace i samotnace/samogwinujace z gniazdami szesciokatnymi i gwiazdkowymi.
Długosc płyt od 2 do 11 otworów - od 28 do 148mm Materiał stal.</t>
  </si>
  <si>
    <t>Płyta anatomiczna do złaman w obrebie bliższego konca kosci piszczelowej. Płytka anatomiczna o kształcie zmniejszajacym kontakt z koscia, blokujaco - kompresyjna do bliższej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średnicy 3.5mm oraz otwory do wstepnej stabilizacji drutami Kirschnera, w czesci dalszej płytki otwory owalne gwintowane z możliwoscia zastosowania alternatywnie srub blokowanych w płytce i korowych/gabczastych 3.5/4.0. Sruby blokowane w płycie samogwintujace oraz samotnace/samogwintujace z gniazdami szesciokatnymi i gwizadkowymi wkrecane przy pomocy srubokreta dynamometrycznego 1,5Nm. 
- płyty do bliższego konca kosci piszczelowej boczne, długości od 81 do 237mm, od 5 do 16 otworów w trzonie i 7 otworów w głowie płytki, płyty prawe i lewe.
- płyty do bliższego konca kosci piszczelowej przysrodkowe, długości od 93 do 301mm, od 4 do 20 otworów w trzonie i 5 otworów w głowie płytki, płyty prawe i lewe. Materiał stal</t>
  </si>
  <si>
    <t>Płyta anatomiczna do złamań w obrębie bliższego końca kości piszczelowej tylno-przyśrodkowa. Płytka anatomiczna o kształcie zmniejszającym kontakt z kością, blokująco - kompresyjna do bliższej nasady kości piszczelowej od strony tylno - przyśrodkowej. W płytce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
Płyty od 1 do 10 otworów w trzonie i 3 otworów w głowie płytki o długości od ok.7 cm do ok. 18 cm,  płyty uniwersalne do kończyny prawej i lewej. Materiał stal .</t>
  </si>
  <si>
    <t>Płytka blokująco - kompresyjna do nasady dalszej kości podudzia: płytka zakładana z dostępu przyśrodkowego, ukształtowana anatomicznie o małym wygięciu, w części dalszej posiadająca sześć otworów akceptujących śruby blokowane 3,5 mm w tym dwa otwory owalne, akceptujące zarówno śruby blokowane 3,5 mm jak i korowe 3,5 mm oraz śruby gąbczaste 4,0mm. W części bliższej otwory owalne częściowo gwintowane z możliwością zastosowania alternatywnie śrub blokowanych lub blokowanych zmiennokątowych w płytce i kompresyjnych 3.5mm. Płytki prawe i lewe od 4 do 14 otworów w części bliższej. Długość od 109 mm do 239 mm lub Od 117mm do 252mm. Materiał stal.</t>
  </si>
  <si>
    <t>Płytka blokująco - kompresyjna do nasady dalszej kości podudzia: płytka zakładana z dostępu przednio-bocznego, ukształtowana anatomicznie, w kształcie litery L .W części bliższej otwory owalne częściowo gwintowane z możliwością zastosowania alternatywnie śrub blokowanych lub blokowanych zmiennokątowych w płytce i kompresyjnych 3.5mm. W części dalszej, trzy dodatkowe otwory na druty Kirschnera do czasowego pozycjonowania płytki. Płytki prawe i lewe od 5 do 21 otworów w części bliższej. Długość od 80 mm do 288 mm. Materiał stal.</t>
  </si>
  <si>
    <t xml:space="preserve">Płytki anatomiczne o kształcie zmniejszającym kontakt z kością blokujaco - kompresyjna do dalszego konca kosci piszczelowej i kosci strzałkowej, Na trzonie płyty otwory dwufunkcyjne nie wymagajace zaslepek/przejsciówek, gwintowane w czesci blokujacej i gładkie w czesci kompresyjnej z możliwością zastosowania srub blokujacych lub zwykłych ( kompresja miedzyodłamowa ), podłużny otwór blokujaco – kompresyjny umożliwia elastycznosc pionowego pozycjonowania płytki. W głowie płyty zageszczone otwory zbudowane z czterech kolumn gwintowanych z możliwością zastosowania srub blokowanych zmiennokatowo z odchyleniem od osi w każdym kierunku 15 stopni o srednicy 2,7 mm, z gwintowana główka lub alternatywnie standardowe sruby korowe o srednicy 2,4 mm. W czesci trzonowej płytki otwory dwufunkcyjne owalne zbudowane z czesci z czterema kolumnami gwintowanymi oraz niegwintowanej z możliwoscia zastosowania alternatywnie srub blokowanych zmiennokatowych w płytce i korowych/gabczastych 3.5/4mm. Sruby blokujace 3,5 wkrecane za pomoca srubokreta dynamometrycznego 3,5-1,5Nm i zmennokatowe blokowane 3,5 - 2,5Nm. Sruby blokujace 2.4/2.7mm wkrecane za pomoca srubokreta dynamometrycznego 2.4/2.7 – 0,8/1.2 Nm. Sruby blokowane w płycie samogwintujace (2.4-3,5) z gniazdami szesciokatnymi i gwiazdkowymi. Płyty przysrodkowe w wersji z ramieniem i bez w długosciach od 4-16 otworów, 112-292mm. Płyty przednio-boczne w długosciach od 4-16 otworów, 102-258mm. Płyty tylno-boczne typu L i Tw długosciach od 4-6 otworów, 60-90mm.  Materiał stal.
</t>
  </si>
  <si>
    <t>Płytka blokowane  do złamań dalszej części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 Instrumentarium wyposażone w przezierne dla promieni RTG celowniki mocowane do płyty umożliwiające przezskórne wkręcanie śrub przez płytę. 
Płyty prawe/lewe w długości od 156mm - 316mm , posiadają od 5 do 13 otworów w trzonie i 7 otworów  w głowie</t>
  </si>
  <si>
    <t xml:space="preserve">Płytka blokowane  do złamań bliższej części kości piszczelowej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 Instrumentarium wyposażone w przezierne dla promieni RTG celowniki mocowane do płyty umożliwiające przezskórne wkręcanie śrub przez płytę. 
Płyty prawe/lewe w długości od 140mm do 300mm, posiadają od 5 do 13 otworów w trzonie i 5 otworów  w głowie  </t>
  </si>
  <si>
    <t xml:space="preserve">Płyta do kłykci kości udowej wprowadzane techniką minimalnie inwazyjną.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 /7.3mm pod różnymi kątami – w różnych kierunk.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W zestawie znajdują się  śruby kompresyjne kaniulowane, konikalne o średnicy 5.0/7.3mm oraz nakładki kompresyjne kaniulowane do śrub konikalnych o średnicy 5.0mm umożliwiające kompresję między kłykciową. Instrumentarium wyposażone w przezierne dla promieni RTG celowniki mocowane do płyty umożliwiające przezskórne wkręcanie śrub przez płytę.
Płyty prawe i lewe do dalszej nasady kości udowej boczne w  długości   od 170mm do 458mm, posiadają od  6 do 22 otworów w trzonie i 5 otworów w głowie płytki.  </t>
  </si>
  <si>
    <t>Płyta do bliższej nasady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5.0mm/ 7.3mm  pod różnymi kątami – w różnych kierunkach. Kształt otworów na trzonie płyty pozwala także na zastosowanie techniki śruby ciągnącej . Śruby blokowane w płycie to  lite i kaniulowane (5.0mm/7.3mm), samogwintujące oraz samotnące/samogwintujące z gniazdami sześciokątnymi i gwiazdkowymi wkręcane przy pomocy śrubokręta dynamometrycznego 4.0Nm. Instrumentarium wyposażone w: wiertła z końcówką typu AO; wkłady śrubokrętów zakończone końcówką typu AO do szybko złączki wiertarskiej typu AO lub dynamometru 4.0NM . Implanty stalowe  wykonane z materiału  dopuszczonego dla rezonansu magnetycznego. Płyty w wersji z hakiem i bez haka na krętarz większy.  Różne rodzaje płyt:
- płyty hakowe do bliższej nasady kości udowej, długości  od 133mm do 385mm, od 2 do 16 otworów w trzonie i 2 otwory w głowie płytki, płyty uniwersalne.
- płyty do bliższej nasady kości udowej (bez haka), długości  od 139mm do 391mm, od 2 do 16 otworów w trzonie i 3 otwory w głowie płytki, płyty lewe i prawe.</t>
  </si>
  <si>
    <t xml:space="preserve">Śruba blokująca kaniulowana  średnica 7.3mm,samotnąca,o długości od 20mm do 145mm , gniazdo śrubokręta sześciokątne 4.0mm, stal </t>
  </si>
  <si>
    <t>Śruba konikalna kaniulowana średnica 7.3mm,samotnąca, o długości od 50mm do 95mm, pełny gwint, gniazdo sześciokątne 4.0mm, stal</t>
  </si>
  <si>
    <t xml:space="preserve">Śruba konikalna kaniulowana średnica 7.3mm,samotnąca,  o długości od 50mm do 95mm, niepełny gwint, gniazdo sześciokątne 4.0mm, stal </t>
  </si>
  <si>
    <t xml:space="preserve">Śruba blokująca kaniulowana średnica 5.0mm,samotnąca, o długości od 25mm do 105mm, gniazdo śrubokręta sześciokątne 4.0mm, stal </t>
  </si>
  <si>
    <t xml:space="preserve">Śruba konikalna kaniulowana  średnica 5.0mm,samotnąca, o długości od 40mm do 90mm,  gniazdo śrubokręta sześciokątne 4.0mm, stal </t>
  </si>
  <si>
    <t>Śruba blokująca  średnica 5.0mm,samogwintująca, o długości od 14mm do 90mm, gniazdo śrubokręta sześciokątne 3.5mm, stal</t>
  </si>
  <si>
    <t xml:space="preserve">Śruba korowa 4.5mm - samogwintująca, o długości od 14mm do 90mm,  gniazdo śrubokręta sześciokątne 3.5mm, stal </t>
  </si>
  <si>
    <t>Jednorazowy, sterylny zestaw do artroskopii biodra zawierający: 
• 3 nitynolowe druty prowadzące 1,2mmx45,18cm
• 2 igłu artroskpowe, 17 gauge, 6" (igły 1,42856 mmx 15,06 cm)
wykonane z materiału ze stopem tytanu.</t>
  </si>
  <si>
    <t>Implant jednorazowy, sterylny, w postaci ostro zakończonej igły osadzonej na rękojeści, umożliwiający transport nici rozmiaru #2 poprzez tkanki oraz przechwytywanie nici za pomocą jednego ruchu, z tego samego portu operacyjnego i kaniuli o średnicy maksymalnej 5 mm, tym samym zmniejszając jatrogenne uszkodzenie tkanki pacjenta. Implant o średnicy wkłucia 1,65 mm, długość części roboczej 185,8 mm</t>
  </si>
  <si>
    <t xml:space="preserve">Asortyment </t>
  </si>
  <si>
    <t xml:space="preserve"> Kotwica z materiału biowchłanialnego z hydroksyapatytem, wbijana o średnicy 2,3 mm  zaopatrzona w 1 nić #2  , niewchłanialne, polietylenowe, plecione oraz w jednorazowy aplikator. Kotwica przeznaczona do stawu  biodrowego dzięki przedłużonej rękojeści. </t>
  </si>
  <si>
    <t>Miękka kotiwica o średnicy 1,7 mm z plecionki poliestrowej #5, załadowana jedną nicią #2 (1,7 mm), wyposażona w system zabezpieczający przed przypadkowym założeniem kotwicy oraz sygnał dźwiękowy CLICK oznajmiający prawidłowe założenie kotwicy. Loża pod kotwicę o długości max. 20 mm. Kotwica XL z jedną nicią #2 o przedłużonym wprowadzaczu, do rekonstrukcji obrąbka w biodrze.</t>
  </si>
  <si>
    <t>Wiertło 1,7 mm dedykowane do miękkiej kotwicy biodrowej.</t>
  </si>
  <si>
    <t>Wielorazowy nóż do kapsulotomii biodra.</t>
  </si>
  <si>
    <t xml:space="preserve">Implant do rekonstrukcji zerwanego wiązadła kruczo-obojczykowego, implant do stabilizacji stawu barkowo-obojczykowego. Implant składa się z:
 - Niskoprofilowego implantu tytanowego AC w kształcie kapelusza z przełądowanym i regulowanym szwem typu TightRope 
 - płytki tytanowej typu Dog Bone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
 - Pętla nitinolowa służąca do przeciągania szwów w środowisku wodnym bez utraty swojej funkcji. Jednorazowa o wymiarach 1,5 na 300 mm.
Implanty sterylne </t>
  </si>
  <si>
    <t>Implant niewchłanialny tytanowy. Wkręt z szerokim rdzeniem, 
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</si>
  <si>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>Implant niewchłanialny tytanowy. Wkręt, gwintowany na całej długości o średnicy 5 mm i długości 15,5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</si>
  <si>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tytanowy. Wkręt z szerokim rdzeniem, 
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</si>
  <si>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bezwęzłowy typu Pushlock w wersji biokompozytowej lub PEEK do stabilizacji tkanki w kości, implant kaniulowany, wbijany dostępny w średnicy 4,5 mm x 24mm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</si>
  <si>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typu PuslLock, implant samonabijający w wersji Biokompozytowej lub  PEEK do stabilizacji tkanki w kości, implant kaniulowany, wbijany dostępny w średnicy 4,5 mm x 22mm z tytanowym ostrym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</si>
  <si>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typu Swivelock w wersji biokmopozytowej oraz PEEK do stabilizacji tkanki w kości, implant kaniulowany, wkręcany dostępny w średnicy 4,75 i 5,5 mm x 19,1 mm z PEEKowskim początkiem do mocowania przeszczepu. Założony na jednorazowy wkrętak ze znacznikiem pozwalającymi na pełną kontrolę i ocenę prawidłowego założenia implantu. Implant umożliwia śródoperacyjną możliwość kontroli napięcia tkanki. Implant przeładowny jedną dodatkową przesuwną nicią umożliwiającą założenie dodatkowego szwu po pełnym zablokowaniu implantu w kości.</t>
  </si>
  <si>
    <t>Implant bezwęzłowy w wersji Biokompozytowej lub PEEK do stabilizacji tkanki w kości, implant kaniulowany, wkręcany dostępny w średnicy 4,75 i 5,5 mm x 24,5mm tytanowym początkiem do mocowania przeszczepu. Założony na jednorazowy wkrętak ze znacznikiem pozwalającymi na pełną kontrolę i ocenę prawidłowego założenia implantu. Implant umożliwia śródoperacyjną możliwość kontroli napięcia tkanki.  Implant przeładowny jedną dodatkową przesuwną nicią umożliwiającą założenie dodatkowego szwu po pełnym zablokowaniu implantu w kości.</t>
  </si>
  <si>
    <t>Miękka kotwica do stabilizacji obrąbka o średnicy 1,6 mm i długości 19 mm, przeładowana pojedynczą supermocną nicią ortopedyczną w postaci taśmy o szerokości 1,3 mm.
Kotwica sterylna załadowana na jednorazowy podajnik. Implant pakowany pojedynczo.</t>
  </si>
  <si>
    <t>Miękka kotwica do stabilizacji obrąbka bezwęzłowa o średnicy 2,6 mm i długości 19 mm, przełądowana  pętla typu TigerTape 1,7 mm w kolorze biało-czarnym, taśmą szwową  typu Suturetape 1,3 mm w kolorze biało-niebieskim, samonabijająca.
Kotwica sterylna załadowana na jednorazowy podajnik. Implant pakowany pojedynczo.</t>
  </si>
  <si>
    <t>Zestaw narzędzi dostępowych do artroskopii stawu biodrowego sterylny. W skład zestawu wchodzą następujące elementy: 
 - 3x drut nitynolowy o średnicy 1,5 mm i długości 381 mm wyposażony na obu końcach w podwójne markery w odległości 25 i 30mm, 
 - 3 x igły dostępowe 14G o długości 178 mm z metalowym mandrynem,
 -  strzykawka 30 cc wraz z trzema końcówkami zamykającymi typu „luer”, 
 - marker,
 - elastyczna linijka
 - nóż do otwarcia torby w stawie biodrowym tylu haczykowatego 
 - nóż o zakrzywionym ostrzu „banana blade”</t>
  </si>
  <si>
    <r>
      <rPr>
        <b/>
        <sz val="10"/>
        <rFont val="Arial Narrow"/>
        <family val="2"/>
      </rPr>
      <t>Kotwica na wprowadzaczu</t>
    </r>
    <r>
      <rPr>
        <sz val="10"/>
        <rFont val="Arial Narrow"/>
        <family val="2"/>
      </rPr>
      <t>, biowchłanialna, bezwęzłowa o śr. 5,5 mm, dł. 18,5 mm, typu push-lock peek.</t>
    </r>
  </si>
  <si>
    <r>
      <t>Gwoździe tytanowe podudziowe</t>
    </r>
    <r>
      <rPr>
        <sz val="11"/>
        <color indexed="8"/>
        <rFont val="Arial Narrow"/>
        <family val="2"/>
      </rPr>
      <t xml:space="preserve"> (w standardzie: gwóźdź, trzy śruby, zaślepka). Umożliwia wielopłaszczyznowe blokowanie proksymalne i dystalne oraz kompresję odłamów. </t>
    </r>
  </si>
  <si>
    <r>
      <t>Gwoździe udowe</t>
    </r>
    <r>
      <rPr>
        <sz val="11"/>
        <color indexed="8"/>
        <rFont val="Arial Narrow"/>
        <family val="2"/>
      </rPr>
      <t xml:space="preserve">, blokowane, kaniulowane, tytanowe. Proksymalne ugięcie umożliwiające założenie z dostępu bocznego w stosunku do krętarza większego. Promień ugięcia gwoździa w projekcji A/P – 1.5 m. Gwóźdź z możliwością blokowania proksymalnego 120 stopni antegrade.  Możliwość wielopłaszczyznowego blokowania dystalnego. Możliwość blokowania proksymalnego z użyciem dwóch śrub doszyjkowych o średnicy 6,5mm w rozmiarach od 60mm do 130mm z przeskokiem co 5mm, umożliwiających leczenie złamań podkrętarzowych. Gwoździe do prawej i lewej nogi (w standardzie: gwóźdź, trzy śruby, zaślepka). </t>
    </r>
  </si>
  <si>
    <r>
      <t xml:space="preserve">Gwóźdź udowy, blokowany, kaniulowany, tytanowy z możliwością implantowania antegrade i retrograde </t>
    </r>
    <r>
      <rPr>
        <sz val="11"/>
        <color indexed="8"/>
        <rFont val="Arial Narrow"/>
        <family val="2"/>
      </rPr>
      <t>przy użyciu tego samego implantu. Możliwość blokowania z użyciem śruby spiralnej. Możliwość  wielopłaszczyznowego blokowania  dystalnego. Zarówno w części proksymalnej jak i dystalnej podłużne otwory umożliwiające dynamizację. Śruby blokujące z gniazdem gwiazdkowym, kodowanie kolorami - kolor śruby ryglującej odpowiada kolorowi gwoździa oraz oznaczeniu kolorystycznemu tulei i wiertła. Gwóźdź uniwersalny – do prawej i lewej nogi.</t>
    </r>
  </si>
  <si>
    <r>
      <t>Gwoździe śródszpikowe ramiene</t>
    </r>
    <r>
      <rPr>
        <sz val="11"/>
        <color indexed="8"/>
        <rFont val="Arial Narrow"/>
        <family val="2"/>
      </rPr>
      <t>, blokowane, tytanowe. Gwóźdź kaniulowany z ugięciem lateralnym w części bliższej. Możliwość implantacji retrograde i antegrade (w standardzie: gwóźdź, trzy śruby, zaślepka). Możliwość wielopłaszczyznowego blokowania dystalnego. Instrumentarium z możliwością śródoperacyjnej kompresji odłamów.</t>
    </r>
  </si>
  <si>
    <r>
      <rPr>
        <b/>
        <sz val="10"/>
        <rFont val="Arial Narrow"/>
        <family val="2"/>
      </rPr>
      <t>Kaniule artrosokpowe</t>
    </r>
    <r>
      <rPr>
        <sz val="10"/>
        <rFont val="Arial Narrow"/>
        <family val="2"/>
      </rPr>
      <t>, gwintowane lub gładkie, transparentne, pakowane po maksymalnie 5 szt. w opakowaniu, o rozmiarach (do wyboru według potrzeb Zamawiającego):
- średnica 5,5 mm, 7 mm, 8,5 mm;
- długość 55 mm, 75 mm, 90 mm.</t>
    </r>
  </si>
  <si>
    <t>Tytanowa dwugwintowa śruba kaniulowana ø 2.0 i ø 2.5 mm, samotnąca i samogwintująca, trzon śruby ø 1.6 i 1.8 mm, długość śruby 10-30 mm w odstępach co 2 mm, gniazdo śrubokręta typu T7.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</si>
</sst>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_ ;\-0.00\ 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0"/>
      <color indexed="63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rgb="FF343334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58">
      <alignment/>
      <protection/>
    </xf>
    <xf numFmtId="9" fontId="3" fillId="0" borderId="10" xfId="60" applyBorder="1" applyAlignment="1">
      <alignment horizontal="center" vertical="center"/>
    </xf>
    <xf numFmtId="4" fontId="3" fillId="0" borderId="10" xfId="69" applyNumberFormat="1" applyBorder="1" applyAlignment="1">
      <alignment vertical="center"/>
    </xf>
    <xf numFmtId="9" fontId="3" fillId="0" borderId="11" xfId="60" applyBorder="1" applyAlignment="1">
      <alignment horizontal="center" vertical="center"/>
    </xf>
    <xf numFmtId="4" fontId="4" fillId="0" borderId="10" xfId="58" applyNumberFormat="1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0" xfId="54" applyAlignment="1">
      <alignment vertical="center"/>
      <protection/>
    </xf>
    <xf numFmtId="0" fontId="4" fillId="0" borderId="12" xfId="54" applyFont="1" applyBorder="1" applyAlignment="1">
      <alignment vertical="center" wrapText="1"/>
      <protection/>
    </xf>
    <xf numFmtId="0" fontId="4" fillId="0" borderId="13" xfId="54" applyFont="1" applyBorder="1" applyAlignment="1" quotePrefix="1">
      <alignment horizontal="center" vertical="center" wrapText="1"/>
      <protection/>
    </xf>
    <xf numFmtId="0" fontId="3" fillId="0" borderId="13" xfId="54" applyBorder="1" applyAlignment="1" quotePrefix="1">
      <alignment vertical="center" wrapText="1"/>
      <protection/>
    </xf>
    <xf numFmtId="0" fontId="3" fillId="0" borderId="14" xfId="54" applyBorder="1" applyAlignment="1" quotePrefix="1">
      <alignment vertical="center" wrapText="1"/>
      <protection/>
    </xf>
    <xf numFmtId="0" fontId="4" fillId="0" borderId="10" xfId="54" applyFont="1" applyBorder="1" applyAlignment="1" quotePrefix="1">
      <alignment horizontal="center" vertical="center" wrapText="1"/>
      <protection/>
    </xf>
    <xf numFmtId="0" fontId="3" fillId="0" borderId="11" xfId="54" applyBorder="1" applyAlignment="1">
      <alignment horizontal="center" vertical="center"/>
      <protection/>
    </xf>
    <xf numFmtId="166" fontId="3" fillId="0" borderId="11" xfId="54" applyNumberFormat="1" applyBorder="1" applyAlignment="1">
      <alignment vertical="center"/>
      <protection/>
    </xf>
    <xf numFmtId="166" fontId="3" fillId="0" borderId="11" xfId="69" applyNumberFormat="1" applyBorder="1" applyAlignment="1">
      <alignment vertical="center"/>
    </xf>
    <xf numFmtId="0" fontId="3" fillId="0" borderId="10" xfId="54" applyBorder="1" applyAlignment="1">
      <alignment horizontal="center" vertical="center"/>
      <protection/>
    </xf>
    <xf numFmtId="0" fontId="3" fillId="0" borderId="10" xfId="54" applyBorder="1" applyAlignment="1" quotePrefix="1">
      <alignment vertical="center" wrapText="1"/>
      <protection/>
    </xf>
    <xf numFmtId="167" fontId="3" fillId="0" borderId="10" xfId="54" applyNumberFormat="1" applyBorder="1" applyAlignment="1">
      <alignment vertical="center"/>
      <protection/>
    </xf>
    <xf numFmtId="167" fontId="3" fillId="0" borderId="10" xfId="69" applyNumberFormat="1" applyBorder="1" applyAlignment="1">
      <alignment vertical="center"/>
    </xf>
    <xf numFmtId="167" fontId="4" fillId="0" borderId="10" xfId="69" applyNumberFormat="1" applyFont="1" applyBorder="1" applyAlignment="1">
      <alignment vertical="center"/>
    </xf>
    <xf numFmtId="0" fontId="3" fillId="0" borderId="0" xfId="54" applyAlignment="1">
      <alignment vertical="center" wrapText="1"/>
      <protection/>
    </xf>
    <xf numFmtId="0" fontId="3" fillId="0" borderId="0" xfId="54" applyAlignment="1">
      <alignment horizontal="center" vertical="center"/>
      <protection/>
    </xf>
    <xf numFmtId="166" fontId="3" fillId="0" borderId="0" xfId="54" applyNumberFormat="1" applyAlignment="1">
      <alignment vertical="center"/>
      <protection/>
    </xf>
    <xf numFmtId="167" fontId="3" fillId="0" borderId="0" xfId="69" applyNumberFormat="1" applyBorder="1" applyAlignment="1">
      <alignment vertical="center"/>
    </xf>
    <xf numFmtId="0" fontId="3" fillId="0" borderId="0" xfId="54">
      <alignment/>
      <protection/>
    </xf>
    <xf numFmtId="166" fontId="6" fillId="0" borderId="0" xfId="69" applyNumberFormat="1" applyFont="1" applyBorder="1" applyAlignment="1">
      <alignment vertical="center"/>
    </xf>
    <xf numFmtId="0" fontId="3" fillId="0" borderId="10" xfId="54" applyBorder="1" applyAlignment="1">
      <alignment vertical="center" wrapText="1"/>
      <protection/>
    </xf>
    <xf numFmtId="4" fontId="3" fillId="0" borderId="10" xfId="54" applyNumberFormat="1" applyBorder="1" applyAlignment="1">
      <alignment vertical="center"/>
      <protection/>
    </xf>
    <xf numFmtId="0" fontId="3" fillId="0" borderId="0" xfId="54" applyBorder="1" applyAlignment="1">
      <alignment horizontal="center" vertical="center"/>
      <protection/>
    </xf>
    <xf numFmtId="0" fontId="3" fillId="0" borderId="10" xfId="54" applyNumberFormat="1" applyBorder="1" applyAlignment="1">
      <alignment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33" borderId="10" xfId="54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9" fontId="9" fillId="0" borderId="10" xfId="60" applyFont="1" applyBorder="1" applyAlignment="1">
      <alignment horizontal="center" vertical="center"/>
    </xf>
    <xf numFmtId="0" fontId="9" fillId="0" borderId="10" xfId="54" applyFont="1" applyBorder="1" applyAlignment="1">
      <alignment horizontal="center" vertical="center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 wrapText="1"/>
      <protection/>
    </xf>
    <xf numFmtId="0" fontId="9" fillId="0" borderId="11" xfId="54" applyFont="1" applyBorder="1" applyAlignment="1">
      <alignment horizontal="center" vertical="center"/>
      <protection/>
    </xf>
    <xf numFmtId="4" fontId="9" fillId="0" borderId="11" xfId="54" applyNumberFormat="1" applyFont="1" applyBorder="1" applyAlignment="1">
      <alignment vertical="center"/>
      <protection/>
    </xf>
    <xf numFmtId="9" fontId="9" fillId="0" borderId="11" xfId="60" applyFont="1" applyBorder="1" applyAlignment="1">
      <alignment horizontal="center" vertical="center"/>
    </xf>
    <xf numFmtId="4" fontId="9" fillId="0" borderId="10" xfId="69" applyNumberFormat="1" applyFont="1" applyBorder="1" applyAlignment="1">
      <alignment vertical="center"/>
    </xf>
    <xf numFmtId="0" fontId="9" fillId="0" borderId="10" xfId="54" applyFont="1" applyBorder="1" applyAlignment="1">
      <alignment vertical="center" wrapText="1"/>
      <protection/>
    </xf>
    <xf numFmtId="0" fontId="9" fillId="33" borderId="10" xfId="54" applyFont="1" applyFill="1" applyBorder="1" applyAlignment="1">
      <alignment horizontal="center" vertical="center"/>
      <protection/>
    </xf>
    <xf numFmtId="4" fontId="9" fillId="0" borderId="10" xfId="54" applyNumberFormat="1" applyFont="1" applyBorder="1" applyAlignment="1">
      <alignment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9" fillId="0" borderId="10" xfId="54" applyNumberFormat="1" applyFont="1" applyBorder="1" applyAlignment="1">
      <alignment vertical="center" wrapText="1"/>
      <protection/>
    </xf>
    <xf numFmtId="4" fontId="10" fillId="0" borderId="10" xfId="58" applyNumberFormat="1" applyFont="1" applyBorder="1" applyAlignment="1">
      <alignment horizontal="right" vertical="center"/>
      <protection/>
    </xf>
    <xf numFmtId="0" fontId="9" fillId="0" borderId="0" xfId="58" applyFont="1">
      <alignment/>
      <protection/>
    </xf>
    <xf numFmtId="0" fontId="9" fillId="0" borderId="0" xfId="54" applyFont="1" applyAlignment="1">
      <alignment horizontal="center" vertical="center"/>
      <protection/>
    </xf>
    <xf numFmtId="166" fontId="9" fillId="0" borderId="0" xfId="54" applyNumberFormat="1" applyFont="1" applyAlignment="1">
      <alignment vertical="center"/>
      <protection/>
    </xf>
    <xf numFmtId="0" fontId="49" fillId="0" borderId="0" xfId="0" applyFont="1" applyAlignment="1">
      <alignment/>
    </xf>
    <xf numFmtId="0" fontId="50" fillId="0" borderId="15" xfId="0" applyFont="1" applyBorder="1" applyAlignment="1">
      <alignment horizontal="left" vertical="top" wrapText="1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4" fontId="9" fillId="0" borderId="10" xfId="57" applyNumberFormat="1" applyFont="1" applyBorder="1" applyAlignment="1">
      <alignment vertical="center"/>
      <protection/>
    </xf>
    <xf numFmtId="4" fontId="10" fillId="0" borderId="10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top" wrapText="1"/>
    </xf>
    <xf numFmtId="49" fontId="49" fillId="33" borderId="16" xfId="0" applyNumberFormat="1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vertical="center" wrapText="1"/>
    </xf>
    <xf numFmtId="0" fontId="49" fillId="0" borderId="17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vertical="center" wrapText="1"/>
    </xf>
    <xf numFmtId="0" fontId="9" fillId="0" borderId="0" xfId="54" applyFont="1" applyAlignment="1">
      <alignment wrapText="1"/>
      <protection/>
    </xf>
    <xf numFmtId="0" fontId="49" fillId="0" borderId="18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top" wrapText="1"/>
    </xf>
    <xf numFmtId="2" fontId="49" fillId="0" borderId="16" xfId="0" applyNumberFormat="1" applyFont="1" applyBorder="1" applyAlignment="1">
      <alignment horizontal="center" vertical="top" wrapText="1"/>
    </xf>
    <xf numFmtId="9" fontId="49" fillId="0" borderId="16" xfId="0" applyNumberFormat="1" applyFont="1" applyBorder="1" applyAlignment="1">
      <alignment horizontal="center" vertical="top" wrapText="1"/>
    </xf>
    <xf numFmtId="2" fontId="49" fillId="33" borderId="16" xfId="0" applyNumberFormat="1" applyFont="1" applyFill="1" applyBorder="1" applyAlignment="1">
      <alignment horizontal="center" vertical="top" wrapText="1"/>
    </xf>
    <xf numFmtId="9" fontId="49" fillId="33" borderId="16" xfId="0" applyNumberFormat="1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166" fontId="49" fillId="0" borderId="0" xfId="0" applyNumberFormat="1" applyFont="1" applyAlignment="1">
      <alignment horizontal="center" vertical="top" wrapText="1"/>
    </xf>
    <xf numFmtId="166" fontId="49" fillId="0" borderId="0" xfId="0" applyNumberFormat="1" applyFont="1" applyAlignment="1">
      <alignment vertical="center" wrapText="1"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vertical="center" wrapText="1"/>
      <protection/>
    </xf>
    <xf numFmtId="0" fontId="9" fillId="0" borderId="10" xfId="58" applyFont="1" applyBorder="1" applyAlignment="1">
      <alignment vertical="center"/>
      <protection/>
    </xf>
    <xf numFmtId="4" fontId="9" fillId="0" borderId="10" xfId="58" applyNumberFormat="1" applyFont="1" applyBorder="1" applyAlignment="1">
      <alignment horizontal="right" vertical="center"/>
      <protection/>
    </xf>
    <xf numFmtId="0" fontId="49" fillId="0" borderId="16" xfId="58" applyFont="1" applyBorder="1" applyAlignment="1">
      <alignment horizontal="center" vertical="center" wrapText="1"/>
      <protection/>
    </xf>
    <xf numFmtId="0" fontId="49" fillId="0" borderId="16" xfId="58" applyFont="1" applyBorder="1" applyAlignment="1">
      <alignment horizontal="center" vertical="top" wrapText="1"/>
      <protection/>
    </xf>
    <xf numFmtId="0" fontId="49" fillId="0" borderId="16" xfId="58" applyFont="1" applyBorder="1" applyAlignment="1">
      <alignment horizontal="left" vertical="top" wrapText="1"/>
      <protection/>
    </xf>
    <xf numFmtId="2" fontId="49" fillId="0" borderId="19" xfId="58" applyNumberFormat="1" applyFont="1" applyBorder="1" applyAlignment="1">
      <alignment horizontal="center" vertical="top" wrapText="1"/>
      <protection/>
    </xf>
    <xf numFmtId="9" fontId="49" fillId="0" borderId="16" xfId="58" applyNumberFormat="1" applyFont="1" applyBorder="1" applyAlignment="1">
      <alignment horizontal="center" vertical="top" wrapText="1"/>
      <protection/>
    </xf>
    <xf numFmtId="2" fontId="49" fillId="0" borderId="16" xfId="58" applyNumberFormat="1" applyFont="1" applyBorder="1" applyAlignment="1">
      <alignment horizontal="center" vertical="top" wrapText="1"/>
      <protection/>
    </xf>
    <xf numFmtId="0" fontId="9" fillId="0" borderId="16" xfId="58" applyFont="1" applyBorder="1" applyAlignment="1">
      <alignment horizontal="left" vertical="top" wrapText="1" shrinkToFit="1" readingOrder="1"/>
      <protection/>
    </xf>
    <xf numFmtId="0" fontId="9" fillId="0" borderId="16" xfId="58" applyFont="1" applyBorder="1" applyAlignment="1">
      <alignment horizontal="center" vertical="top"/>
      <protection/>
    </xf>
    <xf numFmtId="0" fontId="9" fillId="0" borderId="16" xfId="58" applyFont="1" applyBorder="1" applyAlignment="1">
      <alignment vertical="center" wrapText="1"/>
      <protection/>
    </xf>
    <xf numFmtId="0" fontId="9" fillId="0" borderId="16" xfId="58" applyFont="1" applyBorder="1" applyAlignment="1">
      <alignment horizontal="left" vertical="top" wrapText="1"/>
      <protection/>
    </xf>
    <xf numFmtId="0" fontId="9" fillId="0" borderId="16" xfId="58" applyFont="1" applyBorder="1" applyAlignment="1">
      <alignment horizontal="center" vertical="top" wrapText="1"/>
      <protection/>
    </xf>
    <xf numFmtId="49" fontId="49" fillId="0" borderId="16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0" xfId="58" applyFont="1" applyAlignment="1">
      <alignment vertical="center" wrapText="1"/>
      <protection/>
    </xf>
    <xf numFmtId="0" fontId="9" fillId="0" borderId="0" xfId="58" applyFont="1" applyAlignment="1">
      <alignment horizontal="center" vertical="top"/>
      <protection/>
    </xf>
    <xf numFmtId="4" fontId="10" fillId="0" borderId="20" xfId="58" applyNumberFormat="1" applyFont="1" applyBorder="1" applyAlignment="1">
      <alignment horizontal="center" vertical="top"/>
      <protection/>
    </xf>
    <xf numFmtId="4" fontId="10" fillId="0" borderId="16" xfId="58" applyNumberFormat="1" applyFont="1" applyBorder="1" applyAlignment="1">
      <alignment horizontal="center" vertical="top"/>
      <protection/>
    </xf>
    <xf numFmtId="4" fontId="9" fillId="0" borderId="14" xfId="58" applyNumberFormat="1" applyFont="1" applyBorder="1" applyAlignment="1">
      <alignment horizontal="right" vertical="center"/>
      <protection/>
    </xf>
    <xf numFmtId="0" fontId="51" fillId="0" borderId="10" xfId="0" applyFont="1" applyBorder="1" applyAlignment="1">
      <alignment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3" fillId="0" borderId="21" xfId="54" applyBorder="1" applyAlignment="1">
      <alignment horizontal="center" vertical="center" wrapText="1"/>
      <protection/>
    </xf>
    <xf numFmtId="0" fontId="3" fillId="0" borderId="22" xfId="54" applyBorder="1" applyAlignment="1">
      <alignment horizontal="center" vertical="center" wrapText="1"/>
      <protection/>
    </xf>
    <xf numFmtId="0" fontId="3" fillId="0" borderId="23" xfId="54" applyBorder="1" applyAlignment="1">
      <alignment horizontal="center" vertical="center" wrapText="1"/>
      <protection/>
    </xf>
    <xf numFmtId="166" fontId="3" fillId="0" borderId="24" xfId="54" applyNumberFormat="1" applyBorder="1" applyAlignment="1">
      <alignment horizontal="center" vertical="center"/>
      <protection/>
    </xf>
    <xf numFmtId="166" fontId="3" fillId="0" borderId="25" xfId="54" applyNumberFormat="1" applyBorder="1" applyAlignment="1">
      <alignment horizontal="center" vertical="center"/>
      <protection/>
    </xf>
    <xf numFmtId="0" fontId="3" fillId="0" borderId="12" xfId="54" applyBorder="1" applyAlignment="1">
      <alignment horizontal="center" vertical="center"/>
      <protection/>
    </xf>
    <xf numFmtId="0" fontId="3" fillId="0" borderId="13" xfId="54" applyBorder="1" applyAlignment="1">
      <alignment horizontal="center" vertical="center"/>
      <protection/>
    </xf>
    <xf numFmtId="0" fontId="3" fillId="0" borderId="14" xfId="54" applyBorder="1" applyAlignment="1">
      <alignment horizontal="center" vertical="center"/>
      <protection/>
    </xf>
    <xf numFmtId="0" fontId="11" fillId="0" borderId="16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0" xfId="56" applyFont="1" applyAlignment="1">
      <alignment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0" xfId="54" applyFont="1" applyAlignment="1">
      <alignment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FC_13_10_mat_blok" xfId="56"/>
    <cellStyle name="Normalny_FC_13_10_mat_blok 2" xfId="57"/>
    <cellStyle name="Normalny_wynik_materialy_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.57421875" style="7" customWidth="1"/>
    <col min="2" max="2" width="60.7109375" style="7" customWidth="1"/>
    <col min="3" max="3" width="6.7109375" style="22" customWidth="1"/>
    <col min="4" max="4" width="11.7109375" style="22" customWidth="1"/>
    <col min="5" max="5" width="12.7109375" style="22" customWidth="1"/>
    <col min="6" max="6" width="12.57421875" style="7" customWidth="1"/>
    <col min="7" max="7" width="6.7109375" style="7" customWidth="1"/>
    <col min="8" max="9" width="11.7109375" style="7" customWidth="1"/>
    <col min="10" max="10" width="0.85546875" style="7" customWidth="1"/>
    <col min="11" max="16384" width="9.140625" style="7" customWidth="1"/>
  </cols>
  <sheetData>
    <row r="1" spans="1:9" ht="38.25">
      <c r="A1" s="6" t="s">
        <v>0</v>
      </c>
      <c r="B1" s="31" t="s">
        <v>88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25.5">
      <c r="A2" s="16">
        <v>1</v>
      </c>
      <c r="B2" s="27" t="s">
        <v>46</v>
      </c>
      <c r="C2" s="32">
        <v>6</v>
      </c>
      <c r="D2" s="16"/>
      <c r="E2" s="16"/>
      <c r="F2" s="28">
        <v>0</v>
      </c>
      <c r="G2" s="2">
        <v>0.08</v>
      </c>
      <c r="H2" s="28">
        <f aca="true" t="shared" si="0" ref="H2:H8">C2*F2</f>
        <v>0</v>
      </c>
      <c r="I2" s="3">
        <f aca="true" t="shared" si="1" ref="I2:I8">H2+H2*G2</f>
        <v>0</v>
      </c>
    </row>
    <row r="3" spans="1:9" ht="51">
      <c r="A3" s="29">
        <v>2</v>
      </c>
      <c r="B3" s="27" t="s">
        <v>86</v>
      </c>
      <c r="C3" s="32">
        <v>4</v>
      </c>
      <c r="D3" s="16"/>
      <c r="E3" s="16"/>
      <c r="F3" s="28">
        <v>0</v>
      </c>
      <c r="G3" s="2">
        <v>0.08</v>
      </c>
      <c r="H3" s="28">
        <f t="shared" si="0"/>
        <v>0</v>
      </c>
      <c r="I3" s="3">
        <f t="shared" si="1"/>
        <v>0</v>
      </c>
    </row>
    <row r="4" spans="1:9" ht="89.25">
      <c r="A4" s="16">
        <v>3</v>
      </c>
      <c r="B4" s="27" t="s">
        <v>87</v>
      </c>
      <c r="C4" s="32">
        <v>3</v>
      </c>
      <c r="D4" s="16"/>
      <c r="E4" s="16"/>
      <c r="F4" s="28">
        <v>0</v>
      </c>
      <c r="G4" s="2">
        <v>0.08</v>
      </c>
      <c r="H4" s="28">
        <f t="shared" si="0"/>
        <v>0</v>
      </c>
      <c r="I4" s="3">
        <f t="shared" si="1"/>
        <v>0</v>
      </c>
    </row>
    <row r="5" spans="1:9" ht="51">
      <c r="A5" s="16">
        <v>4</v>
      </c>
      <c r="B5" s="27" t="s">
        <v>89</v>
      </c>
      <c r="C5" s="32">
        <v>4</v>
      </c>
      <c r="D5" s="16"/>
      <c r="E5" s="16"/>
      <c r="F5" s="28">
        <v>0</v>
      </c>
      <c r="G5" s="2">
        <v>0.08</v>
      </c>
      <c r="H5" s="28">
        <f t="shared" si="0"/>
        <v>0</v>
      </c>
      <c r="I5" s="3">
        <f t="shared" si="1"/>
        <v>0</v>
      </c>
    </row>
    <row r="6" spans="1:9" ht="89.25">
      <c r="A6" s="16">
        <v>5</v>
      </c>
      <c r="B6" s="30" t="s">
        <v>90</v>
      </c>
      <c r="C6" s="32">
        <v>6</v>
      </c>
      <c r="D6" s="16"/>
      <c r="E6" s="16"/>
      <c r="F6" s="28">
        <v>0</v>
      </c>
      <c r="G6" s="2">
        <v>0.08</v>
      </c>
      <c r="H6" s="28">
        <f t="shared" si="0"/>
        <v>0</v>
      </c>
      <c r="I6" s="3">
        <f t="shared" si="1"/>
        <v>0</v>
      </c>
    </row>
    <row r="7" spans="1:9" ht="12.75">
      <c r="A7" s="16">
        <v>6</v>
      </c>
      <c r="B7" s="27" t="s">
        <v>91</v>
      </c>
      <c r="C7" s="32">
        <v>3</v>
      </c>
      <c r="D7" s="16"/>
      <c r="E7" s="16"/>
      <c r="F7" s="28">
        <v>0</v>
      </c>
      <c r="G7" s="2">
        <v>0.08</v>
      </c>
      <c r="H7" s="28">
        <f t="shared" si="0"/>
        <v>0</v>
      </c>
      <c r="I7" s="3">
        <f t="shared" si="1"/>
        <v>0</v>
      </c>
    </row>
    <row r="8" spans="1:9" ht="12.75">
      <c r="A8" s="16">
        <v>7</v>
      </c>
      <c r="B8" s="27" t="s">
        <v>92</v>
      </c>
      <c r="C8" s="32">
        <v>1</v>
      </c>
      <c r="D8" s="16"/>
      <c r="E8" s="16"/>
      <c r="F8" s="28">
        <v>0</v>
      </c>
      <c r="G8" s="2">
        <v>0.08</v>
      </c>
      <c r="H8" s="28">
        <f t="shared" si="0"/>
        <v>0</v>
      </c>
      <c r="I8" s="3">
        <f t="shared" si="1"/>
        <v>0</v>
      </c>
    </row>
    <row r="9" spans="1:9" s="1" customFormat="1" ht="12.75">
      <c r="A9" s="119" t="s">
        <v>8</v>
      </c>
      <c r="B9" s="119"/>
      <c r="C9" s="119"/>
      <c r="D9" s="119"/>
      <c r="E9" s="119"/>
      <c r="F9" s="119"/>
      <c r="G9" s="119"/>
      <c r="H9" s="5" t="str">
        <f>A9</f>
        <v>RAZEM</v>
      </c>
      <c r="I9" s="5">
        <f>SUM(I2:I8)</f>
        <v>0</v>
      </c>
    </row>
    <row r="10" spans="6:9" ht="12.75">
      <c r="F10" s="23"/>
      <c r="H10" s="23"/>
      <c r="I10" s="23"/>
    </row>
    <row r="11" spans="2:9" ht="15.75">
      <c r="B11" s="120" t="s">
        <v>41</v>
      </c>
      <c r="C11" s="120"/>
      <c r="D11" s="120"/>
      <c r="E11" s="120"/>
      <c r="F11" s="120"/>
      <c r="G11" s="120"/>
      <c r="H11" s="120"/>
      <c r="I11" s="120"/>
    </row>
  </sheetData>
  <sheetProtection/>
  <mergeCells count="2">
    <mergeCell ref="A9:G9"/>
    <mergeCell ref="B11:I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85" workbookViewId="0" topLeftCell="A1">
      <selection activeCell="F10" sqref="F10"/>
    </sheetView>
  </sheetViews>
  <sheetFormatPr defaultColWidth="9.140625" defaultRowHeight="15"/>
  <cols>
    <col min="1" max="1" width="3.57421875" style="7" customWidth="1"/>
    <col min="2" max="2" width="60.7109375" style="7" customWidth="1"/>
    <col min="3" max="3" width="6.7109375" style="22" customWidth="1"/>
    <col min="4" max="4" width="11.7109375" style="22" customWidth="1"/>
    <col min="5" max="5" width="12.7109375" style="22" customWidth="1"/>
    <col min="6" max="6" width="12.57421875" style="7" customWidth="1"/>
    <col min="7" max="7" width="6.7109375" style="7" customWidth="1"/>
    <col min="8" max="9" width="11.7109375" style="7" customWidth="1"/>
    <col min="10" max="10" width="0.85546875" style="7" customWidth="1"/>
    <col min="11" max="16384" width="9.140625" style="7" customWidth="1"/>
  </cols>
  <sheetData>
    <row r="1" spans="1:9" ht="51">
      <c r="A1" s="6" t="s">
        <v>0</v>
      </c>
      <c r="B1" s="6" t="s">
        <v>9</v>
      </c>
      <c r="C1" s="6" t="s">
        <v>15</v>
      </c>
      <c r="D1" s="6" t="s">
        <v>2</v>
      </c>
      <c r="E1" s="6" t="s">
        <v>3</v>
      </c>
      <c r="F1" s="6" t="s">
        <v>16</v>
      </c>
      <c r="G1" s="6" t="s">
        <v>5</v>
      </c>
      <c r="H1" s="6" t="s">
        <v>6</v>
      </c>
      <c r="I1" s="6" t="s">
        <v>7</v>
      </c>
    </row>
    <row r="2" spans="1:9" ht="25.5">
      <c r="A2" s="126"/>
      <c r="B2" s="8" t="s">
        <v>17</v>
      </c>
      <c r="C2" s="121"/>
      <c r="D2" s="126"/>
      <c r="E2" s="121"/>
      <c r="F2" s="121"/>
      <c r="G2" s="121"/>
      <c r="H2" s="121"/>
      <c r="I2" s="121"/>
    </row>
    <row r="3" spans="1:9" ht="12.75">
      <c r="A3" s="127"/>
      <c r="B3" s="9" t="s">
        <v>18</v>
      </c>
      <c r="C3" s="122"/>
      <c r="D3" s="127"/>
      <c r="E3" s="122"/>
      <c r="F3" s="122"/>
      <c r="G3" s="122"/>
      <c r="H3" s="122"/>
      <c r="I3" s="122"/>
    </row>
    <row r="4" spans="1:9" ht="38.25">
      <c r="A4" s="127"/>
      <c r="B4" s="10" t="s">
        <v>19</v>
      </c>
      <c r="C4" s="122"/>
      <c r="D4" s="127"/>
      <c r="E4" s="122"/>
      <c r="F4" s="122"/>
      <c r="G4" s="122"/>
      <c r="H4" s="122"/>
      <c r="I4" s="122"/>
    </row>
    <row r="5" spans="1:9" ht="25.5">
      <c r="A5" s="127"/>
      <c r="B5" s="10" t="s">
        <v>20</v>
      </c>
      <c r="C5" s="122"/>
      <c r="D5" s="127"/>
      <c r="E5" s="122"/>
      <c r="F5" s="122"/>
      <c r="G5" s="122"/>
      <c r="H5" s="122"/>
      <c r="I5" s="122"/>
    </row>
    <row r="6" spans="1:9" ht="25.5">
      <c r="A6" s="127"/>
      <c r="B6" s="10" t="s">
        <v>21</v>
      </c>
      <c r="C6" s="122"/>
      <c r="D6" s="127"/>
      <c r="E6" s="122"/>
      <c r="F6" s="122"/>
      <c r="G6" s="122"/>
      <c r="H6" s="122"/>
      <c r="I6" s="122"/>
    </row>
    <row r="7" spans="1:9" ht="25.5">
      <c r="A7" s="127"/>
      <c r="B7" s="10" t="s">
        <v>22</v>
      </c>
      <c r="C7" s="122"/>
      <c r="D7" s="127"/>
      <c r="E7" s="122"/>
      <c r="F7" s="122"/>
      <c r="G7" s="122"/>
      <c r="H7" s="122"/>
      <c r="I7" s="122"/>
    </row>
    <row r="8" spans="1:9" ht="38.25">
      <c r="A8" s="127"/>
      <c r="B8" s="11" t="s">
        <v>23</v>
      </c>
      <c r="C8" s="122"/>
      <c r="D8" s="127"/>
      <c r="E8" s="123"/>
      <c r="F8" s="123"/>
      <c r="G8" s="123"/>
      <c r="H8" s="123"/>
      <c r="I8" s="123"/>
    </row>
    <row r="9" spans="1:9" ht="12.75">
      <c r="A9" s="128"/>
      <c r="B9" s="12" t="s">
        <v>24</v>
      </c>
      <c r="C9" s="123"/>
      <c r="D9" s="127"/>
      <c r="E9" s="13"/>
      <c r="F9" s="14"/>
      <c r="G9" s="4"/>
      <c r="H9" s="14"/>
      <c r="I9" s="15"/>
    </row>
    <row r="10" spans="1:9" ht="24.75" customHeight="1">
      <c r="A10" s="16">
        <v>1</v>
      </c>
      <c r="B10" s="17" t="s">
        <v>25</v>
      </c>
      <c r="C10" s="16">
        <v>5</v>
      </c>
      <c r="D10" s="127"/>
      <c r="E10" s="16"/>
      <c r="F10" s="18">
        <v>0</v>
      </c>
      <c r="G10" s="2">
        <v>0.08</v>
      </c>
      <c r="H10" s="18">
        <f>C10*F10</f>
        <v>0</v>
      </c>
      <c r="I10" s="19">
        <f>H10+H10*G10</f>
        <v>0</v>
      </c>
    </row>
    <row r="11" spans="1:9" ht="25.5">
      <c r="A11" s="16">
        <v>2</v>
      </c>
      <c r="B11" s="17" t="s">
        <v>45</v>
      </c>
      <c r="C11" s="16">
        <v>5</v>
      </c>
      <c r="D11" s="128"/>
      <c r="E11" s="16"/>
      <c r="F11" s="18">
        <v>0</v>
      </c>
      <c r="G11" s="2">
        <v>0.08</v>
      </c>
      <c r="H11" s="18">
        <f>C11*F11</f>
        <v>0</v>
      </c>
      <c r="I11" s="19">
        <f>H11+H11*G11</f>
        <v>0</v>
      </c>
    </row>
    <row r="12" spans="1:9" ht="12.75">
      <c r="A12" s="124" t="s">
        <v>8</v>
      </c>
      <c r="B12" s="125"/>
      <c r="C12" s="125"/>
      <c r="D12" s="125"/>
      <c r="E12" s="125"/>
      <c r="F12" s="125"/>
      <c r="G12" s="125"/>
      <c r="H12" s="20">
        <f>H10+H11</f>
        <v>0</v>
      </c>
      <c r="I12" s="20">
        <f>I10+I11</f>
        <v>0</v>
      </c>
    </row>
    <row r="13" spans="2:9" ht="12.75">
      <c r="B13" s="21"/>
      <c r="F13" s="23"/>
      <c r="H13" s="23"/>
      <c r="I13" s="24"/>
    </row>
    <row r="14" spans="1:9" s="25" customFormat="1" ht="15.75">
      <c r="A14" s="22"/>
      <c r="B14" s="120" t="s">
        <v>26</v>
      </c>
      <c r="C14" s="120"/>
      <c r="D14" s="120"/>
      <c r="E14" s="120"/>
      <c r="F14" s="120"/>
      <c r="G14" s="120"/>
      <c r="H14" s="120"/>
      <c r="I14" s="120"/>
    </row>
    <row r="15" spans="1:9" s="25" customFormat="1" ht="12.75">
      <c r="A15" s="22"/>
      <c r="B15" s="7"/>
      <c r="C15" s="7"/>
      <c r="D15" s="22"/>
      <c r="E15" s="22"/>
      <c r="F15" s="23"/>
      <c r="G15" s="7"/>
      <c r="H15" s="23"/>
      <c r="I15" s="23"/>
    </row>
    <row r="16" spans="2:9" ht="15">
      <c r="B16" s="7" t="s">
        <v>27</v>
      </c>
      <c r="F16" s="23"/>
      <c r="H16" s="23"/>
      <c r="I16" s="26"/>
    </row>
  </sheetData>
  <sheetProtection/>
  <mergeCells count="10">
    <mergeCell ref="H2:H8"/>
    <mergeCell ref="I2:I8"/>
    <mergeCell ref="A12:G12"/>
    <mergeCell ref="B14:I14"/>
    <mergeCell ref="A2:A9"/>
    <mergeCell ref="C2:C9"/>
    <mergeCell ref="D2:D11"/>
    <mergeCell ref="E2:E8"/>
    <mergeCell ref="F2:F8"/>
    <mergeCell ref="G2:G8"/>
  </mergeCells>
  <printOptions/>
  <pageMargins left="0.39" right="0.1968503937007874" top="0.984251968503937" bottom="1.3385826771653544" header="0.5118110236220472" footer="0.5118110236220472"/>
  <pageSetup horizontalDpi="600" verticalDpi="600" orientation="landscape" paperSize="9" r:id="rId1"/>
  <headerFooter alignWithMargins="0">
    <oddHeader>&amp;L&amp;A</oddHead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PageLayoutView="0" workbookViewId="0" topLeftCell="A16">
      <selection activeCell="H30" sqref="H30"/>
    </sheetView>
  </sheetViews>
  <sheetFormatPr defaultColWidth="8.8515625" defaultRowHeight="15"/>
  <cols>
    <col min="1" max="1" width="3.57421875" style="93" customWidth="1"/>
    <col min="2" max="2" width="60.7109375" style="94" customWidth="1"/>
    <col min="3" max="3" width="6.7109375" style="94" customWidth="1"/>
    <col min="4" max="4" width="11.7109375" style="93" customWidth="1"/>
    <col min="5" max="5" width="12.7109375" style="93" customWidth="1"/>
    <col min="6" max="6" width="12.57421875" style="94" customWidth="1"/>
    <col min="7" max="7" width="6.7109375" style="94" customWidth="1"/>
    <col min="8" max="9" width="11.7109375" style="94" customWidth="1"/>
    <col min="10" max="10" width="0.85546875" style="75" customWidth="1"/>
    <col min="11" max="16384" width="8.8515625" style="75" customWidth="1"/>
  </cols>
  <sheetData>
    <row r="1" spans="1:9" ht="49.5">
      <c r="A1" s="60" t="s">
        <v>0</v>
      </c>
      <c r="B1" s="60" t="s">
        <v>9</v>
      </c>
      <c r="C1" s="61" t="s">
        <v>10</v>
      </c>
      <c r="D1" s="60" t="s">
        <v>47</v>
      </c>
      <c r="E1" s="61" t="s">
        <v>11</v>
      </c>
      <c r="F1" s="61" t="s">
        <v>4</v>
      </c>
      <c r="G1" s="60" t="s">
        <v>5</v>
      </c>
      <c r="H1" s="60" t="s">
        <v>12</v>
      </c>
      <c r="I1" s="60" t="s">
        <v>13</v>
      </c>
    </row>
    <row r="2" spans="1:9" ht="49.5">
      <c r="A2" s="60">
        <v>1</v>
      </c>
      <c r="B2" s="62" t="s">
        <v>105</v>
      </c>
      <c r="C2" s="76"/>
      <c r="D2" s="77"/>
      <c r="E2" s="76"/>
      <c r="F2" s="76"/>
      <c r="G2" s="77"/>
      <c r="H2" s="77"/>
      <c r="I2" s="78"/>
    </row>
    <row r="3" spans="1:9" ht="66">
      <c r="A3" s="60" t="s">
        <v>28</v>
      </c>
      <c r="B3" s="63" t="s">
        <v>48</v>
      </c>
      <c r="C3" s="61">
        <v>12</v>
      </c>
      <c r="D3" s="64"/>
      <c r="E3" s="61"/>
      <c r="F3" s="79">
        <v>0</v>
      </c>
      <c r="G3" s="80">
        <v>0.08</v>
      </c>
      <c r="H3" s="79">
        <f>C3*F3</f>
        <v>0</v>
      </c>
      <c r="I3" s="79">
        <f>H3*1.08</f>
        <v>0</v>
      </c>
    </row>
    <row r="4" spans="1:9" ht="82.5">
      <c r="A4" s="60" t="s">
        <v>29</v>
      </c>
      <c r="B4" s="63" t="s">
        <v>49</v>
      </c>
      <c r="C4" s="61">
        <v>30</v>
      </c>
      <c r="D4" s="64"/>
      <c r="E4" s="61"/>
      <c r="F4" s="79">
        <v>0</v>
      </c>
      <c r="G4" s="80">
        <v>0.08</v>
      </c>
      <c r="H4" s="79">
        <f>C4*F4</f>
        <v>0</v>
      </c>
      <c r="I4" s="79">
        <f>H4*1.08</f>
        <v>0</v>
      </c>
    </row>
    <row r="5" spans="1:9" ht="66">
      <c r="A5" s="60" t="s">
        <v>30</v>
      </c>
      <c r="B5" s="63" t="s">
        <v>50</v>
      </c>
      <c r="C5" s="61">
        <v>15</v>
      </c>
      <c r="D5" s="64"/>
      <c r="E5" s="61"/>
      <c r="F5" s="81">
        <v>0</v>
      </c>
      <c r="G5" s="82">
        <v>0.08</v>
      </c>
      <c r="H5" s="81">
        <f>C5*F5</f>
        <v>0</v>
      </c>
      <c r="I5" s="81">
        <f>H5*1.08</f>
        <v>0</v>
      </c>
    </row>
    <row r="6" spans="1:9" ht="33">
      <c r="A6" s="60" t="s">
        <v>33</v>
      </c>
      <c r="B6" s="63" t="s">
        <v>51</v>
      </c>
      <c r="C6" s="61">
        <v>10</v>
      </c>
      <c r="D6" s="64"/>
      <c r="E6" s="61"/>
      <c r="F6" s="79">
        <v>0</v>
      </c>
      <c r="G6" s="80">
        <v>0.08</v>
      </c>
      <c r="H6" s="79">
        <f>C6*F6</f>
        <v>0</v>
      </c>
      <c r="I6" s="79">
        <f>H6*1.08</f>
        <v>0</v>
      </c>
    </row>
    <row r="7" spans="1:9" ht="33">
      <c r="A7" s="60" t="s">
        <v>36</v>
      </c>
      <c r="B7" s="63" t="s">
        <v>52</v>
      </c>
      <c r="C7" s="61">
        <v>12</v>
      </c>
      <c r="D7" s="64"/>
      <c r="E7" s="61"/>
      <c r="F7" s="79">
        <v>0</v>
      </c>
      <c r="G7" s="80">
        <v>0.08</v>
      </c>
      <c r="H7" s="79">
        <f>C7*F7</f>
        <v>0</v>
      </c>
      <c r="I7" s="79">
        <f>H7*1.08</f>
        <v>0</v>
      </c>
    </row>
    <row r="8" spans="1:9" ht="148.5">
      <c r="A8" s="74">
        <v>2</v>
      </c>
      <c r="B8" s="65" t="s">
        <v>106</v>
      </c>
      <c r="C8" s="76"/>
      <c r="D8" s="77"/>
      <c r="E8" s="76"/>
      <c r="F8" s="76"/>
      <c r="G8" s="77"/>
      <c r="H8" s="77"/>
      <c r="I8" s="77"/>
    </row>
    <row r="9" spans="1:9" ht="33">
      <c r="A9" s="60" t="s">
        <v>28</v>
      </c>
      <c r="B9" s="63" t="s">
        <v>53</v>
      </c>
      <c r="C9" s="61">
        <v>15</v>
      </c>
      <c r="D9" s="60"/>
      <c r="E9" s="61"/>
      <c r="F9" s="79">
        <v>0</v>
      </c>
      <c r="G9" s="80">
        <v>0.08</v>
      </c>
      <c r="H9" s="79">
        <f aca="true" t="shared" si="0" ref="H9:H14">C9*F9</f>
        <v>0</v>
      </c>
      <c r="I9" s="79">
        <f aca="true" t="shared" si="1" ref="I9:I14">H9*1.08</f>
        <v>0</v>
      </c>
    </row>
    <row r="10" spans="1:9" ht="16.5">
      <c r="A10" s="60" t="s">
        <v>29</v>
      </c>
      <c r="B10" s="63" t="s">
        <v>54</v>
      </c>
      <c r="C10" s="61">
        <v>1</v>
      </c>
      <c r="D10" s="60"/>
      <c r="E10" s="61"/>
      <c r="F10" s="79">
        <v>0</v>
      </c>
      <c r="G10" s="80">
        <v>0.08</v>
      </c>
      <c r="H10" s="79">
        <f t="shared" si="0"/>
        <v>0</v>
      </c>
      <c r="I10" s="79">
        <f t="shared" si="1"/>
        <v>0</v>
      </c>
    </row>
    <row r="11" spans="1:9" ht="99">
      <c r="A11" s="60" t="s">
        <v>30</v>
      </c>
      <c r="B11" s="63" t="s">
        <v>55</v>
      </c>
      <c r="C11" s="61">
        <v>40</v>
      </c>
      <c r="D11" s="60"/>
      <c r="E11" s="61"/>
      <c r="F11" s="79">
        <v>0</v>
      </c>
      <c r="G11" s="80">
        <v>0.08</v>
      </c>
      <c r="H11" s="79">
        <f t="shared" si="0"/>
        <v>0</v>
      </c>
      <c r="I11" s="79">
        <f t="shared" si="1"/>
        <v>0</v>
      </c>
    </row>
    <row r="12" spans="1:9" ht="82.5">
      <c r="A12" s="60" t="s">
        <v>33</v>
      </c>
      <c r="B12" s="63" t="s">
        <v>56</v>
      </c>
      <c r="C12" s="61">
        <v>15</v>
      </c>
      <c r="D12" s="60"/>
      <c r="E12" s="61"/>
      <c r="F12" s="81">
        <v>0</v>
      </c>
      <c r="G12" s="82">
        <v>0.08</v>
      </c>
      <c r="H12" s="81">
        <f t="shared" si="0"/>
        <v>0</v>
      </c>
      <c r="I12" s="81">
        <f t="shared" si="1"/>
        <v>0</v>
      </c>
    </row>
    <row r="13" spans="1:9" ht="16.5">
      <c r="A13" s="60" t="s">
        <v>36</v>
      </c>
      <c r="B13" s="63" t="s">
        <v>57</v>
      </c>
      <c r="C13" s="61">
        <v>15</v>
      </c>
      <c r="D13" s="60"/>
      <c r="E13" s="61"/>
      <c r="F13" s="79">
        <v>0</v>
      </c>
      <c r="G13" s="80">
        <v>0.08</v>
      </c>
      <c r="H13" s="79">
        <f t="shared" si="0"/>
        <v>0</v>
      </c>
      <c r="I13" s="79">
        <f t="shared" si="1"/>
        <v>0</v>
      </c>
    </row>
    <row r="14" spans="1:9" ht="33">
      <c r="A14" s="60" t="s">
        <v>37</v>
      </c>
      <c r="B14" s="63" t="s">
        <v>58</v>
      </c>
      <c r="C14" s="61">
        <v>15</v>
      </c>
      <c r="D14" s="60"/>
      <c r="E14" s="61"/>
      <c r="F14" s="79">
        <v>0</v>
      </c>
      <c r="G14" s="80">
        <v>0.08</v>
      </c>
      <c r="H14" s="79">
        <f t="shared" si="0"/>
        <v>0</v>
      </c>
      <c r="I14" s="79">
        <f t="shared" si="1"/>
        <v>0</v>
      </c>
    </row>
    <row r="15" spans="1:9" ht="144.75">
      <c r="A15" s="74">
        <v>3</v>
      </c>
      <c r="B15" s="62" t="s">
        <v>107</v>
      </c>
      <c r="C15" s="76"/>
      <c r="D15" s="77"/>
      <c r="E15" s="76"/>
      <c r="F15" s="76"/>
      <c r="G15" s="77"/>
      <c r="H15" s="77"/>
      <c r="I15" s="78"/>
    </row>
    <row r="16" spans="1:9" ht="26.25" customHeight="1">
      <c r="A16" s="60" t="s">
        <v>28</v>
      </c>
      <c r="B16" s="66" t="s">
        <v>59</v>
      </c>
      <c r="C16" s="83">
        <v>4</v>
      </c>
      <c r="D16" s="67"/>
      <c r="E16" s="68"/>
      <c r="F16" s="81">
        <v>0</v>
      </c>
      <c r="G16" s="82">
        <v>0.08</v>
      </c>
      <c r="H16" s="81">
        <f>C16*F16</f>
        <v>0</v>
      </c>
      <c r="I16" s="81">
        <f>H16*1.08</f>
        <v>0</v>
      </c>
    </row>
    <row r="17" spans="1:9" ht="69" customHeight="1">
      <c r="A17" s="60" t="s">
        <v>29</v>
      </c>
      <c r="B17" s="69" t="s">
        <v>60</v>
      </c>
      <c r="C17" s="83">
        <v>15</v>
      </c>
      <c r="D17" s="67"/>
      <c r="E17" s="68"/>
      <c r="F17" s="81">
        <v>0</v>
      </c>
      <c r="G17" s="82">
        <v>0.08</v>
      </c>
      <c r="H17" s="81">
        <f>C17*F17</f>
        <v>0</v>
      </c>
      <c r="I17" s="81">
        <f>H17*1.08</f>
        <v>0</v>
      </c>
    </row>
    <row r="18" spans="1:9" ht="82.5">
      <c r="A18" s="60" t="s">
        <v>30</v>
      </c>
      <c r="B18" s="69" t="s">
        <v>61</v>
      </c>
      <c r="C18" s="83">
        <v>10</v>
      </c>
      <c r="D18" s="67"/>
      <c r="E18" s="68"/>
      <c r="F18" s="81">
        <v>0</v>
      </c>
      <c r="G18" s="82">
        <v>0.08</v>
      </c>
      <c r="H18" s="81">
        <f>C18*F18</f>
        <v>0</v>
      </c>
      <c r="I18" s="81">
        <f>H18*1.08</f>
        <v>0</v>
      </c>
    </row>
    <row r="19" spans="1:9" ht="12.75" customHeight="1">
      <c r="A19" s="60" t="s">
        <v>33</v>
      </c>
      <c r="B19" s="69" t="s">
        <v>62</v>
      </c>
      <c r="C19" s="83">
        <v>4</v>
      </c>
      <c r="D19" s="67"/>
      <c r="E19" s="68"/>
      <c r="F19" s="81">
        <v>0</v>
      </c>
      <c r="G19" s="82">
        <v>0.08</v>
      </c>
      <c r="H19" s="81">
        <f>C19*F19</f>
        <v>0</v>
      </c>
      <c r="I19" s="81">
        <f>H19*1.08</f>
        <v>0</v>
      </c>
    </row>
    <row r="20" spans="1:9" ht="33">
      <c r="A20" s="60" t="s">
        <v>36</v>
      </c>
      <c r="B20" s="69" t="s">
        <v>63</v>
      </c>
      <c r="C20" s="83">
        <v>8</v>
      </c>
      <c r="D20" s="67"/>
      <c r="E20" s="68"/>
      <c r="F20" s="81">
        <v>0</v>
      </c>
      <c r="G20" s="82">
        <v>0.08</v>
      </c>
      <c r="H20" s="81">
        <f>C20*F20</f>
        <v>0</v>
      </c>
      <c r="I20" s="81">
        <f>H20*1.08</f>
        <v>0</v>
      </c>
    </row>
    <row r="21" spans="1:9" ht="52.5" customHeight="1">
      <c r="A21" s="74">
        <v>4</v>
      </c>
      <c r="B21" s="70" t="s">
        <v>108</v>
      </c>
      <c r="C21" s="84"/>
      <c r="D21" s="85"/>
      <c r="E21" s="84"/>
      <c r="F21" s="84"/>
      <c r="G21" s="85"/>
      <c r="H21" s="85"/>
      <c r="I21" s="85"/>
    </row>
    <row r="22" spans="1:9" ht="25.5" customHeight="1">
      <c r="A22" s="60" t="s">
        <v>28</v>
      </c>
      <c r="B22" s="63" t="s">
        <v>64</v>
      </c>
      <c r="C22" s="61">
        <v>15</v>
      </c>
      <c r="D22" s="60"/>
      <c r="E22" s="71"/>
      <c r="F22" s="86">
        <v>0</v>
      </c>
      <c r="G22" s="80">
        <v>0.08</v>
      </c>
      <c r="H22" s="79">
        <f>C22*F22</f>
        <v>0</v>
      </c>
      <c r="I22" s="79">
        <f>H22*1.08</f>
        <v>0</v>
      </c>
    </row>
    <row r="23" spans="1:9" ht="25.5" customHeight="1">
      <c r="A23" s="60" t="s">
        <v>29</v>
      </c>
      <c r="B23" s="63" t="s">
        <v>65</v>
      </c>
      <c r="C23" s="61">
        <v>40</v>
      </c>
      <c r="D23" s="60"/>
      <c r="E23" s="71"/>
      <c r="F23" s="86">
        <v>0</v>
      </c>
      <c r="G23" s="80">
        <v>0.08</v>
      </c>
      <c r="H23" s="79">
        <f>C23*F23</f>
        <v>0</v>
      </c>
      <c r="I23" s="79">
        <f>H23*1.08</f>
        <v>0</v>
      </c>
    </row>
    <row r="24" spans="1:9" ht="39.75" customHeight="1">
      <c r="A24" s="60" t="s">
        <v>30</v>
      </c>
      <c r="B24" s="63" t="s">
        <v>32</v>
      </c>
      <c r="C24" s="61">
        <v>2</v>
      </c>
      <c r="D24" s="60"/>
      <c r="E24" s="72"/>
      <c r="F24" s="86">
        <v>0</v>
      </c>
      <c r="G24" s="80">
        <v>0.08</v>
      </c>
      <c r="H24" s="79">
        <f>C24*F24</f>
        <v>0</v>
      </c>
      <c r="I24" s="79">
        <f>H24*1.08</f>
        <v>0</v>
      </c>
    </row>
    <row r="25" spans="1:9" ht="25.5" customHeight="1">
      <c r="A25" s="60" t="s">
        <v>33</v>
      </c>
      <c r="B25" s="63" t="s">
        <v>31</v>
      </c>
      <c r="C25" s="61">
        <v>15</v>
      </c>
      <c r="D25" s="60"/>
      <c r="E25" s="71"/>
      <c r="F25" s="86">
        <v>0</v>
      </c>
      <c r="G25" s="80">
        <v>0.08</v>
      </c>
      <c r="H25" s="79">
        <f>C25*F25</f>
        <v>0</v>
      </c>
      <c r="I25" s="79">
        <f>H25*1.08</f>
        <v>0</v>
      </c>
    </row>
    <row r="26" spans="1:9" ht="25.5" customHeight="1">
      <c r="A26" s="129" t="s">
        <v>66</v>
      </c>
      <c r="B26" s="129"/>
      <c r="C26" s="129"/>
      <c r="D26" s="129"/>
      <c r="E26" s="129"/>
      <c r="F26" s="129"/>
      <c r="G26" s="129"/>
      <c r="H26" s="129"/>
      <c r="I26" s="87">
        <v>0</v>
      </c>
    </row>
    <row r="27" spans="1:9" ht="25.5" customHeight="1">
      <c r="A27" s="88"/>
      <c r="B27" s="89"/>
      <c r="C27" s="90"/>
      <c r="D27" s="88"/>
      <c r="E27" s="72"/>
      <c r="F27" s="91"/>
      <c r="G27" s="89"/>
      <c r="H27" s="92"/>
      <c r="I27" s="92"/>
    </row>
    <row r="28" spans="1:9" ht="25.5" customHeight="1">
      <c r="A28" s="88"/>
      <c r="B28" s="130" t="s">
        <v>34</v>
      </c>
      <c r="C28" s="130"/>
      <c r="D28" s="130"/>
      <c r="E28" s="130"/>
      <c r="F28" s="130"/>
      <c r="G28" s="130"/>
      <c r="H28" s="130"/>
      <c r="I28" s="130"/>
    </row>
    <row r="29" spans="1:9" ht="16.5">
      <c r="A29" s="88"/>
      <c r="B29" s="89"/>
      <c r="C29" s="90"/>
      <c r="D29" s="88"/>
      <c r="E29" s="72"/>
      <c r="F29" s="91"/>
      <c r="G29" s="89"/>
      <c r="H29" s="92"/>
      <c r="I29" s="92"/>
    </row>
  </sheetData>
  <sheetProtection/>
  <mergeCells count="2">
    <mergeCell ref="A26:H26"/>
    <mergeCell ref="B28:I28"/>
  </mergeCells>
  <printOptions/>
  <pageMargins left="0.3937007874015748" right="0.1968503937007874" top="0.984251968503937" bottom="1.3385826771653544" header="0.5118110236220472" footer="0.5118110236220472"/>
  <pageSetup horizontalDpi="600" verticalDpi="600" orientation="landscape" paperSize="9" r:id="rId1"/>
  <headerFooter alignWithMargins="0">
    <oddHeader>&amp;L&amp;A</oddHeader>
    <oddFooter>&amp;C&amp;P z &amp;N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4"/>
  <sheetViews>
    <sheetView zoomScalePageLayoutView="0" workbookViewId="0" topLeftCell="A19">
      <selection activeCell="B30" sqref="B30"/>
    </sheetView>
  </sheetViews>
  <sheetFormatPr defaultColWidth="9.140625" defaultRowHeight="15"/>
  <cols>
    <col min="1" max="1" width="4.28125" style="53" customWidth="1"/>
    <col min="2" max="2" width="84.7109375" style="53" customWidth="1"/>
    <col min="3" max="4" width="9.28125" style="73" customWidth="1"/>
    <col min="5" max="5" width="14.7109375" style="73" customWidth="1"/>
    <col min="6" max="7" width="9.28125" style="73" customWidth="1"/>
    <col min="8" max="8" width="13.7109375" style="73" customWidth="1"/>
    <col min="9" max="9" width="11.28125" style="73" customWidth="1"/>
    <col min="10" max="10" width="14.7109375" style="53" customWidth="1"/>
    <col min="11" max="16384" width="9.140625" style="53" customWidth="1"/>
  </cols>
  <sheetData>
    <row r="1" spans="1:9" s="50" customFormat="1" ht="66">
      <c r="A1" s="100" t="s">
        <v>0</v>
      </c>
      <c r="B1" s="100" t="s">
        <v>9</v>
      </c>
      <c r="C1" s="101" t="s">
        <v>1</v>
      </c>
      <c r="D1" s="101" t="s">
        <v>67</v>
      </c>
      <c r="E1" s="101" t="s">
        <v>3</v>
      </c>
      <c r="F1" s="101" t="s">
        <v>4</v>
      </c>
      <c r="G1" s="101" t="s">
        <v>5</v>
      </c>
      <c r="H1" s="101" t="s">
        <v>6</v>
      </c>
      <c r="I1" s="101" t="s">
        <v>7</v>
      </c>
    </row>
    <row r="2" spans="1:9" s="50" customFormat="1" ht="115.5">
      <c r="A2" s="100">
        <v>1</v>
      </c>
      <c r="B2" s="102" t="s">
        <v>68</v>
      </c>
      <c r="C2" s="101">
        <v>10</v>
      </c>
      <c r="D2" s="101"/>
      <c r="E2" s="101"/>
      <c r="F2" s="103">
        <v>0</v>
      </c>
      <c r="G2" s="104">
        <v>0.08</v>
      </c>
      <c r="H2" s="105">
        <f>C2*F2</f>
        <v>0</v>
      </c>
      <c r="I2" s="101">
        <f>H2*1.08</f>
        <v>0</v>
      </c>
    </row>
    <row r="3" spans="1:9" s="50" customFormat="1" ht="104.25" customHeight="1">
      <c r="A3" s="100">
        <v>2</v>
      </c>
      <c r="B3" s="102" t="s">
        <v>69</v>
      </c>
      <c r="C3" s="101">
        <v>10</v>
      </c>
      <c r="D3" s="101"/>
      <c r="E3" s="101"/>
      <c r="F3" s="103">
        <v>0</v>
      </c>
      <c r="G3" s="104">
        <v>0.08</v>
      </c>
      <c r="H3" s="105">
        <f aca="true" t="shared" si="0" ref="H3:H22">C3*F3</f>
        <v>0</v>
      </c>
      <c r="I3" s="101">
        <f aca="true" t="shared" si="1" ref="I3:I22">H3*1.08</f>
        <v>0</v>
      </c>
    </row>
    <row r="4" spans="1:9" s="50" customFormat="1" ht="180" customHeight="1">
      <c r="A4" s="100">
        <v>3</v>
      </c>
      <c r="B4" s="106" t="s">
        <v>70</v>
      </c>
      <c r="C4" s="107">
        <v>15</v>
      </c>
      <c r="D4" s="107"/>
      <c r="E4" s="107"/>
      <c r="F4" s="103">
        <v>0</v>
      </c>
      <c r="G4" s="104">
        <v>0.08</v>
      </c>
      <c r="H4" s="105">
        <f t="shared" si="0"/>
        <v>0</v>
      </c>
      <c r="I4" s="101">
        <f t="shared" si="1"/>
        <v>0</v>
      </c>
    </row>
    <row r="5" spans="1:9" s="50" customFormat="1" ht="119.25" customHeight="1">
      <c r="A5" s="100">
        <v>4</v>
      </c>
      <c r="B5" s="108" t="s">
        <v>71</v>
      </c>
      <c r="C5" s="107">
        <v>6</v>
      </c>
      <c r="D5" s="107"/>
      <c r="E5" s="107"/>
      <c r="F5" s="103">
        <v>0</v>
      </c>
      <c r="G5" s="104">
        <v>0.08</v>
      </c>
      <c r="H5" s="105">
        <f t="shared" si="0"/>
        <v>0</v>
      </c>
      <c r="I5" s="101">
        <f t="shared" si="1"/>
        <v>0</v>
      </c>
    </row>
    <row r="6" spans="1:9" s="50" customFormat="1" ht="76.5">
      <c r="A6" s="100">
        <v>5</v>
      </c>
      <c r="B6" s="108" t="s">
        <v>72</v>
      </c>
      <c r="C6" s="107">
        <v>15</v>
      </c>
      <c r="D6" s="107"/>
      <c r="E6" s="107"/>
      <c r="F6" s="103">
        <v>0</v>
      </c>
      <c r="G6" s="104">
        <v>0.08</v>
      </c>
      <c r="H6" s="105">
        <f t="shared" si="0"/>
        <v>0</v>
      </c>
      <c r="I6" s="101">
        <f t="shared" si="1"/>
        <v>0</v>
      </c>
    </row>
    <row r="7" spans="1:9" s="50" customFormat="1" ht="87" customHeight="1">
      <c r="A7" s="100">
        <v>6</v>
      </c>
      <c r="B7" s="108" t="s">
        <v>73</v>
      </c>
      <c r="C7" s="107">
        <v>2</v>
      </c>
      <c r="D7" s="107"/>
      <c r="E7" s="107"/>
      <c r="F7" s="103">
        <v>0</v>
      </c>
      <c r="G7" s="104">
        <v>0.08</v>
      </c>
      <c r="H7" s="105">
        <f t="shared" si="0"/>
        <v>0</v>
      </c>
      <c r="I7" s="101">
        <f t="shared" si="1"/>
        <v>0</v>
      </c>
    </row>
    <row r="8" spans="1:9" s="50" customFormat="1" ht="221.25" customHeight="1">
      <c r="A8" s="100">
        <v>7</v>
      </c>
      <c r="B8" s="109" t="s">
        <v>74</v>
      </c>
      <c r="C8" s="107">
        <v>2</v>
      </c>
      <c r="D8" s="107"/>
      <c r="E8" s="107"/>
      <c r="F8" s="103">
        <v>0</v>
      </c>
      <c r="G8" s="104">
        <v>0.08</v>
      </c>
      <c r="H8" s="105">
        <f t="shared" si="0"/>
        <v>0</v>
      </c>
      <c r="I8" s="101">
        <f t="shared" si="1"/>
        <v>0</v>
      </c>
    </row>
    <row r="9" spans="1:9" s="50" customFormat="1" ht="37.5" customHeight="1">
      <c r="A9" s="100">
        <v>8</v>
      </c>
      <c r="B9" s="108" t="s">
        <v>38</v>
      </c>
      <c r="C9" s="107">
        <v>250</v>
      </c>
      <c r="D9" s="107"/>
      <c r="E9" s="107"/>
      <c r="F9" s="103">
        <v>0</v>
      </c>
      <c r="G9" s="104">
        <v>0.08</v>
      </c>
      <c r="H9" s="105">
        <f t="shared" si="0"/>
        <v>0</v>
      </c>
      <c r="I9" s="101">
        <f t="shared" si="1"/>
        <v>0</v>
      </c>
    </row>
    <row r="10" spans="1:9" s="50" customFormat="1" ht="34.5" customHeight="1">
      <c r="A10" s="100">
        <v>9</v>
      </c>
      <c r="B10" s="108" t="s">
        <v>39</v>
      </c>
      <c r="C10" s="107">
        <v>80</v>
      </c>
      <c r="D10" s="107"/>
      <c r="E10" s="107"/>
      <c r="F10" s="103">
        <v>0</v>
      </c>
      <c r="G10" s="104">
        <v>0.08</v>
      </c>
      <c r="H10" s="105">
        <f t="shared" si="0"/>
        <v>0</v>
      </c>
      <c r="I10" s="105">
        <f t="shared" si="1"/>
        <v>0</v>
      </c>
    </row>
    <row r="11" spans="1:9" s="50" customFormat="1" ht="34.5" customHeight="1">
      <c r="A11" s="100">
        <v>10</v>
      </c>
      <c r="B11" s="108" t="s">
        <v>40</v>
      </c>
      <c r="C11" s="107">
        <v>20</v>
      </c>
      <c r="D11" s="107"/>
      <c r="E11" s="107"/>
      <c r="F11" s="103">
        <v>0</v>
      </c>
      <c r="G11" s="104">
        <v>0.08</v>
      </c>
      <c r="H11" s="105">
        <f t="shared" si="0"/>
        <v>0</v>
      </c>
      <c r="I11" s="105">
        <f t="shared" si="1"/>
        <v>0</v>
      </c>
    </row>
    <row r="12" spans="1:9" s="50" customFormat="1" ht="140.25">
      <c r="A12" s="100">
        <v>11</v>
      </c>
      <c r="B12" s="108" t="s">
        <v>75</v>
      </c>
      <c r="C12" s="107">
        <v>4</v>
      </c>
      <c r="D12" s="107"/>
      <c r="E12" s="107"/>
      <c r="F12" s="103">
        <v>0</v>
      </c>
      <c r="G12" s="104">
        <v>0.08</v>
      </c>
      <c r="H12" s="105">
        <f t="shared" si="0"/>
        <v>0</v>
      </c>
      <c r="I12" s="105">
        <f t="shared" si="1"/>
        <v>0</v>
      </c>
    </row>
    <row r="13" spans="1:9" s="50" customFormat="1" ht="140.25">
      <c r="A13" s="100">
        <v>12</v>
      </c>
      <c r="B13" s="108" t="s">
        <v>76</v>
      </c>
      <c r="C13" s="107">
        <v>4</v>
      </c>
      <c r="D13" s="107"/>
      <c r="E13" s="107"/>
      <c r="F13" s="103">
        <v>0</v>
      </c>
      <c r="G13" s="104">
        <v>0.08</v>
      </c>
      <c r="H13" s="105">
        <f t="shared" si="0"/>
        <v>0</v>
      </c>
      <c r="I13" s="105">
        <f t="shared" si="1"/>
        <v>0</v>
      </c>
    </row>
    <row r="14" spans="1:9" s="50" customFormat="1" ht="178.5">
      <c r="A14" s="100">
        <v>13</v>
      </c>
      <c r="B14" s="108" t="s">
        <v>77</v>
      </c>
      <c r="C14" s="107">
        <v>2</v>
      </c>
      <c r="D14" s="107"/>
      <c r="E14" s="110"/>
      <c r="F14" s="103">
        <v>0</v>
      </c>
      <c r="G14" s="104">
        <v>0.08</v>
      </c>
      <c r="H14" s="105">
        <f t="shared" si="0"/>
        <v>0</v>
      </c>
      <c r="I14" s="105">
        <f t="shared" si="1"/>
        <v>0</v>
      </c>
    </row>
    <row r="15" spans="1:9" s="50" customFormat="1" ht="204">
      <c r="A15" s="100">
        <v>14</v>
      </c>
      <c r="B15" s="108" t="s">
        <v>78</v>
      </c>
      <c r="C15" s="107">
        <v>2</v>
      </c>
      <c r="D15" s="107"/>
      <c r="E15" s="107"/>
      <c r="F15" s="103">
        <v>0</v>
      </c>
      <c r="G15" s="104">
        <v>0.08</v>
      </c>
      <c r="H15" s="105">
        <f t="shared" si="0"/>
        <v>0</v>
      </c>
      <c r="I15" s="105">
        <f t="shared" si="1"/>
        <v>0</v>
      </c>
    </row>
    <row r="16" spans="1:9" s="50" customFormat="1" ht="33">
      <c r="A16" s="100">
        <v>15</v>
      </c>
      <c r="B16" s="111" t="s">
        <v>79</v>
      </c>
      <c r="C16" s="107">
        <v>4</v>
      </c>
      <c r="D16" s="107"/>
      <c r="E16" s="112"/>
      <c r="F16" s="103">
        <v>0</v>
      </c>
      <c r="G16" s="104">
        <v>0.08</v>
      </c>
      <c r="H16" s="105">
        <f t="shared" si="0"/>
        <v>0</v>
      </c>
      <c r="I16" s="105">
        <f t="shared" si="1"/>
        <v>0</v>
      </c>
    </row>
    <row r="17" spans="1:9" s="50" customFormat="1" ht="33">
      <c r="A17" s="100">
        <v>16</v>
      </c>
      <c r="B17" s="111" t="s">
        <v>80</v>
      </c>
      <c r="C17" s="107">
        <v>4</v>
      </c>
      <c r="D17" s="107"/>
      <c r="E17" s="112"/>
      <c r="F17" s="103">
        <v>0</v>
      </c>
      <c r="G17" s="104">
        <v>0.08</v>
      </c>
      <c r="H17" s="105">
        <f t="shared" si="0"/>
        <v>0</v>
      </c>
      <c r="I17" s="105">
        <f t="shared" si="1"/>
        <v>0</v>
      </c>
    </row>
    <row r="18" spans="1:9" s="50" customFormat="1" ht="33">
      <c r="A18" s="100">
        <v>17</v>
      </c>
      <c r="B18" s="111" t="s">
        <v>81</v>
      </c>
      <c r="C18" s="107">
        <v>4</v>
      </c>
      <c r="D18" s="107"/>
      <c r="E18" s="112"/>
      <c r="F18" s="103">
        <v>0</v>
      </c>
      <c r="G18" s="104">
        <v>0.08</v>
      </c>
      <c r="H18" s="105">
        <f t="shared" si="0"/>
        <v>0</v>
      </c>
      <c r="I18" s="105">
        <f t="shared" si="1"/>
        <v>0</v>
      </c>
    </row>
    <row r="19" spans="1:9" s="50" customFormat="1" ht="34.5" customHeight="1">
      <c r="A19" s="100">
        <v>18</v>
      </c>
      <c r="B19" s="108" t="s">
        <v>82</v>
      </c>
      <c r="C19" s="107">
        <v>6</v>
      </c>
      <c r="D19" s="107"/>
      <c r="E19" s="107"/>
      <c r="F19" s="103">
        <v>0</v>
      </c>
      <c r="G19" s="104">
        <v>0.08</v>
      </c>
      <c r="H19" s="105">
        <f t="shared" si="0"/>
        <v>0</v>
      </c>
      <c r="I19" s="105">
        <f t="shared" si="1"/>
        <v>0</v>
      </c>
    </row>
    <row r="20" spans="1:9" s="50" customFormat="1" ht="34.5" customHeight="1">
      <c r="A20" s="100">
        <v>19</v>
      </c>
      <c r="B20" s="108" t="s">
        <v>83</v>
      </c>
      <c r="C20" s="107">
        <v>6</v>
      </c>
      <c r="D20" s="107"/>
      <c r="E20" s="107"/>
      <c r="F20" s="103">
        <v>0</v>
      </c>
      <c r="G20" s="104">
        <v>0.08</v>
      </c>
      <c r="H20" s="105">
        <f t="shared" si="0"/>
        <v>0</v>
      </c>
      <c r="I20" s="105">
        <f t="shared" si="1"/>
        <v>0</v>
      </c>
    </row>
    <row r="21" spans="1:9" s="50" customFormat="1" ht="34.5" customHeight="1">
      <c r="A21" s="100">
        <v>20</v>
      </c>
      <c r="B21" s="113" t="s">
        <v>84</v>
      </c>
      <c r="C21" s="107">
        <v>60</v>
      </c>
      <c r="D21" s="107"/>
      <c r="E21" s="114"/>
      <c r="F21" s="103">
        <v>0</v>
      </c>
      <c r="G21" s="104">
        <v>0.08</v>
      </c>
      <c r="H21" s="105">
        <f t="shared" si="0"/>
        <v>0</v>
      </c>
      <c r="I21" s="105">
        <f t="shared" si="1"/>
        <v>0</v>
      </c>
    </row>
    <row r="22" spans="1:9" s="50" customFormat="1" ht="34.5" customHeight="1">
      <c r="A22" s="100">
        <v>21</v>
      </c>
      <c r="B22" s="108" t="s">
        <v>85</v>
      </c>
      <c r="C22" s="107">
        <v>20</v>
      </c>
      <c r="D22" s="107"/>
      <c r="E22" s="107"/>
      <c r="F22" s="103">
        <v>0</v>
      </c>
      <c r="G22" s="104">
        <v>0.08</v>
      </c>
      <c r="H22" s="105">
        <f t="shared" si="0"/>
        <v>0</v>
      </c>
      <c r="I22" s="105">
        <f t="shared" si="1"/>
        <v>0</v>
      </c>
    </row>
    <row r="23" spans="1:9" s="50" customFormat="1" ht="12.75" customHeight="1">
      <c r="A23" s="131" t="s">
        <v>8</v>
      </c>
      <c r="B23" s="131"/>
      <c r="C23" s="131"/>
      <c r="D23" s="131"/>
      <c r="E23" s="131"/>
      <c r="F23" s="131"/>
      <c r="G23" s="131"/>
      <c r="H23" s="115">
        <f>SUM(H2:H22)</f>
        <v>0</v>
      </c>
      <c r="I23" s="116">
        <f>SUM(I2:I22)</f>
        <v>0</v>
      </c>
    </row>
    <row r="24" spans="3:9" s="50" customFormat="1" ht="12.75">
      <c r="C24" s="114"/>
      <c r="D24" s="114"/>
      <c r="E24" s="114"/>
      <c r="F24" s="114"/>
      <c r="G24" s="114"/>
      <c r="H24" s="114"/>
      <c r="I24" s="114"/>
    </row>
  </sheetData>
  <sheetProtection/>
  <mergeCells count="1">
    <mergeCell ref="A23:G23"/>
  </mergeCells>
  <printOptions/>
  <pageMargins left="0.3937007874015748" right="0.1968503937007874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&amp;L&amp;A</oddHeader>
    <oddFooter>&amp;C&amp;P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85" workbookViewId="0" topLeftCell="A1">
      <selection activeCell="C2" sqref="C2"/>
    </sheetView>
  </sheetViews>
  <sheetFormatPr defaultColWidth="9.140625" defaultRowHeight="15"/>
  <cols>
    <col min="1" max="1" width="3.57421875" style="50" customWidth="1"/>
    <col min="2" max="2" width="60.7109375" style="50" customWidth="1"/>
    <col min="3" max="3" width="6.7109375" style="50" customWidth="1"/>
    <col min="4" max="4" width="11.7109375" style="50" customWidth="1"/>
    <col min="5" max="5" width="12.7109375" style="50" customWidth="1"/>
    <col min="6" max="6" width="12.57421875" style="50" customWidth="1"/>
    <col min="7" max="7" width="6.7109375" style="50" customWidth="1"/>
    <col min="8" max="9" width="11.7109375" style="50" customWidth="1"/>
    <col min="10" max="10" width="0.85546875" style="50" customWidth="1"/>
    <col min="11" max="16384" width="9.140625" style="50" customWidth="1"/>
  </cols>
  <sheetData>
    <row r="1" spans="1:9" ht="38.25">
      <c r="A1" s="95" t="s">
        <v>0</v>
      </c>
      <c r="B1" s="95" t="s">
        <v>9</v>
      </c>
      <c r="C1" s="95" t="s">
        <v>1</v>
      </c>
      <c r="D1" s="33" t="s">
        <v>2</v>
      </c>
      <c r="E1" s="95" t="s">
        <v>3</v>
      </c>
      <c r="F1" s="95" t="s">
        <v>4</v>
      </c>
      <c r="G1" s="95" t="s">
        <v>5</v>
      </c>
      <c r="H1" s="95" t="s">
        <v>6</v>
      </c>
      <c r="I1" s="95" t="s">
        <v>7</v>
      </c>
    </row>
    <row r="2" spans="1:9" ht="63.75">
      <c r="A2" s="96">
        <v>1</v>
      </c>
      <c r="B2" s="97" t="s">
        <v>109</v>
      </c>
      <c r="C2" s="96">
        <v>220</v>
      </c>
      <c r="D2" s="98"/>
      <c r="E2" s="98"/>
      <c r="F2" s="117">
        <v>0</v>
      </c>
      <c r="G2" s="34">
        <v>0.08</v>
      </c>
      <c r="H2" s="99">
        <f>C2*F2</f>
        <v>0</v>
      </c>
      <c r="I2" s="99">
        <f>ROUND(H2*G2+H2,2)</f>
        <v>0</v>
      </c>
    </row>
    <row r="4" spans="2:9" ht="12.75">
      <c r="B4" s="132" t="s">
        <v>14</v>
      </c>
      <c r="C4" s="132"/>
      <c r="D4" s="132"/>
      <c r="E4" s="132"/>
      <c r="F4" s="132"/>
      <c r="G4" s="132"/>
      <c r="H4" s="132"/>
      <c r="I4" s="132"/>
    </row>
  </sheetData>
  <sheetProtection/>
  <mergeCells count="1">
    <mergeCell ref="B4:I4"/>
  </mergeCells>
  <printOptions/>
  <pageMargins left="0.39" right="0.1968503937007874" top="0.984251968503937" bottom="1.3385826771653544" header="0.5118110236220472" footer="0.5118110236220472"/>
  <pageSetup fitToHeight="0" horizontalDpi="600" verticalDpi="600" orientation="landscape" paperSize="9" r:id="rId1"/>
  <headerFooter alignWithMargins="0">
    <oddHeader>&amp;L&amp;A</oddHeader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4"/>
  <sheetViews>
    <sheetView zoomScalePageLayoutView="85" workbookViewId="0" topLeftCell="A1">
      <selection activeCell="L12" sqref="L12"/>
    </sheetView>
  </sheetViews>
  <sheetFormatPr defaultColWidth="9.140625" defaultRowHeight="15"/>
  <cols>
    <col min="1" max="1" width="3.57421875" style="37" customWidth="1"/>
    <col min="2" max="2" width="60.7109375" style="37" customWidth="1"/>
    <col min="3" max="3" width="6.7109375" style="51" customWidth="1"/>
    <col min="4" max="4" width="11.7109375" style="51" customWidth="1"/>
    <col min="5" max="5" width="12.7109375" style="51" customWidth="1"/>
    <col min="6" max="6" width="12.57421875" style="37" customWidth="1"/>
    <col min="7" max="7" width="6.7109375" style="37" customWidth="1"/>
    <col min="8" max="9" width="11.7109375" style="37" customWidth="1"/>
    <col min="10" max="10" width="0.85546875" style="37" customWidth="1"/>
    <col min="11" max="16384" width="9.140625" style="37" customWidth="1"/>
  </cols>
  <sheetData>
    <row r="1" spans="1:9" ht="38.25">
      <c r="A1" s="35" t="s">
        <v>0</v>
      </c>
      <c r="B1" s="36" t="s">
        <v>88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</row>
    <row r="2" spans="1:9" ht="12.75">
      <c r="A2" s="133">
        <v>1</v>
      </c>
      <c r="B2" s="39" t="s">
        <v>44</v>
      </c>
      <c r="C2" s="40"/>
      <c r="D2" s="40"/>
      <c r="E2" s="40"/>
      <c r="F2" s="41"/>
      <c r="G2" s="42"/>
      <c r="H2" s="41"/>
      <c r="I2" s="43">
        <f>SUM(I3:I4)</f>
        <v>0</v>
      </c>
    </row>
    <row r="3" spans="1:9" ht="25.5">
      <c r="A3" s="133"/>
      <c r="B3" s="44" t="s">
        <v>43</v>
      </c>
      <c r="C3" s="45">
        <v>12</v>
      </c>
      <c r="D3" s="38"/>
      <c r="E3" s="38"/>
      <c r="F3" s="46"/>
      <c r="G3" s="34">
        <v>0.08</v>
      </c>
      <c r="H3" s="46">
        <f>C3*F3</f>
        <v>0</v>
      </c>
      <c r="I3" s="43">
        <f>H3+H3*G3</f>
        <v>0</v>
      </c>
    </row>
    <row r="4" spans="1:9" ht="25.5">
      <c r="A4" s="133"/>
      <c r="B4" s="44" t="s">
        <v>42</v>
      </c>
      <c r="C4" s="45">
        <v>10</v>
      </c>
      <c r="D4" s="38"/>
      <c r="E4" s="38"/>
      <c r="F4" s="46">
        <f>-F6</f>
        <v>0</v>
      </c>
      <c r="G4" s="34">
        <v>0.08</v>
      </c>
      <c r="H4" s="46">
        <f>C4*F4</f>
        <v>0</v>
      </c>
      <c r="I4" s="43">
        <f>H4+H4*G4</f>
        <v>0</v>
      </c>
    </row>
    <row r="5" spans="1:9" ht="25.5">
      <c r="A5" s="38">
        <v>2</v>
      </c>
      <c r="B5" s="44" t="s">
        <v>104</v>
      </c>
      <c r="C5" s="45">
        <v>12</v>
      </c>
      <c r="D5" s="38"/>
      <c r="E5" s="38"/>
      <c r="F5" s="46">
        <v>0</v>
      </c>
      <c r="G5" s="34">
        <v>0.08</v>
      </c>
      <c r="H5" s="46">
        <f>C5*F5</f>
        <v>0</v>
      </c>
      <c r="I5" s="43">
        <f>H5+H5*G5</f>
        <v>0</v>
      </c>
    </row>
    <row r="6" spans="1:9" ht="51">
      <c r="A6" s="47">
        <v>3</v>
      </c>
      <c r="B6" s="44" t="s">
        <v>86</v>
      </c>
      <c r="C6" s="45">
        <v>3</v>
      </c>
      <c r="D6" s="38"/>
      <c r="E6" s="38"/>
      <c r="F6" s="46">
        <v>0</v>
      </c>
      <c r="G6" s="34">
        <v>0.08</v>
      </c>
      <c r="H6" s="46">
        <v>0</v>
      </c>
      <c r="I6" s="43">
        <v>0</v>
      </c>
    </row>
    <row r="7" spans="1:9" ht="63.75">
      <c r="A7" s="38">
        <v>4</v>
      </c>
      <c r="B7" s="44" t="s">
        <v>87</v>
      </c>
      <c r="C7" s="45">
        <v>4</v>
      </c>
      <c r="D7" s="38"/>
      <c r="E7" s="38"/>
      <c r="F7" s="46">
        <f>-F80</f>
        <v>0</v>
      </c>
      <c r="G7" s="34">
        <v>0.08</v>
      </c>
      <c r="H7" s="46">
        <v>0</v>
      </c>
      <c r="I7" s="43">
        <v>0</v>
      </c>
    </row>
    <row r="8" spans="1:9" ht="38.25">
      <c r="A8" s="38">
        <v>5</v>
      </c>
      <c r="B8" s="44" t="s">
        <v>89</v>
      </c>
      <c r="C8" s="45">
        <v>6</v>
      </c>
      <c r="D8" s="38"/>
      <c r="E8" s="38"/>
      <c r="F8" s="46">
        <v>0</v>
      </c>
      <c r="G8" s="34">
        <v>0.08</v>
      </c>
      <c r="H8" s="46">
        <v>0</v>
      </c>
      <c r="I8" s="43">
        <v>0</v>
      </c>
    </row>
    <row r="9" spans="1:9" ht="63.75">
      <c r="A9" s="38">
        <v>6</v>
      </c>
      <c r="B9" s="48" t="s">
        <v>90</v>
      </c>
      <c r="C9" s="45">
        <v>12</v>
      </c>
      <c r="D9" s="38"/>
      <c r="E9" s="38"/>
      <c r="F9" s="46">
        <v>0</v>
      </c>
      <c r="G9" s="34">
        <v>0.08</v>
      </c>
      <c r="H9" s="46">
        <v>0</v>
      </c>
      <c r="I9" s="43">
        <v>0</v>
      </c>
    </row>
    <row r="10" spans="1:9" ht="12.75">
      <c r="A10" s="38">
        <v>7</v>
      </c>
      <c r="B10" s="44" t="s">
        <v>91</v>
      </c>
      <c r="C10" s="45">
        <v>3</v>
      </c>
      <c r="D10" s="38"/>
      <c r="E10" s="38"/>
      <c r="F10" s="46">
        <v>0</v>
      </c>
      <c r="G10" s="34">
        <v>0.08</v>
      </c>
      <c r="H10" s="46">
        <v>0</v>
      </c>
      <c r="I10" s="43">
        <v>0</v>
      </c>
    </row>
    <row r="11" spans="1:9" ht="12.75">
      <c r="A11" s="38">
        <v>8</v>
      </c>
      <c r="B11" s="44" t="s">
        <v>92</v>
      </c>
      <c r="C11" s="45">
        <v>2</v>
      </c>
      <c r="D11" s="38"/>
      <c r="E11" s="38"/>
      <c r="F11" s="46">
        <v>0</v>
      </c>
      <c r="G11" s="34">
        <v>0.08</v>
      </c>
      <c r="H11" s="46">
        <v>0</v>
      </c>
      <c r="I11" s="43">
        <v>0</v>
      </c>
    </row>
    <row r="12" spans="1:9" s="50" customFormat="1" ht="12.75">
      <c r="A12" s="134" t="s">
        <v>8</v>
      </c>
      <c r="B12" s="134"/>
      <c r="C12" s="134"/>
      <c r="D12" s="134"/>
      <c r="E12" s="134"/>
      <c r="F12" s="134"/>
      <c r="G12" s="134"/>
      <c r="H12" s="49">
        <f>SUM(H2:H5)</f>
        <v>0</v>
      </c>
      <c r="I12" s="49">
        <f>I2+I5</f>
        <v>0</v>
      </c>
    </row>
    <row r="13" spans="6:9" ht="12.75">
      <c r="F13" s="52"/>
      <c r="H13" s="52"/>
      <c r="I13" s="52"/>
    </row>
    <row r="14" spans="2:9" ht="15.75">
      <c r="B14" s="135" t="s">
        <v>41</v>
      </c>
      <c r="C14" s="135"/>
      <c r="D14" s="135"/>
      <c r="E14" s="135"/>
      <c r="F14" s="135"/>
      <c r="G14" s="135"/>
      <c r="H14" s="135"/>
      <c r="I14" s="135"/>
    </row>
  </sheetData>
  <sheetProtection/>
  <mergeCells count="3">
    <mergeCell ref="A2:A4"/>
    <mergeCell ref="A12:G12"/>
    <mergeCell ref="B14:I14"/>
  </mergeCells>
  <printOptions/>
  <pageMargins left="0.39" right="0.1968503937007874" top="0.984251968503937" bottom="1.3385826771653544" header="0.5118110236220472" footer="0.5118110236220472"/>
  <pageSetup horizontalDpi="600" verticalDpi="600" orientation="landscape" paperSize="9" r:id="rId1"/>
  <headerFooter alignWithMargins="0">
    <oddHeader>&amp;L&amp;A</oddHeader>
    <oddFooter>&amp;C&amp;P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53" customWidth="1"/>
    <col min="2" max="2" width="61.8515625" style="53" customWidth="1"/>
    <col min="3" max="4" width="9.140625" style="53" customWidth="1"/>
    <col min="5" max="5" width="13.57421875" style="53" bestFit="1" customWidth="1"/>
    <col min="6" max="8" width="9.140625" style="53" customWidth="1"/>
    <col min="9" max="9" width="10.140625" style="53" bestFit="1" customWidth="1"/>
    <col min="10" max="10" width="42.8515625" style="53" bestFit="1" customWidth="1"/>
    <col min="11" max="16384" width="9.140625" style="53" customWidth="1"/>
  </cols>
  <sheetData>
    <row r="1" spans="1:9" ht="51">
      <c r="A1" s="35" t="s">
        <v>0</v>
      </c>
      <c r="B1" s="35" t="s">
        <v>88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</row>
    <row r="2" spans="1:9" ht="16.5">
      <c r="A2" s="133">
        <v>1</v>
      </c>
      <c r="B2" s="39" t="s">
        <v>44</v>
      </c>
      <c r="C2" s="40"/>
      <c r="D2" s="40"/>
      <c r="E2" s="40"/>
      <c r="F2" s="41"/>
      <c r="G2" s="42"/>
      <c r="H2" s="41"/>
      <c r="I2" s="43">
        <f>SUM(I4:I5)</f>
        <v>0</v>
      </c>
    </row>
    <row r="3" spans="1:9" ht="89.25">
      <c r="A3" s="133"/>
      <c r="B3" s="44" t="s">
        <v>94</v>
      </c>
      <c r="C3" s="45">
        <v>16</v>
      </c>
      <c r="D3" s="38"/>
      <c r="E3" s="38"/>
      <c r="F3" s="46">
        <v>0</v>
      </c>
      <c r="G3" s="34">
        <v>0.08</v>
      </c>
      <c r="H3" s="46">
        <f aca="true" t="shared" si="0" ref="H3:H12">C3*F3</f>
        <v>0</v>
      </c>
      <c r="I3" s="43">
        <f aca="true" t="shared" si="1" ref="I3:I12">H3+H3*G3</f>
        <v>0</v>
      </c>
    </row>
    <row r="4" spans="1:9" ht="76.5">
      <c r="A4" s="133"/>
      <c r="B4" s="44" t="s">
        <v>95</v>
      </c>
      <c r="C4" s="45">
        <v>12</v>
      </c>
      <c r="D4" s="38"/>
      <c r="E4" s="38"/>
      <c r="F4" s="46">
        <v>0</v>
      </c>
      <c r="G4" s="34">
        <v>0.08</v>
      </c>
      <c r="H4" s="46">
        <f t="shared" si="0"/>
        <v>0</v>
      </c>
      <c r="I4" s="43">
        <f t="shared" si="1"/>
        <v>0</v>
      </c>
    </row>
    <row r="5" spans="1:9" ht="89.25">
      <c r="A5" s="133"/>
      <c r="B5" s="44" t="s">
        <v>96</v>
      </c>
      <c r="C5" s="45">
        <v>8</v>
      </c>
      <c r="D5" s="38"/>
      <c r="E5" s="38"/>
      <c r="F5" s="46">
        <v>0</v>
      </c>
      <c r="G5" s="34">
        <v>0.08</v>
      </c>
      <c r="H5" s="46">
        <f t="shared" si="0"/>
        <v>0</v>
      </c>
      <c r="I5" s="43">
        <f t="shared" si="1"/>
        <v>0</v>
      </c>
    </row>
    <row r="6" spans="1:9" ht="63.75">
      <c r="A6" s="38">
        <v>2</v>
      </c>
      <c r="B6" s="44" t="s">
        <v>97</v>
      </c>
      <c r="C6" s="45">
        <v>20</v>
      </c>
      <c r="D6" s="38"/>
      <c r="E6" s="35"/>
      <c r="F6" s="46">
        <v>0</v>
      </c>
      <c r="G6" s="34">
        <v>0.08</v>
      </c>
      <c r="H6" s="46">
        <f t="shared" si="0"/>
        <v>0</v>
      </c>
      <c r="I6" s="43">
        <f t="shared" si="1"/>
        <v>0</v>
      </c>
    </row>
    <row r="7" spans="1:9" ht="76.5">
      <c r="A7" s="38">
        <v>3</v>
      </c>
      <c r="B7" s="44" t="s">
        <v>98</v>
      </c>
      <c r="C7" s="45">
        <v>12</v>
      </c>
      <c r="D7" s="38"/>
      <c r="E7" s="35"/>
      <c r="F7" s="46">
        <v>0</v>
      </c>
      <c r="G7" s="34">
        <v>0.08</v>
      </c>
      <c r="H7" s="46">
        <f t="shared" si="0"/>
        <v>0</v>
      </c>
      <c r="I7" s="43">
        <f t="shared" si="1"/>
        <v>0</v>
      </c>
    </row>
    <row r="8" spans="1:9" ht="89.25">
      <c r="A8" s="51"/>
      <c r="B8" s="44" t="s">
        <v>99</v>
      </c>
      <c r="C8" s="45">
        <v>12</v>
      </c>
      <c r="D8" s="38"/>
      <c r="E8" s="35"/>
      <c r="F8" s="46">
        <v>0</v>
      </c>
      <c r="G8" s="34">
        <v>0.08</v>
      </c>
      <c r="H8" s="46">
        <f t="shared" si="0"/>
        <v>0</v>
      </c>
      <c r="I8" s="43">
        <f t="shared" si="1"/>
        <v>0</v>
      </c>
    </row>
    <row r="9" spans="1:9" ht="89.25">
      <c r="A9" s="51"/>
      <c r="B9" s="54" t="s">
        <v>100</v>
      </c>
      <c r="C9" s="45">
        <v>12</v>
      </c>
      <c r="D9" s="38"/>
      <c r="E9" s="35"/>
      <c r="F9" s="46">
        <v>0</v>
      </c>
      <c r="G9" s="34">
        <v>0.08</v>
      </c>
      <c r="H9" s="46">
        <f t="shared" si="0"/>
        <v>0</v>
      </c>
      <c r="I9" s="43">
        <f t="shared" si="1"/>
        <v>0</v>
      </c>
    </row>
    <row r="10" spans="1:9" ht="51">
      <c r="A10" s="51"/>
      <c r="B10" s="44" t="s">
        <v>101</v>
      </c>
      <c r="C10" s="45">
        <v>12</v>
      </c>
      <c r="D10" s="38"/>
      <c r="E10" s="35"/>
      <c r="F10" s="46">
        <v>0</v>
      </c>
      <c r="G10" s="34">
        <v>0.08</v>
      </c>
      <c r="H10" s="46">
        <f t="shared" si="0"/>
        <v>0</v>
      </c>
      <c r="I10" s="43">
        <f t="shared" si="1"/>
        <v>0</v>
      </c>
    </row>
    <row r="11" spans="1:9" ht="51">
      <c r="A11" s="51"/>
      <c r="B11" s="44" t="s">
        <v>102</v>
      </c>
      <c r="C11" s="45">
        <v>8</v>
      </c>
      <c r="D11" s="38"/>
      <c r="E11" s="35"/>
      <c r="F11" s="46">
        <v>0</v>
      </c>
      <c r="G11" s="34">
        <v>0.08</v>
      </c>
      <c r="H11" s="46">
        <f t="shared" si="0"/>
        <v>0</v>
      </c>
      <c r="I11" s="43">
        <f t="shared" si="1"/>
        <v>0</v>
      </c>
    </row>
    <row r="12" spans="1:9" ht="127.5">
      <c r="A12" s="51"/>
      <c r="B12" s="44" t="s">
        <v>103</v>
      </c>
      <c r="C12" s="45">
        <v>3</v>
      </c>
      <c r="D12" s="38"/>
      <c r="E12" s="35"/>
      <c r="F12" s="46">
        <v>0</v>
      </c>
      <c r="G12" s="34">
        <v>0.08</v>
      </c>
      <c r="H12" s="46">
        <f t="shared" si="0"/>
        <v>0</v>
      </c>
      <c r="I12" s="43">
        <f t="shared" si="1"/>
        <v>0</v>
      </c>
    </row>
    <row r="13" spans="1:9" ht="16.5">
      <c r="A13" s="134" t="e">
        <f>SUM(#REF!)</f>
        <v>#REF!</v>
      </c>
      <c r="B13" s="134" t="e">
        <f>SUM(#REF!)</f>
        <v>#REF!</v>
      </c>
      <c r="C13" s="134" t="e">
        <f>SUM(#REF!)</f>
        <v>#REF!</v>
      </c>
      <c r="D13" s="134" t="e">
        <f>SUM(#REF!)</f>
        <v>#REF!</v>
      </c>
      <c r="E13" s="134" t="e">
        <f>SUM(#REF!)</f>
        <v>#REF!</v>
      </c>
      <c r="F13" s="134" t="e">
        <f>SUM(#REF!)</f>
        <v>#REF!</v>
      </c>
      <c r="G13" s="134" t="e">
        <f>SUM(#REF!)</f>
        <v>#REF!</v>
      </c>
      <c r="H13" s="49"/>
      <c r="I13" s="49">
        <f>SUM(I2:I12)</f>
        <v>0</v>
      </c>
    </row>
    <row r="14" spans="1:9" ht="16.5">
      <c r="A14" s="37"/>
      <c r="B14" s="37"/>
      <c r="C14" s="51"/>
      <c r="D14" s="51"/>
      <c r="E14" s="51"/>
      <c r="F14" s="52"/>
      <c r="G14" s="37"/>
      <c r="H14" s="52"/>
      <c r="I14" s="52"/>
    </row>
    <row r="15" spans="1:9" ht="16.5">
      <c r="A15" s="37"/>
      <c r="B15" s="135" t="s">
        <v>41</v>
      </c>
      <c r="C15" s="135"/>
      <c r="D15" s="135"/>
      <c r="E15" s="135"/>
      <c r="F15" s="135"/>
      <c r="G15" s="135"/>
      <c r="H15" s="135"/>
      <c r="I15" s="135"/>
    </row>
    <row r="16" spans="1:9" ht="16.5">
      <c r="A16" s="37"/>
      <c r="B16" s="37"/>
      <c r="C16" s="51"/>
      <c r="D16" s="51"/>
      <c r="E16" s="51"/>
      <c r="F16" s="37"/>
      <c r="G16" s="37"/>
      <c r="H16" s="37"/>
      <c r="I16" s="37"/>
    </row>
    <row r="17" spans="1:9" ht="16.5">
      <c r="A17" s="37"/>
      <c r="B17" s="37"/>
      <c r="C17" s="51"/>
      <c r="D17" s="51"/>
      <c r="E17" s="51"/>
      <c r="F17" s="37"/>
      <c r="G17" s="37"/>
      <c r="H17" s="37"/>
      <c r="I17" s="37"/>
    </row>
    <row r="18" spans="1:9" ht="16.5">
      <c r="A18" s="37"/>
      <c r="B18" s="37"/>
      <c r="C18" s="51"/>
      <c r="D18" s="51"/>
      <c r="E18" s="51"/>
      <c r="F18" s="37"/>
      <c r="G18" s="37"/>
      <c r="H18" s="37"/>
      <c r="I18" s="37"/>
    </row>
  </sheetData>
  <sheetProtection/>
  <mergeCells count="3">
    <mergeCell ref="A2:A5"/>
    <mergeCell ref="A13:G1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9.140625" style="53" customWidth="1"/>
    <col min="2" max="2" width="56.421875" style="53" customWidth="1"/>
    <col min="3" max="4" width="9.140625" style="53" customWidth="1"/>
    <col min="5" max="5" width="15.421875" style="53" customWidth="1"/>
    <col min="6" max="16384" width="9.140625" style="53" customWidth="1"/>
  </cols>
  <sheetData>
    <row r="1" spans="1:9" ht="38.25">
      <c r="A1" s="35" t="s">
        <v>0</v>
      </c>
      <c r="B1" s="35" t="s">
        <v>9</v>
      </c>
      <c r="C1" s="35" t="s">
        <v>1</v>
      </c>
      <c r="D1" s="35" t="s">
        <v>2</v>
      </c>
      <c r="E1" s="35" t="s">
        <v>3</v>
      </c>
      <c r="F1" s="35" t="s">
        <v>35</v>
      </c>
      <c r="G1" s="35" t="s">
        <v>5</v>
      </c>
      <c r="H1" s="35" t="s">
        <v>6</v>
      </c>
      <c r="I1" s="35" t="s">
        <v>7</v>
      </c>
    </row>
    <row r="2" spans="1:9" ht="153">
      <c r="A2" s="55">
        <v>1</v>
      </c>
      <c r="B2" s="56" t="s">
        <v>93</v>
      </c>
      <c r="C2" s="55">
        <v>6</v>
      </c>
      <c r="D2" s="55"/>
      <c r="E2" s="59"/>
      <c r="F2" s="57"/>
      <c r="G2" s="34">
        <v>0.08</v>
      </c>
      <c r="H2" s="57"/>
      <c r="I2" s="58">
        <f>ROUND(H2+H2*G2,2)</f>
        <v>0</v>
      </c>
    </row>
    <row r="6" ht="16.5">
      <c r="B6" s="5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140625" style="53" customWidth="1"/>
    <col min="2" max="2" width="56.421875" style="53" customWidth="1"/>
    <col min="3" max="4" width="9.140625" style="53" customWidth="1"/>
    <col min="5" max="5" width="15.421875" style="53" customWidth="1"/>
    <col min="6" max="16384" width="9.140625" style="53" customWidth="1"/>
  </cols>
  <sheetData>
    <row r="1" spans="1:9" ht="38.25">
      <c r="A1" s="35" t="s">
        <v>0</v>
      </c>
      <c r="B1" s="35" t="s">
        <v>9</v>
      </c>
      <c r="C1" s="35" t="s">
        <v>1</v>
      </c>
      <c r="D1" s="35" t="s">
        <v>2</v>
      </c>
      <c r="E1" s="35" t="s">
        <v>3</v>
      </c>
      <c r="F1" s="35" t="s">
        <v>35</v>
      </c>
      <c r="G1" s="35" t="s">
        <v>5</v>
      </c>
      <c r="H1" s="35" t="s">
        <v>6</v>
      </c>
      <c r="I1" s="35" t="s">
        <v>7</v>
      </c>
    </row>
    <row r="2" spans="1:9" ht="71.25" customHeight="1">
      <c r="A2" s="55">
        <v>1</v>
      </c>
      <c r="B2" s="118" t="s">
        <v>110</v>
      </c>
      <c r="C2" s="55">
        <v>40</v>
      </c>
      <c r="D2" s="55"/>
      <c r="E2" s="59"/>
      <c r="F2" s="57"/>
      <c r="G2" s="34">
        <v>0.08</v>
      </c>
      <c r="H2" s="57"/>
      <c r="I2" s="58">
        <f>ROUND(H2+H2*G2,2)</f>
        <v>0</v>
      </c>
    </row>
    <row r="6" ht="16.5">
      <c r="B6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Magdalena Janicka</cp:lastModifiedBy>
  <cp:lastPrinted>2022-05-27T09:30:35Z</cp:lastPrinted>
  <dcterms:created xsi:type="dcterms:W3CDTF">2017-11-07T08:47:23Z</dcterms:created>
  <dcterms:modified xsi:type="dcterms:W3CDTF">2022-08-11T10:39:22Z</dcterms:modified>
  <cp:category/>
  <cp:version/>
  <cp:contentType/>
  <cp:contentStatus/>
</cp:coreProperties>
</file>