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4\PRZ 23 GAZ GRUPOWY 01.10. 2024- 31.12. 2025\SWZ, ZAŁĄCZNIKI\"/>
    </mc:Choice>
  </mc:AlternateContent>
  <xr:revisionPtr revIDLastSave="0" documentId="13_ncr:1_{D6CE9B40-2623-44B6-AAA1-5B89FDB4B03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4-2025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41" i="13" l="1"/>
  <c r="AY41" i="13" s="1"/>
  <c r="BE41" i="13" s="1"/>
  <c r="BA41" i="13"/>
  <c r="BB41" i="13" s="1"/>
  <c r="AX42" i="13"/>
  <c r="AY42" i="13" s="1"/>
  <c r="BA42" i="13"/>
  <c r="BB42" i="13" s="1"/>
  <c r="AX33" i="13"/>
  <c r="AY33" i="13" s="1"/>
  <c r="BA33" i="13"/>
  <c r="BD42" i="13" l="1"/>
  <c r="BE42" i="13"/>
  <c r="AZ42" i="13"/>
  <c r="BD41" i="13"/>
  <c r="BC41" i="13"/>
  <c r="BC42" i="13"/>
  <c r="AZ41" i="13"/>
  <c r="BB33" i="13"/>
  <c r="BC33" i="13" s="1"/>
  <c r="BD33" i="13"/>
  <c r="BP33" i="13" s="1"/>
  <c r="AZ33" i="13"/>
  <c r="BF41" i="13" l="1"/>
  <c r="BF42" i="13"/>
  <c r="BQ33" i="13"/>
  <c r="BE33" i="13"/>
  <c r="BF33" i="13"/>
  <c r="Z27" i="13" l="1"/>
  <c r="Y27" i="13"/>
  <c r="AX10" i="13" l="1"/>
  <c r="AY10" i="13" s="1"/>
  <c r="BA10" i="13"/>
  <c r="BB10" i="13" s="1"/>
  <c r="AX11" i="13"/>
  <c r="BA11" i="13"/>
  <c r="BB11" i="13" s="1"/>
  <c r="BC11" i="13" s="1"/>
  <c r="BD11" i="13" l="1"/>
  <c r="BE10" i="13"/>
  <c r="AY11" i="13"/>
  <c r="BD10" i="13"/>
  <c r="BC10" i="13"/>
  <c r="AZ10" i="13"/>
  <c r="BF10" i="13" l="1"/>
  <c r="BE11" i="13"/>
  <c r="AZ11" i="13"/>
  <c r="BF11" i="13" s="1"/>
  <c r="BA9" i="13" l="1"/>
  <c r="BA12" i="13"/>
  <c r="BA13" i="13"/>
  <c r="BA14" i="13"/>
  <c r="BA15" i="13"/>
  <c r="BA16" i="13"/>
  <c r="BA17" i="13"/>
  <c r="BA18" i="13"/>
  <c r="BA19" i="13"/>
  <c r="BA20" i="13"/>
  <c r="BA21" i="13"/>
  <c r="BA22" i="13"/>
  <c r="BA23" i="13"/>
  <c r="BA24" i="13"/>
  <c r="BA25" i="13"/>
  <c r="BA26" i="13"/>
  <c r="BA27" i="13"/>
  <c r="BA28" i="13"/>
  <c r="BA29" i="13"/>
  <c r="BA30" i="13"/>
  <c r="BA31" i="13"/>
  <c r="BA32" i="13"/>
  <c r="BA34" i="13"/>
  <c r="BA35" i="13"/>
  <c r="BA36" i="13"/>
  <c r="BA37" i="13"/>
  <c r="BA38" i="13"/>
  <c r="BA39" i="13"/>
  <c r="BA40" i="13"/>
  <c r="BA43" i="13"/>
  <c r="BA44" i="13"/>
  <c r="AX9" i="13"/>
  <c r="AX12" i="13"/>
  <c r="AX13" i="13"/>
  <c r="AX14" i="13"/>
  <c r="AX15" i="13"/>
  <c r="AX16" i="13"/>
  <c r="AX17" i="13"/>
  <c r="AX18" i="13"/>
  <c r="AX19" i="13"/>
  <c r="AX20" i="13"/>
  <c r="AX21" i="13"/>
  <c r="AX22" i="13"/>
  <c r="AX23" i="13"/>
  <c r="AX24" i="13"/>
  <c r="AX25" i="13"/>
  <c r="AX26" i="13"/>
  <c r="AX27" i="13"/>
  <c r="AX28" i="13"/>
  <c r="AX29" i="13"/>
  <c r="AX30" i="13"/>
  <c r="AX31" i="13"/>
  <c r="AX32" i="13"/>
  <c r="AX34" i="13"/>
  <c r="AX35" i="13"/>
  <c r="AX36" i="13"/>
  <c r="AX37" i="13"/>
  <c r="AX38" i="13"/>
  <c r="AX39" i="13"/>
  <c r="AX40" i="13"/>
  <c r="AX43" i="13"/>
  <c r="AX44" i="13"/>
  <c r="AX45" i="13" l="1"/>
  <c r="BB14" i="13" l="1"/>
  <c r="BB15" i="13"/>
  <c r="BB16" i="13"/>
  <c r="BC16" i="13" s="1"/>
  <c r="BB18" i="13"/>
  <c r="BB19" i="13"/>
  <c r="BB20" i="13"/>
  <c r="BB21" i="13"/>
  <c r="BC21" i="13" s="1"/>
  <c r="BB22" i="13"/>
  <c r="BB23" i="13"/>
  <c r="BB26" i="13"/>
  <c r="BB27" i="13"/>
  <c r="BB28" i="13"/>
  <c r="BC28" i="13" s="1"/>
  <c r="BB30" i="13"/>
  <c r="BB31" i="13"/>
  <c r="BB32" i="13"/>
  <c r="BB34" i="13"/>
  <c r="BC34" i="13" s="1"/>
  <c r="BB35" i="13"/>
  <c r="BB36" i="13"/>
  <c r="BB40" i="13"/>
  <c r="BB43" i="13"/>
  <c r="BB44" i="13"/>
  <c r="AY12" i="13"/>
  <c r="BD13" i="13"/>
  <c r="AY17" i="13"/>
  <c r="AY18" i="13"/>
  <c r="AY19" i="13"/>
  <c r="AY20" i="13"/>
  <c r="AY21" i="13"/>
  <c r="AY22" i="13"/>
  <c r="BD23" i="13"/>
  <c r="BD25" i="13"/>
  <c r="AY28" i="13"/>
  <c r="AZ28" i="13" s="1"/>
  <c r="AY29" i="13"/>
  <c r="AY30" i="13"/>
  <c r="AY31" i="13"/>
  <c r="AY32" i="13"/>
  <c r="AY34" i="13"/>
  <c r="AY35" i="13"/>
  <c r="BD36" i="13"/>
  <c r="AY37" i="13"/>
  <c r="AZ37" i="13" s="1"/>
  <c r="BD38" i="13"/>
  <c r="AY43" i="13"/>
  <c r="AY44" i="13"/>
  <c r="BE43" i="13" l="1"/>
  <c r="BF28" i="13"/>
  <c r="BD34" i="13"/>
  <c r="BD22" i="13"/>
  <c r="AY36" i="13"/>
  <c r="AZ36" i="13" s="1"/>
  <c r="BD21" i="13"/>
  <c r="BD28" i="13"/>
  <c r="BD16" i="13"/>
  <c r="BD40" i="13"/>
  <c r="BD27" i="13"/>
  <c r="BD15" i="13"/>
  <c r="BC35" i="13"/>
  <c r="BC22" i="13"/>
  <c r="BD26" i="13"/>
  <c r="AZ12" i="13"/>
  <c r="BD39" i="13"/>
  <c r="BD14" i="13"/>
  <c r="BE34" i="13"/>
  <c r="BE21" i="13"/>
  <c r="AY26" i="13"/>
  <c r="BE26" i="13" s="1"/>
  <c r="BD12" i="13"/>
  <c r="AY16" i="13"/>
  <c r="AZ16" i="13" s="1"/>
  <c r="BF16" i="13" s="1"/>
  <c r="AY25" i="13"/>
  <c r="AZ25" i="13" s="1"/>
  <c r="AY23" i="13"/>
  <c r="AZ23" i="13" s="1"/>
  <c r="BE35" i="13"/>
  <c r="BD37" i="13"/>
  <c r="BD24" i="13"/>
  <c r="BE32" i="13"/>
  <c r="BE20" i="13"/>
  <c r="AY39" i="13"/>
  <c r="AZ39" i="13" s="1"/>
  <c r="AY14" i="13"/>
  <c r="BE14" i="13" s="1"/>
  <c r="AY24" i="13"/>
  <c r="AZ24" i="13" s="1"/>
  <c r="BE22" i="13"/>
  <c r="BE19" i="13"/>
  <c r="AZ31" i="13"/>
  <c r="AZ19" i="13"/>
  <c r="AY38" i="13"/>
  <c r="AZ38" i="13" s="1"/>
  <c r="AY13" i="13"/>
  <c r="AZ13" i="13" s="1"/>
  <c r="BB39" i="13"/>
  <c r="BC39" i="13" s="1"/>
  <c r="BE31" i="13"/>
  <c r="BB29" i="13"/>
  <c r="BC29" i="13" s="1"/>
  <c r="BD35" i="13"/>
  <c r="BC26" i="13"/>
  <c r="BC14" i="13"/>
  <c r="BB17" i="13"/>
  <c r="BC17" i="13" s="1"/>
  <c r="AZ44" i="13"/>
  <c r="BE44" i="13"/>
  <c r="AZ30" i="13"/>
  <c r="BE30" i="13"/>
  <c r="AZ18" i="13"/>
  <c r="BE18" i="13"/>
  <c r="AY40" i="13"/>
  <c r="BE40" i="13" s="1"/>
  <c r="AY27" i="13"/>
  <c r="BE27" i="13" s="1"/>
  <c r="AY15" i="13"/>
  <c r="BE15" i="13" s="1"/>
  <c r="BB38" i="13"/>
  <c r="BC38" i="13" s="1"/>
  <c r="BB25" i="13"/>
  <c r="BC25" i="13" s="1"/>
  <c r="BB13" i="13"/>
  <c r="BB37" i="13"/>
  <c r="BC37" i="13" s="1"/>
  <c r="BF37" i="13" s="1"/>
  <c r="BB24" i="13"/>
  <c r="BC24" i="13" s="1"/>
  <c r="BB12" i="13"/>
  <c r="BC12" i="13" s="1"/>
  <c r="BC36" i="13"/>
  <c r="BC23" i="13"/>
  <c r="AZ35" i="13"/>
  <c r="AZ22" i="13"/>
  <c r="BC32" i="13"/>
  <c r="BC20" i="13"/>
  <c r="BD31" i="13"/>
  <c r="BD19" i="13"/>
  <c r="BD32" i="13"/>
  <c r="AZ34" i="13"/>
  <c r="BF34" i="13" s="1"/>
  <c r="AZ21" i="13"/>
  <c r="BF21" i="13" s="1"/>
  <c r="BC31" i="13"/>
  <c r="BC19" i="13"/>
  <c r="BD44" i="13"/>
  <c r="BD30" i="13"/>
  <c r="BD18" i="13"/>
  <c r="AZ32" i="13"/>
  <c r="AZ20" i="13"/>
  <c r="BC44" i="13"/>
  <c r="BC30" i="13"/>
  <c r="BC18" i="13"/>
  <c r="BD43" i="13"/>
  <c r="BD29" i="13"/>
  <c r="BD17" i="13"/>
  <c r="BE28" i="13"/>
  <c r="BD20" i="13"/>
  <c r="BC43" i="13"/>
  <c r="AZ43" i="13"/>
  <c r="AZ29" i="13"/>
  <c r="AZ17" i="13"/>
  <c r="BC40" i="13"/>
  <c r="BC27" i="13"/>
  <c r="BC15" i="13"/>
  <c r="BE29" i="13" l="1"/>
  <c r="BF35" i="13"/>
  <c r="BF22" i="13"/>
  <c r="BE36" i="13"/>
  <c r="BF43" i="13"/>
  <c r="BE23" i="13"/>
  <c r="BE17" i="13"/>
  <c r="BF36" i="13"/>
  <c r="BE16" i="13"/>
  <c r="BE13" i="13"/>
  <c r="BF24" i="13"/>
  <c r="BF19" i="13"/>
  <c r="AZ26" i="13"/>
  <c r="BF26" i="13" s="1"/>
  <c r="BE37" i="13"/>
  <c r="BE25" i="13"/>
  <c r="AZ40" i="13"/>
  <c r="BF40" i="13" s="1"/>
  <c r="BE38" i="13"/>
  <c r="BF17" i="13"/>
  <c r="BF20" i="13"/>
  <c r="BF12" i="13"/>
  <c r="BF31" i="13"/>
  <c r="BF39" i="13"/>
  <c r="BE24" i="13"/>
  <c r="BE39" i="13"/>
  <c r="BF29" i="13"/>
  <c r="AZ27" i="13"/>
  <c r="BF27" i="13" s="1"/>
  <c r="BF23" i="13"/>
  <c r="BF25" i="13"/>
  <c r="BF38" i="13"/>
  <c r="AZ14" i="13"/>
  <c r="BF14" i="13" s="1"/>
  <c r="BC13" i="13"/>
  <c r="BF13" i="13" s="1"/>
  <c r="BE12" i="13"/>
  <c r="BF32" i="13"/>
  <c r="BF44" i="13"/>
  <c r="BF30" i="13"/>
  <c r="AZ15" i="13"/>
  <c r="BF15" i="13" s="1"/>
  <c r="BF18" i="13"/>
  <c r="BQ44" i="13"/>
  <c r="BP42" i="13"/>
  <c r="BQ40" i="13"/>
  <c r="BQ36" i="13"/>
  <c r="BP43" i="13"/>
  <c r="BQ41" i="13"/>
  <c r="BQ39" i="13"/>
  <c r="BP37" i="13"/>
  <c r="BP35" i="13"/>
  <c r="BP36" i="13" l="1"/>
  <c r="BP39" i="13"/>
  <c r="BP41" i="13"/>
  <c r="BP44" i="13"/>
  <c r="BQ43" i="13"/>
  <c r="BP40" i="13"/>
  <c r="BQ42" i="13"/>
  <c r="BQ35" i="13"/>
  <c r="BQ37" i="13"/>
  <c r="BP38" i="13"/>
  <c r="BQ38" i="13"/>
  <c r="BP23" i="13" l="1"/>
  <c r="BQ23" i="13"/>
  <c r="BP21" i="13"/>
  <c r="BQ21" i="13"/>
  <c r="BP19" i="13"/>
  <c r="BQ19" i="13"/>
  <c r="BQ20" i="13"/>
  <c r="BP20" i="13"/>
  <c r="BP26" i="13"/>
  <c r="BQ26" i="13"/>
  <c r="BP28" i="13"/>
  <c r="BQ28" i="13"/>
  <c r="BP25" i="13"/>
  <c r="BQ25" i="13"/>
  <c r="BQ27" i="13"/>
  <c r="BP27" i="13"/>
  <c r="BQ22" i="13"/>
  <c r="BP22" i="13"/>
  <c r="BP24" i="13"/>
  <c r="BQ24" i="13"/>
  <c r="BD9" i="13"/>
  <c r="BD45" i="13" s="1"/>
  <c r="BB9" i="13"/>
  <c r="BC9" i="13" s="1"/>
  <c r="BA45" i="13"/>
  <c r="AY9" i="13"/>
  <c r="BQ16" i="13" l="1"/>
  <c r="BP16" i="13"/>
  <c r="BP11" i="13"/>
  <c r="BQ11" i="13"/>
  <c r="BP12" i="13"/>
  <c r="BQ12" i="13"/>
  <c r="BP9" i="13"/>
  <c r="BQ9" i="13"/>
  <c r="BP13" i="13"/>
  <c r="BQ13" i="13"/>
  <c r="BQ14" i="13"/>
  <c r="BP14" i="13"/>
  <c r="BP15" i="13"/>
  <c r="BQ15" i="13"/>
  <c r="BQ18" i="13"/>
  <c r="BP18" i="13"/>
  <c r="BP29" i="13"/>
  <c r="BQ29" i="13"/>
  <c r="BP31" i="13"/>
  <c r="BQ31" i="13"/>
  <c r="BQ30" i="13"/>
  <c r="BP30" i="13"/>
  <c r="BP10" i="13"/>
  <c r="BQ10" i="13"/>
  <c r="BP34" i="13"/>
  <c r="BQ34" i="13"/>
  <c r="BP32" i="13"/>
  <c r="BQ32" i="13"/>
  <c r="BE9" i="13"/>
  <c r="BB45" i="13"/>
  <c r="AY45" i="13"/>
  <c r="AZ9" i="13"/>
  <c r="BF9" i="13" s="1"/>
  <c r="BE45" i="13" l="1"/>
  <c r="BC45" i="13"/>
  <c r="AZ45" i="13"/>
  <c r="BF45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</authors>
  <commentList>
    <comment ref="R6" authorId="0" shapeId="0" xr:uid="{78DC8A4F-39E2-4B6F-80E1-9C572AC09DB6}">
      <text>
        <r>
          <rPr>
            <b/>
            <sz val="9"/>
            <color indexed="81"/>
            <rFont val="Tahoma"/>
            <family val="2"/>
            <charset val="238"/>
          </rPr>
          <t>Aleksandra Remeczy 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<sst xmlns="http://schemas.openxmlformats.org/spreadsheetml/2006/main" count="950" uniqueCount="373">
  <si>
    <t>DANE NABYWCY</t>
  </si>
  <si>
    <t>ADRES PUNKTU POBORU</t>
  </si>
  <si>
    <t>DANE PUNKTU POBORU PALIWA GAZOWEGO</t>
  </si>
  <si>
    <t>ILOŚĆ MIESIĘCY W OKRESIE</t>
  </si>
  <si>
    <t>ZAMÓWIENIE PODSTAWOWE</t>
  </si>
  <si>
    <t>PRAWO OPCJI "+20%"</t>
  </si>
  <si>
    <t>ZAMÓWIENIE PODSTAWOWE WRAZ Z PRAWEM OPCJI "+20%"</t>
  </si>
  <si>
    <t>Obszar taryfowy</t>
  </si>
  <si>
    <t>DANE OBECNIE OBOWIĄZUJĄCEJ UMOWY KOMPLEKSOWEJ</t>
  </si>
  <si>
    <t>LP</t>
  </si>
  <si>
    <t>NAZWA</t>
  </si>
  <si>
    <t>NIP</t>
  </si>
  <si>
    <t>ULICA</t>
  </si>
  <si>
    <t>NR DOMU</t>
  </si>
  <si>
    <t>KOD POCZTOWY</t>
  </si>
  <si>
    <t>MIEJSCOWOŚĆ</t>
  </si>
  <si>
    <t>NR LOKALU</t>
  </si>
  <si>
    <t>NAZWA OSD</t>
  </si>
  <si>
    <t>NR IDENT. PUNKTU POBORU/NUMER PPG</t>
  </si>
  <si>
    <t>GRUPA TARYFOWA OSD</t>
  </si>
  <si>
    <t>MOC UMOWNA [Kwh/h]</t>
  </si>
  <si>
    <t>RODZAJ PALIWA GAZOWEGO</t>
  </si>
  <si>
    <t>PRZEZNACZENIE PALIWA GAZOWEGO</t>
  </si>
  <si>
    <t>WOLUMEN ZAMÓWIENIA PODSTAWOWEGO</t>
  </si>
  <si>
    <t xml:space="preserve">WOLUMEN PRAWA OPCJI "+20%" </t>
  </si>
  <si>
    <t>WOLUMEN ZAMÓWIENIA PODSTAWOWEGO WRAZ Z PRAWEM OPCJI "+20%"</t>
  </si>
  <si>
    <t>OBECNY NUMER UMOWY</t>
  </si>
  <si>
    <t>NAZWA OBECNEGO SPRZEDAWCY</t>
  </si>
  <si>
    <t>DATA OBOWIĄZYWANIA UMOWY</t>
  </si>
  <si>
    <t>OKRES UMOWY (CZAS OKREŚLONY / NIEOKREŚLONY)</t>
  </si>
  <si>
    <t>KONIECZNOŚĆ WYPOWIADANIA (TAK/NIE)</t>
  </si>
  <si>
    <t>OKRES WYPOWIEDZENIA</t>
  </si>
  <si>
    <t>ZMIANA SPRZEDAWCY (PIERWSZA / KOLEJNA)</t>
  </si>
  <si>
    <t>[szt]</t>
  </si>
  <si>
    <t>[kWh]</t>
  </si>
  <si>
    <t>SUMA</t>
  </si>
  <si>
    <t>wolumen objęty ochroną taryfową</t>
  </si>
  <si>
    <t>Wolumen Razem</t>
  </si>
  <si>
    <t>Sieć Badawcza Łukasiewicz - Instytut Technik Innowacyjnych EMAG</t>
  </si>
  <si>
    <t>Leopolda</t>
  </si>
  <si>
    <t>40-189</t>
  </si>
  <si>
    <t>Katowice</t>
  </si>
  <si>
    <t>Długa</t>
  </si>
  <si>
    <t>-</t>
  </si>
  <si>
    <t>41-506</t>
  </si>
  <si>
    <t>Chorzów</t>
  </si>
  <si>
    <t>Polska Spółka Gazownictwa Sp. z o.o.</t>
  </si>
  <si>
    <t>8018590365500005543569</t>
  </si>
  <si>
    <t>W-5.1</t>
  </si>
  <si>
    <t>E</t>
  </si>
  <si>
    <t>ogrzewanie pomieszczeń</t>
  </si>
  <si>
    <t>zabrzański</t>
  </si>
  <si>
    <t>PGNiG Obrót Detaliczny Sp. z o.o.</t>
  </si>
  <si>
    <t>KOLEJNA</t>
  </si>
  <si>
    <t>44-100</t>
  </si>
  <si>
    <t>Gliwice</t>
  </si>
  <si>
    <t>ogrzewanie</t>
  </si>
  <si>
    <t>Sieć Badawcza Łukasiewicz - Instytut Chemii Przemysłowej imienia Profesora Ignacego Mościckiego</t>
  </si>
  <si>
    <t xml:space="preserve">Ludwika Rydygiera </t>
  </si>
  <si>
    <t>01-793</t>
  </si>
  <si>
    <t>Warszawa</t>
  </si>
  <si>
    <t>Polska Spółka Gazownictwa Sp. z o.o. Oddział Warszawa</t>
  </si>
  <si>
    <t>80185 903655000 19280306</t>
  </si>
  <si>
    <t>ogrzewanie pomieszczeń, wytwarzanie pary technologicznej</t>
  </si>
  <si>
    <t>Staroscińska</t>
  </si>
  <si>
    <t>02-516</t>
  </si>
  <si>
    <t>801859 03655000 19220197</t>
  </si>
  <si>
    <t>ogrzewanie pomieszczeń, podgrzewanie wody</t>
  </si>
  <si>
    <t>warszawski</t>
  </si>
  <si>
    <t>Sieć Badawcza Łukasiewicz - Instytut Ceramiki i Materiałów Budowlanych</t>
  </si>
  <si>
    <t>Cementowa</t>
  </si>
  <si>
    <t>31-983</t>
  </si>
  <si>
    <t>Kraków</t>
  </si>
  <si>
    <t>Toszecka</t>
  </si>
  <si>
    <t>Polska Spółka Gazownictwa Sp. z o.o. Oddział Zabrze</t>
  </si>
  <si>
    <t>8018590365500000000128</t>
  </si>
  <si>
    <t>W-5.1 ZA</t>
  </si>
  <si>
    <t>produkcja</t>
  </si>
  <si>
    <t>Oświęcimska</t>
  </si>
  <si>
    <t>45-641</t>
  </si>
  <si>
    <t>Opole</t>
  </si>
  <si>
    <t>8018590365500000043958</t>
  </si>
  <si>
    <t>ogrzewanie pomieszczeń i podgrzewanie wody</t>
  </si>
  <si>
    <t xml:space="preserve">Cementowa </t>
  </si>
  <si>
    <t>Postępu</t>
  </si>
  <si>
    <t>02-676</t>
  </si>
  <si>
    <t>Polska Spółka Gazownictwa sp. z o.o.</t>
  </si>
  <si>
    <t>W-5.1 WA</t>
  </si>
  <si>
    <t>produkcja, ogrzewanie pomieszczeń</t>
  </si>
  <si>
    <t>Kupiecka</t>
  </si>
  <si>
    <t>03-046</t>
  </si>
  <si>
    <t>8018590365500030036081</t>
  </si>
  <si>
    <t>525 000 76 26</t>
  </si>
  <si>
    <t>Lipowa</t>
  </si>
  <si>
    <t>30-702</t>
  </si>
  <si>
    <t>8018590365500019384547</t>
  </si>
  <si>
    <t>W-5.1 TA</t>
  </si>
  <si>
    <t>tarnowski</t>
  </si>
  <si>
    <t>Sieć Badawcza Łukasiewicz - Instytut Ciężkiej Syntezy Organicznej "BLACHOWNIA"</t>
  </si>
  <si>
    <t>Energetyków</t>
  </si>
  <si>
    <t>47-225</t>
  </si>
  <si>
    <t>Kędzierzyn-Koźle</t>
  </si>
  <si>
    <t>8018590365500013261745</t>
  </si>
  <si>
    <t>W-6A.1</t>
  </si>
  <si>
    <t>ogrzewanie i ciepła woda użytkowa</t>
  </si>
  <si>
    <t>Sieć Badawcza Łukasiewicz - Instytut Mikroelektroniki i Fotoniki</t>
  </si>
  <si>
    <t>32/46</t>
  </si>
  <si>
    <t>02-668</t>
  </si>
  <si>
    <t>05-500</t>
  </si>
  <si>
    <t>Puławska</t>
  </si>
  <si>
    <t>Piaseczno</t>
  </si>
  <si>
    <t>Al. Lotników</t>
  </si>
  <si>
    <t>Sieć Badawcza Łukasiewicz - Instytut Przemysłu Organicznego</t>
  </si>
  <si>
    <t>Annopol</t>
  </si>
  <si>
    <t>03-236</t>
  </si>
  <si>
    <t>Doświadczalna</t>
  </si>
  <si>
    <t>43-200</t>
  </si>
  <si>
    <t>Pszczyna</t>
  </si>
  <si>
    <t>8018590365500000029266</t>
  </si>
  <si>
    <t>W-5.1_ZA</t>
  </si>
  <si>
    <t>8018590365500008858301</t>
  </si>
  <si>
    <t>Sieć Badawcza Łukasiewicz - Instytut Elektrotechniki</t>
  </si>
  <si>
    <t xml:space="preserve">Mieczysława Pożaryskiego </t>
  </si>
  <si>
    <t>28</t>
  </si>
  <si>
    <t>04-703</t>
  </si>
  <si>
    <t>Marie Skłodowskiej-Curie</t>
  </si>
  <si>
    <t>55/61</t>
  </si>
  <si>
    <t>50-369</t>
  </si>
  <si>
    <t>Wrocław</t>
  </si>
  <si>
    <t>Polska Spółka Gazownictwa Sp. z o.o. Oddział Wrocław</t>
  </si>
  <si>
    <t>8018590365500038862767</t>
  </si>
  <si>
    <t>W-3.6_WR</t>
  </si>
  <si>
    <t>≤ 110</t>
  </si>
  <si>
    <t>8018590365500019233296</t>
  </si>
  <si>
    <t>W-6A.1_WA</t>
  </si>
  <si>
    <t>wrocławski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</si>
  <si>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</si>
  <si>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</si>
  <si>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</si>
  <si>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</si>
  <si>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</si>
  <si>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</si>
  <si>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 xml:space="preserve">Polska Spółka Gazownictwa Sp. z o.o. </t>
  </si>
  <si>
    <t>W-1.1</t>
  </si>
  <si>
    <t>technologiczne</t>
  </si>
  <si>
    <t xml:space="preserve">Oboźna </t>
  </si>
  <si>
    <t>W-2.1</t>
  </si>
  <si>
    <t>socjalne</t>
  </si>
  <si>
    <t>Zakopiańska</t>
  </si>
  <si>
    <t>W-3.6</t>
  </si>
  <si>
    <t>Sieć Badawcza Łukasiewicz - Łódzki Instytut Technologiczny</t>
  </si>
  <si>
    <t>Marii Skłodowskiej-Curie</t>
  </si>
  <si>
    <t>19/27</t>
  </si>
  <si>
    <t>90-570</t>
  </si>
  <si>
    <t>Łódź</t>
  </si>
  <si>
    <t>Śnieżna</t>
  </si>
  <si>
    <t>92-103</t>
  </si>
  <si>
    <t>8018590365500019227554</t>
  </si>
  <si>
    <t>kotłownia gazowa, produkcja pary tech.</t>
  </si>
  <si>
    <t>Zgierska</t>
  </si>
  <si>
    <t>91-462</t>
  </si>
  <si>
    <t>8018590365500019216572</t>
  </si>
  <si>
    <t>kotłownia gazowa,
c.o. + c.w.u.</t>
  </si>
  <si>
    <t>Sieć Badawcza Łukasiewicz - Przemysłowy Instytut automatyki i Pomiarów PIAP</t>
  </si>
  <si>
    <t>Al.. Jerozolimskie</t>
  </si>
  <si>
    <t>02-486</t>
  </si>
  <si>
    <t>8018590365500019211362</t>
  </si>
  <si>
    <t>C.O.   C.W.</t>
  </si>
  <si>
    <t>Sieć Badawcza Łukasiewicz - PORT Polski Ośrodek Rozwoju Technologii</t>
  </si>
  <si>
    <t>Stabłowicka</t>
  </si>
  <si>
    <t>54-066</t>
  </si>
  <si>
    <t>8018590365500019070365</t>
  </si>
  <si>
    <t>8018590365500019059957</t>
  </si>
  <si>
    <t>525-000-85-19</t>
  </si>
  <si>
    <t>Mrówcza</t>
  </si>
  <si>
    <t>04-697</t>
  </si>
  <si>
    <t>193a</t>
  </si>
  <si>
    <t>40-157</t>
  </si>
  <si>
    <t>8018590365500000016136</t>
  </si>
  <si>
    <t>Duchnicka</t>
  </si>
  <si>
    <t>01-796</t>
  </si>
  <si>
    <t>W-4</t>
  </si>
  <si>
    <t>Polska Spółka Gazownictwa Sp. zo.o. Oddział Warszawa</t>
  </si>
  <si>
    <t>Polska Spółka Gazownictwa Sp. zo.o. Oddział Zabrze</t>
  </si>
  <si>
    <t>piec hartowniczy</t>
  </si>
  <si>
    <t>poniżej 110</t>
  </si>
  <si>
    <t>piec do azotowania</t>
  </si>
  <si>
    <t>Sieć Badawcza Łukasiewicz - Instytut Inżynierii Materiałów Polimerowych i Barwników</t>
  </si>
  <si>
    <t>879-017-06-91</t>
  </si>
  <si>
    <t xml:space="preserve">M. Skłodowskiej - Curie </t>
  </si>
  <si>
    <t>87-100</t>
  </si>
  <si>
    <t>Toruń</t>
  </si>
  <si>
    <t>Harcerska</t>
  </si>
  <si>
    <t>05-820</t>
  </si>
  <si>
    <t>Piastów</t>
  </si>
  <si>
    <t>Sieć Badawcza Łukasiewicz - Instytut Metali Nieżelaznych</t>
  </si>
  <si>
    <t>Sowińskiego</t>
  </si>
  <si>
    <t>8018590365500000005093</t>
  </si>
  <si>
    <t>W-6A.1_ZA</t>
  </si>
  <si>
    <t>do celów opałowych</t>
  </si>
  <si>
    <t xml:space="preserve">Piłsudskiego </t>
  </si>
  <si>
    <t>Skawina</t>
  </si>
  <si>
    <t>Boryszew S.A.</t>
  </si>
  <si>
    <t>Zasilanie 1, nr urz. 210193</t>
  </si>
  <si>
    <t>G-2</t>
  </si>
  <si>
    <t>ogrzewanie, produkcja</t>
  </si>
  <si>
    <t>32-050</t>
  </si>
  <si>
    <t>Estkowskiego</t>
  </si>
  <si>
    <t>61-755</t>
  </si>
  <si>
    <t>Poznań</t>
  </si>
  <si>
    <t xml:space="preserve">Starołęcka </t>
  </si>
  <si>
    <t>61-361</t>
  </si>
  <si>
    <t>Polska Spółka Gazownictwa Sp. z o.o. Oddział Poznań</t>
  </si>
  <si>
    <t>8018590365500019153891</t>
  </si>
  <si>
    <t>W-5.1_PO</t>
  </si>
  <si>
    <t>Szyperska</t>
  </si>
  <si>
    <t>15-18</t>
  </si>
  <si>
    <t>8018590365500019144226</t>
  </si>
  <si>
    <t>poznański</t>
  </si>
  <si>
    <t>Polska Spółka Gazownictwa Sp. z o.o. Oddział w Zabrzu</t>
  </si>
  <si>
    <t>Sieć Badawcza Łukasiewicz - Warszawski Instytut Technologiczny</t>
  </si>
  <si>
    <t>Sieć Badawcza Łukasiewicz - Poznański Instytut Technologiczny</t>
  </si>
  <si>
    <t>W-5.1_WA</t>
  </si>
  <si>
    <t>8018590365500019264795</t>
  </si>
  <si>
    <t>8018590365500019250699</t>
  </si>
  <si>
    <t>8018590365500061826873</t>
  </si>
  <si>
    <t>8018590365500063190781</t>
  </si>
  <si>
    <t>8018590365500068234145</t>
  </si>
  <si>
    <t>8018590365500062682102</t>
  </si>
  <si>
    <t>W-8.1 ZA</t>
  </si>
  <si>
    <t>W-6A.1 WA</t>
  </si>
  <si>
    <t>Wolumen objęty ochroną taryfową</t>
  </si>
  <si>
    <t>[%]</t>
  </si>
  <si>
    <t>8018590365500019279294</t>
  </si>
  <si>
    <t>8018590365500019287541</t>
  </si>
  <si>
    <t>8018590365500076614847</t>
  </si>
  <si>
    <t>8018590365500076508337</t>
  </si>
  <si>
    <t>8018590365500019387135</t>
  </si>
  <si>
    <t>8018590365500076614441</t>
  </si>
  <si>
    <t>Al. Jerozolimskie</t>
  </si>
  <si>
    <t>Al.Korfantego</t>
  </si>
  <si>
    <t>8a</t>
  </si>
  <si>
    <t>8018590365500030441557</t>
  </si>
  <si>
    <t>badania, podgrzewanie pomiesdczeń, podgrzewanie wody</t>
  </si>
  <si>
    <t>K1</t>
  </si>
  <si>
    <t>K2</t>
  </si>
  <si>
    <t>K3</t>
  </si>
  <si>
    <t>K4</t>
  </si>
  <si>
    <t>K12</t>
  </si>
  <si>
    <t>K23</t>
  </si>
  <si>
    <t>K34</t>
  </si>
  <si>
    <t>K45</t>
  </si>
  <si>
    <t>K16</t>
  </si>
  <si>
    <t>K27</t>
  </si>
  <si>
    <t>K38</t>
  </si>
  <si>
    <t>K49</t>
  </si>
  <si>
    <t>K5</t>
  </si>
  <si>
    <t>K6</t>
  </si>
  <si>
    <t>K7</t>
  </si>
  <si>
    <t>K8</t>
  </si>
  <si>
    <t>K9</t>
  </si>
  <si>
    <t>K10</t>
  </si>
  <si>
    <t>K11</t>
  </si>
  <si>
    <t>K13</t>
  </si>
  <si>
    <t>K14</t>
  </si>
  <si>
    <t>K15</t>
  </si>
  <si>
    <t>K17</t>
  </si>
  <si>
    <t>K18</t>
  </si>
  <si>
    <t>K21</t>
  </si>
  <si>
    <t>K22</t>
  </si>
  <si>
    <t>K24</t>
  </si>
  <si>
    <t>K25</t>
  </si>
  <si>
    <t>K26</t>
  </si>
  <si>
    <t>K28</t>
  </si>
  <si>
    <t>K29</t>
  </si>
  <si>
    <t>K30</t>
  </si>
  <si>
    <t>K31</t>
  </si>
  <si>
    <t>K32</t>
  </si>
  <si>
    <t>K33</t>
  </si>
  <si>
    <t>K35</t>
  </si>
  <si>
    <t>K36</t>
  </si>
  <si>
    <t>K37</t>
  </si>
  <si>
    <t>K39</t>
  </si>
  <si>
    <t>K40</t>
  </si>
  <si>
    <t>K41</t>
  </si>
  <si>
    <t>K42</t>
  </si>
  <si>
    <t>K43</t>
  </si>
  <si>
    <t>K44</t>
  </si>
  <si>
    <t>K46</t>
  </si>
  <si>
    <t>K47</t>
  </si>
  <si>
    <t>K48</t>
  </si>
  <si>
    <t>K50</t>
  </si>
  <si>
    <t>K53</t>
  </si>
  <si>
    <t>PIERWSZA MOŻLIWA DATA ROZPOCZĘCIA DOSTAWY W RAMACH WSPÓLNEGO POSTĘPOWANIA</t>
  </si>
  <si>
    <t>Wolumen nieobjęty ochroną taryfową</t>
  </si>
  <si>
    <t>wolumen nieobjęty ochroną taryfową</t>
  </si>
  <si>
    <t>W-4_ZA</t>
  </si>
  <si>
    <t>K19</t>
  </si>
  <si>
    <t>K20</t>
  </si>
  <si>
    <t>K51</t>
  </si>
  <si>
    <t>K52</t>
  </si>
  <si>
    <t>K54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</si>
  <si>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</si>
  <si>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</si>
  <si>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</si>
  <si>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</si>
  <si>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</si>
  <si>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</si>
  <si>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</si>
  <si>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</si>
  <si>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</si>
  <si>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</si>
  <si>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</si>
  <si>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</si>
  <si>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</si>
  <si>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</si>
  <si>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</si>
  <si>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SZACOWANE ZAPOTRZEBOWANIE NA PALIWO GAZOWE W OKRESIE 01.10.2024-31.12.2025 [kWh]</t>
  </si>
  <si>
    <t>15 m-cy</t>
  </si>
  <si>
    <t>OKREŚLONY</t>
  </si>
  <si>
    <t>NIE</t>
  </si>
  <si>
    <t>UM/1988/03/FH/501/24</t>
  </si>
  <si>
    <t>UM/FI-2/212/89/1/2024</t>
  </si>
  <si>
    <t>FT.271.1.2024</t>
  </si>
  <si>
    <t>palniki laboratoryjne, gotowanie posiłków</t>
  </si>
  <si>
    <t>26/ZP/2024</t>
  </si>
  <si>
    <t>F2/6/59/24</t>
  </si>
  <si>
    <t>UM/ZP/SBŁ/23/24</t>
  </si>
  <si>
    <t>UM/14/03/2024/NA</t>
  </si>
  <si>
    <t>U/32/2024</t>
  </si>
  <si>
    <t>4/FO-N/2024</t>
  </si>
  <si>
    <t>CZ/01/2024</t>
  </si>
  <si>
    <t>0081/2024/UZ</t>
  </si>
  <si>
    <t>FZ/7/2024</t>
  </si>
  <si>
    <t>FL.11.2024</t>
  </si>
  <si>
    <t>UM/00047/2024</t>
  </si>
  <si>
    <t>FA/2024/020</t>
  </si>
  <si>
    <t>Podział procentowy wolumenu (październik 2024 - grudzień 2025)</t>
  </si>
  <si>
    <t>Opis przedmiotu zamówienia (10.2024-12.2025)</t>
  </si>
  <si>
    <t>Do końa roku 2024 100% - od 2025- 20%</t>
  </si>
  <si>
    <t>Do końa roku 2024 0% - od 2025- 80%</t>
  </si>
  <si>
    <t>8018590365500094852030</t>
  </si>
  <si>
    <t>BRAK</t>
  </si>
  <si>
    <t>10/2024
wolumen 
objęty
 ochroną taryfową</t>
  </si>
  <si>
    <t>10/2024
wolumen nieobjęty ochroną taryfową</t>
  </si>
  <si>
    <t>11/2024
wolumen 
objęty
 ochroną taryfową</t>
  </si>
  <si>
    <t>11/2024
wolumen nieobjęty ochroną taryfową</t>
  </si>
  <si>
    <t>12/2024
wolumen 
objęty 
ochroną taryfową</t>
  </si>
  <si>
    <t>12/2024
wolumen nieobjęty ochroną taryfową</t>
  </si>
  <si>
    <t>01/2025
wolumen 
objęty 
ochroną taryfową</t>
  </si>
  <si>
    <t>01/2025
wolumen nieobjęty ochroną taryfową</t>
  </si>
  <si>
    <t>02/2025
wolumen 
objęty 
ochroną taryfową</t>
  </si>
  <si>
    <t>02/2025
wolumen nieobjęty ochroną taryfową</t>
  </si>
  <si>
    <t>03/2025
wolumen 
objęty
 ochroną taryfową</t>
  </si>
  <si>
    <t>03/2025
wolumen nieobjęty ochroną taryfową</t>
  </si>
  <si>
    <t>04/2025
wolumen 
objęty 
ochroną taryfową</t>
  </si>
  <si>
    <t>04/2025
wolumen nieobjęty ochroną taryfową</t>
  </si>
  <si>
    <t>05/2025
wolumen 
objęty 
ochroną taryfową</t>
  </si>
  <si>
    <t>05/2025
wolumen nieobjęty ochroną taryfową</t>
  </si>
  <si>
    <t>06/2025
wolumen 
objęty 
ochroną taryfową</t>
  </si>
  <si>
    <t>06/2025
wolumen nieobjęty ochroną taryfową</t>
  </si>
  <si>
    <t>07/2025
wolumen 
objęty 
ochroną taryfową</t>
  </si>
  <si>
    <t>07/2025
wolumen nieobjęty ochroną taryfową</t>
  </si>
  <si>
    <t>08/2025
wolumen 
objęty 
ochroną taryfową</t>
  </si>
  <si>
    <t>08/2025
wolumen nieobjęty ochroną taryfową</t>
  </si>
  <si>
    <t>09/2025
wolumen 
objęty 
ochroną taryfową</t>
  </si>
  <si>
    <t>09/2025
wolumen nieobjęty ochroną taryfową</t>
  </si>
  <si>
    <t>10/2025
wolumen 
objęty 
ochroną taryfową</t>
  </si>
  <si>
    <t>10/2025
wolumen nieobjęty ochroną taryfową</t>
  </si>
  <si>
    <t>11/2025
wolumen 
objęty 
ochroną taryfową</t>
  </si>
  <si>
    <t>11/2025
wolumen nieobjęty ochroną taryfową</t>
  </si>
  <si>
    <t>12/2025
wolumen 
objęty
ochroną taryfową</t>
  </si>
  <si>
    <t>12/2025
wolumen nieobjęty ochroną taryfową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</si>
</sst>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\ _z_ł_-;\-* #,##0.000\ _z_ł_-;_-* &quot;-&quot;??\ _z_ł_-;_-@_-"/>
    <numFmt numFmtId="165" formatCode="d/mm/yyyy"/>
    <numFmt numFmtId="166" formatCode="0.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8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1"/>
      <color rgb="FFFF0000"/>
      <name val="Calibri"/>
      <family val="2"/>
      <scheme val="minor"/>
    </font>
    <font>
      <b/>
      <i/>
      <sz val="4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color rgb="FFFF000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</font>
    <font>
      <b/>
      <sz val="1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6" fontId="12" fillId="5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13" fillId="5" borderId="9" xfId="0" applyNumberFormat="1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/>
    </xf>
    <xf numFmtId="4" fontId="13" fillId="5" borderId="10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3" fontId="7" fillId="0" borderId="1" xfId="0" quotePrefix="1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" fontId="7" fillId="0" borderId="1" xfId="0" quotePrefix="1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" fontId="7" fillId="6" borderId="9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" fontId="7" fillId="6" borderId="10" xfId="0" applyNumberFormat="1" applyFont="1" applyFill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2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4" fontId="16" fillId="0" borderId="2" xfId="1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12" fontId="16" fillId="0" borderId="19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164" fontId="16" fillId="0" borderId="20" xfId="1" applyNumberFormat="1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65" fontId="16" fillId="0" borderId="2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2" borderId="0" xfId="0" applyFont="1" applyFill="1" applyAlignment="1">
      <alignment horizontal="center" vertical="center"/>
    </xf>
    <xf numFmtId="10" fontId="16" fillId="3" borderId="9" xfId="0" applyNumberFormat="1" applyFont="1" applyFill="1" applyBorder="1" applyAlignment="1">
      <alignment horizontal="center" vertical="center" wrapText="1"/>
    </xf>
    <xf numFmtId="10" fontId="16" fillId="3" borderId="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" fontId="7" fillId="3" borderId="9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7" fillId="3" borderId="10" xfId="1" applyNumberFormat="1" applyFont="1" applyFill="1" applyBorder="1" applyAlignment="1">
      <alignment horizontal="center" vertical="center" wrapText="1"/>
    </xf>
    <xf numFmtId="4" fontId="7" fillId="0" borderId="9" xfId="1" applyNumberFormat="1" applyFont="1" applyFill="1" applyBorder="1" applyAlignment="1">
      <alignment horizontal="center" vertical="center"/>
    </xf>
    <xf numFmtId="4" fontId="7" fillId="0" borderId="10" xfId="1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4" fontId="7" fillId="0" borderId="9" xfId="1" applyNumberFormat="1" applyFont="1" applyFill="1" applyBorder="1" applyAlignment="1">
      <alignment horizontal="center" vertical="center" wrapText="1"/>
    </xf>
    <xf numFmtId="4" fontId="7" fillId="0" borderId="10" xfId="1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" fontId="7" fillId="0" borderId="23" xfId="1" applyNumberFormat="1" applyFont="1" applyFill="1" applyBorder="1" applyAlignment="1">
      <alignment horizontal="center" vertical="center"/>
    </xf>
    <xf numFmtId="4" fontId="7" fillId="0" borderId="24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49" fontId="15" fillId="0" borderId="1" xfId="0" quotePrefix="1" applyNumberFormat="1" applyFont="1" applyBorder="1" applyAlignment="1">
      <alignment horizontal="center" vertical="center" wrapText="1"/>
    </xf>
    <xf numFmtId="4" fontId="15" fillId="0" borderId="10" xfId="1" applyNumberFormat="1" applyFont="1" applyFill="1" applyBorder="1" applyAlignment="1">
      <alignment horizontal="center" vertical="center"/>
    </xf>
    <xf numFmtId="4" fontId="15" fillId="0" borderId="9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4" fontId="16" fillId="0" borderId="10" xfId="1" applyNumberFormat="1" applyFont="1" applyFill="1" applyBorder="1" applyAlignment="1">
      <alignment horizontal="center" vertical="center"/>
    </xf>
    <xf numFmtId="4" fontId="16" fillId="0" borderId="9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7" fillId="0" borderId="26" xfId="2" applyNumberFormat="1" applyFont="1" applyFill="1" applyBorder="1" applyAlignment="1">
      <alignment horizontal="center" vertical="center"/>
    </xf>
    <xf numFmtId="4" fontId="7" fillId="0" borderId="25" xfId="2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" fontId="7" fillId="0" borderId="26" xfId="1" applyNumberFormat="1" applyFont="1" applyFill="1" applyBorder="1" applyAlignment="1">
      <alignment horizontal="center" vertical="center"/>
    </xf>
    <xf numFmtId="4" fontId="7" fillId="0" borderId="25" xfId="1" applyNumberFormat="1" applyFont="1" applyFill="1" applyBorder="1" applyAlignment="1">
      <alignment horizontal="center" vertical="center"/>
    </xf>
    <xf numFmtId="4" fontId="16" fillId="0" borderId="27" xfId="1" applyNumberFormat="1" applyFont="1" applyFill="1" applyBorder="1" applyAlignment="1">
      <alignment horizontal="center" vertical="center"/>
    </xf>
    <xf numFmtId="4" fontId="16" fillId="0" borderId="28" xfId="1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 wrapText="1"/>
    </xf>
    <xf numFmtId="0" fontId="2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2" fontId="20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2" fontId="20" fillId="3" borderId="13" xfId="0" applyNumberFormat="1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8" fillId="9" borderId="7" xfId="0" applyFont="1" applyFill="1" applyBorder="1" applyAlignment="1">
      <alignment horizontal="center" vertical="center" wrapText="1"/>
    </xf>
    <xf numFmtId="0" fontId="28" fillId="9" borderId="8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60FE4941-AB14-445B-801C-A9B5C92823A5}"/>
    <cellStyle name="Normalny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AC2D747-5986-4170-A13F-34E2E45A45D2}" name="Tabela114" displayName="Tabela114" ref="A8:BQ44" totalsRowShown="0" headerRowDxfId="73" dataDxfId="71" headerRowBorderDxfId="72" tableBorderDxfId="70" totalsRowBorderDxfId="69">
  <autoFilter ref="A8:BQ44" xr:uid="{26289E1E-0811-40B5-83B3-AC29C50F02AF}"/>
  <tableColumns count="69">
    <tableColumn id="1" xr3:uid="{D3002D4E-3740-42A2-A9A1-7F5A72D9EBAB}" name="K1" dataDxfId="68"/>
    <tableColumn id="2" xr3:uid="{57402127-A92B-488D-9F8C-C69EC33F6994}" name="K2" dataDxfId="67"/>
    <tableColumn id="3" xr3:uid="{3BD1406B-038C-4836-ACCD-2DE477DBA331}" name="K3" dataDxfId="66"/>
    <tableColumn id="4" xr3:uid="{C55A2CFD-724C-47AD-B614-FBF2E418747C}" name="K4" dataDxfId="65"/>
    <tableColumn id="5" xr3:uid="{FA4B652C-1A4F-4F7E-9E3B-EE5ED2540F12}" name="K5" dataDxfId="64"/>
    <tableColumn id="6" xr3:uid="{00756F5A-47DC-4FF3-A7CE-E6E58C33F1BB}" name="K6" dataDxfId="63"/>
    <tableColumn id="7" xr3:uid="{EA7E9E8D-D573-4576-B7E8-451F77E61EE1}" name="K7" dataDxfId="62"/>
    <tableColumn id="8" xr3:uid="{48A5CF22-3020-4EC8-BD05-BE5774609D2F}" name="K8" dataDxfId="61"/>
    <tableColumn id="9" xr3:uid="{8B9D4BD8-B584-4419-8CFB-BD835247C65B}" name="K9" dataDxfId="60"/>
    <tableColumn id="10" xr3:uid="{E8B1965D-02D6-4373-8AC0-632C28A8214E}" name="K10" dataDxfId="59"/>
    <tableColumn id="11" xr3:uid="{218A6D60-E609-410E-A864-E98D9CDEA21D}" name="K11" dataDxfId="58"/>
    <tableColumn id="12" xr3:uid="{415F3EF1-4E77-43B5-9C21-67374C76B290}" name="K12" dataDxfId="57"/>
    <tableColumn id="13" xr3:uid="{8A60770D-0BEA-4257-B959-18CCC1C06602}" name="K13" dataDxfId="56"/>
    <tableColumn id="14" xr3:uid="{30EE725B-BA4A-4B3E-AAA0-7DABE618C32E}" name="K14" dataDxfId="55"/>
    <tableColumn id="15" xr3:uid="{167F9C0D-F743-46F1-828F-6E5B6F14120D}" name="K15" dataDxfId="54"/>
    <tableColumn id="16" xr3:uid="{E5EA73ED-EBBC-4A41-B3FB-ACF0CC998B58}" name="K16" dataDxfId="53"/>
    <tableColumn id="18" xr3:uid="{D5E68BE1-5FAA-4D80-8230-6BDE8466956E}" name="K17" dataDxfId="52"/>
    <tableColumn id="19" xr3:uid="{096F9ACF-2D51-438F-BB25-350B8BAFA26A}" name="K18" dataDxfId="51"/>
    <tableColumn id="43" xr3:uid="{8551ADCD-364A-4E5D-83AA-0183AAB59BCC}" name="K19" dataDxfId="50" dataCellStyle="Dziesiętny"/>
    <tableColumn id="63" xr3:uid="{9D2CDB55-66BE-41A9-9701-60E7AD105EF7}" name="K20" dataDxfId="49" dataCellStyle="Dziesiętny"/>
    <tableColumn id="34" xr3:uid="{B3CD6109-5915-4DDC-B502-C881811DC7E5}" name="K21" dataDxfId="48" dataCellStyle="Dziesiętny"/>
    <tableColumn id="42" xr3:uid="{19052CB2-D2AF-40EA-B79F-9E7BFB4DD119}" name="K22" dataDxfId="47" dataCellStyle="Dziesiętny"/>
    <tableColumn id="32" xr3:uid="{C9E535E9-A309-470F-87C0-95CAE758464B}" name="K23" dataDxfId="46" dataCellStyle="Dziesiętny"/>
    <tableColumn id="33" xr3:uid="{9304FADE-6D60-48B0-9C69-80F3118D86BB}" name="K24" dataDxfId="45" dataCellStyle="Dziesiętny"/>
    <tableColumn id="28" xr3:uid="{8F41699A-DA0D-4C77-A5CB-63FD53F310C6}" name="K25" dataDxfId="44" dataCellStyle="Dziesiętny"/>
    <tableColumn id="29" xr3:uid="{805B6FF4-5F66-4D3F-886C-9BC60632588A}" name="K26" dataDxfId="43" dataCellStyle="Dziesiętny"/>
    <tableColumn id="21" xr3:uid="{EF00274B-96E0-423A-8464-8085A2E59CFE}" name="K27" dataDxfId="42" dataCellStyle="Dziesiętny"/>
    <tableColumn id="22" xr3:uid="{A0651AD5-789C-47BF-A2FB-0E9F30902AED}" name="K28" dataDxfId="41" dataCellStyle="Dziesiętny"/>
    <tableColumn id="17" xr3:uid="{318B93C6-E305-46EB-BF45-B6D5251FCF01}" name="K29" dataDxfId="40" dataCellStyle="Dziesiętny"/>
    <tableColumn id="20" xr3:uid="{424103C4-05C2-448E-8CBB-36FD4848B87B}" name="K30" dataDxfId="39" dataCellStyle="Dziesiętny"/>
    <tableColumn id="23" xr3:uid="{6A79FBFB-68D2-47E1-9056-94C7110195C1}" name="K31" dataDxfId="38" dataCellStyle="Dziesiętny"/>
    <tableColumn id="35" xr3:uid="{BFAFE0A7-D611-46B3-83B2-4C7B4BB46426}" name="K32" dataDxfId="37" dataCellStyle="Dziesiętny"/>
    <tableColumn id="24" xr3:uid="{90FB6472-567A-4C6D-AF0D-FFD09F95C613}" name="K33" dataDxfId="36" dataCellStyle="Dziesiętny"/>
    <tableColumn id="36" xr3:uid="{F96934F7-3CC7-45F1-A1EB-B1F4F960B82B}" name="K34" dataDxfId="35" dataCellStyle="Dziesiętny"/>
    <tableColumn id="25" xr3:uid="{BB4ACEFC-0DC1-40BF-A8CF-02BD7754E759}" name="K35" dataDxfId="34" dataCellStyle="Dziesiętny"/>
    <tableColumn id="37" xr3:uid="{99AC5044-CFD8-45F9-A819-0A39A05E5B43}" name="K36" dataDxfId="33" dataCellStyle="Dziesiętny"/>
    <tableColumn id="40" xr3:uid="{EE8AE7C2-B9BE-433E-AA41-85AFF13251DD}" name="K37" dataDxfId="32" dataCellStyle="Dziesiętny"/>
    <tableColumn id="41" xr3:uid="{0EE701BB-14F7-4D70-AA1D-B948CB33171E}" name="K38" dataDxfId="31" dataCellStyle="Dziesiętny"/>
    <tableColumn id="38" xr3:uid="{E0E7010C-68F3-4A31-8BB7-7BF14FF432B9}" name="K39" dataDxfId="30" dataCellStyle="Dziesiętny"/>
    <tableColumn id="39" xr3:uid="{0999B659-3CDF-49F1-AD0A-FD03D2890FCF}" name="K40" dataDxfId="29" dataCellStyle="Dziesiętny"/>
    <tableColumn id="31" xr3:uid="{A0DEF258-3327-4119-ABBF-41460387B340}" name="K41" dataDxfId="28" dataCellStyle="Dziesiętny"/>
    <tableColumn id="30" xr3:uid="{9EFCAEDC-CD15-4E25-A0E1-275833DCE436}" name="K42" dataDxfId="27" dataCellStyle="Dziesiętny"/>
    <tableColumn id="69" xr3:uid="{E89AE86A-D96C-4041-A378-C0D49C04D353}" name="K43" dataDxfId="26" dataCellStyle="Dziesiętny"/>
    <tableColumn id="68" xr3:uid="{EA544CAE-0EDC-43D3-A71A-5682BC414CF5}" name="K44" dataDxfId="25" dataCellStyle="Dziesiętny"/>
    <tableColumn id="67" xr3:uid="{C2DC7577-BF0D-46BB-B37E-93C3FCF492A4}" name="K45" dataDxfId="24" dataCellStyle="Dziesiętny"/>
    <tableColumn id="66" xr3:uid="{92EC2603-B523-49C2-ADF8-3051F4FD195D}" name="K46" dataDxfId="23" dataCellStyle="Dziesiętny"/>
    <tableColumn id="65" xr3:uid="{2F143C1C-BEBF-4A60-BC85-DBF2DF667371}" name="K47" dataDxfId="22" dataCellStyle="Dziesiętny"/>
    <tableColumn id="64" xr3:uid="{8BC82131-2277-4E3A-93E3-E4040BFCDBB3}" name="K48" dataDxfId="21" dataCellStyle="Dziesiętny"/>
    <tableColumn id="44" xr3:uid="{CB9E6192-6FAD-4C37-A333-4B62E272ACAC}" name="K49" dataDxfId="20" dataCellStyle="Dziesiętny"/>
    <tableColumn id="60" xr3:uid="{27813350-0450-4B0C-8940-0BFB1E34290E}" name="K50" dataDxfId="19" dataCellStyle="Dziesiętny">
      <calculatedColumnFormula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calculatedColumnFormula>
    </tableColumn>
    <tableColumn id="61" xr3:uid="{46E2F2EA-A9E2-44D1-93B2-1E754134EF12}" name="K51" dataDxfId="18" dataCellStyle="Dziesiętny">
      <calculatedColumnFormula>Tabela114[[#This Row],[K50]]*20%</calculatedColumnFormula>
    </tableColumn>
    <tableColumn id="62" xr3:uid="{F45EBCD1-996D-486E-80CE-75A5873DB88E}" name="K52" dataDxfId="17" dataCellStyle="Dziesiętny">
      <calculatedColumnFormula>Tabela114[[#This Row],[K50]]+Tabela114[[#This Row],[K51]]</calculatedColumnFormula>
    </tableColumn>
    <tableColumn id="57" xr3:uid="{915B6DF9-F2C6-42C7-A13B-E80026F762A8}" name="K53" dataDxfId="16" dataCellStyle="Dziesiętny">
      <calculatedColumnFormula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calculatedColumnFormula>
    </tableColumn>
    <tableColumn id="58" xr3:uid="{A25D95EA-C669-4D5F-9663-7AB9BF5D1BC2}" name="K54" dataDxfId="15" dataCellStyle="Dziesiętny">
      <calculatedColumnFormula>Tabela114[[#This Row],[K53]]*20%</calculatedColumnFormula>
    </tableColumn>
    <tableColumn id="59" xr3:uid="{A0F2298E-8DD5-4667-BF6B-E4F86CD01094}" name="K55" dataDxfId="14" dataCellStyle="Dziesiętny">
      <calculatedColumnFormula>Tabela114[[#This Row],[K53]]+Tabela114[[#This Row],[K54]]</calculatedColumnFormula>
    </tableColumn>
    <tableColumn id="45" xr3:uid="{1E18ED36-42DD-4BB9-A206-946A4E137293}" name="K56" dataDxfId="13">
      <calculatedColumnFormula>Tabela114[[#This Row],[K50]]+Tabela114[[#This Row],[K53]]</calculatedColumnFormula>
    </tableColumn>
    <tableColumn id="46" xr3:uid="{9FA09A84-3E6E-4DE5-A44E-7E4A5C049D97}" name="K57" dataDxfId="12">
      <calculatedColumnFormula>Tabela114[[#This Row],[K51]]+Tabela114[[#This Row],[K54]]</calculatedColumnFormula>
    </tableColumn>
    <tableColumn id="47" xr3:uid="{6EFA8EE1-5457-4918-A677-484FBF76DA1B}" name="K58" dataDxfId="11">
      <calculatedColumnFormula>Tabela114[[#This Row],[K52]]+Tabela114[[#This Row],[K55]]</calculatedColumnFormula>
    </tableColumn>
    <tableColumn id="48" xr3:uid="{87FDE123-9DA8-43BE-8498-ECA63134DA37}" name="K59" dataDxfId="10"/>
    <tableColumn id="49" xr3:uid="{6BF190A0-8EFC-4501-A07B-0A97E1299364}" name="K60" dataDxfId="9"/>
    <tableColumn id="50" xr3:uid="{DF4FFB4A-445B-40FF-B1F2-CB2F658EA4F1}" name="K61" dataDxfId="8"/>
    <tableColumn id="51" xr3:uid="{1670624B-11AA-4E49-9B62-515E63FFB6CF}" name="K62" dataDxfId="7"/>
    <tableColumn id="52" xr3:uid="{91C144F1-6203-43D9-8962-5027BD9335AD}" name="K63" dataDxfId="6"/>
    <tableColumn id="53" xr3:uid="{4A8913EE-4AD3-4728-9E50-9621C5C0259A}" name="K64" dataDxfId="5"/>
    <tableColumn id="54" xr3:uid="{77AA787C-B999-4E9F-9DB6-C20C290166AC}" name="K65" dataDxfId="4"/>
    <tableColumn id="55" xr3:uid="{CEEA4DA2-5056-4FC1-91AA-5B4D0C4A6013}" name="K66" dataDxfId="3"/>
    <tableColumn id="56" xr3:uid="{361251AF-25C9-4251-BEC6-8DF8AC0A7C43}" name="K67" dataDxfId="2"/>
    <tableColumn id="26" xr3:uid="{59A31460-EF49-4F30-821A-8A003941D74C}" name="K68" dataDxfId="1"/>
    <tableColumn id="27" xr3:uid="{77418D0D-2C5E-4E7B-8425-58DA63D04FC6}" name="K6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3FB41-7A30-4C3B-B810-0EBB9F63ED91}">
  <dimension ref="A1:FK61"/>
  <sheetViews>
    <sheetView showGridLines="0" tabSelected="1" zoomScale="70" zoomScaleNormal="70" workbookViewId="0">
      <pane xSplit="9" ySplit="8" topLeftCell="BH41" activePane="bottomRight" state="frozen"/>
      <selection pane="topRight" activeCell="J1" sqref="J1"/>
      <selection pane="bottomLeft" activeCell="A9" sqref="A9"/>
      <selection pane="bottomRight" activeCell="BI48" sqref="BI48"/>
    </sheetView>
  </sheetViews>
  <sheetFormatPr defaultRowHeight="15.75" x14ac:dyDescent="0.25"/>
  <cols>
    <col min="1" max="1" width="9.42578125" style="5" bestFit="1" customWidth="1"/>
    <col min="2" max="2" width="29.28515625" style="20" customWidth="1"/>
    <col min="3" max="3" width="20" style="21" customWidth="1"/>
    <col min="4" max="4" width="24.28515625" style="6" customWidth="1"/>
    <col min="5" max="5" width="14.140625" style="6" customWidth="1"/>
    <col min="6" max="6" width="13.85546875" style="6" customWidth="1"/>
    <col min="7" max="7" width="22" style="6" customWidth="1"/>
    <col min="8" max="8" width="22.140625" style="6" customWidth="1"/>
    <col min="9" max="9" width="12.85546875" style="6" customWidth="1"/>
    <col min="10" max="11" width="14.140625" style="6" customWidth="1"/>
    <col min="12" max="12" width="16.140625" style="21" customWidth="1"/>
    <col min="13" max="13" width="24.42578125" style="21" customWidth="1"/>
    <col min="14" max="14" width="37.140625" style="6" customWidth="1"/>
    <col min="15" max="15" width="18.140625" style="6" customWidth="1"/>
    <col min="16" max="16" width="15.140625" style="6" customWidth="1"/>
    <col min="17" max="17" width="14.5703125" style="6" customWidth="1"/>
    <col min="18" max="18" width="23.85546875" style="6" customWidth="1"/>
    <col min="19" max="48" width="14.140625" style="6" customWidth="1"/>
    <col min="49" max="49" width="16.5703125" style="22" customWidth="1"/>
    <col min="50" max="55" width="21.7109375" style="22" customWidth="1"/>
    <col min="56" max="56" width="22" style="23" customWidth="1"/>
    <col min="57" max="58" width="25.7109375" style="23" customWidth="1"/>
    <col min="59" max="59" width="22" style="25" customWidth="1"/>
    <col min="60" max="60" width="16.7109375" style="6" customWidth="1"/>
    <col min="61" max="61" width="21.140625" style="21" customWidth="1"/>
    <col min="62" max="62" width="18.85546875" style="21" customWidth="1"/>
    <col min="63" max="63" width="26.28515625" style="6" customWidth="1"/>
    <col min="64" max="64" width="16" style="6" customWidth="1"/>
    <col min="65" max="65" width="21.42578125" style="6" customWidth="1"/>
    <col min="66" max="66" width="21.140625" style="79" customWidth="1"/>
    <col min="67" max="67" width="16.42578125" style="6" customWidth="1"/>
    <col min="68" max="68" width="25.7109375" style="60" customWidth="1"/>
    <col min="69" max="69" width="28.28515625" style="60" customWidth="1"/>
    <col min="70" max="76" width="9.140625" style="5"/>
    <col min="77" max="77" width="17.28515625" style="5" customWidth="1"/>
    <col min="78" max="78" width="18.7109375" style="5" customWidth="1"/>
    <col min="79" max="167" width="9.140625" style="5"/>
    <col min="168" max="267" width="9.140625" style="6"/>
    <col min="268" max="268" width="12.85546875" style="6" customWidth="1"/>
    <col min="269" max="269" width="29.28515625" style="6" customWidth="1"/>
    <col min="270" max="270" width="20" style="6" customWidth="1"/>
    <col min="271" max="271" width="24.28515625" style="6" customWidth="1"/>
    <col min="272" max="272" width="14.140625" style="6" customWidth="1"/>
    <col min="273" max="273" width="13.85546875" style="6" customWidth="1"/>
    <col min="274" max="274" width="22" style="6" customWidth="1"/>
    <col min="275" max="275" width="22.140625" style="6" customWidth="1"/>
    <col min="276" max="276" width="12.85546875" style="6" customWidth="1"/>
    <col min="277" max="278" width="14.140625" style="6" customWidth="1"/>
    <col min="279" max="279" width="16.140625" style="6" customWidth="1"/>
    <col min="280" max="280" width="24.42578125" style="6" customWidth="1"/>
    <col min="281" max="281" width="37.140625" style="6" customWidth="1"/>
    <col min="282" max="282" width="18.140625" style="6" customWidth="1"/>
    <col min="283" max="283" width="15.140625" style="6" customWidth="1"/>
    <col min="284" max="284" width="0" style="6" hidden="1" customWidth="1"/>
    <col min="285" max="285" width="14.5703125" style="6" customWidth="1"/>
    <col min="286" max="286" width="23.85546875" style="6" customWidth="1"/>
    <col min="287" max="289" width="15" style="6" customWidth="1"/>
    <col min="290" max="309" width="14.140625" style="6" customWidth="1"/>
    <col min="310" max="310" width="15" style="6" customWidth="1"/>
    <col min="311" max="311" width="16.5703125" style="6" customWidth="1"/>
    <col min="312" max="312" width="22" style="6" customWidth="1"/>
    <col min="313" max="313" width="27.85546875" style="6" customWidth="1"/>
    <col min="314" max="314" width="25.7109375" style="6" customWidth="1"/>
    <col min="315" max="315" width="22" style="6" customWidth="1"/>
    <col min="316" max="316" width="16.7109375" style="6" customWidth="1"/>
    <col min="317" max="317" width="21.140625" style="6" customWidth="1"/>
    <col min="318" max="318" width="18.85546875" style="6" customWidth="1"/>
    <col min="319" max="319" width="26.28515625" style="6" customWidth="1"/>
    <col min="320" max="320" width="16" style="6" customWidth="1"/>
    <col min="321" max="321" width="79.42578125" style="6" customWidth="1"/>
    <col min="322" max="322" width="17.140625" style="6" customWidth="1"/>
    <col min="323" max="323" width="16.42578125" style="6" customWidth="1"/>
    <col min="324" max="523" width="9.140625" style="6"/>
    <col min="524" max="524" width="12.85546875" style="6" customWidth="1"/>
    <col min="525" max="525" width="29.28515625" style="6" customWidth="1"/>
    <col min="526" max="526" width="20" style="6" customWidth="1"/>
    <col min="527" max="527" width="24.28515625" style="6" customWidth="1"/>
    <col min="528" max="528" width="14.140625" style="6" customWidth="1"/>
    <col min="529" max="529" width="13.85546875" style="6" customWidth="1"/>
    <col min="530" max="530" width="22" style="6" customWidth="1"/>
    <col min="531" max="531" width="22.140625" style="6" customWidth="1"/>
    <col min="532" max="532" width="12.85546875" style="6" customWidth="1"/>
    <col min="533" max="534" width="14.140625" style="6" customWidth="1"/>
    <col min="535" max="535" width="16.140625" style="6" customWidth="1"/>
    <col min="536" max="536" width="24.42578125" style="6" customWidth="1"/>
    <col min="537" max="537" width="37.140625" style="6" customWidth="1"/>
    <col min="538" max="538" width="18.140625" style="6" customWidth="1"/>
    <col min="539" max="539" width="15.140625" style="6" customWidth="1"/>
    <col min="540" max="540" width="0" style="6" hidden="1" customWidth="1"/>
    <col min="541" max="541" width="14.5703125" style="6" customWidth="1"/>
    <col min="542" max="542" width="23.85546875" style="6" customWidth="1"/>
    <col min="543" max="545" width="15" style="6" customWidth="1"/>
    <col min="546" max="565" width="14.140625" style="6" customWidth="1"/>
    <col min="566" max="566" width="15" style="6" customWidth="1"/>
    <col min="567" max="567" width="16.5703125" style="6" customWidth="1"/>
    <col min="568" max="568" width="22" style="6" customWidth="1"/>
    <col min="569" max="569" width="27.85546875" style="6" customWidth="1"/>
    <col min="570" max="570" width="25.7109375" style="6" customWidth="1"/>
    <col min="571" max="571" width="22" style="6" customWidth="1"/>
    <col min="572" max="572" width="16.7109375" style="6" customWidth="1"/>
    <col min="573" max="573" width="21.140625" style="6" customWidth="1"/>
    <col min="574" max="574" width="18.85546875" style="6" customWidth="1"/>
    <col min="575" max="575" width="26.28515625" style="6" customWidth="1"/>
    <col min="576" max="576" width="16" style="6" customWidth="1"/>
    <col min="577" max="577" width="79.42578125" style="6" customWidth="1"/>
    <col min="578" max="578" width="17.140625" style="6" customWidth="1"/>
    <col min="579" max="579" width="16.42578125" style="6" customWidth="1"/>
    <col min="580" max="779" width="9.140625" style="6"/>
    <col min="780" max="780" width="12.85546875" style="6" customWidth="1"/>
    <col min="781" max="781" width="29.28515625" style="6" customWidth="1"/>
    <col min="782" max="782" width="20" style="6" customWidth="1"/>
    <col min="783" max="783" width="24.28515625" style="6" customWidth="1"/>
    <col min="784" max="784" width="14.140625" style="6" customWidth="1"/>
    <col min="785" max="785" width="13.85546875" style="6" customWidth="1"/>
    <col min="786" max="786" width="22" style="6" customWidth="1"/>
    <col min="787" max="787" width="22.140625" style="6" customWidth="1"/>
    <col min="788" max="788" width="12.85546875" style="6" customWidth="1"/>
    <col min="789" max="790" width="14.140625" style="6" customWidth="1"/>
    <col min="791" max="791" width="16.140625" style="6" customWidth="1"/>
    <col min="792" max="792" width="24.42578125" style="6" customWidth="1"/>
    <col min="793" max="793" width="37.140625" style="6" customWidth="1"/>
    <col min="794" max="794" width="18.140625" style="6" customWidth="1"/>
    <col min="795" max="795" width="15.140625" style="6" customWidth="1"/>
    <col min="796" max="796" width="0" style="6" hidden="1" customWidth="1"/>
    <col min="797" max="797" width="14.5703125" style="6" customWidth="1"/>
    <col min="798" max="798" width="23.85546875" style="6" customWidth="1"/>
    <col min="799" max="801" width="15" style="6" customWidth="1"/>
    <col min="802" max="821" width="14.140625" style="6" customWidth="1"/>
    <col min="822" max="822" width="15" style="6" customWidth="1"/>
    <col min="823" max="823" width="16.5703125" style="6" customWidth="1"/>
    <col min="824" max="824" width="22" style="6" customWidth="1"/>
    <col min="825" max="825" width="27.85546875" style="6" customWidth="1"/>
    <col min="826" max="826" width="25.7109375" style="6" customWidth="1"/>
    <col min="827" max="827" width="22" style="6" customWidth="1"/>
    <col min="828" max="828" width="16.7109375" style="6" customWidth="1"/>
    <col min="829" max="829" width="21.140625" style="6" customWidth="1"/>
    <col min="830" max="830" width="18.85546875" style="6" customWidth="1"/>
    <col min="831" max="831" width="26.28515625" style="6" customWidth="1"/>
    <col min="832" max="832" width="16" style="6" customWidth="1"/>
    <col min="833" max="833" width="79.42578125" style="6" customWidth="1"/>
    <col min="834" max="834" width="17.140625" style="6" customWidth="1"/>
    <col min="835" max="835" width="16.42578125" style="6" customWidth="1"/>
    <col min="836" max="1035" width="9.140625" style="6"/>
    <col min="1036" max="1036" width="12.85546875" style="6" customWidth="1"/>
    <col min="1037" max="1037" width="29.28515625" style="6" customWidth="1"/>
    <col min="1038" max="1038" width="20" style="6" customWidth="1"/>
    <col min="1039" max="1039" width="24.28515625" style="6" customWidth="1"/>
    <col min="1040" max="1040" width="14.140625" style="6" customWidth="1"/>
    <col min="1041" max="1041" width="13.85546875" style="6" customWidth="1"/>
    <col min="1042" max="1042" width="22" style="6" customWidth="1"/>
    <col min="1043" max="1043" width="22.140625" style="6" customWidth="1"/>
    <col min="1044" max="1044" width="12.85546875" style="6" customWidth="1"/>
    <col min="1045" max="1046" width="14.140625" style="6" customWidth="1"/>
    <col min="1047" max="1047" width="16.140625" style="6" customWidth="1"/>
    <col min="1048" max="1048" width="24.42578125" style="6" customWidth="1"/>
    <col min="1049" max="1049" width="37.140625" style="6" customWidth="1"/>
    <col min="1050" max="1050" width="18.140625" style="6" customWidth="1"/>
    <col min="1051" max="1051" width="15.140625" style="6" customWidth="1"/>
    <col min="1052" max="1052" width="0" style="6" hidden="1" customWidth="1"/>
    <col min="1053" max="1053" width="14.5703125" style="6" customWidth="1"/>
    <col min="1054" max="1054" width="23.85546875" style="6" customWidth="1"/>
    <col min="1055" max="1057" width="15" style="6" customWidth="1"/>
    <col min="1058" max="1077" width="14.140625" style="6" customWidth="1"/>
    <col min="1078" max="1078" width="15" style="6" customWidth="1"/>
    <col min="1079" max="1079" width="16.5703125" style="6" customWidth="1"/>
    <col min="1080" max="1080" width="22" style="6" customWidth="1"/>
    <col min="1081" max="1081" width="27.85546875" style="6" customWidth="1"/>
    <col min="1082" max="1082" width="25.7109375" style="6" customWidth="1"/>
    <col min="1083" max="1083" width="22" style="6" customWidth="1"/>
    <col min="1084" max="1084" width="16.7109375" style="6" customWidth="1"/>
    <col min="1085" max="1085" width="21.140625" style="6" customWidth="1"/>
    <col min="1086" max="1086" width="18.85546875" style="6" customWidth="1"/>
    <col min="1087" max="1087" width="26.28515625" style="6" customWidth="1"/>
    <col min="1088" max="1088" width="16" style="6" customWidth="1"/>
    <col min="1089" max="1089" width="79.42578125" style="6" customWidth="1"/>
    <col min="1090" max="1090" width="17.140625" style="6" customWidth="1"/>
    <col min="1091" max="1091" width="16.42578125" style="6" customWidth="1"/>
    <col min="1092" max="1291" width="9.140625" style="6"/>
    <col min="1292" max="1292" width="12.85546875" style="6" customWidth="1"/>
    <col min="1293" max="1293" width="29.28515625" style="6" customWidth="1"/>
    <col min="1294" max="1294" width="20" style="6" customWidth="1"/>
    <col min="1295" max="1295" width="24.28515625" style="6" customWidth="1"/>
    <col min="1296" max="1296" width="14.140625" style="6" customWidth="1"/>
    <col min="1297" max="1297" width="13.85546875" style="6" customWidth="1"/>
    <col min="1298" max="1298" width="22" style="6" customWidth="1"/>
    <col min="1299" max="1299" width="22.140625" style="6" customWidth="1"/>
    <col min="1300" max="1300" width="12.85546875" style="6" customWidth="1"/>
    <col min="1301" max="1302" width="14.140625" style="6" customWidth="1"/>
    <col min="1303" max="1303" width="16.140625" style="6" customWidth="1"/>
    <col min="1304" max="1304" width="24.42578125" style="6" customWidth="1"/>
    <col min="1305" max="1305" width="37.140625" style="6" customWidth="1"/>
    <col min="1306" max="1306" width="18.140625" style="6" customWidth="1"/>
    <col min="1307" max="1307" width="15.140625" style="6" customWidth="1"/>
    <col min="1308" max="1308" width="0" style="6" hidden="1" customWidth="1"/>
    <col min="1309" max="1309" width="14.5703125" style="6" customWidth="1"/>
    <col min="1310" max="1310" width="23.85546875" style="6" customWidth="1"/>
    <col min="1311" max="1313" width="15" style="6" customWidth="1"/>
    <col min="1314" max="1333" width="14.140625" style="6" customWidth="1"/>
    <col min="1334" max="1334" width="15" style="6" customWidth="1"/>
    <col min="1335" max="1335" width="16.5703125" style="6" customWidth="1"/>
    <col min="1336" max="1336" width="22" style="6" customWidth="1"/>
    <col min="1337" max="1337" width="27.85546875" style="6" customWidth="1"/>
    <col min="1338" max="1338" width="25.7109375" style="6" customWidth="1"/>
    <col min="1339" max="1339" width="22" style="6" customWidth="1"/>
    <col min="1340" max="1340" width="16.7109375" style="6" customWidth="1"/>
    <col min="1341" max="1341" width="21.140625" style="6" customWidth="1"/>
    <col min="1342" max="1342" width="18.85546875" style="6" customWidth="1"/>
    <col min="1343" max="1343" width="26.28515625" style="6" customWidth="1"/>
    <col min="1344" max="1344" width="16" style="6" customWidth="1"/>
    <col min="1345" max="1345" width="79.42578125" style="6" customWidth="1"/>
    <col min="1346" max="1346" width="17.140625" style="6" customWidth="1"/>
    <col min="1347" max="1347" width="16.42578125" style="6" customWidth="1"/>
    <col min="1348" max="1547" width="9.140625" style="6"/>
    <col min="1548" max="1548" width="12.85546875" style="6" customWidth="1"/>
    <col min="1549" max="1549" width="29.28515625" style="6" customWidth="1"/>
    <col min="1550" max="1550" width="20" style="6" customWidth="1"/>
    <col min="1551" max="1551" width="24.28515625" style="6" customWidth="1"/>
    <col min="1552" max="1552" width="14.140625" style="6" customWidth="1"/>
    <col min="1553" max="1553" width="13.85546875" style="6" customWidth="1"/>
    <col min="1554" max="1554" width="22" style="6" customWidth="1"/>
    <col min="1555" max="1555" width="22.140625" style="6" customWidth="1"/>
    <col min="1556" max="1556" width="12.85546875" style="6" customWidth="1"/>
    <col min="1557" max="1558" width="14.140625" style="6" customWidth="1"/>
    <col min="1559" max="1559" width="16.140625" style="6" customWidth="1"/>
    <col min="1560" max="1560" width="24.42578125" style="6" customWidth="1"/>
    <col min="1561" max="1561" width="37.140625" style="6" customWidth="1"/>
    <col min="1562" max="1562" width="18.140625" style="6" customWidth="1"/>
    <col min="1563" max="1563" width="15.140625" style="6" customWidth="1"/>
    <col min="1564" max="1564" width="0" style="6" hidden="1" customWidth="1"/>
    <col min="1565" max="1565" width="14.5703125" style="6" customWidth="1"/>
    <col min="1566" max="1566" width="23.85546875" style="6" customWidth="1"/>
    <col min="1567" max="1569" width="15" style="6" customWidth="1"/>
    <col min="1570" max="1589" width="14.140625" style="6" customWidth="1"/>
    <col min="1590" max="1590" width="15" style="6" customWidth="1"/>
    <col min="1591" max="1591" width="16.5703125" style="6" customWidth="1"/>
    <col min="1592" max="1592" width="22" style="6" customWidth="1"/>
    <col min="1593" max="1593" width="27.85546875" style="6" customWidth="1"/>
    <col min="1594" max="1594" width="25.7109375" style="6" customWidth="1"/>
    <col min="1595" max="1595" width="22" style="6" customWidth="1"/>
    <col min="1596" max="1596" width="16.7109375" style="6" customWidth="1"/>
    <col min="1597" max="1597" width="21.140625" style="6" customWidth="1"/>
    <col min="1598" max="1598" width="18.85546875" style="6" customWidth="1"/>
    <col min="1599" max="1599" width="26.28515625" style="6" customWidth="1"/>
    <col min="1600" max="1600" width="16" style="6" customWidth="1"/>
    <col min="1601" max="1601" width="79.42578125" style="6" customWidth="1"/>
    <col min="1602" max="1602" width="17.140625" style="6" customWidth="1"/>
    <col min="1603" max="1603" width="16.42578125" style="6" customWidth="1"/>
    <col min="1604" max="1803" width="9.140625" style="6"/>
    <col min="1804" max="1804" width="12.85546875" style="6" customWidth="1"/>
    <col min="1805" max="1805" width="29.28515625" style="6" customWidth="1"/>
    <col min="1806" max="1806" width="20" style="6" customWidth="1"/>
    <col min="1807" max="1807" width="24.28515625" style="6" customWidth="1"/>
    <col min="1808" max="1808" width="14.140625" style="6" customWidth="1"/>
    <col min="1809" max="1809" width="13.85546875" style="6" customWidth="1"/>
    <col min="1810" max="1810" width="22" style="6" customWidth="1"/>
    <col min="1811" max="1811" width="22.140625" style="6" customWidth="1"/>
    <col min="1812" max="1812" width="12.85546875" style="6" customWidth="1"/>
    <col min="1813" max="1814" width="14.140625" style="6" customWidth="1"/>
    <col min="1815" max="1815" width="16.140625" style="6" customWidth="1"/>
    <col min="1816" max="1816" width="24.42578125" style="6" customWidth="1"/>
    <col min="1817" max="1817" width="37.140625" style="6" customWidth="1"/>
    <col min="1818" max="1818" width="18.140625" style="6" customWidth="1"/>
    <col min="1819" max="1819" width="15.140625" style="6" customWidth="1"/>
    <col min="1820" max="1820" width="0" style="6" hidden="1" customWidth="1"/>
    <col min="1821" max="1821" width="14.5703125" style="6" customWidth="1"/>
    <col min="1822" max="1822" width="23.85546875" style="6" customWidth="1"/>
    <col min="1823" max="1825" width="15" style="6" customWidth="1"/>
    <col min="1826" max="1845" width="14.140625" style="6" customWidth="1"/>
    <col min="1846" max="1846" width="15" style="6" customWidth="1"/>
    <col min="1847" max="1847" width="16.5703125" style="6" customWidth="1"/>
    <col min="1848" max="1848" width="22" style="6" customWidth="1"/>
    <col min="1849" max="1849" width="27.85546875" style="6" customWidth="1"/>
    <col min="1850" max="1850" width="25.7109375" style="6" customWidth="1"/>
    <col min="1851" max="1851" width="22" style="6" customWidth="1"/>
    <col min="1852" max="1852" width="16.7109375" style="6" customWidth="1"/>
    <col min="1853" max="1853" width="21.140625" style="6" customWidth="1"/>
    <col min="1854" max="1854" width="18.85546875" style="6" customWidth="1"/>
    <col min="1855" max="1855" width="26.28515625" style="6" customWidth="1"/>
    <col min="1856" max="1856" width="16" style="6" customWidth="1"/>
    <col min="1857" max="1857" width="79.42578125" style="6" customWidth="1"/>
    <col min="1858" max="1858" width="17.140625" style="6" customWidth="1"/>
    <col min="1859" max="1859" width="16.42578125" style="6" customWidth="1"/>
    <col min="1860" max="2059" width="9.140625" style="6"/>
    <col min="2060" max="2060" width="12.85546875" style="6" customWidth="1"/>
    <col min="2061" max="2061" width="29.28515625" style="6" customWidth="1"/>
    <col min="2062" max="2062" width="20" style="6" customWidth="1"/>
    <col min="2063" max="2063" width="24.28515625" style="6" customWidth="1"/>
    <col min="2064" max="2064" width="14.140625" style="6" customWidth="1"/>
    <col min="2065" max="2065" width="13.85546875" style="6" customWidth="1"/>
    <col min="2066" max="2066" width="22" style="6" customWidth="1"/>
    <col min="2067" max="2067" width="22.140625" style="6" customWidth="1"/>
    <col min="2068" max="2068" width="12.85546875" style="6" customWidth="1"/>
    <col min="2069" max="2070" width="14.140625" style="6" customWidth="1"/>
    <col min="2071" max="2071" width="16.140625" style="6" customWidth="1"/>
    <col min="2072" max="2072" width="24.42578125" style="6" customWidth="1"/>
    <col min="2073" max="2073" width="37.140625" style="6" customWidth="1"/>
    <col min="2074" max="2074" width="18.140625" style="6" customWidth="1"/>
    <col min="2075" max="2075" width="15.140625" style="6" customWidth="1"/>
    <col min="2076" max="2076" width="0" style="6" hidden="1" customWidth="1"/>
    <col min="2077" max="2077" width="14.5703125" style="6" customWidth="1"/>
    <col min="2078" max="2078" width="23.85546875" style="6" customWidth="1"/>
    <col min="2079" max="2081" width="15" style="6" customWidth="1"/>
    <col min="2082" max="2101" width="14.140625" style="6" customWidth="1"/>
    <col min="2102" max="2102" width="15" style="6" customWidth="1"/>
    <col min="2103" max="2103" width="16.5703125" style="6" customWidth="1"/>
    <col min="2104" max="2104" width="22" style="6" customWidth="1"/>
    <col min="2105" max="2105" width="27.85546875" style="6" customWidth="1"/>
    <col min="2106" max="2106" width="25.7109375" style="6" customWidth="1"/>
    <col min="2107" max="2107" width="22" style="6" customWidth="1"/>
    <col min="2108" max="2108" width="16.7109375" style="6" customWidth="1"/>
    <col min="2109" max="2109" width="21.140625" style="6" customWidth="1"/>
    <col min="2110" max="2110" width="18.85546875" style="6" customWidth="1"/>
    <col min="2111" max="2111" width="26.28515625" style="6" customWidth="1"/>
    <col min="2112" max="2112" width="16" style="6" customWidth="1"/>
    <col min="2113" max="2113" width="79.42578125" style="6" customWidth="1"/>
    <col min="2114" max="2114" width="17.140625" style="6" customWidth="1"/>
    <col min="2115" max="2115" width="16.42578125" style="6" customWidth="1"/>
    <col min="2116" max="2315" width="9.140625" style="6"/>
    <col min="2316" max="2316" width="12.85546875" style="6" customWidth="1"/>
    <col min="2317" max="2317" width="29.28515625" style="6" customWidth="1"/>
    <col min="2318" max="2318" width="20" style="6" customWidth="1"/>
    <col min="2319" max="2319" width="24.28515625" style="6" customWidth="1"/>
    <col min="2320" max="2320" width="14.140625" style="6" customWidth="1"/>
    <col min="2321" max="2321" width="13.85546875" style="6" customWidth="1"/>
    <col min="2322" max="2322" width="22" style="6" customWidth="1"/>
    <col min="2323" max="2323" width="22.140625" style="6" customWidth="1"/>
    <col min="2324" max="2324" width="12.85546875" style="6" customWidth="1"/>
    <col min="2325" max="2326" width="14.140625" style="6" customWidth="1"/>
    <col min="2327" max="2327" width="16.140625" style="6" customWidth="1"/>
    <col min="2328" max="2328" width="24.42578125" style="6" customWidth="1"/>
    <col min="2329" max="2329" width="37.140625" style="6" customWidth="1"/>
    <col min="2330" max="2330" width="18.140625" style="6" customWidth="1"/>
    <col min="2331" max="2331" width="15.140625" style="6" customWidth="1"/>
    <col min="2332" max="2332" width="0" style="6" hidden="1" customWidth="1"/>
    <col min="2333" max="2333" width="14.5703125" style="6" customWidth="1"/>
    <col min="2334" max="2334" width="23.85546875" style="6" customWidth="1"/>
    <col min="2335" max="2337" width="15" style="6" customWidth="1"/>
    <col min="2338" max="2357" width="14.140625" style="6" customWidth="1"/>
    <col min="2358" max="2358" width="15" style="6" customWidth="1"/>
    <col min="2359" max="2359" width="16.5703125" style="6" customWidth="1"/>
    <col min="2360" max="2360" width="22" style="6" customWidth="1"/>
    <col min="2361" max="2361" width="27.85546875" style="6" customWidth="1"/>
    <col min="2362" max="2362" width="25.7109375" style="6" customWidth="1"/>
    <col min="2363" max="2363" width="22" style="6" customWidth="1"/>
    <col min="2364" max="2364" width="16.7109375" style="6" customWidth="1"/>
    <col min="2365" max="2365" width="21.140625" style="6" customWidth="1"/>
    <col min="2366" max="2366" width="18.85546875" style="6" customWidth="1"/>
    <col min="2367" max="2367" width="26.28515625" style="6" customWidth="1"/>
    <col min="2368" max="2368" width="16" style="6" customWidth="1"/>
    <col min="2369" max="2369" width="79.42578125" style="6" customWidth="1"/>
    <col min="2370" max="2370" width="17.140625" style="6" customWidth="1"/>
    <col min="2371" max="2371" width="16.42578125" style="6" customWidth="1"/>
    <col min="2372" max="2571" width="9.140625" style="6"/>
    <col min="2572" max="2572" width="12.85546875" style="6" customWidth="1"/>
    <col min="2573" max="2573" width="29.28515625" style="6" customWidth="1"/>
    <col min="2574" max="2574" width="20" style="6" customWidth="1"/>
    <col min="2575" max="2575" width="24.28515625" style="6" customWidth="1"/>
    <col min="2576" max="2576" width="14.140625" style="6" customWidth="1"/>
    <col min="2577" max="2577" width="13.85546875" style="6" customWidth="1"/>
    <col min="2578" max="2578" width="22" style="6" customWidth="1"/>
    <col min="2579" max="2579" width="22.140625" style="6" customWidth="1"/>
    <col min="2580" max="2580" width="12.85546875" style="6" customWidth="1"/>
    <col min="2581" max="2582" width="14.140625" style="6" customWidth="1"/>
    <col min="2583" max="2583" width="16.140625" style="6" customWidth="1"/>
    <col min="2584" max="2584" width="24.42578125" style="6" customWidth="1"/>
    <col min="2585" max="2585" width="37.140625" style="6" customWidth="1"/>
    <col min="2586" max="2586" width="18.140625" style="6" customWidth="1"/>
    <col min="2587" max="2587" width="15.140625" style="6" customWidth="1"/>
    <col min="2588" max="2588" width="0" style="6" hidden="1" customWidth="1"/>
    <col min="2589" max="2589" width="14.5703125" style="6" customWidth="1"/>
    <col min="2590" max="2590" width="23.85546875" style="6" customWidth="1"/>
    <col min="2591" max="2593" width="15" style="6" customWidth="1"/>
    <col min="2594" max="2613" width="14.140625" style="6" customWidth="1"/>
    <col min="2614" max="2614" width="15" style="6" customWidth="1"/>
    <col min="2615" max="2615" width="16.5703125" style="6" customWidth="1"/>
    <col min="2616" max="2616" width="22" style="6" customWidth="1"/>
    <col min="2617" max="2617" width="27.85546875" style="6" customWidth="1"/>
    <col min="2618" max="2618" width="25.7109375" style="6" customWidth="1"/>
    <col min="2619" max="2619" width="22" style="6" customWidth="1"/>
    <col min="2620" max="2620" width="16.7109375" style="6" customWidth="1"/>
    <col min="2621" max="2621" width="21.140625" style="6" customWidth="1"/>
    <col min="2622" max="2622" width="18.85546875" style="6" customWidth="1"/>
    <col min="2623" max="2623" width="26.28515625" style="6" customWidth="1"/>
    <col min="2624" max="2624" width="16" style="6" customWidth="1"/>
    <col min="2625" max="2625" width="79.42578125" style="6" customWidth="1"/>
    <col min="2626" max="2626" width="17.140625" style="6" customWidth="1"/>
    <col min="2627" max="2627" width="16.42578125" style="6" customWidth="1"/>
    <col min="2628" max="2827" width="9.140625" style="6"/>
    <col min="2828" max="2828" width="12.85546875" style="6" customWidth="1"/>
    <col min="2829" max="2829" width="29.28515625" style="6" customWidth="1"/>
    <col min="2830" max="2830" width="20" style="6" customWidth="1"/>
    <col min="2831" max="2831" width="24.28515625" style="6" customWidth="1"/>
    <col min="2832" max="2832" width="14.140625" style="6" customWidth="1"/>
    <col min="2833" max="2833" width="13.85546875" style="6" customWidth="1"/>
    <col min="2834" max="2834" width="22" style="6" customWidth="1"/>
    <col min="2835" max="2835" width="22.140625" style="6" customWidth="1"/>
    <col min="2836" max="2836" width="12.85546875" style="6" customWidth="1"/>
    <col min="2837" max="2838" width="14.140625" style="6" customWidth="1"/>
    <col min="2839" max="2839" width="16.140625" style="6" customWidth="1"/>
    <col min="2840" max="2840" width="24.42578125" style="6" customWidth="1"/>
    <col min="2841" max="2841" width="37.140625" style="6" customWidth="1"/>
    <col min="2842" max="2842" width="18.140625" style="6" customWidth="1"/>
    <col min="2843" max="2843" width="15.140625" style="6" customWidth="1"/>
    <col min="2844" max="2844" width="0" style="6" hidden="1" customWidth="1"/>
    <col min="2845" max="2845" width="14.5703125" style="6" customWidth="1"/>
    <col min="2846" max="2846" width="23.85546875" style="6" customWidth="1"/>
    <col min="2847" max="2849" width="15" style="6" customWidth="1"/>
    <col min="2850" max="2869" width="14.140625" style="6" customWidth="1"/>
    <col min="2870" max="2870" width="15" style="6" customWidth="1"/>
    <col min="2871" max="2871" width="16.5703125" style="6" customWidth="1"/>
    <col min="2872" max="2872" width="22" style="6" customWidth="1"/>
    <col min="2873" max="2873" width="27.85546875" style="6" customWidth="1"/>
    <col min="2874" max="2874" width="25.7109375" style="6" customWidth="1"/>
    <col min="2875" max="2875" width="22" style="6" customWidth="1"/>
    <col min="2876" max="2876" width="16.7109375" style="6" customWidth="1"/>
    <col min="2877" max="2877" width="21.140625" style="6" customWidth="1"/>
    <col min="2878" max="2878" width="18.85546875" style="6" customWidth="1"/>
    <col min="2879" max="2879" width="26.28515625" style="6" customWidth="1"/>
    <col min="2880" max="2880" width="16" style="6" customWidth="1"/>
    <col min="2881" max="2881" width="79.42578125" style="6" customWidth="1"/>
    <col min="2882" max="2882" width="17.140625" style="6" customWidth="1"/>
    <col min="2883" max="2883" width="16.42578125" style="6" customWidth="1"/>
    <col min="2884" max="3083" width="9.140625" style="6"/>
    <col min="3084" max="3084" width="12.85546875" style="6" customWidth="1"/>
    <col min="3085" max="3085" width="29.28515625" style="6" customWidth="1"/>
    <col min="3086" max="3086" width="20" style="6" customWidth="1"/>
    <col min="3087" max="3087" width="24.28515625" style="6" customWidth="1"/>
    <col min="3088" max="3088" width="14.140625" style="6" customWidth="1"/>
    <col min="3089" max="3089" width="13.85546875" style="6" customWidth="1"/>
    <col min="3090" max="3090" width="22" style="6" customWidth="1"/>
    <col min="3091" max="3091" width="22.140625" style="6" customWidth="1"/>
    <col min="3092" max="3092" width="12.85546875" style="6" customWidth="1"/>
    <col min="3093" max="3094" width="14.140625" style="6" customWidth="1"/>
    <col min="3095" max="3095" width="16.140625" style="6" customWidth="1"/>
    <col min="3096" max="3096" width="24.42578125" style="6" customWidth="1"/>
    <col min="3097" max="3097" width="37.140625" style="6" customWidth="1"/>
    <col min="3098" max="3098" width="18.140625" style="6" customWidth="1"/>
    <col min="3099" max="3099" width="15.140625" style="6" customWidth="1"/>
    <col min="3100" max="3100" width="0" style="6" hidden="1" customWidth="1"/>
    <col min="3101" max="3101" width="14.5703125" style="6" customWidth="1"/>
    <col min="3102" max="3102" width="23.85546875" style="6" customWidth="1"/>
    <col min="3103" max="3105" width="15" style="6" customWidth="1"/>
    <col min="3106" max="3125" width="14.140625" style="6" customWidth="1"/>
    <col min="3126" max="3126" width="15" style="6" customWidth="1"/>
    <col min="3127" max="3127" width="16.5703125" style="6" customWidth="1"/>
    <col min="3128" max="3128" width="22" style="6" customWidth="1"/>
    <col min="3129" max="3129" width="27.85546875" style="6" customWidth="1"/>
    <col min="3130" max="3130" width="25.7109375" style="6" customWidth="1"/>
    <col min="3131" max="3131" width="22" style="6" customWidth="1"/>
    <col min="3132" max="3132" width="16.7109375" style="6" customWidth="1"/>
    <col min="3133" max="3133" width="21.140625" style="6" customWidth="1"/>
    <col min="3134" max="3134" width="18.85546875" style="6" customWidth="1"/>
    <col min="3135" max="3135" width="26.28515625" style="6" customWidth="1"/>
    <col min="3136" max="3136" width="16" style="6" customWidth="1"/>
    <col min="3137" max="3137" width="79.42578125" style="6" customWidth="1"/>
    <col min="3138" max="3138" width="17.140625" style="6" customWidth="1"/>
    <col min="3139" max="3139" width="16.42578125" style="6" customWidth="1"/>
    <col min="3140" max="3339" width="9.140625" style="6"/>
    <col min="3340" max="3340" width="12.85546875" style="6" customWidth="1"/>
    <col min="3341" max="3341" width="29.28515625" style="6" customWidth="1"/>
    <col min="3342" max="3342" width="20" style="6" customWidth="1"/>
    <col min="3343" max="3343" width="24.28515625" style="6" customWidth="1"/>
    <col min="3344" max="3344" width="14.140625" style="6" customWidth="1"/>
    <col min="3345" max="3345" width="13.85546875" style="6" customWidth="1"/>
    <col min="3346" max="3346" width="22" style="6" customWidth="1"/>
    <col min="3347" max="3347" width="22.140625" style="6" customWidth="1"/>
    <col min="3348" max="3348" width="12.85546875" style="6" customWidth="1"/>
    <col min="3349" max="3350" width="14.140625" style="6" customWidth="1"/>
    <col min="3351" max="3351" width="16.140625" style="6" customWidth="1"/>
    <col min="3352" max="3352" width="24.42578125" style="6" customWidth="1"/>
    <col min="3353" max="3353" width="37.140625" style="6" customWidth="1"/>
    <col min="3354" max="3354" width="18.140625" style="6" customWidth="1"/>
    <col min="3355" max="3355" width="15.140625" style="6" customWidth="1"/>
    <col min="3356" max="3356" width="0" style="6" hidden="1" customWidth="1"/>
    <col min="3357" max="3357" width="14.5703125" style="6" customWidth="1"/>
    <col min="3358" max="3358" width="23.85546875" style="6" customWidth="1"/>
    <col min="3359" max="3361" width="15" style="6" customWidth="1"/>
    <col min="3362" max="3381" width="14.140625" style="6" customWidth="1"/>
    <col min="3382" max="3382" width="15" style="6" customWidth="1"/>
    <col min="3383" max="3383" width="16.5703125" style="6" customWidth="1"/>
    <col min="3384" max="3384" width="22" style="6" customWidth="1"/>
    <col min="3385" max="3385" width="27.85546875" style="6" customWidth="1"/>
    <col min="3386" max="3386" width="25.7109375" style="6" customWidth="1"/>
    <col min="3387" max="3387" width="22" style="6" customWidth="1"/>
    <col min="3388" max="3388" width="16.7109375" style="6" customWidth="1"/>
    <col min="3389" max="3389" width="21.140625" style="6" customWidth="1"/>
    <col min="3390" max="3390" width="18.85546875" style="6" customWidth="1"/>
    <col min="3391" max="3391" width="26.28515625" style="6" customWidth="1"/>
    <col min="3392" max="3392" width="16" style="6" customWidth="1"/>
    <col min="3393" max="3393" width="79.42578125" style="6" customWidth="1"/>
    <col min="3394" max="3394" width="17.140625" style="6" customWidth="1"/>
    <col min="3395" max="3395" width="16.42578125" style="6" customWidth="1"/>
    <col min="3396" max="3595" width="9.140625" style="6"/>
    <col min="3596" max="3596" width="12.85546875" style="6" customWidth="1"/>
    <col min="3597" max="3597" width="29.28515625" style="6" customWidth="1"/>
    <col min="3598" max="3598" width="20" style="6" customWidth="1"/>
    <col min="3599" max="3599" width="24.28515625" style="6" customWidth="1"/>
    <col min="3600" max="3600" width="14.140625" style="6" customWidth="1"/>
    <col min="3601" max="3601" width="13.85546875" style="6" customWidth="1"/>
    <col min="3602" max="3602" width="22" style="6" customWidth="1"/>
    <col min="3603" max="3603" width="22.140625" style="6" customWidth="1"/>
    <col min="3604" max="3604" width="12.85546875" style="6" customWidth="1"/>
    <col min="3605" max="3606" width="14.140625" style="6" customWidth="1"/>
    <col min="3607" max="3607" width="16.140625" style="6" customWidth="1"/>
    <col min="3608" max="3608" width="24.42578125" style="6" customWidth="1"/>
    <col min="3609" max="3609" width="37.140625" style="6" customWidth="1"/>
    <col min="3610" max="3610" width="18.140625" style="6" customWidth="1"/>
    <col min="3611" max="3611" width="15.140625" style="6" customWidth="1"/>
    <col min="3612" max="3612" width="0" style="6" hidden="1" customWidth="1"/>
    <col min="3613" max="3613" width="14.5703125" style="6" customWidth="1"/>
    <col min="3614" max="3614" width="23.85546875" style="6" customWidth="1"/>
    <col min="3615" max="3617" width="15" style="6" customWidth="1"/>
    <col min="3618" max="3637" width="14.140625" style="6" customWidth="1"/>
    <col min="3638" max="3638" width="15" style="6" customWidth="1"/>
    <col min="3639" max="3639" width="16.5703125" style="6" customWidth="1"/>
    <col min="3640" max="3640" width="22" style="6" customWidth="1"/>
    <col min="3641" max="3641" width="27.85546875" style="6" customWidth="1"/>
    <col min="3642" max="3642" width="25.7109375" style="6" customWidth="1"/>
    <col min="3643" max="3643" width="22" style="6" customWidth="1"/>
    <col min="3644" max="3644" width="16.7109375" style="6" customWidth="1"/>
    <col min="3645" max="3645" width="21.140625" style="6" customWidth="1"/>
    <col min="3646" max="3646" width="18.85546875" style="6" customWidth="1"/>
    <col min="3647" max="3647" width="26.28515625" style="6" customWidth="1"/>
    <col min="3648" max="3648" width="16" style="6" customWidth="1"/>
    <col min="3649" max="3649" width="79.42578125" style="6" customWidth="1"/>
    <col min="3650" max="3650" width="17.140625" style="6" customWidth="1"/>
    <col min="3651" max="3651" width="16.42578125" style="6" customWidth="1"/>
    <col min="3652" max="3851" width="9.140625" style="6"/>
    <col min="3852" max="3852" width="12.85546875" style="6" customWidth="1"/>
    <col min="3853" max="3853" width="29.28515625" style="6" customWidth="1"/>
    <col min="3854" max="3854" width="20" style="6" customWidth="1"/>
    <col min="3855" max="3855" width="24.28515625" style="6" customWidth="1"/>
    <col min="3856" max="3856" width="14.140625" style="6" customWidth="1"/>
    <col min="3857" max="3857" width="13.85546875" style="6" customWidth="1"/>
    <col min="3858" max="3858" width="22" style="6" customWidth="1"/>
    <col min="3859" max="3859" width="22.140625" style="6" customWidth="1"/>
    <col min="3860" max="3860" width="12.85546875" style="6" customWidth="1"/>
    <col min="3861" max="3862" width="14.140625" style="6" customWidth="1"/>
    <col min="3863" max="3863" width="16.140625" style="6" customWidth="1"/>
    <col min="3864" max="3864" width="24.42578125" style="6" customWidth="1"/>
    <col min="3865" max="3865" width="37.140625" style="6" customWidth="1"/>
    <col min="3866" max="3866" width="18.140625" style="6" customWidth="1"/>
    <col min="3867" max="3867" width="15.140625" style="6" customWidth="1"/>
    <col min="3868" max="3868" width="0" style="6" hidden="1" customWidth="1"/>
    <col min="3869" max="3869" width="14.5703125" style="6" customWidth="1"/>
    <col min="3870" max="3870" width="23.85546875" style="6" customWidth="1"/>
    <col min="3871" max="3873" width="15" style="6" customWidth="1"/>
    <col min="3874" max="3893" width="14.140625" style="6" customWidth="1"/>
    <col min="3894" max="3894" width="15" style="6" customWidth="1"/>
    <col min="3895" max="3895" width="16.5703125" style="6" customWidth="1"/>
    <col min="3896" max="3896" width="22" style="6" customWidth="1"/>
    <col min="3897" max="3897" width="27.85546875" style="6" customWidth="1"/>
    <col min="3898" max="3898" width="25.7109375" style="6" customWidth="1"/>
    <col min="3899" max="3899" width="22" style="6" customWidth="1"/>
    <col min="3900" max="3900" width="16.7109375" style="6" customWidth="1"/>
    <col min="3901" max="3901" width="21.140625" style="6" customWidth="1"/>
    <col min="3902" max="3902" width="18.85546875" style="6" customWidth="1"/>
    <col min="3903" max="3903" width="26.28515625" style="6" customWidth="1"/>
    <col min="3904" max="3904" width="16" style="6" customWidth="1"/>
    <col min="3905" max="3905" width="79.42578125" style="6" customWidth="1"/>
    <col min="3906" max="3906" width="17.140625" style="6" customWidth="1"/>
    <col min="3907" max="3907" width="16.42578125" style="6" customWidth="1"/>
    <col min="3908" max="4107" width="9.140625" style="6"/>
    <col min="4108" max="4108" width="12.85546875" style="6" customWidth="1"/>
    <col min="4109" max="4109" width="29.28515625" style="6" customWidth="1"/>
    <col min="4110" max="4110" width="20" style="6" customWidth="1"/>
    <col min="4111" max="4111" width="24.28515625" style="6" customWidth="1"/>
    <col min="4112" max="4112" width="14.140625" style="6" customWidth="1"/>
    <col min="4113" max="4113" width="13.85546875" style="6" customWidth="1"/>
    <col min="4114" max="4114" width="22" style="6" customWidth="1"/>
    <col min="4115" max="4115" width="22.140625" style="6" customWidth="1"/>
    <col min="4116" max="4116" width="12.85546875" style="6" customWidth="1"/>
    <col min="4117" max="4118" width="14.140625" style="6" customWidth="1"/>
    <col min="4119" max="4119" width="16.140625" style="6" customWidth="1"/>
    <col min="4120" max="4120" width="24.42578125" style="6" customWidth="1"/>
    <col min="4121" max="4121" width="37.140625" style="6" customWidth="1"/>
    <col min="4122" max="4122" width="18.140625" style="6" customWidth="1"/>
    <col min="4123" max="4123" width="15.140625" style="6" customWidth="1"/>
    <col min="4124" max="4124" width="0" style="6" hidden="1" customWidth="1"/>
    <col min="4125" max="4125" width="14.5703125" style="6" customWidth="1"/>
    <col min="4126" max="4126" width="23.85546875" style="6" customWidth="1"/>
    <col min="4127" max="4129" width="15" style="6" customWidth="1"/>
    <col min="4130" max="4149" width="14.140625" style="6" customWidth="1"/>
    <col min="4150" max="4150" width="15" style="6" customWidth="1"/>
    <col min="4151" max="4151" width="16.5703125" style="6" customWidth="1"/>
    <col min="4152" max="4152" width="22" style="6" customWidth="1"/>
    <col min="4153" max="4153" width="27.85546875" style="6" customWidth="1"/>
    <col min="4154" max="4154" width="25.7109375" style="6" customWidth="1"/>
    <col min="4155" max="4155" width="22" style="6" customWidth="1"/>
    <col min="4156" max="4156" width="16.7109375" style="6" customWidth="1"/>
    <col min="4157" max="4157" width="21.140625" style="6" customWidth="1"/>
    <col min="4158" max="4158" width="18.85546875" style="6" customWidth="1"/>
    <col min="4159" max="4159" width="26.28515625" style="6" customWidth="1"/>
    <col min="4160" max="4160" width="16" style="6" customWidth="1"/>
    <col min="4161" max="4161" width="79.42578125" style="6" customWidth="1"/>
    <col min="4162" max="4162" width="17.140625" style="6" customWidth="1"/>
    <col min="4163" max="4163" width="16.42578125" style="6" customWidth="1"/>
    <col min="4164" max="4363" width="9.140625" style="6"/>
    <col min="4364" max="4364" width="12.85546875" style="6" customWidth="1"/>
    <col min="4365" max="4365" width="29.28515625" style="6" customWidth="1"/>
    <col min="4366" max="4366" width="20" style="6" customWidth="1"/>
    <col min="4367" max="4367" width="24.28515625" style="6" customWidth="1"/>
    <col min="4368" max="4368" width="14.140625" style="6" customWidth="1"/>
    <col min="4369" max="4369" width="13.85546875" style="6" customWidth="1"/>
    <col min="4370" max="4370" width="22" style="6" customWidth="1"/>
    <col min="4371" max="4371" width="22.140625" style="6" customWidth="1"/>
    <col min="4372" max="4372" width="12.85546875" style="6" customWidth="1"/>
    <col min="4373" max="4374" width="14.140625" style="6" customWidth="1"/>
    <col min="4375" max="4375" width="16.140625" style="6" customWidth="1"/>
    <col min="4376" max="4376" width="24.42578125" style="6" customWidth="1"/>
    <col min="4377" max="4377" width="37.140625" style="6" customWidth="1"/>
    <col min="4378" max="4378" width="18.140625" style="6" customWidth="1"/>
    <col min="4379" max="4379" width="15.140625" style="6" customWidth="1"/>
    <col min="4380" max="4380" width="0" style="6" hidden="1" customWidth="1"/>
    <col min="4381" max="4381" width="14.5703125" style="6" customWidth="1"/>
    <col min="4382" max="4382" width="23.85546875" style="6" customWidth="1"/>
    <col min="4383" max="4385" width="15" style="6" customWidth="1"/>
    <col min="4386" max="4405" width="14.140625" style="6" customWidth="1"/>
    <col min="4406" max="4406" width="15" style="6" customWidth="1"/>
    <col min="4407" max="4407" width="16.5703125" style="6" customWidth="1"/>
    <col min="4408" max="4408" width="22" style="6" customWidth="1"/>
    <col min="4409" max="4409" width="27.85546875" style="6" customWidth="1"/>
    <col min="4410" max="4410" width="25.7109375" style="6" customWidth="1"/>
    <col min="4411" max="4411" width="22" style="6" customWidth="1"/>
    <col min="4412" max="4412" width="16.7109375" style="6" customWidth="1"/>
    <col min="4413" max="4413" width="21.140625" style="6" customWidth="1"/>
    <col min="4414" max="4414" width="18.85546875" style="6" customWidth="1"/>
    <col min="4415" max="4415" width="26.28515625" style="6" customWidth="1"/>
    <col min="4416" max="4416" width="16" style="6" customWidth="1"/>
    <col min="4417" max="4417" width="79.42578125" style="6" customWidth="1"/>
    <col min="4418" max="4418" width="17.140625" style="6" customWidth="1"/>
    <col min="4419" max="4419" width="16.42578125" style="6" customWidth="1"/>
    <col min="4420" max="4619" width="9.140625" style="6"/>
    <col min="4620" max="4620" width="12.85546875" style="6" customWidth="1"/>
    <col min="4621" max="4621" width="29.28515625" style="6" customWidth="1"/>
    <col min="4622" max="4622" width="20" style="6" customWidth="1"/>
    <col min="4623" max="4623" width="24.28515625" style="6" customWidth="1"/>
    <col min="4624" max="4624" width="14.140625" style="6" customWidth="1"/>
    <col min="4625" max="4625" width="13.85546875" style="6" customWidth="1"/>
    <col min="4626" max="4626" width="22" style="6" customWidth="1"/>
    <col min="4627" max="4627" width="22.140625" style="6" customWidth="1"/>
    <col min="4628" max="4628" width="12.85546875" style="6" customWidth="1"/>
    <col min="4629" max="4630" width="14.140625" style="6" customWidth="1"/>
    <col min="4631" max="4631" width="16.140625" style="6" customWidth="1"/>
    <col min="4632" max="4632" width="24.42578125" style="6" customWidth="1"/>
    <col min="4633" max="4633" width="37.140625" style="6" customWidth="1"/>
    <col min="4634" max="4634" width="18.140625" style="6" customWidth="1"/>
    <col min="4635" max="4635" width="15.140625" style="6" customWidth="1"/>
    <col min="4636" max="4636" width="0" style="6" hidden="1" customWidth="1"/>
    <col min="4637" max="4637" width="14.5703125" style="6" customWidth="1"/>
    <col min="4638" max="4638" width="23.85546875" style="6" customWidth="1"/>
    <col min="4639" max="4641" width="15" style="6" customWidth="1"/>
    <col min="4642" max="4661" width="14.140625" style="6" customWidth="1"/>
    <col min="4662" max="4662" width="15" style="6" customWidth="1"/>
    <col min="4663" max="4663" width="16.5703125" style="6" customWidth="1"/>
    <col min="4664" max="4664" width="22" style="6" customWidth="1"/>
    <col min="4665" max="4665" width="27.85546875" style="6" customWidth="1"/>
    <col min="4666" max="4666" width="25.7109375" style="6" customWidth="1"/>
    <col min="4667" max="4667" width="22" style="6" customWidth="1"/>
    <col min="4668" max="4668" width="16.7109375" style="6" customWidth="1"/>
    <col min="4669" max="4669" width="21.140625" style="6" customWidth="1"/>
    <col min="4670" max="4670" width="18.85546875" style="6" customWidth="1"/>
    <col min="4671" max="4671" width="26.28515625" style="6" customWidth="1"/>
    <col min="4672" max="4672" width="16" style="6" customWidth="1"/>
    <col min="4673" max="4673" width="79.42578125" style="6" customWidth="1"/>
    <col min="4674" max="4674" width="17.140625" style="6" customWidth="1"/>
    <col min="4675" max="4675" width="16.42578125" style="6" customWidth="1"/>
    <col min="4676" max="4875" width="9.140625" style="6"/>
    <col min="4876" max="4876" width="12.85546875" style="6" customWidth="1"/>
    <col min="4877" max="4877" width="29.28515625" style="6" customWidth="1"/>
    <col min="4878" max="4878" width="20" style="6" customWidth="1"/>
    <col min="4879" max="4879" width="24.28515625" style="6" customWidth="1"/>
    <col min="4880" max="4880" width="14.140625" style="6" customWidth="1"/>
    <col min="4881" max="4881" width="13.85546875" style="6" customWidth="1"/>
    <col min="4882" max="4882" width="22" style="6" customWidth="1"/>
    <col min="4883" max="4883" width="22.140625" style="6" customWidth="1"/>
    <col min="4884" max="4884" width="12.85546875" style="6" customWidth="1"/>
    <col min="4885" max="4886" width="14.140625" style="6" customWidth="1"/>
    <col min="4887" max="4887" width="16.140625" style="6" customWidth="1"/>
    <col min="4888" max="4888" width="24.42578125" style="6" customWidth="1"/>
    <col min="4889" max="4889" width="37.140625" style="6" customWidth="1"/>
    <col min="4890" max="4890" width="18.140625" style="6" customWidth="1"/>
    <col min="4891" max="4891" width="15.140625" style="6" customWidth="1"/>
    <col min="4892" max="4892" width="0" style="6" hidden="1" customWidth="1"/>
    <col min="4893" max="4893" width="14.5703125" style="6" customWidth="1"/>
    <col min="4894" max="4894" width="23.85546875" style="6" customWidth="1"/>
    <col min="4895" max="4897" width="15" style="6" customWidth="1"/>
    <col min="4898" max="4917" width="14.140625" style="6" customWidth="1"/>
    <col min="4918" max="4918" width="15" style="6" customWidth="1"/>
    <col min="4919" max="4919" width="16.5703125" style="6" customWidth="1"/>
    <col min="4920" max="4920" width="22" style="6" customWidth="1"/>
    <col min="4921" max="4921" width="27.85546875" style="6" customWidth="1"/>
    <col min="4922" max="4922" width="25.7109375" style="6" customWidth="1"/>
    <col min="4923" max="4923" width="22" style="6" customWidth="1"/>
    <col min="4924" max="4924" width="16.7109375" style="6" customWidth="1"/>
    <col min="4925" max="4925" width="21.140625" style="6" customWidth="1"/>
    <col min="4926" max="4926" width="18.85546875" style="6" customWidth="1"/>
    <col min="4927" max="4927" width="26.28515625" style="6" customWidth="1"/>
    <col min="4928" max="4928" width="16" style="6" customWidth="1"/>
    <col min="4929" max="4929" width="79.42578125" style="6" customWidth="1"/>
    <col min="4930" max="4930" width="17.140625" style="6" customWidth="1"/>
    <col min="4931" max="4931" width="16.42578125" style="6" customWidth="1"/>
    <col min="4932" max="5131" width="9.140625" style="6"/>
    <col min="5132" max="5132" width="12.85546875" style="6" customWidth="1"/>
    <col min="5133" max="5133" width="29.28515625" style="6" customWidth="1"/>
    <col min="5134" max="5134" width="20" style="6" customWidth="1"/>
    <col min="5135" max="5135" width="24.28515625" style="6" customWidth="1"/>
    <col min="5136" max="5136" width="14.140625" style="6" customWidth="1"/>
    <col min="5137" max="5137" width="13.85546875" style="6" customWidth="1"/>
    <col min="5138" max="5138" width="22" style="6" customWidth="1"/>
    <col min="5139" max="5139" width="22.140625" style="6" customWidth="1"/>
    <col min="5140" max="5140" width="12.85546875" style="6" customWidth="1"/>
    <col min="5141" max="5142" width="14.140625" style="6" customWidth="1"/>
    <col min="5143" max="5143" width="16.140625" style="6" customWidth="1"/>
    <col min="5144" max="5144" width="24.42578125" style="6" customWidth="1"/>
    <col min="5145" max="5145" width="37.140625" style="6" customWidth="1"/>
    <col min="5146" max="5146" width="18.140625" style="6" customWidth="1"/>
    <col min="5147" max="5147" width="15.140625" style="6" customWidth="1"/>
    <col min="5148" max="5148" width="0" style="6" hidden="1" customWidth="1"/>
    <col min="5149" max="5149" width="14.5703125" style="6" customWidth="1"/>
    <col min="5150" max="5150" width="23.85546875" style="6" customWidth="1"/>
    <col min="5151" max="5153" width="15" style="6" customWidth="1"/>
    <col min="5154" max="5173" width="14.140625" style="6" customWidth="1"/>
    <col min="5174" max="5174" width="15" style="6" customWidth="1"/>
    <col min="5175" max="5175" width="16.5703125" style="6" customWidth="1"/>
    <col min="5176" max="5176" width="22" style="6" customWidth="1"/>
    <col min="5177" max="5177" width="27.85546875" style="6" customWidth="1"/>
    <col min="5178" max="5178" width="25.7109375" style="6" customWidth="1"/>
    <col min="5179" max="5179" width="22" style="6" customWidth="1"/>
    <col min="5180" max="5180" width="16.7109375" style="6" customWidth="1"/>
    <col min="5181" max="5181" width="21.140625" style="6" customWidth="1"/>
    <col min="5182" max="5182" width="18.85546875" style="6" customWidth="1"/>
    <col min="5183" max="5183" width="26.28515625" style="6" customWidth="1"/>
    <col min="5184" max="5184" width="16" style="6" customWidth="1"/>
    <col min="5185" max="5185" width="79.42578125" style="6" customWidth="1"/>
    <col min="5186" max="5186" width="17.140625" style="6" customWidth="1"/>
    <col min="5187" max="5187" width="16.42578125" style="6" customWidth="1"/>
    <col min="5188" max="5387" width="9.140625" style="6"/>
    <col min="5388" max="5388" width="12.85546875" style="6" customWidth="1"/>
    <col min="5389" max="5389" width="29.28515625" style="6" customWidth="1"/>
    <col min="5390" max="5390" width="20" style="6" customWidth="1"/>
    <col min="5391" max="5391" width="24.28515625" style="6" customWidth="1"/>
    <col min="5392" max="5392" width="14.140625" style="6" customWidth="1"/>
    <col min="5393" max="5393" width="13.85546875" style="6" customWidth="1"/>
    <col min="5394" max="5394" width="22" style="6" customWidth="1"/>
    <col min="5395" max="5395" width="22.140625" style="6" customWidth="1"/>
    <col min="5396" max="5396" width="12.85546875" style="6" customWidth="1"/>
    <col min="5397" max="5398" width="14.140625" style="6" customWidth="1"/>
    <col min="5399" max="5399" width="16.140625" style="6" customWidth="1"/>
    <col min="5400" max="5400" width="24.42578125" style="6" customWidth="1"/>
    <col min="5401" max="5401" width="37.140625" style="6" customWidth="1"/>
    <col min="5402" max="5402" width="18.140625" style="6" customWidth="1"/>
    <col min="5403" max="5403" width="15.140625" style="6" customWidth="1"/>
    <col min="5404" max="5404" width="0" style="6" hidden="1" customWidth="1"/>
    <col min="5405" max="5405" width="14.5703125" style="6" customWidth="1"/>
    <col min="5406" max="5406" width="23.85546875" style="6" customWidth="1"/>
    <col min="5407" max="5409" width="15" style="6" customWidth="1"/>
    <col min="5410" max="5429" width="14.140625" style="6" customWidth="1"/>
    <col min="5430" max="5430" width="15" style="6" customWidth="1"/>
    <col min="5431" max="5431" width="16.5703125" style="6" customWidth="1"/>
    <col min="5432" max="5432" width="22" style="6" customWidth="1"/>
    <col min="5433" max="5433" width="27.85546875" style="6" customWidth="1"/>
    <col min="5434" max="5434" width="25.7109375" style="6" customWidth="1"/>
    <col min="5435" max="5435" width="22" style="6" customWidth="1"/>
    <col min="5436" max="5436" width="16.7109375" style="6" customWidth="1"/>
    <col min="5437" max="5437" width="21.140625" style="6" customWidth="1"/>
    <col min="5438" max="5438" width="18.85546875" style="6" customWidth="1"/>
    <col min="5439" max="5439" width="26.28515625" style="6" customWidth="1"/>
    <col min="5440" max="5440" width="16" style="6" customWidth="1"/>
    <col min="5441" max="5441" width="79.42578125" style="6" customWidth="1"/>
    <col min="5442" max="5442" width="17.140625" style="6" customWidth="1"/>
    <col min="5443" max="5443" width="16.42578125" style="6" customWidth="1"/>
    <col min="5444" max="5643" width="9.140625" style="6"/>
    <col min="5644" max="5644" width="12.85546875" style="6" customWidth="1"/>
    <col min="5645" max="5645" width="29.28515625" style="6" customWidth="1"/>
    <col min="5646" max="5646" width="20" style="6" customWidth="1"/>
    <col min="5647" max="5647" width="24.28515625" style="6" customWidth="1"/>
    <col min="5648" max="5648" width="14.140625" style="6" customWidth="1"/>
    <col min="5649" max="5649" width="13.85546875" style="6" customWidth="1"/>
    <col min="5650" max="5650" width="22" style="6" customWidth="1"/>
    <col min="5651" max="5651" width="22.140625" style="6" customWidth="1"/>
    <col min="5652" max="5652" width="12.85546875" style="6" customWidth="1"/>
    <col min="5653" max="5654" width="14.140625" style="6" customWidth="1"/>
    <col min="5655" max="5655" width="16.140625" style="6" customWidth="1"/>
    <col min="5656" max="5656" width="24.42578125" style="6" customWidth="1"/>
    <col min="5657" max="5657" width="37.140625" style="6" customWidth="1"/>
    <col min="5658" max="5658" width="18.140625" style="6" customWidth="1"/>
    <col min="5659" max="5659" width="15.140625" style="6" customWidth="1"/>
    <col min="5660" max="5660" width="0" style="6" hidden="1" customWidth="1"/>
    <col min="5661" max="5661" width="14.5703125" style="6" customWidth="1"/>
    <col min="5662" max="5662" width="23.85546875" style="6" customWidth="1"/>
    <col min="5663" max="5665" width="15" style="6" customWidth="1"/>
    <col min="5666" max="5685" width="14.140625" style="6" customWidth="1"/>
    <col min="5686" max="5686" width="15" style="6" customWidth="1"/>
    <col min="5687" max="5687" width="16.5703125" style="6" customWidth="1"/>
    <col min="5688" max="5688" width="22" style="6" customWidth="1"/>
    <col min="5689" max="5689" width="27.85546875" style="6" customWidth="1"/>
    <col min="5690" max="5690" width="25.7109375" style="6" customWidth="1"/>
    <col min="5691" max="5691" width="22" style="6" customWidth="1"/>
    <col min="5692" max="5692" width="16.7109375" style="6" customWidth="1"/>
    <col min="5693" max="5693" width="21.140625" style="6" customWidth="1"/>
    <col min="5694" max="5694" width="18.85546875" style="6" customWidth="1"/>
    <col min="5695" max="5695" width="26.28515625" style="6" customWidth="1"/>
    <col min="5696" max="5696" width="16" style="6" customWidth="1"/>
    <col min="5697" max="5697" width="79.42578125" style="6" customWidth="1"/>
    <col min="5698" max="5698" width="17.140625" style="6" customWidth="1"/>
    <col min="5699" max="5699" width="16.42578125" style="6" customWidth="1"/>
    <col min="5700" max="5899" width="9.140625" style="6"/>
    <col min="5900" max="5900" width="12.85546875" style="6" customWidth="1"/>
    <col min="5901" max="5901" width="29.28515625" style="6" customWidth="1"/>
    <col min="5902" max="5902" width="20" style="6" customWidth="1"/>
    <col min="5903" max="5903" width="24.28515625" style="6" customWidth="1"/>
    <col min="5904" max="5904" width="14.140625" style="6" customWidth="1"/>
    <col min="5905" max="5905" width="13.85546875" style="6" customWidth="1"/>
    <col min="5906" max="5906" width="22" style="6" customWidth="1"/>
    <col min="5907" max="5907" width="22.140625" style="6" customWidth="1"/>
    <col min="5908" max="5908" width="12.85546875" style="6" customWidth="1"/>
    <col min="5909" max="5910" width="14.140625" style="6" customWidth="1"/>
    <col min="5911" max="5911" width="16.140625" style="6" customWidth="1"/>
    <col min="5912" max="5912" width="24.42578125" style="6" customWidth="1"/>
    <col min="5913" max="5913" width="37.140625" style="6" customWidth="1"/>
    <col min="5914" max="5914" width="18.140625" style="6" customWidth="1"/>
    <col min="5915" max="5915" width="15.140625" style="6" customWidth="1"/>
    <col min="5916" max="5916" width="0" style="6" hidden="1" customWidth="1"/>
    <col min="5917" max="5917" width="14.5703125" style="6" customWidth="1"/>
    <col min="5918" max="5918" width="23.85546875" style="6" customWidth="1"/>
    <col min="5919" max="5921" width="15" style="6" customWidth="1"/>
    <col min="5922" max="5941" width="14.140625" style="6" customWidth="1"/>
    <col min="5942" max="5942" width="15" style="6" customWidth="1"/>
    <col min="5943" max="5943" width="16.5703125" style="6" customWidth="1"/>
    <col min="5944" max="5944" width="22" style="6" customWidth="1"/>
    <col min="5945" max="5945" width="27.85546875" style="6" customWidth="1"/>
    <col min="5946" max="5946" width="25.7109375" style="6" customWidth="1"/>
    <col min="5947" max="5947" width="22" style="6" customWidth="1"/>
    <col min="5948" max="5948" width="16.7109375" style="6" customWidth="1"/>
    <col min="5949" max="5949" width="21.140625" style="6" customWidth="1"/>
    <col min="5950" max="5950" width="18.85546875" style="6" customWidth="1"/>
    <col min="5951" max="5951" width="26.28515625" style="6" customWidth="1"/>
    <col min="5952" max="5952" width="16" style="6" customWidth="1"/>
    <col min="5953" max="5953" width="79.42578125" style="6" customWidth="1"/>
    <col min="5954" max="5954" width="17.140625" style="6" customWidth="1"/>
    <col min="5955" max="5955" width="16.42578125" style="6" customWidth="1"/>
    <col min="5956" max="6155" width="9.140625" style="6"/>
    <col min="6156" max="6156" width="12.85546875" style="6" customWidth="1"/>
    <col min="6157" max="6157" width="29.28515625" style="6" customWidth="1"/>
    <col min="6158" max="6158" width="20" style="6" customWidth="1"/>
    <col min="6159" max="6159" width="24.28515625" style="6" customWidth="1"/>
    <col min="6160" max="6160" width="14.140625" style="6" customWidth="1"/>
    <col min="6161" max="6161" width="13.85546875" style="6" customWidth="1"/>
    <col min="6162" max="6162" width="22" style="6" customWidth="1"/>
    <col min="6163" max="6163" width="22.140625" style="6" customWidth="1"/>
    <col min="6164" max="6164" width="12.85546875" style="6" customWidth="1"/>
    <col min="6165" max="6166" width="14.140625" style="6" customWidth="1"/>
    <col min="6167" max="6167" width="16.140625" style="6" customWidth="1"/>
    <col min="6168" max="6168" width="24.42578125" style="6" customWidth="1"/>
    <col min="6169" max="6169" width="37.140625" style="6" customWidth="1"/>
    <col min="6170" max="6170" width="18.140625" style="6" customWidth="1"/>
    <col min="6171" max="6171" width="15.140625" style="6" customWidth="1"/>
    <col min="6172" max="6172" width="0" style="6" hidden="1" customWidth="1"/>
    <col min="6173" max="6173" width="14.5703125" style="6" customWidth="1"/>
    <col min="6174" max="6174" width="23.85546875" style="6" customWidth="1"/>
    <col min="6175" max="6177" width="15" style="6" customWidth="1"/>
    <col min="6178" max="6197" width="14.140625" style="6" customWidth="1"/>
    <col min="6198" max="6198" width="15" style="6" customWidth="1"/>
    <col min="6199" max="6199" width="16.5703125" style="6" customWidth="1"/>
    <col min="6200" max="6200" width="22" style="6" customWidth="1"/>
    <col min="6201" max="6201" width="27.85546875" style="6" customWidth="1"/>
    <col min="6202" max="6202" width="25.7109375" style="6" customWidth="1"/>
    <col min="6203" max="6203" width="22" style="6" customWidth="1"/>
    <col min="6204" max="6204" width="16.7109375" style="6" customWidth="1"/>
    <col min="6205" max="6205" width="21.140625" style="6" customWidth="1"/>
    <col min="6206" max="6206" width="18.85546875" style="6" customWidth="1"/>
    <col min="6207" max="6207" width="26.28515625" style="6" customWidth="1"/>
    <col min="6208" max="6208" width="16" style="6" customWidth="1"/>
    <col min="6209" max="6209" width="79.42578125" style="6" customWidth="1"/>
    <col min="6210" max="6210" width="17.140625" style="6" customWidth="1"/>
    <col min="6211" max="6211" width="16.42578125" style="6" customWidth="1"/>
    <col min="6212" max="6411" width="9.140625" style="6"/>
    <col min="6412" max="6412" width="12.85546875" style="6" customWidth="1"/>
    <col min="6413" max="6413" width="29.28515625" style="6" customWidth="1"/>
    <col min="6414" max="6414" width="20" style="6" customWidth="1"/>
    <col min="6415" max="6415" width="24.28515625" style="6" customWidth="1"/>
    <col min="6416" max="6416" width="14.140625" style="6" customWidth="1"/>
    <col min="6417" max="6417" width="13.85546875" style="6" customWidth="1"/>
    <col min="6418" max="6418" width="22" style="6" customWidth="1"/>
    <col min="6419" max="6419" width="22.140625" style="6" customWidth="1"/>
    <col min="6420" max="6420" width="12.85546875" style="6" customWidth="1"/>
    <col min="6421" max="6422" width="14.140625" style="6" customWidth="1"/>
    <col min="6423" max="6423" width="16.140625" style="6" customWidth="1"/>
    <col min="6424" max="6424" width="24.42578125" style="6" customWidth="1"/>
    <col min="6425" max="6425" width="37.140625" style="6" customWidth="1"/>
    <col min="6426" max="6426" width="18.140625" style="6" customWidth="1"/>
    <col min="6427" max="6427" width="15.140625" style="6" customWidth="1"/>
    <col min="6428" max="6428" width="0" style="6" hidden="1" customWidth="1"/>
    <col min="6429" max="6429" width="14.5703125" style="6" customWidth="1"/>
    <col min="6430" max="6430" width="23.85546875" style="6" customWidth="1"/>
    <col min="6431" max="6433" width="15" style="6" customWidth="1"/>
    <col min="6434" max="6453" width="14.140625" style="6" customWidth="1"/>
    <col min="6454" max="6454" width="15" style="6" customWidth="1"/>
    <col min="6455" max="6455" width="16.5703125" style="6" customWidth="1"/>
    <col min="6456" max="6456" width="22" style="6" customWidth="1"/>
    <col min="6457" max="6457" width="27.85546875" style="6" customWidth="1"/>
    <col min="6458" max="6458" width="25.7109375" style="6" customWidth="1"/>
    <col min="6459" max="6459" width="22" style="6" customWidth="1"/>
    <col min="6460" max="6460" width="16.7109375" style="6" customWidth="1"/>
    <col min="6461" max="6461" width="21.140625" style="6" customWidth="1"/>
    <col min="6462" max="6462" width="18.85546875" style="6" customWidth="1"/>
    <col min="6463" max="6463" width="26.28515625" style="6" customWidth="1"/>
    <col min="6464" max="6464" width="16" style="6" customWidth="1"/>
    <col min="6465" max="6465" width="79.42578125" style="6" customWidth="1"/>
    <col min="6466" max="6466" width="17.140625" style="6" customWidth="1"/>
    <col min="6467" max="6467" width="16.42578125" style="6" customWidth="1"/>
    <col min="6468" max="6667" width="9.140625" style="6"/>
    <col min="6668" max="6668" width="12.85546875" style="6" customWidth="1"/>
    <col min="6669" max="6669" width="29.28515625" style="6" customWidth="1"/>
    <col min="6670" max="6670" width="20" style="6" customWidth="1"/>
    <col min="6671" max="6671" width="24.28515625" style="6" customWidth="1"/>
    <col min="6672" max="6672" width="14.140625" style="6" customWidth="1"/>
    <col min="6673" max="6673" width="13.85546875" style="6" customWidth="1"/>
    <col min="6674" max="6674" width="22" style="6" customWidth="1"/>
    <col min="6675" max="6675" width="22.140625" style="6" customWidth="1"/>
    <col min="6676" max="6676" width="12.85546875" style="6" customWidth="1"/>
    <col min="6677" max="6678" width="14.140625" style="6" customWidth="1"/>
    <col min="6679" max="6679" width="16.140625" style="6" customWidth="1"/>
    <col min="6680" max="6680" width="24.42578125" style="6" customWidth="1"/>
    <col min="6681" max="6681" width="37.140625" style="6" customWidth="1"/>
    <col min="6682" max="6682" width="18.140625" style="6" customWidth="1"/>
    <col min="6683" max="6683" width="15.140625" style="6" customWidth="1"/>
    <col min="6684" max="6684" width="0" style="6" hidden="1" customWidth="1"/>
    <col min="6685" max="6685" width="14.5703125" style="6" customWidth="1"/>
    <col min="6686" max="6686" width="23.85546875" style="6" customWidth="1"/>
    <col min="6687" max="6689" width="15" style="6" customWidth="1"/>
    <col min="6690" max="6709" width="14.140625" style="6" customWidth="1"/>
    <col min="6710" max="6710" width="15" style="6" customWidth="1"/>
    <col min="6711" max="6711" width="16.5703125" style="6" customWidth="1"/>
    <col min="6712" max="6712" width="22" style="6" customWidth="1"/>
    <col min="6713" max="6713" width="27.85546875" style="6" customWidth="1"/>
    <col min="6714" max="6714" width="25.7109375" style="6" customWidth="1"/>
    <col min="6715" max="6715" width="22" style="6" customWidth="1"/>
    <col min="6716" max="6716" width="16.7109375" style="6" customWidth="1"/>
    <col min="6717" max="6717" width="21.140625" style="6" customWidth="1"/>
    <col min="6718" max="6718" width="18.85546875" style="6" customWidth="1"/>
    <col min="6719" max="6719" width="26.28515625" style="6" customWidth="1"/>
    <col min="6720" max="6720" width="16" style="6" customWidth="1"/>
    <col min="6721" max="6721" width="79.42578125" style="6" customWidth="1"/>
    <col min="6722" max="6722" width="17.140625" style="6" customWidth="1"/>
    <col min="6723" max="6723" width="16.42578125" style="6" customWidth="1"/>
    <col min="6724" max="6923" width="9.140625" style="6"/>
    <col min="6924" max="6924" width="12.85546875" style="6" customWidth="1"/>
    <col min="6925" max="6925" width="29.28515625" style="6" customWidth="1"/>
    <col min="6926" max="6926" width="20" style="6" customWidth="1"/>
    <col min="6927" max="6927" width="24.28515625" style="6" customWidth="1"/>
    <col min="6928" max="6928" width="14.140625" style="6" customWidth="1"/>
    <col min="6929" max="6929" width="13.85546875" style="6" customWidth="1"/>
    <col min="6930" max="6930" width="22" style="6" customWidth="1"/>
    <col min="6931" max="6931" width="22.140625" style="6" customWidth="1"/>
    <col min="6932" max="6932" width="12.85546875" style="6" customWidth="1"/>
    <col min="6933" max="6934" width="14.140625" style="6" customWidth="1"/>
    <col min="6935" max="6935" width="16.140625" style="6" customWidth="1"/>
    <col min="6936" max="6936" width="24.42578125" style="6" customWidth="1"/>
    <col min="6937" max="6937" width="37.140625" style="6" customWidth="1"/>
    <col min="6938" max="6938" width="18.140625" style="6" customWidth="1"/>
    <col min="6939" max="6939" width="15.140625" style="6" customWidth="1"/>
    <col min="6940" max="6940" width="0" style="6" hidden="1" customWidth="1"/>
    <col min="6941" max="6941" width="14.5703125" style="6" customWidth="1"/>
    <col min="6942" max="6942" width="23.85546875" style="6" customWidth="1"/>
    <col min="6943" max="6945" width="15" style="6" customWidth="1"/>
    <col min="6946" max="6965" width="14.140625" style="6" customWidth="1"/>
    <col min="6966" max="6966" width="15" style="6" customWidth="1"/>
    <col min="6967" max="6967" width="16.5703125" style="6" customWidth="1"/>
    <col min="6968" max="6968" width="22" style="6" customWidth="1"/>
    <col min="6969" max="6969" width="27.85546875" style="6" customWidth="1"/>
    <col min="6970" max="6970" width="25.7109375" style="6" customWidth="1"/>
    <col min="6971" max="6971" width="22" style="6" customWidth="1"/>
    <col min="6972" max="6972" width="16.7109375" style="6" customWidth="1"/>
    <col min="6973" max="6973" width="21.140625" style="6" customWidth="1"/>
    <col min="6974" max="6974" width="18.85546875" style="6" customWidth="1"/>
    <col min="6975" max="6975" width="26.28515625" style="6" customWidth="1"/>
    <col min="6976" max="6976" width="16" style="6" customWidth="1"/>
    <col min="6977" max="6977" width="79.42578125" style="6" customWidth="1"/>
    <col min="6978" max="6978" width="17.140625" style="6" customWidth="1"/>
    <col min="6979" max="6979" width="16.42578125" style="6" customWidth="1"/>
    <col min="6980" max="7179" width="9.140625" style="6"/>
    <col min="7180" max="7180" width="12.85546875" style="6" customWidth="1"/>
    <col min="7181" max="7181" width="29.28515625" style="6" customWidth="1"/>
    <col min="7182" max="7182" width="20" style="6" customWidth="1"/>
    <col min="7183" max="7183" width="24.28515625" style="6" customWidth="1"/>
    <col min="7184" max="7184" width="14.140625" style="6" customWidth="1"/>
    <col min="7185" max="7185" width="13.85546875" style="6" customWidth="1"/>
    <col min="7186" max="7186" width="22" style="6" customWidth="1"/>
    <col min="7187" max="7187" width="22.140625" style="6" customWidth="1"/>
    <col min="7188" max="7188" width="12.85546875" style="6" customWidth="1"/>
    <col min="7189" max="7190" width="14.140625" style="6" customWidth="1"/>
    <col min="7191" max="7191" width="16.140625" style="6" customWidth="1"/>
    <col min="7192" max="7192" width="24.42578125" style="6" customWidth="1"/>
    <col min="7193" max="7193" width="37.140625" style="6" customWidth="1"/>
    <col min="7194" max="7194" width="18.140625" style="6" customWidth="1"/>
    <col min="7195" max="7195" width="15.140625" style="6" customWidth="1"/>
    <col min="7196" max="7196" width="0" style="6" hidden="1" customWidth="1"/>
    <col min="7197" max="7197" width="14.5703125" style="6" customWidth="1"/>
    <col min="7198" max="7198" width="23.85546875" style="6" customWidth="1"/>
    <col min="7199" max="7201" width="15" style="6" customWidth="1"/>
    <col min="7202" max="7221" width="14.140625" style="6" customWidth="1"/>
    <col min="7222" max="7222" width="15" style="6" customWidth="1"/>
    <col min="7223" max="7223" width="16.5703125" style="6" customWidth="1"/>
    <col min="7224" max="7224" width="22" style="6" customWidth="1"/>
    <col min="7225" max="7225" width="27.85546875" style="6" customWidth="1"/>
    <col min="7226" max="7226" width="25.7109375" style="6" customWidth="1"/>
    <col min="7227" max="7227" width="22" style="6" customWidth="1"/>
    <col min="7228" max="7228" width="16.7109375" style="6" customWidth="1"/>
    <col min="7229" max="7229" width="21.140625" style="6" customWidth="1"/>
    <col min="7230" max="7230" width="18.85546875" style="6" customWidth="1"/>
    <col min="7231" max="7231" width="26.28515625" style="6" customWidth="1"/>
    <col min="7232" max="7232" width="16" style="6" customWidth="1"/>
    <col min="7233" max="7233" width="79.42578125" style="6" customWidth="1"/>
    <col min="7234" max="7234" width="17.140625" style="6" customWidth="1"/>
    <col min="7235" max="7235" width="16.42578125" style="6" customWidth="1"/>
    <col min="7236" max="7435" width="9.140625" style="6"/>
    <col min="7436" max="7436" width="12.85546875" style="6" customWidth="1"/>
    <col min="7437" max="7437" width="29.28515625" style="6" customWidth="1"/>
    <col min="7438" max="7438" width="20" style="6" customWidth="1"/>
    <col min="7439" max="7439" width="24.28515625" style="6" customWidth="1"/>
    <col min="7440" max="7440" width="14.140625" style="6" customWidth="1"/>
    <col min="7441" max="7441" width="13.85546875" style="6" customWidth="1"/>
    <col min="7442" max="7442" width="22" style="6" customWidth="1"/>
    <col min="7443" max="7443" width="22.140625" style="6" customWidth="1"/>
    <col min="7444" max="7444" width="12.85546875" style="6" customWidth="1"/>
    <col min="7445" max="7446" width="14.140625" style="6" customWidth="1"/>
    <col min="7447" max="7447" width="16.140625" style="6" customWidth="1"/>
    <col min="7448" max="7448" width="24.42578125" style="6" customWidth="1"/>
    <col min="7449" max="7449" width="37.140625" style="6" customWidth="1"/>
    <col min="7450" max="7450" width="18.140625" style="6" customWidth="1"/>
    <col min="7451" max="7451" width="15.140625" style="6" customWidth="1"/>
    <col min="7452" max="7452" width="0" style="6" hidden="1" customWidth="1"/>
    <col min="7453" max="7453" width="14.5703125" style="6" customWidth="1"/>
    <col min="7454" max="7454" width="23.85546875" style="6" customWidth="1"/>
    <col min="7455" max="7457" width="15" style="6" customWidth="1"/>
    <col min="7458" max="7477" width="14.140625" style="6" customWidth="1"/>
    <col min="7478" max="7478" width="15" style="6" customWidth="1"/>
    <col min="7479" max="7479" width="16.5703125" style="6" customWidth="1"/>
    <col min="7480" max="7480" width="22" style="6" customWidth="1"/>
    <col min="7481" max="7481" width="27.85546875" style="6" customWidth="1"/>
    <col min="7482" max="7482" width="25.7109375" style="6" customWidth="1"/>
    <col min="7483" max="7483" width="22" style="6" customWidth="1"/>
    <col min="7484" max="7484" width="16.7109375" style="6" customWidth="1"/>
    <col min="7485" max="7485" width="21.140625" style="6" customWidth="1"/>
    <col min="7486" max="7486" width="18.85546875" style="6" customWidth="1"/>
    <col min="7487" max="7487" width="26.28515625" style="6" customWidth="1"/>
    <col min="7488" max="7488" width="16" style="6" customWidth="1"/>
    <col min="7489" max="7489" width="79.42578125" style="6" customWidth="1"/>
    <col min="7490" max="7490" width="17.140625" style="6" customWidth="1"/>
    <col min="7491" max="7491" width="16.42578125" style="6" customWidth="1"/>
    <col min="7492" max="7691" width="9.140625" style="6"/>
    <col min="7692" max="7692" width="12.85546875" style="6" customWidth="1"/>
    <col min="7693" max="7693" width="29.28515625" style="6" customWidth="1"/>
    <col min="7694" max="7694" width="20" style="6" customWidth="1"/>
    <col min="7695" max="7695" width="24.28515625" style="6" customWidth="1"/>
    <col min="7696" max="7696" width="14.140625" style="6" customWidth="1"/>
    <col min="7697" max="7697" width="13.85546875" style="6" customWidth="1"/>
    <col min="7698" max="7698" width="22" style="6" customWidth="1"/>
    <col min="7699" max="7699" width="22.140625" style="6" customWidth="1"/>
    <col min="7700" max="7700" width="12.85546875" style="6" customWidth="1"/>
    <col min="7701" max="7702" width="14.140625" style="6" customWidth="1"/>
    <col min="7703" max="7703" width="16.140625" style="6" customWidth="1"/>
    <col min="7704" max="7704" width="24.42578125" style="6" customWidth="1"/>
    <col min="7705" max="7705" width="37.140625" style="6" customWidth="1"/>
    <col min="7706" max="7706" width="18.140625" style="6" customWidth="1"/>
    <col min="7707" max="7707" width="15.140625" style="6" customWidth="1"/>
    <col min="7708" max="7708" width="0" style="6" hidden="1" customWidth="1"/>
    <col min="7709" max="7709" width="14.5703125" style="6" customWidth="1"/>
    <col min="7710" max="7710" width="23.85546875" style="6" customWidth="1"/>
    <col min="7711" max="7713" width="15" style="6" customWidth="1"/>
    <col min="7714" max="7733" width="14.140625" style="6" customWidth="1"/>
    <col min="7734" max="7734" width="15" style="6" customWidth="1"/>
    <col min="7735" max="7735" width="16.5703125" style="6" customWidth="1"/>
    <col min="7736" max="7736" width="22" style="6" customWidth="1"/>
    <col min="7737" max="7737" width="27.85546875" style="6" customWidth="1"/>
    <col min="7738" max="7738" width="25.7109375" style="6" customWidth="1"/>
    <col min="7739" max="7739" width="22" style="6" customWidth="1"/>
    <col min="7740" max="7740" width="16.7109375" style="6" customWidth="1"/>
    <col min="7741" max="7741" width="21.140625" style="6" customWidth="1"/>
    <col min="7742" max="7742" width="18.85546875" style="6" customWidth="1"/>
    <col min="7743" max="7743" width="26.28515625" style="6" customWidth="1"/>
    <col min="7744" max="7744" width="16" style="6" customWidth="1"/>
    <col min="7745" max="7745" width="79.42578125" style="6" customWidth="1"/>
    <col min="7746" max="7746" width="17.140625" style="6" customWidth="1"/>
    <col min="7747" max="7747" width="16.42578125" style="6" customWidth="1"/>
    <col min="7748" max="7947" width="9.140625" style="6"/>
    <col min="7948" max="7948" width="12.85546875" style="6" customWidth="1"/>
    <col min="7949" max="7949" width="29.28515625" style="6" customWidth="1"/>
    <col min="7950" max="7950" width="20" style="6" customWidth="1"/>
    <col min="7951" max="7951" width="24.28515625" style="6" customWidth="1"/>
    <col min="7952" max="7952" width="14.140625" style="6" customWidth="1"/>
    <col min="7953" max="7953" width="13.85546875" style="6" customWidth="1"/>
    <col min="7954" max="7954" width="22" style="6" customWidth="1"/>
    <col min="7955" max="7955" width="22.140625" style="6" customWidth="1"/>
    <col min="7956" max="7956" width="12.85546875" style="6" customWidth="1"/>
    <col min="7957" max="7958" width="14.140625" style="6" customWidth="1"/>
    <col min="7959" max="7959" width="16.140625" style="6" customWidth="1"/>
    <col min="7960" max="7960" width="24.42578125" style="6" customWidth="1"/>
    <col min="7961" max="7961" width="37.140625" style="6" customWidth="1"/>
    <col min="7962" max="7962" width="18.140625" style="6" customWidth="1"/>
    <col min="7963" max="7963" width="15.140625" style="6" customWidth="1"/>
    <col min="7964" max="7964" width="0" style="6" hidden="1" customWidth="1"/>
    <col min="7965" max="7965" width="14.5703125" style="6" customWidth="1"/>
    <col min="7966" max="7966" width="23.85546875" style="6" customWidth="1"/>
    <col min="7967" max="7969" width="15" style="6" customWidth="1"/>
    <col min="7970" max="7989" width="14.140625" style="6" customWidth="1"/>
    <col min="7990" max="7990" width="15" style="6" customWidth="1"/>
    <col min="7991" max="7991" width="16.5703125" style="6" customWidth="1"/>
    <col min="7992" max="7992" width="22" style="6" customWidth="1"/>
    <col min="7993" max="7993" width="27.85546875" style="6" customWidth="1"/>
    <col min="7994" max="7994" width="25.7109375" style="6" customWidth="1"/>
    <col min="7995" max="7995" width="22" style="6" customWidth="1"/>
    <col min="7996" max="7996" width="16.7109375" style="6" customWidth="1"/>
    <col min="7997" max="7997" width="21.140625" style="6" customWidth="1"/>
    <col min="7998" max="7998" width="18.85546875" style="6" customWidth="1"/>
    <col min="7999" max="7999" width="26.28515625" style="6" customWidth="1"/>
    <col min="8000" max="8000" width="16" style="6" customWidth="1"/>
    <col min="8001" max="8001" width="79.42578125" style="6" customWidth="1"/>
    <col min="8002" max="8002" width="17.140625" style="6" customWidth="1"/>
    <col min="8003" max="8003" width="16.42578125" style="6" customWidth="1"/>
    <col min="8004" max="8203" width="9.140625" style="6"/>
    <col min="8204" max="8204" width="12.85546875" style="6" customWidth="1"/>
    <col min="8205" max="8205" width="29.28515625" style="6" customWidth="1"/>
    <col min="8206" max="8206" width="20" style="6" customWidth="1"/>
    <col min="8207" max="8207" width="24.28515625" style="6" customWidth="1"/>
    <col min="8208" max="8208" width="14.140625" style="6" customWidth="1"/>
    <col min="8209" max="8209" width="13.85546875" style="6" customWidth="1"/>
    <col min="8210" max="8210" width="22" style="6" customWidth="1"/>
    <col min="8211" max="8211" width="22.140625" style="6" customWidth="1"/>
    <col min="8212" max="8212" width="12.85546875" style="6" customWidth="1"/>
    <col min="8213" max="8214" width="14.140625" style="6" customWidth="1"/>
    <col min="8215" max="8215" width="16.140625" style="6" customWidth="1"/>
    <col min="8216" max="8216" width="24.42578125" style="6" customWidth="1"/>
    <col min="8217" max="8217" width="37.140625" style="6" customWidth="1"/>
    <col min="8218" max="8218" width="18.140625" style="6" customWidth="1"/>
    <col min="8219" max="8219" width="15.140625" style="6" customWidth="1"/>
    <col min="8220" max="8220" width="0" style="6" hidden="1" customWidth="1"/>
    <col min="8221" max="8221" width="14.5703125" style="6" customWidth="1"/>
    <col min="8222" max="8222" width="23.85546875" style="6" customWidth="1"/>
    <col min="8223" max="8225" width="15" style="6" customWidth="1"/>
    <col min="8226" max="8245" width="14.140625" style="6" customWidth="1"/>
    <col min="8246" max="8246" width="15" style="6" customWidth="1"/>
    <col min="8247" max="8247" width="16.5703125" style="6" customWidth="1"/>
    <col min="8248" max="8248" width="22" style="6" customWidth="1"/>
    <col min="8249" max="8249" width="27.85546875" style="6" customWidth="1"/>
    <col min="8250" max="8250" width="25.7109375" style="6" customWidth="1"/>
    <col min="8251" max="8251" width="22" style="6" customWidth="1"/>
    <col min="8252" max="8252" width="16.7109375" style="6" customWidth="1"/>
    <col min="8253" max="8253" width="21.140625" style="6" customWidth="1"/>
    <col min="8254" max="8254" width="18.85546875" style="6" customWidth="1"/>
    <col min="8255" max="8255" width="26.28515625" style="6" customWidth="1"/>
    <col min="8256" max="8256" width="16" style="6" customWidth="1"/>
    <col min="8257" max="8257" width="79.42578125" style="6" customWidth="1"/>
    <col min="8258" max="8258" width="17.140625" style="6" customWidth="1"/>
    <col min="8259" max="8259" width="16.42578125" style="6" customWidth="1"/>
    <col min="8260" max="8459" width="9.140625" style="6"/>
    <col min="8460" max="8460" width="12.85546875" style="6" customWidth="1"/>
    <col min="8461" max="8461" width="29.28515625" style="6" customWidth="1"/>
    <col min="8462" max="8462" width="20" style="6" customWidth="1"/>
    <col min="8463" max="8463" width="24.28515625" style="6" customWidth="1"/>
    <col min="8464" max="8464" width="14.140625" style="6" customWidth="1"/>
    <col min="8465" max="8465" width="13.85546875" style="6" customWidth="1"/>
    <col min="8466" max="8466" width="22" style="6" customWidth="1"/>
    <col min="8467" max="8467" width="22.140625" style="6" customWidth="1"/>
    <col min="8468" max="8468" width="12.85546875" style="6" customWidth="1"/>
    <col min="8469" max="8470" width="14.140625" style="6" customWidth="1"/>
    <col min="8471" max="8471" width="16.140625" style="6" customWidth="1"/>
    <col min="8472" max="8472" width="24.42578125" style="6" customWidth="1"/>
    <col min="8473" max="8473" width="37.140625" style="6" customWidth="1"/>
    <col min="8474" max="8474" width="18.140625" style="6" customWidth="1"/>
    <col min="8475" max="8475" width="15.140625" style="6" customWidth="1"/>
    <col min="8476" max="8476" width="0" style="6" hidden="1" customWidth="1"/>
    <col min="8477" max="8477" width="14.5703125" style="6" customWidth="1"/>
    <col min="8478" max="8478" width="23.85546875" style="6" customWidth="1"/>
    <col min="8479" max="8481" width="15" style="6" customWidth="1"/>
    <col min="8482" max="8501" width="14.140625" style="6" customWidth="1"/>
    <col min="8502" max="8502" width="15" style="6" customWidth="1"/>
    <col min="8503" max="8503" width="16.5703125" style="6" customWidth="1"/>
    <col min="8504" max="8504" width="22" style="6" customWidth="1"/>
    <col min="8505" max="8505" width="27.85546875" style="6" customWidth="1"/>
    <col min="8506" max="8506" width="25.7109375" style="6" customWidth="1"/>
    <col min="8507" max="8507" width="22" style="6" customWidth="1"/>
    <col min="8508" max="8508" width="16.7109375" style="6" customWidth="1"/>
    <col min="8509" max="8509" width="21.140625" style="6" customWidth="1"/>
    <col min="8510" max="8510" width="18.85546875" style="6" customWidth="1"/>
    <col min="8511" max="8511" width="26.28515625" style="6" customWidth="1"/>
    <col min="8512" max="8512" width="16" style="6" customWidth="1"/>
    <col min="8513" max="8513" width="79.42578125" style="6" customWidth="1"/>
    <col min="8514" max="8514" width="17.140625" style="6" customWidth="1"/>
    <col min="8515" max="8515" width="16.42578125" style="6" customWidth="1"/>
    <col min="8516" max="8715" width="9.140625" style="6"/>
    <col min="8716" max="8716" width="12.85546875" style="6" customWidth="1"/>
    <col min="8717" max="8717" width="29.28515625" style="6" customWidth="1"/>
    <col min="8718" max="8718" width="20" style="6" customWidth="1"/>
    <col min="8719" max="8719" width="24.28515625" style="6" customWidth="1"/>
    <col min="8720" max="8720" width="14.140625" style="6" customWidth="1"/>
    <col min="8721" max="8721" width="13.85546875" style="6" customWidth="1"/>
    <col min="8722" max="8722" width="22" style="6" customWidth="1"/>
    <col min="8723" max="8723" width="22.140625" style="6" customWidth="1"/>
    <col min="8724" max="8724" width="12.85546875" style="6" customWidth="1"/>
    <col min="8725" max="8726" width="14.140625" style="6" customWidth="1"/>
    <col min="8727" max="8727" width="16.140625" style="6" customWidth="1"/>
    <col min="8728" max="8728" width="24.42578125" style="6" customWidth="1"/>
    <col min="8729" max="8729" width="37.140625" style="6" customWidth="1"/>
    <col min="8730" max="8730" width="18.140625" style="6" customWidth="1"/>
    <col min="8731" max="8731" width="15.140625" style="6" customWidth="1"/>
    <col min="8732" max="8732" width="0" style="6" hidden="1" customWidth="1"/>
    <col min="8733" max="8733" width="14.5703125" style="6" customWidth="1"/>
    <col min="8734" max="8734" width="23.85546875" style="6" customWidth="1"/>
    <col min="8735" max="8737" width="15" style="6" customWidth="1"/>
    <col min="8738" max="8757" width="14.140625" style="6" customWidth="1"/>
    <col min="8758" max="8758" width="15" style="6" customWidth="1"/>
    <col min="8759" max="8759" width="16.5703125" style="6" customWidth="1"/>
    <col min="8760" max="8760" width="22" style="6" customWidth="1"/>
    <col min="8761" max="8761" width="27.85546875" style="6" customWidth="1"/>
    <col min="8762" max="8762" width="25.7109375" style="6" customWidth="1"/>
    <col min="8763" max="8763" width="22" style="6" customWidth="1"/>
    <col min="8764" max="8764" width="16.7109375" style="6" customWidth="1"/>
    <col min="8765" max="8765" width="21.140625" style="6" customWidth="1"/>
    <col min="8766" max="8766" width="18.85546875" style="6" customWidth="1"/>
    <col min="8767" max="8767" width="26.28515625" style="6" customWidth="1"/>
    <col min="8768" max="8768" width="16" style="6" customWidth="1"/>
    <col min="8769" max="8769" width="79.42578125" style="6" customWidth="1"/>
    <col min="8770" max="8770" width="17.140625" style="6" customWidth="1"/>
    <col min="8771" max="8771" width="16.42578125" style="6" customWidth="1"/>
    <col min="8772" max="8971" width="9.140625" style="6"/>
    <col min="8972" max="8972" width="12.85546875" style="6" customWidth="1"/>
    <col min="8973" max="8973" width="29.28515625" style="6" customWidth="1"/>
    <col min="8974" max="8974" width="20" style="6" customWidth="1"/>
    <col min="8975" max="8975" width="24.28515625" style="6" customWidth="1"/>
    <col min="8976" max="8976" width="14.140625" style="6" customWidth="1"/>
    <col min="8977" max="8977" width="13.85546875" style="6" customWidth="1"/>
    <col min="8978" max="8978" width="22" style="6" customWidth="1"/>
    <col min="8979" max="8979" width="22.140625" style="6" customWidth="1"/>
    <col min="8980" max="8980" width="12.85546875" style="6" customWidth="1"/>
    <col min="8981" max="8982" width="14.140625" style="6" customWidth="1"/>
    <col min="8983" max="8983" width="16.140625" style="6" customWidth="1"/>
    <col min="8984" max="8984" width="24.42578125" style="6" customWidth="1"/>
    <col min="8985" max="8985" width="37.140625" style="6" customWidth="1"/>
    <col min="8986" max="8986" width="18.140625" style="6" customWidth="1"/>
    <col min="8987" max="8987" width="15.140625" style="6" customWidth="1"/>
    <col min="8988" max="8988" width="0" style="6" hidden="1" customWidth="1"/>
    <col min="8989" max="8989" width="14.5703125" style="6" customWidth="1"/>
    <col min="8990" max="8990" width="23.85546875" style="6" customWidth="1"/>
    <col min="8991" max="8993" width="15" style="6" customWidth="1"/>
    <col min="8994" max="9013" width="14.140625" style="6" customWidth="1"/>
    <col min="9014" max="9014" width="15" style="6" customWidth="1"/>
    <col min="9015" max="9015" width="16.5703125" style="6" customWidth="1"/>
    <col min="9016" max="9016" width="22" style="6" customWidth="1"/>
    <col min="9017" max="9017" width="27.85546875" style="6" customWidth="1"/>
    <col min="9018" max="9018" width="25.7109375" style="6" customWidth="1"/>
    <col min="9019" max="9019" width="22" style="6" customWidth="1"/>
    <col min="9020" max="9020" width="16.7109375" style="6" customWidth="1"/>
    <col min="9021" max="9021" width="21.140625" style="6" customWidth="1"/>
    <col min="9022" max="9022" width="18.85546875" style="6" customWidth="1"/>
    <col min="9023" max="9023" width="26.28515625" style="6" customWidth="1"/>
    <col min="9024" max="9024" width="16" style="6" customWidth="1"/>
    <col min="9025" max="9025" width="79.42578125" style="6" customWidth="1"/>
    <col min="9026" max="9026" width="17.140625" style="6" customWidth="1"/>
    <col min="9027" max="9027" width="16.42578125" style="6" customWidth="1"/>
    <col min="9028" max="9227" width="9.140625" style="6"/>
    <col min="9228" max="9228" width="12.85546875" style="6" customWidth="1"/>
    <col min="9229" max="9229" width="29.28515625" style="6" customWidth="1"/>
    <col min="9230" max="9230" width="20" style="6" customWidth="1"/>
    <col min="9231" max="9231" width="24.28515625" style="6" customWidth="1"/>
    <col min="9232" max="9232" width="14.140625" style="6" customWidth="1"/>
    <col min="9233" max="9233" width="13.85546875" style="6" customWidth="1"/>
    <col min="9234" max="9234" width="22" style="6" customWidth="1"/>
    <col min="9235" max="9235" width="22.140625" style="6" customWidth="1"/>
    <col min="9236" max="9236" width="12.85546875" style="6" customWidth="1"/>
    <col min="9237" max="9238" width="14.140625" style="6" customWidth="1"/>
    <col min="9239" max="9239" width="16.140625" style="6" customWidth="1"/>
    <col min="9240" max="9240" width="24.42578125" style="6" customWidth="1"/>
    <col min="9241" max="9241" width="37.140625" style="6" customWidth="1"/>
    <col min="9242" max="9242" width="18.140625" style="6" customWidth="1"/>
    <col min="9243" max="9243" width="15.140625" style="6" customWidth="1"/>
    <col min="9244" max="9244" width="0" style="6" hidden="1" customWidth="1"/>
    <col min="9245" max="9245" width="14.5703125" style="6" customWidth="1"/>
    <col min="9246" max="9246" width="23.85546875" style="6" customWidth="1"/>
    <col min="9247" max="9249" width="15" style="6" customWidth="1"/>
    <col min="9250" max="9269" width="14.140625" style="6" customWidth="1"/>
    <col min="9270" max="9270" width="15" style="6" customWidth="1"/>
    <col min="9271" max="9271" width="16.5703125" style="6" customWidth="1"/>
    <col min="9272" max="9272" width="22" style="6" customWidth="1"/>
    <col min="9273" max="9273" width="27.85546875" style="6" customWidth="1"/>
    <col min="9274" max="9274" width="25.7109375" style="6" customWidth="1"/>
    <col min="9275" max="9275" width="22" style="6" customWidth="1"/>
    <col min="9276" max="9276" width="16.7109375" style="6" customWidth="1"/>
    <col min="9277" max="9277" width="21.140625" style="6" customWidth="1"/>
    <col min="9278" max="9278" width="18.85546875" style="6" customWidth="1"/>
    <col min="9279" max="9279" width="26.28515625" style="6" customWidth="1"/>
    <col min="9280" max="9280" width="16" style="6" customWidth="1"/>
    <col min="9281" max="9281" width="79.42578125" style="6" customWidth="1"/>
    <col min="9282" max="9282" width="17.140625" style="6" customWidth="1"/>
    <col min="9283" max="9283" width="16.42578125" style="6" customWidth="1"/>
    <col min="9284" max="9483" width="9.140625" style="6"/>
    <col min="9484" max="9484" width="12.85546875" style="6" customWidth="1"/>
    <col min="9485" max="9485" width="29.28515625" style="6" customWidth="1"/>
    <col min="9486" max="9486" width="20" style="6" customWidth="1"/>
    <col min="9487" max="9487" width="24.28515625" style="6" customWidth="1"/>
    <col min="9488" max="9488" width="14.140625" style="6" customWidth="1"/>
    <col min="9489" max="9489" width="13.85546875" style="6" customWidth="1"/>
    <col min="9490" max="9490" width="22" style="6" customWidth="1"/>
    <col min="9491" max="9491" width="22.140625" style="6" customWidth="1"/>
    <col min="9492" max="9492" width="12.85546875" style="6" customWidth="1"/>
    <col min="9493" max="9494" width="14.140625" style="6" customWidth="1"/>
    <col min="9495" max="9495" width="16.140625" style="6" customWidth="1"/>
    <col min="9496" max="9496" width="24.42578125" style="6" customWidth="1"/>
    <col min="9497" max="9497" width="37.140625" style="6" customWidth="1"/>
    <col min="9498" max="9498" width="18.140625" style="6" customWidth="1"/>
    <col min="9499" max="9499" width="15.140625" style="6" customWidth="1"/>
    <col min="9500" max="9500" width="0" style="6" hidden="1" customWidth="1"/>
    <col min="9501" max="9501" width="14.5703125" style="6" customWidth="1"/>
    <col min="9502" max="9502" width="23.85546875" style="6" customWidth="1"/>
    <col min="9503" max="9505" width="15" style="6" customWidth="1"/>
    <col min="9506" max="9525" width="14.140625" style="6" customWidth="1"/>
    <col min="9526" max="9526" width="15" style="6" customWidth="1"/>
    <col min="9527" max="9527" width="16.5703125" style="6" customWidth="1"/>
    <col min="9528" max="9528" width="22" style="6" customWidth="1"/>
    <col min="9529" max="9529" width="27.85546875" style="6" customWidth="1"/>
    <col min="9530" max="9530" width="25.7109375" style="6" customWidth="1"/>
    <col min="9531" max="9531" width="22" style="6" customWidth="1"/>
    <col min="9532" max="9532" width="16.7109375" style="6" customWidth="1"/>
    <col min="9533" max="9533" width="21.140625" style="6" customWidth="1"/>
    <col min="9534" max="9534" width="18.85546875" style="6" customWidth="1"/>
    <col min="9535" max="9535" width="26.28515625" style="6" customWidth="1"/>
    <col min="9536" max="9536" width="16" style="6" customWidth="1"/>
    <col min="9537" max="9537" width="79.42578125" style="6" customWidth="1"/>
    <col min="9538" max="9538" width="17.140625" style="6" customWidth="1"/>
    <col min="9539" max="9539" width="16.42578125" style="6" customWidth="1"/>
    <col min="9540" max="9739" width="9.140625" style="6"/>
    <col min="9740" max="9740" width="12.85546875" style="6" customWidth="1"/>
    <col min="9741" max="9741" width="29.28515625" style="6" customWidth="1"/>
    <col min="9742" max="9742" width="20" style="6" customWidth="1"/>
    <col min="9743" max="9743" width="24.28515625" style="6" customWidth="1"/>
    <col min="9744" max="9744" width="14.140625" style="6" customWidth="1"/>
    <col min="9745" max="9745" width="13.85546875" style="6" customWidth="1"/>
    <col min="9746" max="9746" width="22" style="6" customWidth="1"/>
    <col min="9747" max="9747" width="22.140625" style="6" customWidth="1"/>
    <col min="9748" max="9748" width="12.85546875" style="6" customWidth="1"/>
    <col min="9749" max="9750" width="14.140625" style="6" customWidth="1"/>
    <col min="9751" max="9751" width="16.140625" style="6" customWidth="1"/>
    <col min="9752" max="9752" width="24.42578125" style="6" customWidth="1"/>
    <col min="9753" max="9753" width="37.140625" style="6" customWidth="1"/>
    <col min="9754" max="9754" width="18.140625" style="6" customWidth="1"/>
    <col min="9755" max="9755" width="15.140625" style="6" customWidth="1"/>
    <col min="9756" max="9756" width="0" style="6" hidden="1" customWidth="1"/>
    <col min="9757" max="9757" width="14.5703125" style="6" customWidth="1"/>
    <col min="9758" max="9758" width="23.85546875" style="6" customWidth="1"/>
    <col min="9759" max="9761" width="15" style="6" customWidth="1"/>
    <col min="9762" max="9781" width="14.140625" style="6" customWidth="1"/>
    <col min="9782" max="9782" width="15" style="6" customWidth="1"/>
    <col min="9783" max="9783" width="16.5703125" style="6" customWidth="1"/>
    <col min="9784" max="9784" width="22" style="6" customWidth="1"/>
    <col min="9785" max="9785" width="27.85546875" style="6" customWidth="1"/>
    <col min="9786" max="9786" width="25.7109375" style="6" customWidth="1"/>
    <col min="9787" max="9787" width="22" style="6" customWidth="1"/>
    <col min="9788" max="9788" width="16.7109375" style="6" customWidth="1"/>
    <col min="9789" max="9789" width="21.140625" style="6" customWidth="1"/>
    <col min="9790" max="9790" width="18.85546875" style="6" customWidth="1"/>
    <col min="9791" max="9791" width="26.28515625" style="6" customWidth="1"/>
    <col min="9792" max="9792" width="16" style="6" customWidth="1"/>
    <col min="9793" max="9793" width="79.42578125" style="6" customWidth="1"/>
    <col min="9794" max="9794" width="17.140625" style="6" customWidth="1"/>
    <col min="9795" max="9795" width="16.42578125" style="6" customWidth="1"/>
    <col min="9796" max="9995" width="9.140625" style="6"/>
    <col min="9996" max="9996" width="12.85546875" style="6" customWidth="1"/>
    <col min="9997" max="9997" width="29.28515625" style="6" customWidth="1"/>
    <col min="9998" max="9998" width="20" style="6" customWidth="1"/>
    <col min="9999" max="9999" width="24.28515625" style="6" customWidth="1"/>
    <col min="10000" max="10000" width="14.140625" style="6" customWidth="1"/>
    <col min="10001" max="10001" width="13.85546875" style="6" customWidth="1"/>
    <col min="10002" max="10002" width="22" style="6" customWidth="1"/>
    <col min="10003" max="10003" width="22.140625" style="6" customWidth="1"/>
    <col min="10004" max="10004" width="12.85546875" style="6" customWidth="1"/>
    <col min="10005" max="10006" width="14.140625" style="6" customWidth="1"/>
    <col min="10007" max="10007" width="16.140625" style="6" customWidth="1"/>
    <col min="10008" max="10008" width="24.42578125" style="6" customWidth="1"/>
    <col min="10009" max="10009" width="37.140625" style="6" customWidth="1"/>
    <col min="10010" max="10010" width="18.140625" style="6" customWidth="1"/>
    <col min="10011" max="10011" width="15.140625" style="6" customWidth="1"/>
    <col min="10012" max="10012" width="0" style="6" hidden="1" customWidth="1"/>
    <col min="10013" max="10013" width="14.5703125" style="6" customWidth="1"/>
    <col min="10014" max="10014" width="23.85546875" style="6" customWidth="1"/>
    <col min="10015" max="10017" width="15" style="6" customWidth="1"/>
    <col min="10018" max="10037" width="14.140625" style="6" customWidth="1"/>
    <col min="10038" max="10038" width="15" style="6" customWidth="1"/>
    <col min="10039" max="10039" width="16.5703125" style="6" customWidth="1"/>
    <col min="10040" max="10040" width="22" style="6" customWidth="1"/>
    <col min="10041" max="10041" width="27.85546875" style="6" customWidth="1"/>
    <col min="10042" max="10042" width="25.7109375" style="6" customWidth="1"/>
    <col min="10043" max="10043" width="22" style="6" customWidth="1"/>
    <col min="10044" max="10044" width="16.7109375" style="6" customWidth="1"/>
    <col min="10045" max="10045" width="21.140625" style="6" customWidth="1"/>
    <col min="10046" max="10046" width="18.85546875" style="6" customWidth="1"/>
    <col min="10047" max="10047" width="26.28515625" style="6" customWidth="1"/>
    <col min="10048" max="10048" width="16" style="6" customWidth="1"/>
    <col min="10049" max="10049" width="79.42578125" style="6" customWidth="1"/>
    <col min="10050" max="10050" width="17.140625" style="6" customWidth="1"/>
    <col min="10051" max="10051" width="16.42578125" style="6" customWidth="1"/>
    <col min="10052" max="10251" width="9.140625" style="6"/>
    <col min="10252" max="10252" width="12.85546875" style="6" customWidth="1"/>
    <col min="10253" max="10253" width="29.28515625" style="6" customWidth="1"/>
    <col min="10254" max="10254" width="20" style="6" customWidth="1"/>
    <col min="10255" max="10255" width="24.28515625" style="6" customWidth="1"/>
    <col min="10256" max="10256" width="14.140625" style="6" customWidth="1"/>
    <col min="10257" max="10257" width="13.85546875" style="6" customWidth="1"/>
    <col min="10258" max="10258" width="22" style="6" customWidth="1"/>
    <col min="10259" max="10259" width="22.140625" style="6" customWidth="1"/>
    <col min="10260" max="10260" width="12.85546875" style="6" customWidth="1"/>
    <col min="10261" max="10262" width="14.140625" style="6" customWidth="1"/>
    <col min="10263" max="10263" width="16.140625" style="6" customWidth="1"/>
    <col min="10264" max="10264" width="24.42578125" style="6" customWidth="1"/>
    <col min="10265" max="10265" width="37.140625" style="6" customWidth="1"/>
    <col min="10266" max="10266" width="18.140625" style="6" customWidth="1"/>
    <col min="10267" max="10267" width="15.140625" style="6" customWidth="1"/>
    <col min="10268" max="10268" width="0" style="6" hidden="1" customWidth="1"/>
    <col min="10269" max="10269" width="14.5703125" style="6" customWidth="1"/>
    <col min="10270" max="10270" width="23.85546875" style="6" customWidth="1"/>
    <col min="10271" max="10273" width="15" style="6" customWidth="1"/>
    <col min="10274" max="10293" width="14.140625" style="6" customWidth="1"/>
    <col min="10294" max="10294" width="15" style="6" customWidth="1"/>
    <col min="10295" max="10295" width="16.5703125" style="6" customWidth="1"/>
    <col min="10296" max="10296" width="22" style="6" customWidth="1"/>
    <col min="10297" max="10297" width="27.85546875" style="6" customWidth="1"/>
    <col min="10298" max="10298" width="25.7109375" style="6" customWidth="1"/>
    <col min="10299" max="10299" width="22" style="6" customWidth="1"/>
    <col min="10300" max="10300" width="16.7109375" style="6" customWidth="1"/>
    <col min="10301" max="10301" width="21.140625" style="6" customWidth="1"/>
    <col min="10302" max="10302" width="18.85546875" style="6" customWidth="1"/>
    <col min="10303" max="10303" width="26.28515625" style="6" customWidth="1"/>
    <col min="10304" max="10304" width="16" style="6" customWidth="1"/>
    <col min="10305" max="10305" width="79.42578125" style="6" customWidth="1"/>
    <col min="10306" max="10306" width="17.140625" style="6" customWidth="1"/>
    <col min="10307" max="10307" width="16.42578125" style="6" customWidth="1"/>
    <col min="10308" max="10507" width="9.140625" style="6"/>
    <col min="10508" max="10508" width="12.85546875" style="6" customWidth="1"/>
    <col min="10509" max="10509" width="29.28515625" style="6" customWidth="1"/>
    <col min="10510" max="10510" width="20" style="6" customWidth="1"/>
    <col min="10511" max="10511" width="24.28515625" style="6" customWidth="1"/>
    <col min="10512" max="10512" width="14.140625" style="6" customWidth="1"/>
    <col min="10513" max="10513" width="13.85546875" style="6" customWidth="1"/>
    <col min="10514" max="10514" width="22" style="6" customWidth="1"/>
    <col min="10515" max="10515" width="22.140625" style="6" customWidth="1"/>
    <col min="10516" max="10516" width="12.85546875" style="6" customWidth="1"/>
    <col min="10517" max="10518" width="14.140625" style="6" customWidth="1"/>
    <col min="10519" max="10519" width="16.140625" style="6" customWidth="1"/>
    <col min="10520" max="10520" width="24.42578125" style="6" customWidth="1"/>
    <col min="10521" max="10521" width="37.140625" style="6" customWidth="1"/>
    <col min="10522" max="10522" width="18.140625" style="6" customWidth="1"/>
    <col min="10523" max="10523" width="15.140625" style="6" customWidth="1"/>
    <col min="10524" max="10524" width="0" style="6" hidden="1" customWidth="1"/>
    <col min="10525" max="10525" width="14.5703125" style="6" customWidth="1"/>
    <col min="10526" max="10526" width="23.85546875" style="6" customWidth="1"/>
    <col min="10527" max="10529" width="15" style="6" customWidth="1"/>
    <col min="10530" max="10549" width="14.140625" style="6" customWidth="1"/>
    <col min="10550" max="10550" width="15" style="6" customWidth="1"/>
    <col min="10551" max="10551" width="16.5703125" style="6" customWidth="1"/>
    <col min="10552" max="10552" width="22" style="6" customWidth="1"/>
    <col min="10553" max="10553" width="27.85546875" style="6" customWidth="1"/>
    <col min="10554" max="10554" width="25.7109375" style="6" customWidth="1"/>
    <col min="10555" max="10555" width="22" style="6" customWidth="1"/>
    <col min="10556" max="10556" width="16.7109375" style="6" customWidth="1"/>
    <col min="10557" max="10557" width="21.140625" style="6" customWidth="1"/>
    <col min="10558" max="10558" width="18.85546875" style="6" customWidth="1"/>
    <col min="10559" max="10559" width="26.28515625" style="6" customWidth="1"/>
    <col min="10560" max="10560" width="16" style="6" customWidth="1"/>
    <col min="10561" max="10561" width="79.42578125" style="6" customWidth="1"/>
    <col min="10562" max="10562" width="17.140625" style="6" customWidth="1"/>
    <col min="10563" max="10563" width="16.42578125" style="6" customWidth="1"/>
    <col min="10564" max="10763" width="9.140625" style="6"/>
    <col min="10764" max="10764" width="12.85546875" style="6" customWidth="1"/>
    <col min="10765" max="10765" width="29.28515625" style="6" customWidth="1"/>
    <col min="10766" max="10766" width="20" style="6" customWidth="1"/>
    <col min="10767" max="10767" width="24.28515625" style="6" customWidth="1"/>
    <col min="10768" max="10768" width="14.140625" style="6" customWidth="1"/>
    <col min="10769" max="10769" width="13.85546875" style="6" customWidth="1"/>
    <col min="10770" max="10770" width="22" style="6" customWidth="1"/>
    <col min="10771" max="10771" width="22.140625" style="6" customWidth="1"/>
    <col min="10772" max="10772" width="12.85546875" style="6" customWidth="1"/>
    <col min="10773" max="10774" width="14.140625" style="6" customWidth="1"/>
    <col min="10775" max="10775" width="16.140625" style="6" customWidth="1"/>
    <col min="10776" max="10776" width="24.42578125" style="6" customWidth="1"/>
    <col min="10777" max="10777" width="37.140625" style="6" customWidth="1"/>
    <col min="10778" max="10778" width="18.140625" style="6" customWidth="1"/>
    <col min="10779" max="10779" width="15.140625" style="6" customWidth="1"/>
    <col min="10780" max="10780" width="0" style="6" hidden="1" customWidth="1"/>
    <col min="10781" max="10781" width="14.5703125" style="6" customWidth="1"/>
    <col min="10782" max="10782" width="23.85546875" style="6" customWidth="1"/>
    <col min="10783" max="10785" width="15" style="6" customWidth="1"/>
    <col min="10786" max="10805" width="14.140625" style="6" customWidth="1"/>
    <col min="10806" max="10806" width="15" style="6" customWidth="1"/>
    <col min="10807" max="10807" width="16.5703125" style="6" customWidth="1"/>
    <col min="10808" max="10808" width="22" style="6" customWidth="1"/>
    <col min="10809" max="10809" width="27.85546875" style="6" customWidth="1"/>
    <col min="10810" max="10810" width="25.7109375" style="6" customWidth="1"/>
    <col min="10811" max="10811" width="22" style="6" customWidth="1"/>
    <col min="10812" max="10812" width="16.7109375" style="6" customWidth="1"/>
    <col min="10813" max="10813" width="21.140625" style="6" customWidth="1"/>
    <col min="10814" max="10814" width="18.85546875" style="6" customWidth="1"/>
    <col min="10815" max="10815" width="26.28515625" style="6" customWidth="1"/>
    <col min="10816" max="10816" width="16" style="6" customWidth="1"/>
    <col min="10817" max="10817" width="79.42578125" style="6" customWidth="1"/>
    <col min="10818" max="10818" width="17.140625" style="6" customWidth="1"/>
    <col min="10819" max="10819" width="16.42578125" style="6" customWidth="1"/>
    <col min="10820" max="11019" width="9.140625" style="6"/>
    <col min="11020" max="11020" width="12.85546875" style="6" customWidth="1"/>
    <col min="11021" max="11021" width="29.28515625" style="6" customWidth="1"/>
    <col min="11022" max="11022" width="20" style="6" customWidth="1"/>
    <col min="11023" max="11023" width="24.28515625" style="6" customWidth="1"/>
    <col min="11024" max="11024" width="14.140625" style="6" customWidth="1"/>
    <col min="11025" max="11025" width="13.85546875" style="6" customWidth="1"/>
    <col min="11026" max="11026" width="22" style="6" customWidth="1"/>
    <col min="11027" max="11027" width="22.140625" style="6" customWidth="1"/>
    <col min="11028" max="11028" width="12.85546875" style="6" customWidth="1"/>
    <col min="11029" max="11030" width="14.140625" style="6" customWidth="1"/>
    <col min="11031" max="11031" width="16.140625" style="6" customWidth="1"/>
    <col min="11032" max="11032" width="24.42578125" style="6" customWidth="1"/>
    <col min="11033" max="11033" width="37.140625" style="6" customWidth="1"/>
    <col min="11034" max="11034" width="18.140625" style="6" customWidth="1"/>
    <col min="11035" max="11035" width="15.140625" style="6" customWidth="1"/>
    <col min="11036" max="11036" width="0" style="6" hidden="1" customWidth="1"/>
    <col min="11037" max="11037" width="14.5703125" style="6" customWidth="1"/>
    <col min="11038" max="11038" width="23.85546875" style="6" customWidth="1"/>
    <col min="11039" max="11041" width="15" style="6" customWidth="1"/>
    <col min="11042" max="11061" width="14.140625" style="6" customWidth="1"/>
    <col min="11062" max="11062" width="15" style="6" customWidth="1"/>
    <col min="11063" max="11063" width="16.5703125" style="6" customWidth="1"/>
    <col min="11064" max="11064" width="22" style="6" customWidth="1"/>
    <col min="11065" max="11065" width="27.85546875" style="6" customWidth="1"/>
    <col min="11066" max="11066" width="25.7109375" style="6" customWidth="1"/>
    <col min="11067" max="11067" width="22" style="6" customWidth="1"/>
    <col min="11068" max="11068" width="16.7109375" style="6" customWidth="1"/>
    <col min="11069" max="11069" width="21.140625" style="6" customWidth="1"/>
    <col min="11070" max="11070" width="18.85546875" style="6" customWidth="1"/>
    <col min="11071" max="11071" width="26.28515625" style="6" customWidth="1"/>
    <col min="11072" max="11072" width="16" style="6" customWidth="1"/>
    <col min="11073" max="11073" width="79.42578125" style="6" customWidth="1"/>
    <col min="11074" max="11074" width="17.140625" style="6" customWidth="1"/>
    <col min="11075" max="11075" width="16.42578125" style="6" customWidth="1"/>
    <col min="11076" max="11275" width="9.140625" style="6"/>
    <col min="11276" max="11276" width="12.85546875" style="6" customWidth="1"/>
    <col min="11277" max="11277" width="29.28515625" style="6" customWidth="1"/>
    <col min="11278" max="11278" width="20" style="6" customWidth="1"/>
    <col min="11279" max="11279" width="24.28515625" style="6" customWidth="1"/>
    <col min="11280" max="11280" width="14.140625" style="6" customWidth="1"/>
    <col min="11281" max="11281" width="13.85546875" style="6" customWidth="1"/>
    <col min="11282" max="11282" width="22" style="6" customWidth="1"/>
    <col min="11283" max="11283" width="22.140625" style="6" customWidth="1"/>
    <col min="11284" max="11284" width="12.85546875" style="6" customWidth="1"/>
    <col min="11285" max="11286" width="14.140625" style="6" customWidth="1"/>
    <col min="11287" max="11287" width="16.140625" style="6" customWidth="1"/>
    <col min="11288" max="11288" width="24.42578125" style="6" customWidth="1"/>
    <col min="11289" max="11289" width="37.140625" style="6" customWidth="1"/>
    <col min="11290" max="11290" width="18.140625" style="6" customWidth="1"/>
    <col min="11291" max="11291" width="15.140625" style="6" customWidth="1"/>
    <col min="11292" max="11292" width="0" style="6" hidden="1" customWidth="1"/>
    <col min="11293" max="11293" width="14.5703125" style="6" customWidth="1"/>
    <col min="11294" max="11294" width="23.85546875" style="6" customWidth="1"/>
    <col min="11295" max="11297" width="15" style="6" customWidth="1"/>
    <col min="11298" max="11317" width="14.140625" style="6" customWidth="1"/>
    <col min="11318" max="11318" width="15" style="6" customWidth="1"/>
    <col min="11319" max="11319" width="16.5703125" style="6" customWidth="1"/>
    <col min="11320" max="11320" width="22" style="6" customWidth="1"/>
    <col min="11321" max="11321" width="27.85546875" style="6" customWidth="1"/>
    <col min="11322" max="11322" width="25.7109375" style="6" customWidth="1"/>
    <col min="11323" max="11323" width="22" style="6" customWidth="1"/>
    <col min="11324" max="11324" width="16.7109375" style="6" customWidth="1"/>
    <col min="11325" max="11325" width="21.140625" style="6" customWidth="1"/>
    <col min="11326" max="11326" width="18.85546875" style="6" customWidth="1"/>
    <col min="11327" max="11327" width="26.28515625" style="6" customWidth="1"/>
    <col min="11328" max="11328" width="16" style="6" customWidth="1"/>
    <col min="11329" max="11329" width="79.42578125" style="6" customWidth="1"/>
    <col min="11330" max="11330" width="17.140625" style="6" customWidth="1"/>
    <col min="11331" max="11331" width="16.42578125" style="6" customWidth="1"/>
    <col min="11332" max="11531" width="9.140625" style="6"/>
    <col min="11532" max="11532" width="12.85546875" style="6" customWidth="1"/>
    <col min="11533" max="11533" width="29.28515625" style="6" customWidth="1"/>
    <col min="11534" max="11534" width="20" style="6" customWidth="1"/>
    <col min="11535" max="11535" width="24.28515625" style="6" customWidth="1"/>
    <col min="11536" max="11536" width="14.140625" style="6" customWidth="1"/>
    <col min="11537" max="11537" width="13.85546875" style="6" customWidth="1"/>
    <col min="11538" max="11538" width="22" style="6" customWidth="1"/>
    <col min="11539" max="11539" width="22.140625" style="6" customWidth="1"/>
    <col min="11540" max="11540" width="12.85546875" style="6" customWidth="1"/>
    <col min="11541" max="11542" width="14.140625" style="6" customWidth="1"/>
    <col min="11543" max="11543" width="16.140625" style="6" customWidth="1"/>
    <col min="11544" max="11544" width="24.42578125" style="6" customWidth="1"/>
    <col min="11545" max="11545" width="37.140625" style="6" customWidth="1"/>
    <col min="11546" max="11546" width="18.140625" style="6" customWidth="1"/>
    <col min="11547" max="11547" width="15.140625" style="6" customWidth="1"/>
    <col min="11548" max="11548" width="0" style="6" hidden="1" customWidth="1"/>
    <col min="11549" max="11549" width="14.5703125" style="6" customWidth="1"/>
    <col min="11550" max="11550" width="23.85546875" style="6" customWidth="1"/>
    <col min="11551" max="11553" width="15" style="6" customWidth="1"/>
    <col min="11554" max="11573" width="14.140625" style="6" customWidth="1"/>
    <col min="11574" max="11574" width="15" style="6" customWidth="1"/>
    <col min="11575" max="11575" width="16.5703125" style="6" customWidth="1"/>
    <col min="11576" max="11576" width="22" style="6" customWidth="1"/>
    <col min="11577" max="11577" width="27.85546875" style="6" customWidth="1"/>
    <col min="11578" max="11578" width="25.7109375" style="6" customWidth="1"/>
    <col min="11579" max="11579" width="22" style="6" customWidth="1"/>
    <col min="11580" max="11580" width="16.7109375" style="6" customWidth="1"/>
    <col min="11581" max="11581" width="21.140625" style="6" customWidth="1"/>
    <col min="11582" max="11582" width="18.85546875" style="6" customWidth="1"/>
    <col min="11583" max="11583" width="26.28515625" style="6" customWidth="1"/>
    <col min="11584" max="11584" width="16" style="6" customWidth="1"/>
    <col min="11585" max="11585" width="79.42578125" style="6" customWidth="1"/>
    <col min="11586" max="11586" width="17.140625" style="6" customWidth="1"/>
    <col min="11587" max="11587" width="16.42578125" style="6" customWidth="1"/>
    <col min="11588" max="11787" width="9.140625" style="6"/>
    <col min="11788" max="11788" width="12.85546875" style="6" customWidth="1"/>
    <col min="11789" max="11789" width="29.28515625" style="6" customWidth="1"/>
    <col min="11790" max="11790" width="20" style="6" customWidth="1"/>
    <col min="11791" max="11791" width="24.28515625" style="6" customWidth="1"/>
    <col min="11792" max="11792" width="14.140625" style="6" customWidth="1"/>
    <col min="11793" max="11793" width="13.85546875" style="6" customWidth="1"/>
    <col min="11794" max="11794" width="22" style="6" customWidth="1"/>
    <col min="11795" max="11795" width="22.140625" style="6" customWidth="1"/>
    <col min="11796" max="11796" width="12.85546875" style="6" customWidth="1"/>
    <col min="11797" max="11798" width="14.140625" style="6" customWidth="1"/>
    <col min="11799" max="11799" width="16.140625" style="6" customWidth="1"/>
    <col min="11800" max="11800" width="24.42578125" style="6" customWidth="1"/>
    <col min="11801" max="11801" width="37.140625" style="6" customWidth="1"/>
    <col min="11802" max="11802" width="18.140625" style="6" customWidth="1"/>
    <col min="11803" max="11803" width="15.140625" style="6" customWidth="1"/>
    <col min="11804" max="11804" width="0" style="6" hidden="1" customWidth="1"/>
    <col min="11805" max="11805" width="14.5703125" style="6" customWidth="1"/>
    <col min="11806" max="11806" width="23.85546875" style="6" customWidth="1"/>
    <col min="11807" max="11809" width="15" style="6" customWidth="1"/>
    <col min="11810" max="11829" width="14.140625" style="6" customWidth="1"/>
    <col min="11830" max="11830" width="15" style="6" customWidth="1"/>
    <col min="11831" max="11831" width="16.5703125" style="6" customWidth="1"/>
    <col min="11832" max="11832" width="22" style="6" customWidth="1"/>
    <col min="11833" max="11833" width="27.85546875" style="6" customWidth="1"/>
    <col min="11834" max="11834" width="25.7109375" style="6" customWidth="1"/>
    <col min="11835" max="11835" width="22" style="6" customWidth="1"/>
    <col min="11836" max="11836" width="16.7109375" style="6" customWidth="1"/>
    <col min="11837" max="11837" width="21.140625" style="6" customWidth="1"/>
    <col min="11838" max="11838" width="18.85546875" style="6" customWidth="1"/>
    <col min="11839" max="11839" width="26.28515625" style="6" customWidth="1"/>
    <col min="11840" max="11840" width="16" style="6" customWidth="1"/>
    <col min="11841" max="11841" width="79.42578125" style="6" customWidth="1"/>
    <col min="11842" max="11842" width="17.140625" style="6" customWidth="1"/>
    <col min="11843" max="11843" width="16.42578125" style="6" customWidth="1"/>
    <col min="11844" max="12043" width="9.140625" style="6"/>
    <col min="12044" max="12044" width="12.85546875" style="6" customWidth="1"/>
    <col min="12045" max="12045" width="29.28515625" style="6" customWidth="1"/>
    <col min="12046" max="12046" width="20" style="6" customWidth="1"/>
    <col min="12047" max="12047" width="24.28515625" style="6" customWidth="1"/>
    <col min="12048" max="12048" width="14.140625" style="6" customWidth="1"/>
    <col min="12049" max="12049" width="13.85546875" style="6" customWidth="1"/>
    <col min="12050" max="12050" width="22" style="6" customWidth="1"/>
    <col min="12051" max="12051" width="22.140625" style="6" customWidth="1"/>
    <col min="12052" max="12052" width="12.85546875" style="6" customWidth="1"/>
    <col min="12053" max="12054" width="14.140625" style="6" customWidth="1"/>
    <col min="12055" max="12055" width="16.140625" style="6" customWidth="1"/>
    <col min="12056" max="12056" width="24.42578125" style="6" customWidth="1"/>
    <col min="12057" max="12057" width="37.140625" style="6" customWidth="1"/>
    <col min="12058" max="12058" width="18.140625" style="6" customWidth="1"/>
    <col min="12059" max="12059" width="15.140625" style="6" customWidth="1"/>
    <col min="12060" max="12060" width="0" style="6" hidden="1" customWidth="1"/>
    <col min="12061" max="12061" width="14.5703125" style="6" customWidth="1"/>
    <col min="12062" max="12062" width="23.85546875" style="6" customWidth="1"/>
    <col min="12063" max="12065" width="15" style="6" customWidth="1"/>
    <col min="12066" max="12085" width="14.140625" style="6" customWidth="1"/>
    <col min="12086" max="12086" width="15" style="6" customWidth="1"/>
    <col min="12087" max="12087" width="16.5703125" style="6" customWidth="1"/>
    <col min="12088" max="12088" width="22" style="6" customWidth="1"/>
    <col min="12089" max="12089" width="27.85546875" style="6" customWidth="1"/>
    <col min="12090" max="12090" width="25.7109375" style="6" customWidth="1"/>
    <col min="12091" max="12091" width="22" style="6" customWidth="1"/>
    <col min="12092" max="12092" width="16.7109375" style="6" customWidth="1"/>
    <col min="12093" max="12093" width="21.140625" style="6" customWidth="1"/>
    <col min="12094" max="12094" width="18.85546875" style="6" customWidth="1"/>
    <col min="12095" max="12095" width="26.28515625" style="6" customWidth="1"/>
    <col min="12096" max="12096" width="16" style="6" customWidth="1"/>
    <col min="12097" max="12097" width="79.42578125" style="6" customWidth="1"/>
    <col min="12098" max="12098" width="17.140625" style="6" customWidth="1"/>
    <col min="12099" max="12099" width="16.42578125" style="6" customWidth="1"/>
    <col min="12100" max="12299" width="9.140625" style="6"/>
    <col min="12300" max="12300" width="12.85546875" style="6" customWidth="1"/>
    <col min="12301" max="12301" width="29.28515625" style="6" customWidth="1"/>
    <col min="12302" max="12302" width="20" style="6" customWidth="1"/>
    <col min="12303" max="12303" width="24.28515625" style="6" customWidth="1"/>
    <col min="12304" max="12304" width="14.140625" style="6" customWidth="1"/>
    <col min="12305" max="12305" width="13.85546875" style="6" customWidth="1"/>
    <col min="12306" max="12306" width="22" style="6" customWidth="1"/>
    <col min="12307" max="12307" width="22.140625" style="6" customWidth="1"/>
    <col min="12308" max="12308" width="12.85546875" style="6" customWidth="1"/>
    <col min="12309" max="12310" width="14.140625" style="6" customWidth="1"/>
    <col min="12311" max="12311" width="16.140625" style="6" customWidth="1"/>
    <col min="12312" max="12312" width="24.42578125" style="6" customWidth="1"/>
    <col min="12313" max="12313" width="37.140625" style="6" customWidth="1"/>
    <col min="12314" max="12314" width="18.140625" style="6" customWidth="1"/>
    <col min="12315" max="12315" width="15.140625" style="6" customWidth="1"/>
    <col min="12316" max="12316" width="0" style="6" hidden="1" customWidth="1"/>
    <col min="12317" max="12317" width="14.5703125" style="6" customWidth="1"/>
    <col min="12318" max="12318" width="23.85546875" style="6" customWidth="1"/>
    <col min="12319" max="12321" width="15" style="6" customWidth="1"/>
    <col min="12322" max="12341" width="14.140625" style="6" customWidth="1"/>
    <col min="12342" max="12342" width="15" style="6" customWidth="1"/>
    <col min="12343" max="12343" width="16.5703125" style="6" customWidth="1"/>
    <col min="12344" max="12344" width="22" style="6" customWidth="1"/>
    <col min="12345" max="12345" width="27.85546875" style="6" customWidth="1"/>
    <col min="12346" max="12346" width="25.7109375" style="6" customWidth="1"/>
    <col min="12347" max="12347" width="22" style="6" customWidth="1"/>
    <col min="12348" max="12348" width="16.7109375" style="6" customWidth="1"/>
    <col min="12349" max="12349" width="21.140625" style="6" customWidth="1"/>
    <col min="12350" max="12350" width="18.85546875" style="6" customWidth="1"/>
    <col min="12351" max="12351" width="26.28515625" style="6" customWidth="1"/>
    <col min="12352" max="12352" width="16" style="6" customWidth="1"/>
    <col min="12353" max="12353" width="79.42578125" style="6" customWidth="1"/>
    <col min="12354" max="12354" width="17.140625" style="6" customWidth="1"/>
    <col min="12355" max="12355" width="16.42578125" style="6" customWidth="1"/>
    <col min="12356" max="12555" width="9.140625" style="6"/>
    <col min="12556" max="12556" width="12.85546875" style="6" customWidth="1"/>
    <col min="12557" max="12557" width="29.28515625" style="6" customWidth="1"/>
    <col min="12558" max="12558" width="20" style="6" customWidth="1"/>
    <col min="12559" max="12559" width="24.28515625" style="6" customWidth="1"/>
    <col min="12560" max="12560" width="14.140625" style="6" customWidth="1"/>
    <col min="12561" max="12561" width="13.85546875" style="6" customWidth="1"/>
    <col min="12562" max="12562" width="22" style="6" customWidth="1"/>
    <col min="12563" max="12563" width="22.140625" style="6" customWidth="1"/>
    <col min="12564" max="12564" width="12.85546875" style="6" customWidth="1"/>
    <col min="12565" max="12566" width="14.140625" style="6" customWidth="1"/>
    <col min="12567" max="12567" width="16.140625" style="6" customWidth="1"/>
    <col min="12568" max="12568" width="24.42578125" style="6" customWidth="1"/>
    <col min="12569" max="12569" width="37.140625" style="6" customWidth="1"/>
    <col min="12570" max="12570" width="18.140625" style="6" customWidth="1"/>
    <col min="12571" max="12571" width="15.140625" style="6" customWidth="1"/>
    <col min="12572" max="12572" width="0" style="6" hidden="1" customWidth="1"/>
    <col min="12573" max="12573" width="14.5703125" style="6" customWidth="1"/>
    <col min="12574" max="12574" width="23.85546875" style="6" customWidth="1"/>
    <col min="12575" max="12577" width="15" style="6" customWidth="1"/>
    <col min="12578" max="12597" width="14.140625" style="6" customWidth="1"/>
    <col min="12598" max="12598" width="15" style="6" customWidth="1"/>
    <col min="12599" max="12599" width="16.5703125" style="6" customWidth="1"/>
    <col min="12600" max="12600" width="22" style="6" customWidth="1"/>
    <col min="12601" max="12601" width="27.85546875" style="6" customWidth="1"/>
    <col min="12602" max="12602" width="25.7109375" style="6" customWidth="1"/>
    <col min="12603" max="12603" width="22" style="6" customWidth="1"/>
    <col min="12604" max="12604" width="16.7109375" style="6" customWidth="1"/>
    <col min="12605" max="12605" width="21.140625" style="6" customWidth="1"/>
    <col min="12606" max="12606" width="18.85546875" style="6" customWidth="1"/>
    <col min="12607" max="12607" width="26.28515625" style="6" customWidth="1"/>
    <col min="12608" max="12608" width="16" style="6" customWidth="1"/>
    <col min="12609" max="12609" width="79.42578125" style="6" customWidth="1"/>
    <col min="12610" max="12610" width="17.140625" style="6" customWidth="1"/>
    <col min="12611" max="12611" width="16.42578125" style="6" customWidth="1"/>
    <col min="12612" max="12811" width="9.140625" style="6"/>
    <col min="12812" max="12812" width="12.85546875" style="6" customWidth="1"/>
    <col min="12813" max="12813" width="29.28515625" style="6" customWidth="1"/>
    <col min="12814" max="12814" width="20" style="6" customWidth="1"/>
    <col min="12815" max="12815" width="24.28515625" style="6" customWidth="1"/>
    <col min="12816" max="12816" width="14.140625" style="6" customWidth="1"/>
    <col min="12817" max="12817" width="13.85546875" style="6" customWidth="1"/>
    <col min="12818" max="12818" width="22" style="6" customWidth="1"/>
    <col min="12819" max="12819" width="22.140625" style="6" customWidth="1"/>
    <col min="12820" max="12820" width="12.85546875" style="6" customWidth="1"/>
    <col min="12821" max="12822" width="14.140625" style="6" customWidth="1"/>
    <col min="12823" max="12823" width="16.140625" style="6" customWidth="1"/>
    <col min="12824" max="12824" width="24.42578125" style="6" customWidth="1"/>
    <col min="12825" max="12825" width="37.140625" style="6" customWidth="1"/>
    <col min="12826" max="12826" width="18.140625" style="6" customWidth="1"/>
    <col min="12827" max="12827" width="15.140625" style="6" customWidth="1"/>
    <col min="12828" max="12828" width="0" style="6" hidden="1" customWidth="1"/>
    <col min="12829" max="12829" width="14.5703125" style="6" customWidth="1"/>
    <col min="12830" max="12830" width="23.85546875" style="6" customWidth="1"/>
    <col min="12831" max="12833" width="15" style="6" customWidth="1"/>
    <col min="12834" max="12853" width="14.140625" style="6" customWidth="1"/>
    <col min="12854" max="12854" width="15" style="6" customWidth="1"/>
    <col min="12855" max="12855" width="16.5703125" style="6" customWidth="1"/>
    <col min="12856" max="12856" width="22" style="6" customWidth="1"/>
    <col min="12857" max="12857" width="27.85546875" style="6" customWidth="1"/>
    <col min="12858" max="12858" width="25.7109375" style="6" customWidth="1"/>
    <col min="12859" max="12859" width="22" style="6" customWidth="1"/>
    <col min="12860" max="12860" width="16.7109375" style="6" customWidth="1"/>
    <col min="12861" max="12861" width="21.140625" style="6" customWidth="1"/>
    <col min="12862" max="12862" width="18.85546875" style="6" customWidth="1"/>
    <col min="12863" max="12863" width="26.28515625" style="6" customWidth="1"/>
    <col min="12864" max="12864" width="16" style="6" customWidth="1"/>
    <col min="12865" max="12865" width="79.42578125" style="6" customWidth="1"/>
    <col min="12866" max="12866" width="17.140625" style="6" customWidth="1"/>
    <col min="12867" max="12867" width="16.42578125" style="6" customWidth="1"/>
    <col min="12868" max="13067" width="9.140625" style="6"/>
    <col min="13068" max="13068" width="12.85546875" style="6" customWidth="1"/>
    <col min="13069" max="13069" width="29.28515625" style="6" customWidth="1"/>
    <col min="13070" max="13070" width="20" style="6" customWidth="1"/>
    <col min="13071" max="13071" width="24.28515625" style="6" customWidth="1"/>
    <col min="13072" max="13072" width="14.140625" style="6" customWidth="1"/>
    <col min="13073" max="13073" width="13.85546875" style="6" customWidth="1"/>
    <col min="13074" max="13074" width="22" style="6" customWidth="1"/>
    <col min="13075" max="13075" width="22.140625" style="6" customWidth="1"/>
    <col min="13076" max="13076" width="12.85546875" style="6" customWidth="1"/>
    <col min="13077" max="13078" width="14.140625" style="6" customWidth="1"/>
    <col min="13079" max="13079" width="16.140625" style="6" customWidth="1"/>
    <col min="13080" max="13080" width="24.42578125" style="6" customWidth="1"/>
    <col min="13081" max="13081" width="37.140625" style="6" customWidth="1"/>
    <col min="13082" max="13082" width="18.140625" style="6" customWidth="1"/>
    <col min="13083" max="13083" width="15.140625" style="6" customWidth="1"/>
    <col min="13084" max="13084" width="0" style="6" hidden="1" customWidth="1"/>
    <col min="13085" max="13085" width="14.5703125" style="6" customWidth="1"/>
    <col min="13086" max="13086" width="23.85546875" style="6" customWidth="1"/>
    <col min="13087" max="13089" width="15" style="6" customWidth="1"/>
    <col min="13090" max="13109" width="14.140625" style="6" customWidth="1"/>
    <col min="13110" max="13110" width="15" style="6" customWidth="1"/>
    <col min="13111" max="13111" width="16.5703125" style="6" customWidth="1"/>
    <col min="13112" max="13112" width="22" style="6" customWidth="1"/>
    <col min="13113" max="13113" width="27.85546875" style="6" customWidth="1"/>
    <col min="13114" max="13114" width="25.7109375" style="6" customWidth="1"/>
    <col min="13115" max="13115" width="22" style="6" customWidth="1"/>
    <col min="13116" max="13116" width="16.7109375" style="6" customWidth="1"/>
    <col min="13117" max="13117" width="21.140625" style="6" customWidth="1"/>
    <col min="13118" max="13118" width="18.85546875" style="6" customWidth="1"/>
    <col min="13119" max="13119" width="26.28515625" style="6" customWidth="1"/>
    <col min="13120" max="13120" width="16" style="6" customWidth="1"/>
    <col min="13121" max="13121" width="79.42578125" style="6" customWidth="1"/>
    <col min="13122" max="13122" width="17.140625" style="6" customWidth="1"/>
    <col min="13123" max="13123" width="16.42578125" style="6" customWidth="1"/>
    <col min="13124" max="13323" width="9.140625" style="6"/>
    <col min="13324" max="13324" width="12.85546875" style="6" customWidth="1"/>
    <col min="13325" max="13325" width="29.28515625" style="6" customWidth="1"/>
    <col min="13326" max="13326" width="20" style="6" customWidth="1"/>
    <col min="13327" max="13327" width="24.28515625" style="6" customWidth="1"/>
    <col min="13328" max="13328" width="14.140625" style="6" customWidth="1"/>
    <col min="13329" max="13329" width="13.85546875" style="6" customWidth="1"/>
    <col min="13330" max="13330" width="22" style="6" customWidth="1"/>
    <col min="13331" max="13331" width="22.140625" style="6" customWidth="1"/>
    <col min="13332" max="13332" width="12.85546875" style="6" customWidth="1"/>
    <col min="13333" max="13334" width="14.140625" style="6" customWidth="1"/>
    <col min="13335" max="13335" width="16.140625" style="6" customWidth="1"/>
    <col min="13336" max="13336" width="24.42578125" style="6" customWidth="1"/>
    <col min="13337" max="13337" width="37.140625" style="6" customWidth="1"/>
    <col min="13338" max="13338" width="18.140625" style="6" customWidth="1"/>
    <col min="13339" max="13339" width="15.140625" style="6" customWidth="1"/>
    <col min="13340" max="13340" width="0" style="6" hidden="1" customWidth="1"/>
    <col min="13341" max="13341" width="14.5703125" style="6" customWidth="1"/>
    <col min="13342" max="13342" width="23.85546875" style="6" customWidth="1"/>
    <col min="13343" max="13345" width="15" style="6" customWidth="1"/>
    <col min="13346" max="13365" width="14.140625" style="6" customWidth="1"/>
    <col min="13366" max="13366" width="15" style="6" customWidth="1"/>
    <col min="13367" max="13367" width="16.5703125" style="6" customWidth="1"/>
    <col min="13368" max="13368" width="22" style="6" customWidth="1"/>
    <col min="13369" max="13369" width="27.85546875" style="6" customWidth="1"/>
    <col min="13370" max="13370" width="25.7109375" style="6" customWidth="1"/>
    <col min="13371" max="13371" width="22" style="6" customWidth="1"/>
    <col min="13372" max="13372" width="16.7109375" style="6" customWidth="1"/>
    <col min="13373" max="13373" width="21.140625" style="6" customWidth="1"/>
    <col min="13374" max="13374" width="18.85546875" style="6" customWidth="1"/>
    <col min="13375" max="13375" width="26.28515625" style="6" customWidth="1"/>
    <col min="13376" max="13376" width="16" style="6" customWidth="1"/>
    <col min="13377" max="13377" width="79.42578125" style="6" customWidth="1"/>
    <col min="13378" max="13378" width="17.140625" style="6" customWidth="1"/>
    <col min="13379" max="13379" width="16.42578125" style="6" customWidth="1"/>
    <col min="13380" max="13579" width="9.140625" style="6"/>
    <col min="13580" max="13580" width="12.85546875" style="6" customWidth="1"/>
    <col min="13581" max="13581" width="29.28515625" style="6" customWidth="1"/>
    <col min="13582" max="13582" width="20" style="6" customWidth="1"/>
    <col min="13583" max="13583" width="24.28515625" style="6" customWidth="1"/>
    <col min="13584" max="13584" width="14.140625" style="6" customWidth="1"/>
    <col min="13585" max="13585" width="13.85546875" style="6" customWidth="1"/>
    <col min="13586" max="13586" width="22" style="6" customWidth="1"/>
    <col min="13587" max="13587" width="22.140625" style="6" customWidth="1"/>
    <col min="13588" max="13588" width="12.85546875" style="6" customWidth="1"/>
    <col min="13589" max="13590" width="14.140625" style="6" customWidth="1"/>
    <col min="13591" max="13591" width="16.140625" style="6" customWidth="1"/>
    <col min="13592" max="13592" width="24.42578125" style="6" customWidth="1"/>
    <col min="13593" max="13593" width="37.140625" style="6" customWidth="1"/>
    <col min="13594" max="13594" width="18.140625" style="6" customWidth="1"/>
    <col min="13595" max="13595" width="15.140625" style="6" customWidth="1"/>
    <col min="13596" max="13596" width="0" style="6" hidden="1" customWidth="1"/>
    <col min="13597" max="13597" width="14.5703125" style="6" customWidth="1"/>
    <col min="13598" max="13598" width="23.85546875" style="6" customWidth="1"/>
    <col min="13599" max="13601" width="15" style="6" customWidth="1"/>
    <col min="13602" max="13621" width="14.140625" style="6" customWidth="1"/>
    <col min="13622" max="13622" width="15" style="6" customWidth="1"/>
    <col min="13623" max="13623" width="16.5703125" style="6" customWidth="1"/>
    <col min="13624" max="13624" width="22" style="6" customWidth="1"/>
    <col min="13625" max="13625" width="27.85546875" style="6" customWidth="1"/>
    <col min="13626" max="13626" width="25.7109375" style="6" customWidth="1"/>
    <col min="13627" max="13627" width="22" style="6" customWidth="1"/>
    <col min="13628" max="13628" width="16.7109375" style="6" customWidth="1"/>
    <col min="13629" max="13629" width="21.140625" style="6" customWidth="1"/>
    <col min="13630" max="13630" width="18.85546875" style="6" customWidth="1"/>
    <col min="13631" max="13631" width="26.28515625" style="6" customWidth="1"/>
    <col min="13632" max="13632" width="16" style="6" customWidth="1"/>
    <col min="13633" max="13633" width="79.42578125" style="6" customWidth="1"/>
    <col min="13634" max="13634" width="17.140625" style="6" customWidth="1"/>
    <col min="13635" max="13635" width="16.42578125" style="6" customWidth="1"/>
    <col min="13636" max="13835" width="9.140625" style="6"/>
    <col min="13836" max="13836" width="12.85546875" style="6" customWidth="1"/>
    <col min="13837" max="13837" width="29.28515625" style="6" customWidth="1"/>
    <col min="13838" max="13838" width="20" style="6" customWidth="1"/>
    <col min="13839" max="13839" width="24.28515625" style="6" customWidth="1"/>
    <col min="13840" max="13840" width="14.140625" style="6" customWidth="1"/>
    <col min="13841" max="13841" width="13.85546875" style="6" customWidth="1"/>
    <col min="13842" max="13842" width="22" style="6" customWidth="1"/>
    <col min="13843" max="13843" width="22.140625" style="6" customWidth="1"/>
    <col min="13844" max="13844" width="12.85546875" style="6" customWidth="1"/>
    <col min="13845" max="13846" width="14.140625" style="6" customWidth="1"/>
    <col min="13847" max="13847" width="16.140625" style="6" customWidth="1"/>
    <col min="13848" max="13848" width="24.42578125" style="6" customWidth="1"/>
    <col min="13849" max="13849" width="37.140625" style="6" customWidth="1"/>
    <col min="13850" max="13850" width="18.140625" style="6" customWidth="1"/>
    <col min="13851" max="13851" width="15.140625" style="6" customWidth="1"/>
    <col min="13852" max="13852" width="0" style="6" hidden="1" customWidth="1"/>
    <col min="13853" max="13853" width="14.5703125" style="6" customWidth="1"/>
    <col min="13854" max="13854" width="23.85546875" style="6" customWidth="1"/>
    <col min="13855" max="13857" width="15" style="6" customWidth="1"/>
    <col min="13858" max="13877" width="14.140625" style="6" customWidth="1"/>
    <col min="13878" max="13878" width="15" style="6" customWidth="1"/>
    <col min="13879" max="13879" width="16.5703125" style="6" customWidth="1"/>
    <col min="13880" max="13880" width="22" style="6" customWidth="1"/>
    <col min="13881" max="13881" width="27.85546875" style="6" customWidth="1"/>
    <col min="13882" max="13882" width="25.7109375" style="6" customWidth="1"/>
    <col min="13883" max="13883" width="22" style="6" customWidth="1"/>
    <col min="13884" max="13884" width="16.7109375" style="6" customWidth="1"/>
    <col min="13885" max="13885" width="21.140625" style="6" customWidth="1"/>
    <col min="13886" max="13886" width="18.85546875" style="6" customWidth="1"/>
    <col min="13887" max="13887" width="26.28515625" style="6" customWidth="1"/>
    <col min="13888" max="13888" width="16" style="6" customWidth="1"/>
    <col min="13889" max="13889" width="79.42578125" style="6" customWidth="1"/>
    <col min="13890" max="13890" width="17.140625" style="6" customWidth="1"/>
    <col min="13891" max="13891" width="16.42578125" style="6" customWidth="1"/>
    <col min="13892" max="14091" width="9.140625" style="6"/>
    <col min="14092" max="14092" width="12.85546875" style="6" customWidth="1"/>
    <col min="14093" max="14093" width="29.28515625" style="6" customWidth="1"/>
    <col min="14094" max="14094" width="20" style="6" customWidth="1"/>
    <col min="14095" max="14095" width="24.28515625" style="6" customWidth="1"/>
    <col min="14096" max="14096" width="14.140625" style="6" customWidth="1"/>
    <col min="14097" max="14097" width="13.85546875" style="6" customWidth="1"/>
    <col min="14098" max="14098" width="22" style="6" customWidth="1"/>
    <col min="14099" max="14099" width="22.140625" style="6" customWidth="1"/>
    <col min="14100" max="14100" width="12.85546875" style="6" customWidth="1"/>
    <col min="14101" max="14102" width="14.140625" style="6" customWidth="1"/>
    <col min="14103" max="14103" width="16.140625" style="6" customWidth="1"/>
    <col min="14104" max="14104" width="24.42578125" style="6" customWidth="1"/>
    <col min="14105" max="14105" width="37.140625" style="6" customWidth="1"/>
    <col min="14106" max="14106" width="18.140625" style="6" customWidth="1"/>
    <col min="14107" max="14107" width="15.140625" style="6" customWidth="1"/>
    <col min="14108" max="14108" width="0" style="6" hidden="1" customWidth="1"/>
    <col min="14109" max="14109" width="14.5703125" style="6" customWidth="1"/>
    <col min="14110" max="14110" width="23.85546875" style="6" customWidth="1"/>
    <col min="14111" max="14113" width="15" style="6" customWidth="1"/>
    <col min="14114" max="14133" width="14.140625" style="6" customWidth="1"/>
    <col min="14134" max="14134" width="15" style="6" customWidth="1"/>
    <col min="14135" max="14135" width="16.5703125" style="6" customWidth="1"/>
    <col min="14136" max="14136" width="22" style="6" customWidth="1"/>
    <col min="14137" max="14137" width="27.85546875" style="6" customWidth="1"/>
    <col min="14138" max="14138" width="25.7109375" style="6" customWidth="1"/>
    <col min="14139" max="14139" width="22" style="6" customWidth="1"/>
    <col min="14140" max="14140" width="16.7109375" style="6" customWidth="1"/>
    <col min="14141" max="14141" width="21.140625" style="6" customWidth="1"/>
    <col min="14142" max="14142" width="18.85546875" style="6" customWidth="1"/>
    <col min="14143" max="14143" width="26.28515625" style="6" customWidth="1"/>
    <col min="14144" max="14144" width="16" style="6" customWidth="1"/>
    <col min="14145" max="14145" width="79.42578125" style="6" customWidth="1"/>
    <col min="14146" max="14146" width="17.140625" style="6" customWidth="1"/>
    <col min="14147" max="14147" width="16.42578125" style="6" customWidth="1"/>
    <col min="14148" max="14347" width="9.140625" style="6"/>
    <col min="14348" max="14348" width="12.85546875" style="6" customWidth="1"/>
    <col min="14349" max="14349" width="29.28515625" style="6" customWidth="1"/>
    <col min="14350" max="14350" width="20" style="6" customWidth="1"/>
    <col min="14351" max="14351" width="24.28515625" style="6" customWidth="1"/>
    <col min="14352" max="14352" width="14.140625" style="6" customWidth="1"/>
    <col min="14353" max="14353" width="13.85546875" style="6" customWidth="1"/>
    <col min="14354" max="14354" width="22" style="6" customWidth="1"/>
    <col min="14355" max="14355" width="22.140625" style="6" customWidth="1"/>
    <col min="14356" max="14356" width="12.85546875" style="6" customWidth="1"/>
    <col min="14357" max="14358" width="14.140625" style="6" customWidth="1"/>
    <col min="14359" max="14359" width="16.140625" style="6" customWidth="1"/>
    <col min="14360" max="14360" width="24.42578125" style="6" customWidth="1"/>
    <col min="14361" max="14361" width="37.140625" style="6" customWidth="1"/>
    <col min="14362" max="14362" width="18.140625" style="6" customWidth="1"/>
    <col min="14363" max="14363" width="15.140625" style="6" customWidth="1"/>
    <col min="14364" max="14364" width="0" style="6" hidden="1" customWidth="1"/>
    <col min="14365" max="14365" width="14.5703125" style="6" customWidth="1"/>
    <col min="14366" max="14366" width="23.85546875" style="6" customWidth="1"/>
    <col min="14367" max="14369" width="15" style="6" customWidth="1"/>
    <col min="14370" max="14389" width="14.140625" style="6" customWidth="1"/>
    <col min="14390" max="14390" width="15" style="6" customWidth="1"/>
    <col min="14391" max="14391" width="16.5703125" style="6" customWidth="1"/>
    <col min="14392" max="14392" width="22" style="6" customWidth="1"/>
    <col min="14393" max="14393" width="27.85546875" style="6" customWidth="1"/>
    <col min="14394" max="14394" width="25.7109375" style="6" customWidth="1"/>
    <col min="14395" max="14395" width="22" style="6" customWidth="1"/>
    <col min="14396" max="14396" width="16.7109375" style="6" customWidth="1"/>
    <col min="14397" max="14397" width="21.140625" style="6" customWidth="1"/>
    <col min="14398" max="14398" width="18.85546875" style="6" customWidth="1"/>
    <col min="14399" max="14399" width="26.28515625" style="6" customWidth="1"/>
    <col min="14400" max="14400" width="16" style="6" customWidth="1"/>
    <col min="14401" max="14401" width="79.42578125" style="6" customWidth="1"/>
    <col min="14402" max="14402" width="17.140625" style="6" customWidth="1"/>
    <col min="14403" max="14403" width="16.42578125" style="6" customWidth="1"/>
    <col min="14404" max="14603" width="9.140625" style="6"/>
    <col min="14604" max="14604" width="12.85546875" style="6" customWidth="1"/>
    <col min="14605" max="14605" width="29.28515625" style="6" customWidth="1"/>
    <col min="14606" max="14606" width="20" style="6" customWidth="1"/>
    <col min="14607" max="14607" width="24.28515625" style="6" customWidth="1"/>
    <col min="14608" max="14608" width="14.140625" style="6" customWidth="1"/>
    <col min="14609" max="14609" width="13.85546875" style="6" customWidth="1"/>
    <col min="14610" max="14610" width="22" style="6" customWidth="1"/>
    <col min="14611" max="14611" width="22.140625" style="6" customWidth="1"/>
    <col min="14612" max="14612" width="12.85546875" style="6" customWidth="1"/>
    <col min="14613" max="14614" width="14.140625" style="6" customWidth="1"/>
    <col min="14615" max="14615" width="16.140625" style="6" customWidth="1"/>
    <col min="14616" max="14616" width="24.42578125" style="6" customWidth="1"/>
    <col min="14617" max="14617" width="37.140625" style="6" customWidth="1"/>
    <col min="14618" max="14618" width="18.140625" style="6" customWidth="1"/>
    <col min="14619" max="14619" width="15.140625" style="6" customWidth="1"/>
    <col min="14620" max="14620" width="0" style="6" hidden="1" customWidth="1"/>
    <col min="14621" max="14621" width="14.5703125" style="6" customWidth="1"/>
    <col min="14622" max="14622" width="23.85546875" style="6" customWidth="1"/>
    <col min="14623" max="14625" width="15" style="6" customWidth="1"/>
    <col min="14626" max="14645" width="14.140625" style="6" customWidth="1"/>
    <col min="14646" max="14646" width="15" style="6" customWidth="1"/>
    <col min="14647" max="14647" width="16.5703125" style="6" customWidth="1"/>
    <col min="14648" max="14648" width="22" style="6" customWidth="1"/>
    <col min="14649" max="14649" width="27.85546875" style="6" customWidth="1"/>
    <col min="14650" max="14650" width="25.7109375" style="6" customWidth="1"/>
    <col min="14651" max="14651" width="22" style="6" customWidth="1"/>
    <col min="14652" max="14652" width="16.7109375" style="6" customWidth="1"/>
    <col min="14653" max="14653" width="21.140625" style="6" customWidth="1"/>
    <col min="14654" max="14654" width="18.85546875" style="6" customWidth="1"/>
    <col min="14655" max="14655" width="26.28515625" style="6" customWidth="1"/>
    <col min="14656" max="14656" width="16" style="6" customWidth="1"/>
    <col min="14657" max="14657" width="79.42578125" style="6" customWidth="1"/>
    <col min="14658" max="14658" width="17.140625" style="6" customWidth="1"/>
    <col min="14659" max="14659" width="16.42578125" style="6" customWidth="1"/>
    <col min="14660" max="14859" width="9.140625" style="6"/>
    <col min="14860" max="14860" width="12.85546875" style="6" customWidth="1"/>
    <col min="14861" max="14861" width="29.28515625" style="6" customWidth="1"/>
    <col min="14862" max="14862" width="20" style="6" customWidth="1"/>
    <col min="14863" max="14863" width="24.28515625" style="6" customWidth="1"/>
    <col min="14864" max="14864" width="14.140625" style="6" customWidth="1"/>
    <col min="14865" max="14865" width="13.85546875" style="6" customWidth="1"/>
    <col min="14866" max="14866" width="22" style="6" customWidth="1"/>
    <col min="14867" max="14867" width="22.140625" style="6" customWidth="1"/>
    <col min="14868" max="14868" width="12.85546875" style="6" customWidth="1"/>
    <col min="14869" max="14870" width="14.140625" style="6" customWidth="1"/>
    <col min="14871" max="14871" width="16.140625" style="6" customWidth="1"/>
    <col min="14872" max="14872" width="24.42578125" style="6" customWidth="1"/>
    <col min="14873" max="14873" width="37.140625" style="6" customWidth="1"/>
    <col min="14874" max="14874" width="18.140625" style="6" customWidth="1"/>
    <col min="14875" max="14875" width="15.140625" style="6" customWidth="1"/>
    <col min="14876" max="14876" width="0" style="6" hidden="1" customWidth="1"/>
    <col min="14877" max="14877" width="14.5703125" style="6" customWidth="1"/>
    <col min="14878" max="14878" width="23.85546875" style="6" customWidth="1"/>
    <col min="14879" max="14881" width="15" style="6" customWidth="1"/>
    <col min="14882" max="14901" width="14.140625" style="6" customWidth="1"/>
    <col min="14902" max="14902" width="15" style="6" customWidth="1"/>
    <col min="14903" max="14903" width="16.5703125" style="6" customWidth="1"/>
    <col min="14904" max="14904" width="22" style="6" customWidth="1"/>
    <col min="14905" max="14905" width="27.85546875" style="6" customWidth="1"/>
    <col min="14906" max="14906" width="25.7109375" style="6" customWidth="1"/>
    <col min="14907" max="14907" width="22" style="6" customWidth="1"/>
    <col min="14908" max="14908" width="16.7109375" style="6" customWidth="1"/>
    <col min="14909" max="14909" width="21.140625" style="6" customWidth="1"/>
    <col min="14910" max="14910" width="18.85546875" style="6" customWidth="1"/>
    <col min="14911" max="14911" width="26.28515625" style="6" customWidth="1"/>
    <col min="14912" max="14912" width="16" style="6" customWidth="1"/>
    <col min="14913" max="14913" width="79.42578125" style="6" customWidth="1"/>
    <col min="14914" max="14914" width="17.140625" style="6" customWidth="1"/>
    <col min="14915" max="14915" width="16.42578125" style="6" customWidth="1"/>
    <col min="14916" max="15115" width="9.140625" style="6"/>
    <col min="15116" max="15116" width="12.85546875" style="6" customWidth="1"/>
    <col min="15117" max="15117" width="29.28515625" style="6" customWidth="1"/>
    <col min="15118" max="15118" width="20" style="6" customWidth="1"/>
    <col min="15119" max="15119" width="24.28515625" style="6" customWidth="1"/>
    <col min="15120" max="15120" width="14.140625" style="6" customWidth="1"/>
    <col min="15121" max="15121" width="13.85546875" style="6" customWidth="1"/>
    <col min="15122" max="15122" width="22" style="6" customWidth="1"/>
    <col min="15123" max="15123" width="22.140625" style="6" customWidth="1"/>
    <col min="15124" max="15124" width="12.85546875" style="6" customWidth="1"/>
    <col min="15125" max="15126" width="14.140625" style="6" customWidth="1"/>
    <col min="15127" max="15127" width="16.140625" style="6" customWidth="1"/>
    <col min="15128" max="15128" width="24.42578125" style="6" customWidth="1"/>
    <col min="15129" max="15129" width="37.140625" style="6" customWidth="1"/>
    <col min="15130" max="15130" width="18.140625" style="6" customWidth="1"/>
    <col min="15131" max="15131" width="15.140625" style="6" customWidth="1"/>
    <col min="15132" max="15132" width="0" style="6" hidden="1" customWidth="1"/>
    <col min="15133" max="15133" width="14.5703125" style="6" customWidth="1"/>
    <col min="15134" max="15134" width="23.85546875" style="6" customWidth="1"/>
    <col min="15135" max="15137" width="15" style="6" customWidth="1"/>
    <col min="15138" max="15157" width="14.140625" style="6" customWidth="1"/>
    <col min="15158" max="15158" width="15" style="6" customWidth="1"/>
    <col min="15159" max="15159" width="16.5703125" style="6" customWidth="1"/>
    <col min="15160" max="15160" width="22" style="6" customWidth="1"/>
    <col min="15161" max="15161" width="27.85546875" style="6" customWidth="1"/>
    <col min="15162" max="15162" width="25.7109375" style="6" customWidth="1"/>
    <col min="15163" max="15163" width="22" style="6" customWidth="1"/>
    <col min="15164" max="15164" width="16.7109375" style="6" customWidth="1"/>
    <col min="15165" max="15165" width="21.140625" style="6" customWidth="1"/>
    <col min="15166" max="15166" width="18.85546875" style="6" customWidth="1"/>
    <col min="15167" max="15167" width="26.28515625" style="6" customWidth="1"/>
    <col min="15168" max="15168" width="16" style="6" customWidth="1"/>
    <col min="15169" max="15169" width="79.42578125" style="6" customWidth="1"/>
    <col min="15170" max="15170" width="17.140625" style="6" customWidth="1"/>
    <col min="15171" max="15171" width="16.42578125" style="6" customWidth="1"/>
    <col min="15172" max="15371" width="9.140625" style="6"/>
    <col min="15372" max="15372" width="12.85546875" style="6" customWidth="1"/>
    <col min="15373" max="15373" width="29.28515625" style="6" customWidth="1"/>
    <col min="15374" max="15374" width="20" style="6" customWidth="1"/>
    <col min="15375" max="15375" width="24.28515625" style="6" customWidth="1"/>
    <col min="15376" max="15376" width="14.140625" style="6" customWidth="1"/>
    <col min="15377" max="15377" width="13.85546875" style="6" customWidth="1"/>
    <col min="15378" max="15378" width="22" style="6" customWidth="1"/>
    <col min="15379" max="15379" width="22.140625" style="6" customWidth="1"/>
    <col min="15380" max="15380" width="12.85546875" style="6" customWidth="1"/>
    <col min="15381" max="15382" width="14.140625" style="6" customWidth="1"/>
    <col min="15383" max="15383" width="16.140625" style="6" customWidth="1"/>
    <col min="15384" max="15384" width="24.42578125" style="6" customWidth="1"/>
    <col min="15385" max="15385" width="37.140625" style="6" customWidth="1"/>
    <col min="15386" max="15386" width="18.140625" style="6" customWidth="1"/>
    <col min="15387" max="15387" width="15.140625" style="6" customWidth="1"/>
    <col min="15388" max="15388" width="0" style="6" hidden="1" customWidth="1"/>
    <col min="15389" max="15389" width="14.5703125" style="6" customWidth="1"/>
    <col min="15390" max="15390" width="23.85546875" style="6" customWidth="1"/>
    <col min="15391" max="15393" width="15" style="6" customWidth="1"/>
    <col min="15394" max="15413" width="14.140625" style="6" customWidth="1"/>
    <col min="15414" max="15414" width="15" style="6" customWidth="1"/>
    <col min="15415" max="15415" width="16.5703125" style="6" customWidth="1"/>
    <col min="15416" max="15416" width="22" style="6" customWidth="1"/>
    <col min="15417" max="15417" width="27.85546875" style="6" customWidth="1"/>
    <col min="15418" max="15418" width="25.7109375" style="6" customWidth="1"/>
    <col min="15419" max="15419" width="22" style="6" customWidth="1"/>
    <col min="15420" max="15420" width="16.7109375" style="6" customWidth="1"/>
    <col min="15421" max="15421" width="21.140625" style="6" customWidth="1"/>
    <col min="15422" max="15422" width="18.85546875" style="6" customWidth="1"/>
    <col min="15423" max="15423" width="26.28515625" style="6" customWidth="1"/>
    <col min="15424" max="15424" width="16" style="6" customWidth="1"/>
    <col min="15425" max="15425" width="79.42578125" style="6" customWidth="1"/>
    <col min="15426" max="15426" width="17.140625" style="6" customWidth="1"/>
    <col min="15427" max="15427" width="16.42578125" style="6" customWidth="1"/>
    <col min="15428" max="15627" width="9.140625" style="6"/>
    <col min="15628" max="15628" width="12.85546875" style="6" customWidth="1"/>
    <col min="15629" max="15629" width="29.28515625" style="6" customWidth="1"/>
    <col min="15630" max="15630" width="20" style="6" customWidth="1"/>
    <col min="15631" max="15631" width="24.28515625" style="6" customWidth="1"/>
    <col min="15632" max="15632" width="14.140625" style="6" customWidth="1"/>
    <col min="15633" max="15633" width="13.85546875" style="6" customWidth="1"/>
    <col min="15634" max="15634" width="22" style="6" customWidth="1"/>
    <col min="15635" max="15635" width="22.140625" style="6" customWidth="1"/>
    <col min="15636" max="15636" width="12.85546875" style="6" customWidth="1"/>
    <col min="15637" max="15638" width="14.140625" style="6" customWidth="1"/>
    <col min="15639" max="15639" width="16.140625" style="6" customWidth="1"/>
    <col min="15640" max="15640" width="24.42578125" style="6" customWidth="1"/>
    <col min="15641" max="15641" width="37.140625" style="6" customWidth="1"/>
    <col min="15642" max="15642" width="18.140625" style="6" customWidth="1"/>
    <col min="15643" max="15643" width="15.140625" style="6" customWidth="1"/>
    <col min="15644" max="15644" width="0" style="6" hidden="1" customWidth="1"/>
    <col min="15645" max="15645" width="14.5703125" style="6" customWidth="1"/>
    <col min="15646" max="15646" width="23.85546875" style="6" customWidth="1"/>
    <col min="15647" max="15649" width="15" style="6" customWidth="1"/>
    <col min="15650" max="15669" width="14.140625" style="6" customWidth="1"/>
    <col min="15670" max="15670" width="15" style="6" customWidth="1"/>
    <col min="15671" max="15671" width="16.5703125" style="6" customWidth="1"/>
    <col min="15672" max="15672" width="22" style="6" customWidth="1"/>
    <col min="15673" max="15673" width="27.85546875" style="6" customWidth="1"/>
    <col min="15674" max="15674" width="25.7109375" style="6" customWidth="1"/>
    <col min="15675" max="15675" width="22" style="6" customWidth="1"/>
    <col min="15676" max="15676" width="16.7109375" style="6" customWidth="1"/>
    <col min="15677" max="15677" width="21.140625" style="6" customWidth="1"/>
    <col min="15678" max="15678" width="18.85546875" style="6" customWidth="1"/>
    <col min="15679" max="15679" width="26.28515625" style="6" customWidth="1"/>
    <col min="15680" max="15680" width="16" style="6" customWidth="1"/>
    <col min="15681" max="15681" width="79.42578125" style="6" customWidth="1"/>
    <col min="15682" max="15682" width="17.140625" style="6" customWidth="1"/>
    <col min="15683" max="15683" width="16.42578125" style="6" customWidth="1"/>
    <col min="15684" max="15883" width="9.140625" style="6"/>
    <col min="15884" max="15884" width="12.85546875" style="6" customWidth="1"/>
    <col min="15885" max="15885" width="29.28515625" style="6" customWidth="1"/>
    <col min="15886" max="15886" width="20" style="6" customWidth="1"/>
    <col min="15887" max="15887" width="24.28515625" style="6" customWidth="1"/>
    <col min="15888" max="15888" width="14.140625" style="6" customWidth="1"/>
    <col min="15889" max="15889" width="13.85546875" style="6" customWidth="1"/>
    <col min="15890" max="15890" width="22" style="6" customWidth="1"/>
    <col min="15891" max="15891" width="22.140625" style="6" customWidth="1"/>
    <col min="15892" max="15892" width="12.85546875" style="6" customWidth="1"/>
    <col min="15893" max="15894" width="14.140625" style="6" customWidth="1"/>
    <col min="15895" max="15895" width="16.140625" style="6" customWidth="1"/>
    <col min="15896" max="15896" width="24.42578125" style="6" customWidth="1"/>
    <col min="15897" max="15897" width="37.140625" style="6" customWidth="1"/>
    <col min="15898" max="15898" width="18.140625" style="6" customWidth="1"/>
    <col min="15899" max="15899" width="15.140625" style="6" customWidth="1"/>
    <col min="15900" max="15900" width="0" style="6" hidden="1" customWidth="1"/>
    <col min="15901" max="15901" width="14.5703125" style="6" customWidth="1"/>
    <col min="15902" max="15902" width="23.85546875" style="6" customWidth="1"/>
    <col min="15903" max="15905" width="15" style="6" customWidth="1"/>
    <col min="15906" max="15925" width="14.140625" style="6" customWidth="1"/>
    <col min="15926" max="15926" width="15" style="6" customWidth="1"/>
    <col min="15927" max="15927" width="16.5703125" style="6" customWidth="1"/>
    <col min="15928" max="15928" width="22" style="6" customWidth="1"/>
    <col min="15929" max="15929" width="27.85546875" style="6" customWidth="1"/>
    <col min="15930" max="15930" width="25.7109375" style="6" customWidth="1"/>
    <col min="15931" max="15931" width="22" style="6" customWidth="1"/>
    <col min="15932" max="15932" width="16.7109375" style="6" customWidth="1"/>
    <col min="15933" max="15933" width="21.140625" style="6" customWidth="1"/>
    <col min="15934" max="15934" width="18.85546875" style="6" customWidth="1"/>
    <col min="15935" max="15935" width="26.28515625" style="6" customWidth="1"/>
    <col min="15936" max="15936" width="16" style="6" customWidth="1"/>
    <col min="15937" max="15937" width="79.42578125" style="6" customWidth="1"/>
    <col min="15938" max="15938" width="17.140625" style="6" customWidth="1"/>
    <col min="15939" max="15939" width="16.42578125" style="6" customWidth="1"/>
    <col min="15940" max="16139" width="9.140625" style="6"/>
    <col min="16140" max="16140" width="12.85546875" style="6" customWidth="1"/>
    <col min="16141" max="16141" width="29.28515625" style="6" customWidth="1"/>
    <col min="16142" max="16142" width="20" style="6" customWidth="1"/>
    <col min="16143" max="16143" width="24.28515625" style="6" customWidth="1"/>
    <col min="16144" max="16144" width="14.140625" style="6" customWidth="1"/>
    <col min="16145" max="16145" width="13.85546875" style="6" customWidth="1"/>
    <col min="16146" max="16146" width="22" style="6" customWidth="1"/>
    <col min="16147" max="16147" width="22.140625" style="6" customWidth="1"/>
    <col min="16148" max="16148" width="12.85546875" style="6" customWidth="1"/>
    <col min="16149" max="16150" width="14.140625" style="6" customWidth="1"/>
    <col min="16151" max="16151" width="16.140625" style="6" customWidth="1"/>
    <col min="16152" max="16152" width="24.42578125" style="6" customWidth="1"/>
    <col min="16153" max="16153" width="37.140625" style="6" customWidth="1"/>
    <col min="16154" max="16154" width="18.140625" style="6" customWidth="1"/>
    <col min="16155" max="16155" width="15.140625" style="6" customWidth="1"/>
    <col min="16156" max="16156" width="0" style="6" hidden="1" customWidth="1"/>
    <col min="16157" max="16157" width="14.5703125" style="6" customWidth="1"/>
    <col min="16158" max="16158" width="23.85546875" style="6" customWidth="1"/>
    <col min="16159" max="16161" width="15" style="6" customWidth="1"/>
    <col min="16162" max="16181" width="14.140625" style="6" customWidth="1"/>
    <col min="16182" max="16182" width="15" style="6" customWidth="1"/>
    <col min="16183" max="16183" width="16.5703125" style="6" customWidth="1"/>
    <col min="16184" max="16184" width="22" style="6" customWidth="1"/>
    <col min="16185" max="16185" width="27.85546875" style="6" customWidth="1"/>
    <col min="16186" max="16186" width="25.7109375" style="6" customWidth="1"/>
    <col min="16187" max="16187" width="22" style="6" customWidth="1"/>
    <col min="16188" max="16188" width="16.7109375" style="6" customWidth="1"/>
    <col min="16189" max="16189" width="21.140625" style="6" customWidth="1"/>
    <col min="16190" max="16190" width="18.85546875" style="6" customWidth="1"/>
    <col min="16191" max="16191" width="26.28515625" style="6" customWidth="1"/>
    <col min="16192" max="16192" width="16" style="6" customWidth="1"/>
    <col min="16193" max="16193" width="79.42578125" style="6" customWidth="1"/>
    <col min="16194" max="16194" width="17.140625" style="6" customWidth="1"/>
    <col min="16195" max="16195" width="16.42578125" style="6" customWidth="1"/>
    <col min="16196" max="16384" width="9.140625" style="6"/>
  </cols>
  <sheetData>
    <row r="1" spans="1:167" ht="18" customHeight="1" x14ac:dyDescent="0.25">
      <c r="A1" s="130" t="s">
        <v>338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  <c r="AX1" s="2"/>
      <c r="AY1" s="2"/>
      <c r="AZ1" s="2"/>
      <c r="BA1" s="2"/>
      <c r="BB1" s="2"/>
      <c r="BC1" s="2"/>
      <c r="BD1" s="3"/>
      <c r="BE1" s="3"/>
      <c r="BF1" s="3"/>
      <c r="BG1" s="4"/>
      <c r="BH1" s="1"/>
      <c r="BI1" s="1"/>
      <c r="BJ1" s="1"/>
      <c r="BK1" s="1"/>
      <c r="BL1" s="1"/>
      <c r="BM1" s="1"/>
      <c r="BN1" s="77"/>
      <c r="BO1" s="1"/>
    </row>
    <row r="2" spans="1:167" ht="18" customHeight="1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2"/>
      <c r="AX2" s="2"/>
      <c r="AY2" s="2"/>
      <c r="AZ2" s="2"/>
      <c r="BA2" s="2"/>
      <c r="BB2" s="2"/>
      <c r="BC2" s="2"/>
      <c r="BD2" s="3"/>
      <c r="BE2" s="3"/>
      <c r="BF2" s="3"/>
      <c r="BG2" s="7"/>
      <c r="BH2" s="1"/>
      <c r="BI2" s="1"/>
      <c r="BJ2" s="1"/>
      <c r="BK2" s="1"/>
      <c r="BL2" s="1"/>
      <c r="BM2" s="1"/>
      <c r="BN2" s="77"/>
      <c r="BO2" s="1"/>
    </row>
    <row r="3" spans="1:167" ht="18" customHeight="1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2"/>
      <c r="AX3" s="2"/>
      <c r="AY3" s="2"/>
      <c r="AZ3" s="2"/>
      <c r="BA3" s="2"/>
      <c r="BB3" s="2"/>
      <c r="BC3" s="2"/>
      <c r="BD3" s="3"/>
      <c r="BE3" s="3"/>
      <c r="BF3" s="3"/>
      <c r="BG3" s="7"/>
      <c r="BH3" s="1"/>
      <c r="BI3" s="1"/>
      <c r="BJ3" s="1"/>
      <c r="BK3" s="1"/>
      <c r="BL3" s="1"/>
      <c r="BM3" s="1"/>
      <c r="BN3" s="77"/>
      <c r="BO3" s="1"/>
    </row>
    <row r="4" spans="1:167" ht="51" customHeight="1" x14ac:dyDescent="0.3">
      <c r="A4" s="133"/>
      <c r="B4" s="134"/>
      <c r="C4" s="134"/>
      <c r="D4" s="134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27"/>
      <c r="AX4" s="141" t="s">
        <v>36</v>
      </c>
      <c r="AY4" s="142"/>
      <c r="AZ4" s="143"/>
      <c r="BA4" s="141" t="s">
        <v>295</v>
      </c>
      <c r="BB4" s="142"/>
      <c r="BC4" s="143"/>
      <c r="BD4" s="144" t="s">
        <v>37</v>
      </c>
      <c r="BE4" s="145"/>
      <c r="BF4" s="146"/>
      <c r="BG4" s="9"/>
      <c r="BH4" s="10"/>
      <c r="BI4" s="10"/>
      <c r="BJ4" s="10"/>
      <c r="BK4" s="10"/>
      <c r="BL4" s="10"/>
      <c r="BM4" s="10"/>
      <c r="BN4" s="78"/>
      <c r="BO4" s="10"/>
      <c r="BP4" s="139" t="s">
        <v>337</v>
      </c>
      <c r="BQ4" s="140"/>
    </row>
    <row r="5" spans="1:167" s="13" customFormat="1" ht="93.75" x14ac:dyDescent="0.25">
      <c r="A5" s="114"/>
      <c r="B5" s="131" t="s">
        <v>0</v>
      </c>
      <c r="C5" s="131"/>
      <c r="D5" s="131"/>
      <c r="E5" s="131"/>
      <c r="F5" s="131"/>
      <c r="G5" s="131"/>
      <c r="H5" s="131" t="s">
        <v>1</v>
      </c>
      <c r="I5" s="131"/>
      <c r="J5" s="131"/>
      <c r="K5" s="131"/>
      <c r="L5" s="131"/>
      <c r="M5" s="131" t="s">
        <v>2</v>
      </c>
      <c r="N5" s="131"/>
      <c r="O5" s="131"/>
      <c r="P5" s="131"/>
      <c r="Q5" s="131"/>
      <c r="R5" s="131"/>
      <c r="S5" s="126" t="s">
        <v>317</v>
      </c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5" t="s">
        <v>3</v>
      </c>
      <c r="AX5" s="29" t="s">
        <v>4</v>
      </c>
      <c r="AY5" s="11" t="s">
        <v>5</v>
      </c>
      <c r="AZ5" s="30" t="s">
        <v>6</v>
      </c>
      <c r="BA5" s="29" t="s">
        <v>4</v>
      </c>
      <c r="BB5" s="11" t="s">
        <v>5</v>
      </c>
      <c r="BC5" s="30" t="s">
        <v>6</v>
      </c>
      <c r="BD5" s="29" t="s">
        <v>4</v>
      </c>
      <c r="BE5" s="11" t="s">
        <v>5</v>
      </c>
      <c r="BF5" s="30" t="s">
        <v>6</v>
      </c>
      <c r="BG5" s="149" t="s">
        <v>7</v>
      </c>
      <c r="BH5" s="150" t="s">
        <v>8</v>
      </c>
      <c r="BI5" s="151"/>
      <c r="BJ5" s="151"/>
      <c r="BK5" s="151"/>
      <c r="BL5" s="151"/>
      <c r="BM5" s="151"/>
      <c r="BN5" s="151"/>
      <c r="BO5" s="151"/>
      <c r="BP5" s="135" t="s">
        <v>231</v>
      </c>
      <c r="BQ5" s="137" t="s">
        <v>294</v>
      </c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</row>
    <row r="6" spans="1:167" s="16" customFormat="1" ht="78.75" x14ac:dyDescent="0.25">
      <c r="A6" s="124" t="s">
        <v>9</v>
      </c>
      <c r="B6" s="124" t="s">
        <v>10</v>
      </c>
      <c r="C6" s="124" t="s">
        <v>11</v>
      </c>
      <c r="D6" s="124" t="s">
        <v>12</v>
      </c>
      <c r="E6" s="124" t="s">
        <v>13</v>
      </c>
      <c r="F6" s="124" t="s">
        <v>14</v>
      </c>
      <c r="G6" s="124" t="s">
        <v>15</v>
      </c>
      <c r="H6" s="124" t="s">
        <v>12</v>
      </c>
      <c r="I6" s="124" t="s">
        <v>13</v>
      </c>
      <c r="J6" s="124" t="s">
        <v>16</v>
      </c>
      <c r="K6" s="124" t="s">
        <v>14</v>
      </c>
      <c r="L6" s="124" t="s">
        <v>15</v>
      </c>
      <c r="M6" s="124" t="s">
        <v>17</v>
      </c>
      <c r="N6" s="124" t="s">
        <v>18</v>
      </c>
      <c r="O6" s="124" t="s">
        <v>19</v>
      </c>
      <c r="P6" s="124" t="s">
        <v>20</v>
      </c>
      <c r="Q6" s="124" t="s">
        <v>21</v>
      </c>
      <c r="R6" s="124" t="s">
        <v>22</v>
      </c>
      <c r="S6" s="128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5"/>
      <c r="AX6" s="31" t="s">
        <v>23</v>
      </c>
      <c r="AY6" s="14" t="s">
        <v>24</v>
      </c>
      <c r="AZ6" s="32" t="s">
        <v>25</v>
      </c>
      <c r="BA6" s="31" t="s">
        <v>23</v>
      </c>
      <c r="BB6" s="14" t="s">
        <v>24</v>
      </c>
      <c r="BC6" s="32" t="s">
        <v>25</v>
      </c>
      <c r="BD6" s="31" t="s">
        <v>23</v>
      </c>
      <c r="BE6" s="14" t="s">
        <v>24</v>
      </c>
      <c r="BF6" s="32" t="s">
        <v>25</v>
      </c>
      <c r="BG6" s="149"/>
      <c r="BH6" s="124" t="s">
        <v>26</v>
      </c>
      <c r="BI6" s="124" t="s">
        <v>27</v>
      </c>
      <c r="BJ6" s="148" t="s">
        <v>28</v>
      </c>
      <c r="BK6" s="124" t="s">
        <v>29</v>
      </c>
      <c r="BL6" s="124" t="s">
        <v>30</v>
      </c>
      <c r="BM6" s="124" t="s">
        <v>31</v>
      </c>
      <c r="BN6" s="147" t="s">
        <v>293</v>
      </c>
      <c r="BO6" s="132" t="s">
        <v>32</v>
      </c>
      <c r="BP6" s="136"/>
      <c r="BQ6" s="138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</row>
    <row r="7" spans="1:167" s="17" customFormat="1" ht="91.5" customHeight="1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32"/>
      <c r="S7" s="89" t="s">
        <v>343</v>
      </c>
      <c r="T7" s="90" t="s">
        <v>344</v>
      </c>
      <c r="U7" s="89" t="s">
        <v>345</v>
      </c>
      <c r="V7" s="90" t="s">
        <v>346</v>
      </c>
      <c r="W7" s="89" t="s">
        <v>347</v>
      </c>
      <c r="X7" s="90" t="s">
        <v>348</v>
      </c>
      <c r="Y7" s="89" t="s">
        <v>349</v>
      </c>
      <c r="Z7" s="90" t="s">
        <v>350</v>
      </c>
      <c r="AA7" s="89" t="s">
        <v>351</v>
      </c>
      <c r="AB7" s="90" t="s">
        <v>352</v>
      </c>
      <c r="AC7" s="89" t="s">
        <v>353</v>
      </c>
      <c r="AD7" s="90" t="s">
        <v>354</v>
      </c>
      <c r="AE7" s="89" t="s">
        <v>355</v>
      </c>
      <c r="AF7" s="90" t="s">
        <v>356</v>
      </c>
      <c r="AG7" s="89" t="s">
        <v>357</v>
      </c>
      <c r="AH7" s="90" t="s">
        <v>358</v>
      </c>
      <c r="AI7" s="89" t="s">
        <v>359</v>
      </c>
      <c r="AJ7" s="90" t="s">
        <v>360</v>
      </c>
      <c r="AK7" s="89" t="s">
        <v>361</v>
      </c>
      <c r="AL7" s="90" t="s">
        <v>362</v>
      </c>
      <c r="AM7" s="89" t="s">
        <v>363</v>
      </c>
      <c r="AN7" s="90" t="s">
        <v>364</v>
      </c>
      <c r="AO7" s="89" t="s">
        <v>365</v>
      </c>
      <c r="AP7" s="90" t="s">
        <v>366</v>
      </c>
      <c r="AQ7" s="89" t="s">
        <v>367</v>
      </c>
      <c r="AR7" s="90" t="s">
        <v>368</v>
      </c>
      <c r="AS7" s="89" t="s">
        <v>369</v>
      </c>
      <c r="AT7" s="90" t="s">
        <v>370</v>
      </c>
      <c r="AU7" s="89" t="s">
        <v>371</v>
      </c>
      <c r="AV7" s="90" t="s">
        <v>372</v>
      </c>
      <c r="AW7" s="91" t="s">
        <v>33</v>
      </c>
      <c r="AX7" s="31" t="s">
        <v>34</v>
      </c>
      <c r="AY7" s="14" t="s">
        <v>34</v>
      </c>
      <c r="AZ7" s="32" t="s">
        <v>34</v>
      </c>
      <c r="BA7" s="31" t="s">
        <v>34</v>
      </c>
      <c r="BB7" s="14" t="s">
        <v>34</v>
      </c>
      <c r="BC7" s="32" t="s">
        <v>34</v>
      </c>
      <c r="BD7" s="31" t="s">
        <v>34</v>
      </c>
      <c r="BE7" s="14" t="s">
        <v>34</v>
      </c>
      <c r="BF7" s="32" t="s">
        <v>34</v>
      </c>
      <c r="BG7" s="149"/>
      <c r="BH7" s="124"/>
      <c r="BI7" s="124"/>
      <c r="BJ7" s="148"/>
      <c r="BK7" s="124"/>
      <c r="BL7" s="124"/>
      <c r="BM7" s="124"/>
      <c r="BN7" s="147"/>
      <c r="BO7" s="132"/>
      <c r="BP7" s="92" t="s">
        <v>232</v>
      </c>
      <c r="BQ7" s="93" t="s">
        <v>232</v>
      </c>
    </row>
    <row r="8" spans="1:167" s="18" customFormat="1" ht="30" customHeight="1" x14ac:dyDescent="0.25">
      <c r="A8" s="19" t="s">
        <v>244</v>
      </c>
      <c r="B8" s="19" t="s">
        <v>245</v>
      </c>
      <c r="C8" s="19" t="s">
        <v>246</v>
      </c>
      <c r="D8" s="19" t="s">
        <v>247</v>
      </c>
      <c r="E8" s="19" t="s">
        <v>256</v>
      </c>
      <c r="F8" s="19" t="s">
        <v>257</v>
      </c>
      <c r="G8" s="19" t="s">
        <v>258</v>
      </c>
      <c r="H8" s="19" t="s">
        <v>259</v>
      </c>
      <c r="I8" s="19" t="s">
        <v>260</v>
      </c>
      <c r="J8" s="19" t="s">
        <v>261</v>
      </c>
      <c r="K8" s="19" t="s">
        <v>262</v>
      </c>
      <c r="L8" s="19" t="s">
        <v>248</v>
      </c>
      <c r="M8" s="19" t="s">
        <v>263</v>
      </c>
      <c r="N8" s="19" t="s">
        <v>264</v>
      </c>
      <c r="O8" s="19" t="s">
        <v>265</v>
      </c>
      <c r="P8" s="19" t="s">
        <v>252</v>
      </c>
      <c r="Q8" s="19" t="s">
        <v>266</v>
      </c>
      <c r="R8" s="19" t="s">
        <v>267</v>
      </c>
      <c r="S8" s="19" t="s">
        <v>297</v>
      </c>
      <c r="T8" s="19" t="s">
        <v>298</v>
      </c>
      <c r="U8" s="19" t="s">
        <v>268</v>
      </c>
      <c r="V8" s="19" t="s">
        <v>269</v>
      </c>
      <c r="W8" s="19" t="s">
        <v>249</v>
      </c>
      <c r="X8" s="19" t="s">
        <v>270</v>
      </c>
      <c r="Y8" s="19" t="s">
        <v>271</v>
      </c>
      <c r="Z8" s="19" t="s">
        <v>272</v>
      </c>
      <c r="AA8" s="19" t="s">
        <v>253</v>
      </c>
      <c r="AB8" s="19" t="s">
        <v>273</v>
      </c>
      <c r="AC8" s="19" t="s">
        <v>274</v>
      </c>
      <c r="AD8" s="19" t="s">
        <v>275</v>
      </c>
      <c r="AE8" s="19" t="s">
        <v>276</v>
      </c>
      <c r="AF8" s="19" t="s">
        <v>277</v>
      </c>
      <c r="AG8" s="19" t="s">
        <v>278</v>
      </c>
      <c r="AH8" s="19" t="s">
        <v>250</v>
      </c>
      <c r="AI8" s="19" t="s">
        <v>279</v>
      </c>
      <c r="AJ8" s="19" t="s">
        <v>280</v>
      </c>
      <c r="AK8" s="19" t="s">
        <v>281</v>
      </c>
      <c r="AL8" s="19" t="s">
        <v>254</v>
      </c>
      <c r="AM8" s="19" t="s">
        <v>282</v>
      </c>
      <c r="AN8" s="19" t="s">
        <v>283</v>
      </c>
      <c r="AO8" s="19" t="s">
        <v>284</v>
      </c>
      <c r="AP8" s="19" t="s">
        <v>285</v>
      </c>
      <c r="AQ8" s="19" t="s">
        <v>286</v>
      </c>
      <c r="AR8" s="19" t="s">
        <v>287</v>
      </c>
      <c r="AS8" s="19" t="s">
        <v>251</v>
      </c>
      <c r="AT8" s="19" t="s">
        <v>288</v>
      </c>
      <c r="AU8" s="19" t="s">
        <v>289</v>
      </c>
      <c r="AV8" s="19" t="s">
        <v>290</v>
      </c>
      <c r="AW8" s="19" t="s">
        <v>255</v>
      </c>
      <c r="AX8" s="19" t="s">
        <v>291</v>
      </c>
      <c r="AY8" s="19" t="s">
        <v>299</v>
      </c>
      <c r="AZ8" s="19" t="s">
        <v>300</v>
      </c>
      <c r="BA8" s="19" t="s">
        <v>292</v>
      </c>
      <c r="BB8" s="19" t="s">
        <v>301</v>
      </c>
      <c r="BC8" s="19" t="s">
        <v>302</v>
      </c>
      <c r="BD8" s="19" t="s">
        <v>303</v>
      </c>
      <c r="BE8" s="19" t="s">
        <v>304</v>
      </c>
      <c r="BF8" s="19" t="s">
        <v>305</v>
      </c>
      <c r="BG8" s="19" t="s">
        <v>306</v>
      </c>
      <c r="BH8" s="19" t="s">
        <v>307</v>
      </c>
      <c r="BI8" s="19" t="s">
        <v>308</v>
      </c>
      <c r="BJ8" s="19" t="s">
        <v>309</v>
      </c>
      <c r="BK8" s="19" t="s">
        <v>310</v>
      </c>
      <c r="BL8" s="19" t="s">
        <v>311</v>
      </c>
      <c r="BM8" s="19" t="s">
        <v>312</v>
      </c>
      <c r="BN8" s="19" t="s">
        <v>313</v>
      </c>
      <c r="BO8" s="19" t="s">
        <v>314</v>
      </c>
      <c r="BP8" s="19" t="s">
        <v>315</v>
      </c>
      <c r="BQ8" s="19" t="s">
        <v>316</v>
      </c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</row>
    <row r="9" spans="1:167" s="5" customFormat="1" ht="72.95" customHeight="1" x14ac:dyDescent="0.25">
      <c r="A9" s="117">
        <v>1</v>
      </c>
      <c r="B9" s="40" t="s">
        <v>38</v>
      </c>
      <c r="C9" s="41">
        <v>6340125399</v>
      </c>
      <c r="D9" s="41" t="s">
        <v>39</v>
      </c>
      <c r="E9" s="41">
        <v>31</v>
      </c>
      <c r="F9" s="41" t="s">
        <v>40</v>
      </c>
      <c r="G9" s="41" t="s">
        <v>41</v>
      </c>
      <c r="H9" s="41" t="s">
        <v>42</v>
      </c>
      <c r="I9" s="41">
        <v>1</v>
      </c>
      <c r="J9" s="41" t="s">
        <v>43</v>
      </c>
      <c r="K9" s="41" t="s">
        <v>44</v>
      </c>
      <c r="L9" s="41" t="s">
        <v>45</v>
      </c>
      <c r="M9" s="41" t="s">
        <v>46</v>
      </c>
      <c r="N9" s="42" t="s">
        <v>47</v>
      </c>
      <c r="O9" s="41" t="s">
        <v>48</v>
      </c>
      <c r="P9" s="58">
        <v>111</v>
      </c>
      <c r="Q9" s="41" t="s">
        <v>49</v>
      </c>
      <c r="R9" s="28" t="s">
        <v>50</v>
      </c>
      <c r="S9" s="87">
        <v>0</v>
      </c>
      <c r="T9" s="88">
        <v>8000</v>
      </c>
      <c r="U9" s="87">
        <v>0</v>
      </c>
      <c r="V9" s="88">
        <v>16000</v>
      </c>
      <c r="W9" s="87">
        <v>0</v>
      </c>
      <c r="X9" s="88">
        <v>26000</v>
      </c>
      <c r="Y9" s="87">
        <v>0</v>
      </c>
      <c r="Z9" s="88">
        <v>26000</v>
      </c>
      <c r="AA9" s="87">
        <v>0</v>
      </c>
      <c r="AB9" s="88">
        <v>26000</v>
      </c>
      <c r="AC9" s="87">
        <v>0</v>
      </c>
      <c r="AD9" s="88">
        <v>23000</v>
      </c>
      <c r="AE9" s="87">
        <v>0</v>
      </c>
      <c r="AF9" s="88">
        <v>15000</v>
      </c>
      <c r="AG9" s="87">
        <v>0</v>
      </c>
      <c r="AH9" s="88">
        <v>3000</v>
      </c>
      <c r="AI9" s="87">
        <v>0</v>
      </c>
      <c r="AJ9" s="88">
        <v>0</v>
      </c>
      <c r="AK9" s="87">
        <v>0</v>
      </c>
      <c r="AL9" s="88">
        <v>0</v>
      </c>
      <c r="AM9" s="87">
        <v>0</v>
      </c>
      <c r="AN9" s="88">
        <v>0</v>
      </c>
      <c r="AO9" s="87">
        <v>0</v>
      </c>
      <c r="AP9" s="88">
        <v>3000</v>
      </c>
      <c r="AQ9" s="87">
        <v>0</v>
      </c>
      <c r="AR9" s="88">
        <v>8000</v>
      </c>
      <c r="AS9" s="87">
        <v>0</v>
      </c>
      <c r="AT9" s="88">
        <v>16000</v>
      </c>
      <c r="AU9" s="87">
        <v>0</v>
      </c>
      <c r="AV9" s="88">
        <v>26000</v>
      </c>
      <c r="AW9" s="43" t="s">
        <v>318</v>
      </c>
      <c r="AX9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0</v>
      </c>
      <c r="AY9" s="38">
        <f>Tabela114[[#This Row],[K50]]*20%</f>
        <v>0</v>
      </c>
      <c r="AZ9" s="39">
        <f>Tabela114[[#This Row],[K50]]+Tabela114[[#This Row],[K51]]</f>
        <v>0</v>
      </c>
      <c r="BA9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196000</v>
      </c>
      <c r="BB9" s="38">
        <f>Tabela114[[#This Row],[K53]]*20%</f>
        <v>39200</v>
      </c>
      <c r="BC9" s="39">
        <f>Tabela114[[#This Row],[K53]]+Tabela114[[#This Row],[K54]]</f>
        <v>235200</v>
      </c>
      <c r="BD9" s="37">
        <f>Tabela114[[#This Row],[K50]]+Tabela114[[#This Row],[K53]]</f>
        <v>196000</v>
      </c>
      <c r="BE9" s="38">
        <f>Tabela114[[#This Row],[K51]]+Tabela114[[#This Row],[K54]]</f>
        <v>39200</v>
      </c>
      <c r="BF9" s="39">
        <f>Tabela114[[#This Row],[K52]]+Tabela114[[#This Row],[K55]]</f>
        <v>235200</v>
      </c>
      <c r="BG9" s="44" t="s">
        <v>51</v>
      </c>
      <c r="BH9" s="41" t="s">
        <v>321</v>
      </c>
      <c r="BI9" s="41" t="s">
        <v>52</v>
      </c>
      <c r="BJ9" s="74">
        <v>45565</v>
      </c>
      <c r="BK9" s="45" t="s">
        <v>319</v>
      </c>
      <c r="BL9" s="41" t="s">
        <v>320</v>
      </c>
      <c r="BM9" s="45" t="s">
        <v>342</v>
      </c>
      <c r="BN9" s="74">
        <v>45566</v>
      </c>
      <c r="BO9" s="64" t="s">
        <v>53</v>
      </c>
      <c r="BP9" s="80">
        <f>(100%*Tabela114[[#This Row],[K50]])/Tabela114[[#This Row],[K56]]</f>
        <v>0</v>
      </c>
      <c r="BQ9" s="81">
        <f>(100%*Tabela114[[#This Row],[K53]])/Tabela114[[#This Row],[K56]]</f>
        <v>1</v>
      </c>
    </row>
    <row r="10" spans="1:167" s="5" customFormat="1" ht="72.95" customHeight="1" x14ac:dyDescent="0.25">
      <c r="A10" s="117">
        <v>2</v>
      </c>
      <c r="B10" s="49" t="s">
        <v>57</v>
      </c>
      <c r="C10" s="41">
        <v>5252836114</v>
      </c>
      <c r="D10" s="50" t="s">
        <v>58</v>
      </c>
      <c r="E10" s="50">
        <v>8</v>
      </c>
      <c r="F10" s="50" t="s">
        <v>59</v>
      </c>
      <c r="G10" s="50" t="s">
        <v>60</v>
      </c>
      <c r="H10" s="50" t="s">
        <v>58</v>
      </c>
      <c r="I10" s="50">
        <v>8</v>
      </c>
      <c r="J10" s="41" t="s">
        <v>43</v>
      </c>
      <c r="K10" s="50" t="s">
        <v>59</v>
      </c>
      <c r="L10" s="50" t="s">
        <v>60</v>
      </c>
      <c r="M10" s="50" t="s">
        <v>61</v>
      </c>
      <c r="N10" s="51" t="s">
        <v>62</v>
      </c>
      <c r="O10" s="50" t="s">
        <v>48</v>
      </c>
      <c r="P10" s="59">
        <v>439</v>
      </c>
      <c r="Q10" s="50" t="s">
        <v>49</v>
      </c>
      <c r="R10" s="41" t="s">
        <v>63</v>
      </c>
      <c r="S10" s="87">
        <v>48051</v>
      </c>
      <c r="T10" s="88">
        <v>0</v>
      </c>
      <c r="U10" s="87">
        <v>103432</v>
      </c>
      <c r="V10" s="88">
        <v>0</v>
      </c>
      <c r="W10" s="87">
        <v>153924</v>
      </c>
      <c r="X10" s="88">
        <v>0</v>
      </c>
      <c r="Y10" s="87">
        <v>117468</v>
      </c>
      <c r="Z10" s="88">
        <v>0</v>
      </c>
      <c r="AA10" s="87">
        <v>89555</v>
      </c>
      <c r="AB10" s="88">
        <v>0</v>
      </c>
      <c r="AC10" s="87">
        <v>96255</v>
      </c>
      <c r="AD10" s="88">
        <v>0</v>
      </c>
      <c r="AE10" s="87">
        <v>64167</v>
      </c>
      <c r="AF10" s="88">
        <v>0</v>
      </c>
      <c r="AG10" s="87">
        <v>8336</v>
      </c>
      <c r="AH10" s="88">
        <v>0</v>
      </c>
      <c r="AI10" s="87">
        <v>23101</v>
      </c>
      <c r="AJ10" s="88">
        <v>0</v>
      </c>
      <c r="AK10" s="87">
        <v>21147</v>
      </c>
      <c r="AL10" s="88">
        <v>0</v>
      </c>
      <c r="AM10" s="87">
        <v>9196</v>
      </c>
      <c r="AN10" s="88">
        <v>0</v>
      </c>
      <c r="AO10" s="87">
        <v>50144</v>
      </c>
      <c r="AP10" s="88">
        <v>0</v>
      </c>
      <c r="AQ10" s="87">
        <v>48051</v>
      </c>
      <c r="AR10" s="88">
        <v>0</v>
      </c>
      <c r="AS10" s="87">
        <v>103432</v>
      </c>
      <c r="AT10" s="88">
        <v>0</v>
      </c>
      <c r="AU10" s="87">
        <v>153924</v>
      </c>
      <c r="AV10" s="88">
        <v>0</v>
      </c>
      <c r="AW10" s="43" t="s">
        <v>318</v>
      </c>
      <c r="AX10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1090183</v>
      </c>
      <c r="AY10" s="38">
        <f>Tabela114[[#This Row],[K50]]*20%</f>
        <v>218036.6</v>
      </c>
      <c r="AZ10" s="39">
        <f>Tabela114[[#This Row],[K50]]+Tabela114[[#This Row],[K51]]</f>
        <v>1308219.6000000001</v>
      </c>
      <c r="BA10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0</v>
      </c>
      <c r="BB10" s="38">
        <f>Tabela114[[#This Row],[K53]]*20%</f>
        <v>0</v>
      </c>
      <c r="BC10" s="39">
        <f>Tabela114[[#This Row],[K53]]+Tabela114[[#This Row],[K54]]</f>
        <v>0</v>
      </c>
      <c r="BD10" s="37">
        <f>Tabela114[[#This Row],[K50]]+Tabela114[[#This Row],[K53]]</f>
        <v>1090183</v>
      </c>
      <c r="BE10" s="38">
        <f>Tabela114[[#This Row],[K51]]+Tabela114[[#This Row],[K54]]</f>
        <v>218036.6</v>
      </c>
      <c r="BF10" s="39">
        <f>Tabela114[[#This Row],[K52]]+Tabela114[[#This Row],[K55]]</f>
        <v>1308219.6000000001</v>
      </c>
      <c r="BG10" s="52" t="s">
        <v>68</v>
      </c>
      <c r="BH10" s="41" t="s">
        <v>322</v>
      </c>
      <c r="BI10" s="41" t="s">
        <v>52</v>
      </c>
      <c r="BJ10" s="74">
        <v>45565</v>
      </c>
      <c r="BK10" s="45" t="s">
        <v>319</v>
      </c>
      <c r="BL10" s="41" t="s">
        <v>320</v>
      </c>
      <c r="BM10" s="45" t="s">
        <v>342</v>
      </c>
      <c r="BN10" s="74">
        <v>45566</v>
      </c>
      <c r="BO10" s="64" t="s">
        <v>53</v>
      </c>
      <c r="BP10" s="80">
        <f>(100%*Tabela114[[#This Row],[K50]])/Tabela114[[#This Row],[K56]]</f>
        <v>1</v>
      </c>
      <c r="BQ10" s="81">
        <f>(100%*Tabela114[[#This Row],[K53]])/Tabela114[[#This Row],[K56]]</f>
        <v>0</v>
      </c>
    </row>
    <row r="11" spans="1:167" s="5" customFormat="1" ht="72.95" customHeight="1" x14ac:dyDescent="0.25">
      <c r="A11" s="117">
        <v>3</v>
      </c>
      <c r="B11" s="54" t="s">
        <v>57</v>
      </c>
      <c r="C11" s="41">
        <v>5252836114</v>
      </c>
      <c r="D11" s="41" t="s">
        <v>58</v>
      </c>
      <c r="E11" s="41">
        <v>8</v>
      </c>
      <c r="F11" s="41" t="s">
        <v>59</v>
      </c>
      <c r="G11" s="41" t="s">
        <v>60</v>
      </c>
      <c r="H11" s="41" t="s">
        <v>64</v>
      </c>
      <c r="I11" s="41">
        <v>5</v>
      </c>
      <c r="J11" s="41" t="s">
        <v>43</v>
      </c>
      <c r="K11" s="41" t="s">
        <v>65</v>
      </c>
      <c r="L11" s="41" t="s">
        <v>60</v>
      </c>
      <c r="M11" s="41" t="s">
        <v>61</v>
      </c>
      <c r="N11" s="51" t="s">
        <v>66</v>
      </c>
      <c r="O11" s="41" t="s">
        <v>48</v>
      </c>
      <c r="P11" s="57">
        <v>494</v>
      </c>
      <c r="Q11" s="41" t="s">
        <v>49</v>
      </c>
      <c r="R11" s="41" t="s">
        <v>67</v>
      </c>
      <c r="S11" s="87">
        <v>45550</v>
      </c>
      <c r="T11" s="88">
        <v>0</v>
      </c>
      <c r="U11" s="87">
        <v>113860</v>
      </c>
      <c r="V11" s="88">
        <v>0</v>
      </c>
      <c r="W11" s="87">
        <v>142049</v>
      </c>
      <c r="X11" s="88">
        <v>0</v>
      </c>
      <c r="Y11" s="87">
        <v>134936</v>
      </c>
      <c r="Z11" s="88">
        <v>0</v>
      </c>
      <c r="AA11" s="87">
        <v>102242</v>
      </c>
      <c r="AB11" s="88">
        <v>0</v>
      </c>
      <c r="AC11" s="87">
        <v>109676</v>
      </c>
      <c r="AD11" s="88">
        <v>0</v>
      </c>
      <c r="AE11" s="87">
        <v>76266</v>
      </c>
      <c r="AF11" s="88">
        <v>0</v>
      </c>
      <c r="AG11" s="87">
        <v>28077</v>
      </c>
      <c r="AH11" s="88">
        <v>0</v>
      </c>
      <c r="AI11" s="87">
        <v>18107</v>
      </c>
      <c r="AJ11" s="88">
        <v>0</v>
      </c>
      <c r="AK11" s="87">
        <v>20470</v>
      </c>
      <c r="AL11" s="88">
        <v>0</v>
      </c>
      <c r="AM11" s="87">
        <v>23494</v>
      </c>
      <c r="AN11" s="88">
        <v>0</v>
      </c>
      <c r="AO11" s="87">
        <v>47381</v>
      </c>
      <c r="AP11" s="88">
        <v>0</v>
      </c>
      <c r="AQ11" s="87">
        <v>45550</v>
      </c>
      <c r="AR11" s="88">
        <v>0</v>
      </c>
      <c r="AS11" s="87">
        <v>113860</v>
      </c>
      <c r="AT11" s="88">
        <v>0</v>
      </c>
      <c r="AU11" s="87">
        <v>142049</v>
      </c>
      <c r="AV11" s="88">
        <v>0</v>
      </c>
      <c r="AW11" s="43" t="s">
        <v>318</v>
      </c>
      <c r="AX11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1163567</v>
      </c>
      <c r="AY11" s="38">
        <f>Tabela114[[#This Row],[K50]]*20%</f>
        <v>232713.40000000002</v>
      </c>
      <c r="AZ11" s="39">
        <f>Tabela114[[#This Row],[K50]]+Tabela114[[#This Row],[K51]]</f>
        <v>1396280.4</v>
      </c>
      <c r="BA11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0</v>
      </c>
      <c r="BB11" s="38">
        <f>Tabela114[[#This Row],[K53]]*20%</f>
        <v>0</v>
      </c>
      <c r="BC11" s="39">
        <f>Tabela114[[#This Row],[K53]]+Tabela114[[#This Row],[K54]]</f>
        <v>0</v>
      </c>
      <c r="BD11" s="37">
        <f>Tabela114[[#This Row],[K50]]+Tabela114[[#This Row],[K53]]</f>
        <v>1163567</v>
      </c>
      <c r="BE11" s="38">
        <f>Tabela114[[#This Row],[K51]]+Tabela114[[#This Row],[K54]]</f>
        <v>232713.40000000002</v>
      </c>
      <c r="BF11" s="39">
        <f>Tabela114[[#This Row],[K52]]+Tabela114[[#This Row],[K55]]</f>
        <v>1396280.4</v>
      </c>
      <c r="BG11" s="52" t="s">
        <v>68</v>
      </c>
      <c r="BH11" s="41" t="s">
        <v>322</v>
      </c>
      <c r="BI11" s="41" t="s">
        <v>52</v>
      </c>
      <c r="BJ11" s="74">
        <v>45565</v>
      </c>
      <c r="BK11" s="45" t="s">
        <v>319</v>
      </c>
      <c r="BL11" s="41" t="s">
        <v>320</v>
      </c>
      <c r="BM11" s="45" t="s">
        <v>342</v>
      </c>
      <c r="BN11" s="74">
        <v>45566</v>
      </c>
      <c r="BO11" s="64" t="s">
        <v>53</v>
      </c>
      <c r="BP11" s="80">
        <f>(100%*Tabela114[[#This Row],[K50]])/Tabela114[[#This Row],[K56]]</f>
        <v>1</v>
      </c>
      <c r="BQ11" s="81">
        <f>(100%*Tabela114[[#This Row],[K53]])/Tabela114[[#This Row],[K56]]</f>
        <v>0</v>
      </c>
    </row>
    <row r="12" spans="1:167" s="5" customFormat="1" ht="72.95" customHeight="1" x14ac:dyDescent="0.25">
      <c r="A12" s="117">
        <v>4</v>
      </c>
      <c r="B12" s="54" t="s">
        <v>69</v>
      </c>
      <c r="C12" s="41">
        <v>5250007626</v>
      </c>
      <c r="D12" s="41" t="s">
        <v>70</v>
      </c>
      <c r="E12" s="41">
        <v>8</v>
      </c>
      <c r="F12" s="41" t="s">
        <v>71</v>
      </c>
      <c r="G12" s="41" t="s">
        <v>72</v>
      </c>
      <c r="H12" s="41" t="s">
        <v>73</v>
      </c>
      <c r="I12" s="41">
        <v>99</v>
      </c>
      <c r="J12" s="41" t="s">
        <v>43</v>
      </c>
      <c r="K12" s="41" t="s">
        <v>54</v>
      </c>
      <c r="L12" s="41" t="s">
        <v>55</v>
      </c>
      <c r="M12" s="41" t="s">
        <v>74</v>
      </c>
      <c r="N12" s="46" t="s">
        <v>75</v>
      </c>
      <c r="O12" s="41" t="s">
        <v>229</v>
      </c>
      <c r="P12" s="57">
        <v>1700</v>
      </c>
      <c r="Q12" s="41" t="s">
        <v>49</v>
      </c>
      <c r="R12" s="41" t="s">
        <v>77</v>
      </c>
      <c r="S12" s="87">
        <v>13000</v>
      </c>
      <c r="T12" s="88">
        <v>52000</v>
      </c>
      <c r="U12" s="87">
        <v>13000</v>
      </c>
      <c r="V12" s="88">
        <v>52000</v>
      </c>
      <c r="W12" s="87">
        <v>13000</v>
      </c>
      <c r="X12" s="88">
        <v>52000</v>
      </c>
      <c r="Y12" s="87">
        <v>13000</v>
      </c>
      <c r="Z12" s="88">
        <v>52000</v>
      </c>
      <c r="AA12" s="87">
        <v>13000</v>
      </c>
      <c r="AB12" s="88">
        <v>52000</v>
      </c>
      <c r="AC12" s="87">
        <v>13000</v>
      </c>
      <c r="AD12" s="88">
        <v>52000</v>
      </c>
      <c r="AE12" s="87">
        <v>12000</v>
      </c>
      <c r="AF12" s="88">
        <v>48000</v>
      </c>
      <c r="AG12" s="87">
        <v>12000</v>
      </c>
      <c r="AH12" s="88">
        <v>48000</v>
      </c>
      <c r="AI12" s="87">
        <v>12000</v>
      </c>
      <c r="AJ12" s="88">
        <v>48000</v>
      </c>
      <c r="AK12" s="87">
        <v>12000</v>
      </c>
      <c r="AL12" s="88">
        <v>48000</v>
      </c>
      <c r="AM12" s="87">
        <v>12000</v>
      </c>
      <c r="AN12" s="88">
        <v>48000</v>
      </c>
      <c r="AO12" s="87">
        <v>13000</v>
      </c>
      <c r="AP12" s="88">
        <v>52000</v>
      </c>
      <c r="AQ12" s="87">
        <v>13000</v>
      </c>
      <c r="AR12" s="88">
        <v>52000</v>
      </c>
      <c r="AS12" s="87">
        <v>13000</v>
      </c>
      <c r="AT12" s="88">
        <v>52000</v>
      </c>
      <c r="AU12" s="87">
        <v>13000</v>
      </c>
      <c r="AV12" s="88">
        <v>52000</v>
      </c>
      <c r="AW12" s="43" t="s">
        <v>318</v>
      </c>
      <c r="AX12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190000</v>
      </c>
      <c r="AY12" s="38">
        <f>Tabela114[[#This Row],[K50]]*20%</f>
        <v>38000</v>
      </c>
      <c r="AZ12" s="39">
        <f>Tabela114[[#This Row],[K50]]+Tabela114[[#This Row],[K51]]</f>
        <v>228000</v>
      </c>
      <c r="BA12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760000</v>
      </c>
      <c r="BB12" s="38">
        <f>Tabela114[[#This Row],[K53]]*20%</f>
        <v>152000</v>
      </c>
      <c r="BC12" s="39">
        <f>Tabela114[[#This Row],[K53]]+Tabela114[[#This Row],[K54]]</f>
        <v>912000</v>
      </c>
      <c r="BD12" s="37">
        <f>Tabela114[[#This Row],[K50]]+Tabela114[[#This Row],[K53]]</f>
        <v>950000</v>
      </c>
      <c r="BE12" s="38">
        <f>Tabela114[[#This Row],[K51]]+Tabela114[[#This Row],[K54]]</f>
        <v>190000</v>
      </c>
      <c r="BF12" s="39">
        <f>Tabela114[[#This Row],[K52]]+Tabela114[[#This Row],[K55]]</f>
        <v>1140000</v>
      </c>
      <c r="BG12" s="47" t="s">
        <v>51</v>
      </c>
      <c r="BH12" s="41" t="s">
        <v>334</v>
      </c>
      <c r="BI12" s="41" t="s">
        <v>52</v>
      </c>
      <c r="BJ12" s="74">
        <v>45565</v>
      </c>
      <c r="BK12" s="45" t="s">
        <v>319</v>
      </c>
      <c r="BL12" s="41" t="s">
        <v>320</v>
      </c>
      <c r="BM12" s="45" t="s">
        <v>342</v>
      </c>
      <c r="BN12" s="74">
        <v>45566</v>
      </c>
      <c r="BO12" s="64" t="s">
        <v>53</v>
      </c>
      <c r="BP12" s="80">
        <f>(100%*Tabela114[[#This Row],[K50]])/Tabela114[[#This Row],[K56]]</f>
        <v>0.2</v>
      </c>
      <c r="BQ12" s="81">
        <f>(100%*Tabela114[[#This Row],[K53]])/Tabela114[[#This Row],[K56]]</f>
        <v>0.8</v>
      </c>
    </row>
    <row r="13" spans="1:167" s="5" customFormat="1" ht="72.95" customHeight="1" x14ac:dyDescent="0.25">
      <c r="A13" s="117">
        <v>5</v>
      </c>
      <c r="B13" s="54" t="s">
        <v>69</v>
      </c>
      <c r="C13" s="41">
        <v>5250007626</v>
      </c>
      <c r="D13" s="41" t="s">
        <v>70</v>
      </c>
      <c r="E13" s="41">
        <v>8</v>
      </c>
      <c r="F13" s="41" t="s">
        <v>71</v>
      </c>
      <c r="G13" s="41" t="s">
        <v>72</v>
      </c>
      <c r="H13" s="41" t="s">
        <v>78</v>
      </c>
      <c r="I13" s="41">
        <v>21</v>
      </c>
      <c r="J13" s="41" t="s">
        <v>43</v>
      </c>
      <c r="K13" s="41" t="s">
        <v>79</v>
      </c>
      <c r="L13" s="41" t="s">
        <v>80</v>
      </c>
      <c r="M13" s="41" t="s">
        <v>74</v>
      </c>
      <c r="N13" s="48" t="s">
        <v>81</v>
      </c>
      <c r="O13" s="41" t="s">
        <v>76</v>
      </c>
      <c r="P13" s="58">
        <v>143</v>
      </c>
      <c r="Q13" s="41" t="s">
        <v>49</v>
      </c>
      <c r="R13" s="41" t="s">
        <v>82</v>
      </c>
      <c r="S13" s="87">
        <v>10642.8</v>
      </c>
      <c r="T13" s="88">
        <v>10357.200000000001</v>
      </c>
      <c r="U13" s="87">
        <v>16217.6</v>
      </c>
      <c r="V13" s="88">
        <v>15782.4</v>
      </c>
      <c r="W13" s="87">
        <v>23819.599999999999</v>
      </c>
      <c r="X13" s="88">
        <v>23180.400000000001</v>
      </c>
      <c r="Y13" s="87">
        <v>24326.400000000001</v>
      </c>
      <c r="Z13" s="88">
        <v>23673.599999999999</v>
      </c>
      <c r="AA13" s="87">
        <v>22299.200000000001</v>
      </c>
      <c r="AB13" s="88">
        <v>21700.799999999999</v>
      </c>
      <c r="AC13" s="87">
        <v>17738</v>
      </c>
      <c r="AD13" s="88">
        <v>17262</v>
      </c>
      <c r="AE13" s="87">
        <v>13683.6</v>
      </c>
      <c r="AF13" s="88">
        <v>13316.4</v>
      </c>
      <c r="AG13" s="87">
        <v>4561.2</v>
      </c>
      <c r="AH13" s="88">
        <v>4438.8</v>
      </c>
      <c r="AI13" s="87">
        <v>1267</v>
      </c>
      <c r="AJ13" s="88">
        <v>1233</v>
      </c>
      <c r="AK13" s="87">
        <v>658.84</v>
      </c>
      <c r="AL13" s="88">
        <v>641.16</v>
      </c>
      <c r="AM13" s="87">
        <v>810.88</v>
      </c>
      <c r="AN13" s="88">
        <v>789.12</v>
      </c>
      <c r="AO13" s="87">
        <v>2736.72</v>
      </c>
      <c r="AP13" s="88">
        <v>2663.28</v>
      </c>
      <c r="AQ13" s="87">
        <v>10642.8</v>
      </c>
      <c r="AR13" s="88">
        <v>10357.200000000001</v>
      </c>
      <c r="AS13" s="87">
        <v>16217.6</v>
      </c>
      <c r="AT13" s="88">
        <v>15782.4</v>
      </c>
      <c r="AU13" s="87">
        <v>23819.599999999999</v>
      </c>
      <c r="AV13" s="88">
        <v>23180.400000000001</v>
      </c>
      <c r="AW13" s="43" t="s">
        <v>318</v>
      </c>
      <c r="AX13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189441.84</v>
      </c>
      <c r="AY13" s="38">
        <f>Tabela114[[#This Row],[K50]]*20%</f>
        <v>37888.368000000002</v>
      </c>
      <c r="AZ13" s="39">
        <f>Tabela114[[#This Row],[K50]]+Tabela114[[#This Row],[K51]]</f>
        <v>227330.20799999998</v>
      </c>
      <c r="BA13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184358.16</v>
      </c>
      <c r="BB13" s="38">
        <f>Tabela114[[#This Row],[K53]]*20%</f>
        <v>36871.632000000005</v>
      </c>
      <c r="BC13" s="39">
        <f>Tabela114[[#This Row],[K53]]+Tabela114[[#This Row],[K54]]</f>
        <v>221229.79200000002</v>
      </c>
      <c r="BD13" s="37">
        <f>Tabela114[[#This Row],[K50]]+Tabela114[[#This Row],[K53]]</f>
        <v>373800</v>
      </c>
      <c r="BE13" s="38">
        <f>Tabela114[[#This Row],[K51]]+Tabela114[[#This Row],[K54]]</f>
        <v>74760</v>
      </c>
      <c r="BF13" s="39">
        <f>Tabela114[[#This Row],[K52]]+Tabela114[[#This Row],[K55]]</f>
        <v>448560</v>
      </c>
      <c r="BG13" s="47" t="s">
        <v>51</v>
      </c>
      <c r="BH13" s="41" t="s">
        <v>334</v>
      </c>
      <c r="BI13" s="41" t="s">
        <v>52</v>
      </c>
      <c r="BJ13" s="74">
        <v>45565</v>
      </c>
      <c r="BK13" s="45" t="s">
        <v>319</v>
      </c>
      <c r="BL13" s="41" t="s">
        <v>320</v>
      </c>
      <c r="BM13" s="45" t="s">
        <v>342</v>
      </c>
      <c r="BN13" s="74">
        <v>45566</v>
      </c>
      <c r="BO13" s="64" t="s">
        <v>53</v>
      </c>
      <c r="BP13" s="80">
        <f>(100%*Tabela114[[#This Row],[K50]])/Tabela114[[#This Row],[K56]]</f>
        <v>0.50680000000000003</v>
      </c>
      <c r="BQ13" s="81">
        <f>(100%*Tabela114[[#This Row],[K53]])/Tabela114[[#This Row],[K56]]</f>
        <v>0.49320000000000003</v>
      </c>
    </row>
    <row r="14" spans="1:167" s="5" customFormat="1" ht="72.95" customHeight="1" x14ac:dyDescent="0.25">
      <c r="A14" s="117">
        <v>6</v>
      </c>
      <c r="B14" s="101" t="s">
        <v>69</v>
      </c>
      <c r="C14" s="102">
        <v>5250007626</v>
      </c>
      <c r="D14" s="102" t="s">
        <v>83</v>
      </c>
      <c r="E14" s="102">
        <v>8</v>
      </c>
      <c r="F14" s="102" t="s">
        <v>71</v>
      </c>
      <c r="G14" s="102" t="s">
        <v>72</v>
      </c>
      <c r="H14" s="102" t="s">
        <v>84</v>
      </c>
      <c r="I14" s="102">
        <v>9</v>
      </c>
      <c r="J14" s="102" t="s">
        <v>43</v>
      </c>
      <c r="K14" s="102" t="s">
        <v>85</v>
      </c>
      <c r="L14" s="102" t="s">
        <v>60</v>
      </c>
      <c r="M14" s="102" t="s">
        <v>86</v>
      </c>
      <c r="N14" s="103" t="s">
        <v>223</v>
      </c>
      <c r="O14" s="102" t="s">
        <v>230</v>
      </c>
      <c r="P14" s="104">
        <v>1100</v>
      </c>
      <c r="Q14" s="102" t="s">
        <v>49</v>
      </c>
      <c r="R14" s="105" t="s">
        <v>88</v>
      </c>
      <c r="S14" s="108">
        <v>13000</v>
      </c>
      <c r="T14" s="107">
        <v>52000</v>
      </c>
      <c r="U14" s="108">
        <v>8000</v>
      </c>
      <c r="V14" s="107">
        <v>32000</v>
      </c>
      <c r="W14" s="108">
        <v>8000</v>
      </c>
      <c r="X14" s="107">
        <v>32000</v>
      </c>
      <c r="Y14" s="108">
        <v>12000</v>
      </c>
      <c r="Z14" s="107">
        <v>48000</v>
      </c>
      <c r="AA14" s="108">
        <v>6000</v>
      </c>
      <c r="AB14" s="107">
        <v>24000</v>
      </c>
      <c r="AC14" s="108">
        <v>6000</v>
      </c>
      <c r="AD14" s="107">
        <v>24000</v>
      </c>
      <c r="AE14" s="108">
        <v>9000</v>
      </c>
      <c r="AF14" s="107">
        <v>36000</v>
      </c>
      <c r="AG14" s="108">
        <v>9000</v>
      </c>
      <c r="AH14" s="107">
        <v>36000</v>
      </c>
      <c r="AI14" s="108">
        <v>8000</v>
      </c>
      <c r="AJ14" s="107">
        <v>32000</v>
      </c>
      <c r="AK14" s="108">
        <v>9000</v>
      </c>
      <c r="AL14" s="107">
        <v>36000</v>
      </c>
      <c r="AM14" s="108">
        <v>8000</v>
      </c>
      <c r="AN14" s="107">
        <v>32000</v>
      </c>
      <c r="AO14" s="108">
        <v>9000</v>
      </c>
      <c r="AP14" s="107">
        <v>36000</v>
      </c>
      <c r="AQ14" s="108">
        <v>13000</v>
      </c>
      <c r="AR14" s="107">
        <v>52000</v>
      </c>
      <c r="AS14" s="108">
        <v>8000</v>
      </c>
      <c r="AT14" s="107">
        <v>32000</v>
      </c>
      <c r="AU14" s="108">
        <v>8000</v>
      </c>
      <c r="AV14" s="107">
        <v>32000</v>
      </c>
      <c r="AW14" s="43" t="s">
        <v>318</v>
      </c>
      <c r="AX14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134000</v>
      </c>
      <c r="AY14" s="38">
        <f>Tabela114[[#This Row],[K50]]*20%</f>
        <v>26800</v>
      </c>
      <c r="AZ14" s="39">
        <f>Tabela114[[#This Row],[K50]]+Tabela114[[#This Row],[K51]]</f>
        <v>160800</v>
      </c>
      <c r="BA14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536000</v>
      </c>
      <c r="BB14" s="38">
        <f>Tabela114[[#This Row],[K53]]*20%</f>
        <v>107200</v>
      </c>
      <c r="BC14" s="39">
        <f>Tabela114[[#This Row],[K53]]+Tabela114[[#This Row],[K54]]</f>
        <v>643200</v>
      </c>
      <c r="BD14" s="37">
        <f>Tabela114[[#This Row],[K50]]+Tabela114[[#This Row],[K53]]</f>
        <v>670000</v>
      </c>
      <c r="BE14" s="38">
        <f>Tabela114[[#This Row],[K51]]+Tabela114[[#This Row],[K54]]</f>
        <v>134000</v>
      </c>
      <c r="BF14" s="39">
        <f>Tabela114[[#This Row],[K52]]+Tabela114[[#This Row],[K55]]</f>
        <v>804000</v>
      </c>
      <c r="BG14" s="47" t="s">
        <v>68</v>
      </c>
      <c r="BH14" s="102" t="s">
        <v>334</v>
      </c>
      <c r="BI14" s="41" t="s">
        <v>52</v>
      </c>
      <c r="BJ14" s="74">
        <v>45565</v>
      </c>
      <c r="BK14" s="45" t="s">
        <v>319</v>
      </c>
      <c r="BL14" s="41" t="s">
        <v>320</v>
      </c>
      <c r="BM14" s="45" t="s">
        <v>342</v>
      </c>
      <c r="BN14" s="74">
        <v>45566</v>
      </c>
      <c r="BO14" s="64" t="s">
        <v>53</v>
      </c>
      <c r="BP14" s="80">
        <f>(100%*Tabela114[[#This Row],[K50]])/Tabela114[[#This Row],[K56]]</f>
        <v>0.2</v>
      </c>
      <c r="BQ14" s="81">
        <f>(100%*Tabela114[[#This Row],[K53]])/Tabela114[[#This Row],[K56]]</f>
        <v>0.8</v>
      </c>
    </row>
    <row r="15" spans="1:167" s="5" customFormat="1" ht="72.95" customHeight="1" x14ac:dyDescent="0.25">
      <c r="A15" s="117">
        <v>7</v>
      </c>
      <c r="B15" s="101" t="s">
        <v>69</v>
      </c>
      <c r="C15" s="102">
        <v>5250007626</v>
      </c>
      <c r="D15" s="102" t="s">
        <v>83</v>
      </c>
      <c r="E15" s="102">
        <v>8</v>
      </c>
      <c r="F15" s="102" t="s">
        <v>71</v>
      </c>
      <c r="G15" s="102" t="s">
        <v>72</v>
      </c>
      <c r="H15" s="102" t="s">
        <v>89</v>
      </c>
      <c r="I15" s="102">
        <v>4</v>
      </c>
      <c r="J15" s="102" t="s">
        <v>43</v>
      </c>
      <c r="K15" s="102" t="s">
        <v>90</v>
      </c>
      <c r="L15" s="102" t="s">
        <v>60</v>
      </c>
      <c r="M15" s="102" t="s">
        <v>86</v>
      </c>
      <c r="N15" s="106" t="s">
        <v>91</v>
      </c>
      <c r="O15" s="102" t="s">
        <v>87</v>
      </c>
      <c r="P15" s="104">
        <v>500</v>
      </c>
      <c r="Q15" s="102" t="s">
        <v>49</v>
      </c>
      <c r="R15" s="105" t="s">
        <v>56</v>
      </c>
      <c r="S15" s="108">
        <v>27600</v>
      </c>
      <c r="T15" s="107">
        <v>2400</v>
      </c>
      <c r="U15" s="108">
        <v>46000</v>
      </c>
      <c r="V15" s="107">
        <v>4000</v>
      </c>
      <c r="W15" s="108">
        <v>59800</v>
      </c>
      <c r="X15" s="107">
        <v>5200</v>
      </c>
      <c r="Y15" s="108">
        <v>59800</v>
      </c>
      <c r="Z15" s="107">
        <v>5200</v>
      </c>
      <c r="AA15" s="108">
        <v>36800</v>
      </c>
      <c r="AB15" s="107">
        <v>3200</v>
      </c>
      <c r="AC15" s="108">
        <v>36800</v>
      </c>
      <c r="AD15" s="107">
        <v>3200</v>
      </c>
      <c r="AE15" s="108">
        <v>36800</v>
      </c>
      <c r="AF15" s="107">
        <v>3200</v>
      </c>
      <c r="AG15" s="108">
        <v>9200</v>
      </c>
      <c r="AH15" s="107">
        <v>800</v>
      </c>
      <c r="AI15" s="108">
        <v>0</v>
      </c>
      <c r="AJ15" s="107">
        <v>0</v>
      </c>
      <c r="AK15" s="108">
        <v>0</v>
      </c>
      <c r="AL15" s="107">
        <v>0</v>
      </c>
      <c r="AM15" s="108">
        <v>0</v>
      </c>
      <c r="AN15" s="107">
        <v>0</v>
      </c>
      <c r="AO15" s="108">
        <v>0</v>
      </c>
      <c r="AP15" s="107">
        <v>0</v>
      </c>
      <c r="AQ15" s="108">
        <v>27600</v>
      </c>
      <c r="AR15" s="107">
        <v>2400</v>
      </c>
      <c r="AS15" s="108">
        <v>46000</v>
      </c>
      <c r="AT15" s="107">
        <v>4000</v>
      </c>
      <c r="AU15" s="108">
        <v>59800</v>
      </c>
      <c r="AV15" s="107">
        <v>5200</v>
      </c>
      <c r="AW15" s="43" t="s">
        <v>318</v>
      </c>
      <c r="AX15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446200</v>
      </c>
      <c r="AY15" s="38">
        <f>Tabela114[[#This Row],[K50]]*20%</f>
        <v>89240</v>
      </c>
      <c r="AZ15" s="39">
        <f>Tabela114[[#This Row],[K50]]+Tabela114[[#This Row],[K51]]</f>
        <v>535440</v>
      </c>
      <c r="BA15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38800</v>
      </c>
      <c r="BB15" s="38">
        <f>Tabela114[[#This Row],[K53]]*20%</f>
        <v>7760</v>
      </c>
      <c r="BC15" s="39">
        <f>Tabela114[[#This Row],[K53]]+Tabela114[[#This Row],[K54]]</f>
        <v>46560</v>
      </c>
      <c r="BD15" s="37">
        <f>Tabela114[[#This Row],[K50]]+Tabela114[[#This Row],[K53]]</f>
        <v>485000</v>
      </c>
      <c r="BE15" s="38">
        <f>Tabela114[[#This Row],[K51]]+Tabela114[[#This Row],[K54]]</f>
        <v>97000</v>
      </c>
      <c r="BF15" s="39">
        <f>Tabela114[[#This Row],[K52]]+Tabela114[[#This Row],[K55]]</f>
        <v>582000</v>
      </c>
      <c r="BG15" s="47" t="s">
        <v>68</v>
      </c>
      <c r="BH15" s="102" t="s">
        <v>334</v>
      </c>
      <c r="BI15" s="41" t="s">
        <v>52</v>
      </c>
      <c r="BJ15" s="74">
        <v>45565</v>
      </c>
      <c r="BK15" s="45" t="s">
        <v>319</v>
      </c>
      <c r="BL15" s="41" t="s">
        <v>320</v>
      </c>
      <c r="BM15" s="45" t="s">
        <v>342</v>
      </c>
      <c r="BN15" s="74">
        <v>45566</v>
      </c>
      <c r="BO15" s="64" t="s">
        <v>53</v>
      </c>
      <c r="BP15" s="80">
        <f>(100%*Tabela114[[#This Row],[K50]])/Tabela114[[#This Row],[K56]]</f>
        <v>0.92</v>
      </c>
      <c r="BQ15" s="81">
        <f>(100%*Tabela114[[#This Row],[K53]])/Tabela114[[#This Row],[K56]]</f>
        <v>0.08</v>
      </c>
    </row>
    <row r="16" spans="1:167" s="5" customFormat="1" ht="72.95" customHeight="1" x14ac:dyDescent="0.25">
      <c r="A16" s="117">
        <v>8</v>
      </c>
      <c r="B16" s="54" t="s">
        <v>69</v>
      </c>
      <c r="C16" s="41" t="s">
        <v>92</v>
      </c>
      <c r="D16" s="41" t="s">
        <v>70</v>
      </c>
      <c r="E16" s="41">
        <v>8</v>
      </c>
      <c r="F16" s="41" t="s">
        <v>71</v>
      </c>
      <c r="G16" s="41" t="s">
        <v>72</v>
      </c>
      <c r="H16" s="41" t="s">
        <v>93</v>
      </c>
      <c r="I16" s="41">
        <v>3</v>
      </c>
      <c r="J16" s="41" t="s">
        <v>43</v>
      </c>
      <c r="K16" s="41" t="s">
        <v>94</v>
      </c>
      <c r="L16" s="41" t="s">
        <v>72</v>
      </c>
      <c r="M16" s="41" t="s">
        <v>86</v>
      </c>
      <c r="N16" s="46" t="s">
        <v>95</v>
      </c>
      <c r="O16" s="41" t="s">
        <v>96</v>
      </c>
      <c r="P16" s="58">
        <v>220</v>
      </c>
      <c r="Q16" s="41" t="s">
        <v>49</v>
      </c>
      <c r="R16" s="28" t="s">
        <v>88</v>
      </c>
      <c r="S16" s="87">
        <v>0</v>
      </c>
      <c r="T16" s="88">
        <v>53600</v>
      </c>
      <c r="U16" s="87">
        <v>0</v>
      </c>
      <c r="V16" s="88">
        <v>58100</v>
      </c>
      <c r="W16" s="87">
        <v>0</v>
      </c>
      <c r="X16" s="88">
        <v>47000</v>
      </c>
      <c r="Y16" s="87">
        <v>0</v>
      </c>
      <c r="Z16" s="88">
        <v>9500</v>
      </c>
      <c r="AA16" s="87">
        <v>0</v>
      </c>
      <c r="AB16" s="88">
        <v>9000</v>
      </c>
      <c r="AC16" s="87">
        <v>0</v>
      </c>
      <c r="AD16" s="88">
        <v>8000</v>
      </c>
      <c r="AE16" s="87">
        <v>0</v>
      </c>
      <c r="AF16" s="88">
        <v>50500</v>
      </c>
      <c r="AG16" s="87">
        <v>0</v>
      </c>
      <c r="AH16" s="88">
        <v>51000</v>
      </c>
      <c r="AI16" s="87">
        <v>0</v>
      </c>
      <c r="AJ16" s="88">
        <v>46500</v>
      </c>
      <c r="AK16" s="87">
        <v>0</v>
      </c>
      <c r="AL16" s="88">
        <v>45000</v>
      </c>
      <c r="AM16" s="87">
        <v>0</v>
      </c>
      <c r="AN16" s="88">
        <v>47500</v>
      </c>
      <c r="AO16" s="87">
        <v>0</v>
      </c>
      <c r="AP16" s="88">
        <v>47100</v>
      </c>
      <c r="AQ16" s="87">
        <v>0</v>
      </c>
      <c r="AR16" s="88">
        <v>53600</v>
      </c>
      <c r="AS16" s="87">
        <v>0</v>
      </c>
      <c r="AT16" s="88">
        <v>58100</v>
      </c>
      <c r="AU16" s="87">
        <v>0</v>
      </c>
      <c r="AV16" s="88">
        <v>47000</v>
      </c>
      <c r="AW16" s="43" t="s">
        <v>318</v>
      </c>
      <c r="AX16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0</v>
      </c>
      <c r="AY16" s="38">
        <f>Tabela114[[#This Row],[K50]]*20%</f>
        <v>0</v>
      </c>
      <c r="AZ16" s="39">
        <f>Tabela114[[#This Row],[K50]]+Tabela114[[#This Row],[K51]]</f>
        <v>0</v>
      </c>
      <c r="BA16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631500</v>
      </c>
      <c r="BB16" s="38">
        <f>Tabela114[[#This Row],[K53]]*20%</f>
        <v>126300</v>
      </c>
      <c r="BC16" s="39">
        <f>Tabela114[[#This Row],[K53]]+Tabela114[[#This Row],[K54]]</f>
        <v>757800</v>
      </c>
      <c r="BD16" s="37">
        <f>Tabela114[[#This Row],[K50]]+Tabela114[[#This Row],[K53]]</f>
        <v>631500</v>
      </c>
      <c r="BE16" s="38">
        <f>Tabela114[[#This Row],[K51]]+Tabela114[[#This Row],[K54]]</f>
        <v>126300</v>
      </c>
      <c r="BF16" s="39">
        <f>Tabela114[[#This Row],[K52]]+Tabela114[[#This Row],[K55]]</f>
        <v>757800</v>
      </c>
      <c r="BG16" s="47" t="s">
        <v>97</v>
      </c>
      <c r="BH16" s="41" t="s">
        <v>334</v>
      </c>
      <c r="BI16" s="41" t="s">
        <v>52</v>
      </c>
      <c r="BJ16" s="74">
        <v>45565</v>
      </c>
      <c r="BK16" s="45" t="s">
        <v>319</v>
      </c>
      <c r="BL16" s="41" t="s">
        <v>320</v>
      </c>
      <c r="BM16" s="45" t="s">
        <v>342</v>
      </c>
      <c r="BN16" s="74">
        <v>45566</v>
      </c>
      <c r="BO16" s="64" t="s">
        <v>53</v>
      </c>
      <c r="BP16" s="80">
        <f>(100%*Tabela114[[#This Row],[K50]])/Tabela114[[#This Row],[K56]]</f>
        <v>0</v>
      </c>
      <c r="BQ16" s="81">
        <f>(100%*Tabela114[[#This Row],[K53]])/Tabela114[[#This Row],[K56]]</f>
        <v>1</v>
      </c>
    </row>
    <row r="17" spans="1:69" s="5" customFormat="1" ht="72.95" customHeight="1" x14ac:dyDescent="0.25">
      <c r="A17" s="117">
        <v>9</v>
      </c>
      <c r="B17" s="69" t="s">
        <v>69</v>
      </c>
      <c r="C17" s="70" t="s">
        <v>92</v>
      </c>
      <c r="D17" s="71" t="s">
        <v>70</v>
      </c>
      <c r="E17" s="41">
        <v>8</v>
      </c>
      <c r="F17" s="41" t="s">
        <v>71</v>
      </c>
      <c r="G17" s="41" t="s">
        <v>72</v>
      </c>
      <c r="H17" s="71" t="s">
        <v>70</v>
      </c>
      <c r="I17" s="71" t="s">
        <v>241</v>
      </c>
      <c r="J17" s="41" t="s">
        <v>43</v>
      </c>
      <c r="K17" s="71" t="s">
        <v>71</v>
      </c>
      <c r="L17" s="71" t="s">
        <v>72</v>
      </c>
      <c r="M17" s="71" t="s">
        <v>86</v>
      </c>
      <c r="N17" s="72" t="s">
        <v>242</v>
      </c>
      <c r="O17" s="41" t="s">
        <v>96</v>
      </c>
      <c r="P17" s="71">
        <v>395</v>
      </c>
      <c r="Q17" s="71" t="s">
        <v>49</v>
      </c>
      <c r="R17" s="73" t="s">
        <v>243</v>
      </c>
      <c r="S17" s="118">
        <v>11000</v>
      </c>
      <c r="T17" s="119">
        <v>0</v>
      </c>
      <c r="U17" s="118">
        <v>15000</v>
      </c>
      <c r="V17" s="119">
        <v>0</v>
      </c>
      <c r="W17" s="118">
        <v>20000</v>
      </c>
      <c r="X17" s="119">
        <v>0</v>
      </c>
      <c r="Y17" s="118">
        <v>21000</v>
      </c>
      <c r="Z17" s="119">
        <v>84000</v>
      </c>
      <c r="AA17" s="118">
        <v>17000</v>
      </c>
      <c r="AB17" s="119">
        <v>68000</v>
      </c>
      <c r="AC17" s="113">
        <v>17000</v>
      </c>
      <c r="AD17" s="112">
        <v>68000</v>
      </c>
      <c r="AE17" s="113">
        <v>17000</v>
      </c>
      <c r="AF17" s="112">
        <v>68000</v>
      </c>
      <c r="AG17" s="120">
        <v>17000</v>
      </c>
      <c r="AH17" s="121">
        <v>68000</v>
      </c>
      <c r="AI17" s="113">
        <v>15800</v>
      </c>
      <c r="AJ17" s="112">
        <v>63200</v>
      </c>
      <c r="AK17" s="113">
        <v>15800</v>
      </c>
      <c r="AL17" s="112">
        <v>63200</v>
      </c>
      <c r="AM17" s="113">
        <v>15800</v>
      </c>
      <c r="AN17" s="112">
        <v>63200</v>
      </c>
      <c r="AO17" s="113">
        <v>17000</v>
      </c>
      <c r="AP17" s="112">
        <v>68000</v>
      </c>
      <c r="AQ17" s="118">
        <v>21000</v>
      </c>
      <c r="AR17" s="119">
        <v>84000</v>
      </c>
      <c r="AS17" s="118">
        <v>21000</v>
      </c>
      <c r="AT17" s="119">
        <v>84000</v>
      </c>
      <c r="AU17" s="118">
        <v>21000</v>
      </c>
      <c r="AV17" s="119">
        <v>84000</v>
      </c>
      <c r="AW17" s="43" t="s">
        <v>318</v>
      </c>
      <c r="AX17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262400</v>
      </c>
      <c r="AY17" s="38">
        <f>Tabela114[[#This Row],[K50]]*20%</f>
        <v>52480</v>
      </c>
      <c r="AZ17" s="39">
        <f>Tabela114[[#This Row],[K50]]+Tabela114[[#This Row],[K51]]</f>
        <v>314880</v>
      </c>
      <c r="BA17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865600</v>
      </c>
      <c r="BB17" s="38">
        <f>Tabela114[[#This Row],[K53]]*20%</f>
        <v>173120</v>
      </c>
      <c r="BC17" s="39">
        <f>Tabela114[[#This Row],[K53]]+Tabela114[[#This Row],[K54]]</f>
        <v>1038720</v>
      </c>
      <c r="BD17" s="37">
        <f>Tabela114[[#This Row],[K50]]+Tabela114[[#This Row],[K53]]</f>
        <v>1128000</v>
      </c>
      <c r="BE17" s="38">
        <f>Tabela114[[#This Row],[K51]]+Tabela114[[#This Row],[K54]]</f>
        <v>225600</v>
      </c>
      <c r="BF17" s="39">
        <f>Tabela114[[#This Row],[K52]]+Tabela114[[#This Row],[K55]]</f>
        <v>1353600</v>
      </c>
      <c r="BG17" s="47" t="s">
        <v>97</v>
      </c>
      <c r="BH17" s="41" t="s">
        <v>334</v>
      </c>
      <c r="BI17" s="41" t="s">
        <v>52</v>
      </c>
      <c r="BJ17" s="74">
        <v>45565</v>
      </c>
      <c r="BK17" s="45" t="s">
        <v>319</v>
      </c>
      <c r="BL17" s="41" t="s">
        <v>320</v>
      </c>
      <c r="BM17" s="45" t="s">
        <v>342</v>
      </c>
      <c r="BN17" s="74">
        <v>45566</v>
      </c>
      <c r="BO17" s="64" t="s">
        <v>53</v>
      </c>
      <c r="BP17" s="80" t="s">
        <v>339</v>
      </c>
      <c r="BQ17" s="81" t="s">
        <v>340</v>
      </c>
    </row>
    <row r="18" spans="1:69" s="5" customFormat="1" ht="72.95" customHeight="1" x14ac:dyDescent="0.25">
      <c r="A18" s="117">
        <v>10</v>
      </c>
      <c r="B18" s="40" t="s">
        <v>98</v>
      </c>
      <c r="C18" s="41">
        <v>7492109260</v>
      </c>
      <c r="D18" s="41" t="s">
        <v>99</v>
      </c>
      <c r="E18" s="41">
        <v>9</v>
      </c>
      <c r="F18" s="41" t="s">
        <v>100</v>
      </c>
      <c r="G18" s="41" t="s">
        <v>101</v>
      </c>
      <c r="H18" s="41" t="s">
        <v>99</v>
      </c>
      <c r="I18" s="41">
        <v>9</v>
      </c>
      <c r="J18" s="41" t="s">
        <v>43</v>
      </c>
      <c r="K18" s="41" t="s">
        <v>100</v>
      </c>
      <c r="L18" s="41" t="s">
        <v>101</v>
      </c>
      <c r="M18" s="41" t="s">
        <v>46</v>
      </c>
      <c r="N18" s="46" t="s">
        <v>102</v>
      </c>
      <c r="O18" s="41" t="s">
        <v>103</v>
      </c>
      <c r="P18" s="58">
        <v>900</v>
      </c>
      <c r="Q18" s="41" t="s">
        <v>49</v>
      </c>
      <c r="R18" s="28" t="s">
        <v>104</v>
      </c>
      <c r="S18" s="87">
        <v>155099</v>
      </c>
      <c r="T18" s="88">
        <v>0</v>
      </c>
      <c r="U18" s="87">
        <v>281805</v>
      </c>
      <c r="V18" s="88">
        <v>0</v>
      </c>
      <c r="W18" s="87">
        <v>351882</v>
      </c>
      <c r="X18" s="88">
        <v>0</v>
      </c>
      <c r="Y18" s="87">
        <v>312630</v>
      </c>
      <c r="Z18" s="88">
        <v>0</v>
      </c>
      <c r="AA18" s="87">
        <v>288072</v>
      </c>
      <c r="AB18" s="88">
        <v>0</v>
      </c>
      <c r="AC18" s="87">
        <v>255994</v>
      </c>
      <c r="AD18" s="88">
        <v>0</v>
      </c>
      <c r="AE18" s="87">
        <v>173287</v>
      </c>
      <c r="AF18" s="88">
        <v>0</v>
      </c>
      <c r="AG18" s="87">
        <v>34983</v>
      </c>
      <c r="AH18" s="88">
        <v>0</v>
      </c>
      <c r="AI18" s="87">
        <v>12551</v>
      </c>
      <c r="AJ18" s="88">
        <v>0</v>
      </c>
      <c r="AK18" s="87">
        <v>11879</v>
      </c>
      <c r="AL18" s="88">
        <v>0</v>
      </c>
      <c r="AM18" s="87">
        <v>10507</v>
      </c>
      <c r="AN18" s="88">
        <v>0</v>
      </c>
      <c r="AO18" s="87">
        <v>43548</v>
      </c>
      <c r="AP18" s="88">
        <v>0</v>
      </c>
      <c r="AQ18" s="87">
        <v>155099</v>
      </c>
      <c r="AR18" s="88">
        <v>0</v>
      </c>
      <c r="AS18" s="87">
        <v>281805</v>
      </c>
      <c r="AT18" s="88">
        <v>0</v>
      </c>
      <c r="AU18" s="87">
        <v>351882</v>
      </c>
      <c r="AV18" s="88">
        <v>0</v>
      </c>
      <c r="AW18" s="43" t="s">
        <v>318</v>
      </c>
      <c r="AX18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2721023</v>
      </c>
      <c r="AY18" s="38">
        <f>Tabela114[[#This Row],[K50]]*20%</f>
        <v>544204.6</v>
      </c>
      <c r="AZ18" s="39">
        <f>Tabela114[[#This Row],[K50]]+Tabela114[[#This Row],[K51]]</f>
        <v>3265227.6</v>
      </c>
      <c r="BA18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0</v>
      </c>
      <c r="BB18" s="38">
        <f>Tabela114[[#This Row],[K53]]*20%</f>
        <v>0</v>
      </c>
      <c r="BC18" s="39">
        <f>Tabela114[[#This Row],[K53]]+Tabela114[[#This Row],[K54]]</f>
        <v>0</v>
      </c>
      <c r="BD18" s="37">
        <f>Tabela114[[#This Row],[K50]]+Tabela114[[#This Row],[K53]]</f>
        <v>2721023</v>
      </c>
      <c r="BE18" s="38">
        <f>Tabela114[[#This Row],[K51]]+Tabela114[[#This Row],[K54]]</f>
        <v>544204.6</v>
      </c>
      <c r="BF18" s="39">
        <f>Tabela114[[#This Row],[K52]]+Tabela114[[#This Row],[K55]]</f>
        <v>3265227.6</v>
      </c>
      <c r="BG18" s="47" t="s">
        <v>51</v>
      </c>
      <c r="BH18" s="41" t="s">
        <v>323</v>
      </c>
      <c r="BI18" s="41" t="s">
        <v>52</v>
      </c>
      <c r="BJ18" s="74">
        <v>45565</v>
      </c>
      <c r="BK18" s="45" t="s">
        <v>319</v>
      </c>
      <c r="BL18" s="41" t="s">
        <v>320</v>
      </c>
      <c r="BM18" s="45" t="s">
        <v>342</v>
      </c>
      <c r="BN18" s="74">
        <v>45566</v>
      </c>
      <c r="BO18" s="64" t="s">
        <v>53</v>
      </c>
      <c r="BP18" s="80">
        <f>(100%*Tabela114[[#This Row],[K50]])/Tabela114[[#This Row],[K56]]</f>
        <v>1</v>
      </c>
      <c r="BQ18" s="81">
        <f>(100%*Tabela114[[#This Row],[K53]])/Tabela114[[#This Row],[K56]]</f>
        <v>0</v>
      </c>
    </row>
    <row r="19" spans="1:69" s="5" customFormat="1" ht="72.95" customHeight="1" x14ac:dyDescent="0.25">
      <c r="A19" s="117">
        <v>11</v>
      </c>
      <c r="B19" s="40" t="s">
        <v>105</v>
      </c>
      <c r="C19" s="41">
        <v>5213910680</v>
      </c>
      <c r="D19" s="41" t="s">
        <v>111</v>
      </c>
      <c r="E19" s="41" t="s">
        <v>106</v>
      </c>
      <c r="F19" s="41" t="s">
        <v>107</v>
      </c>
      <c r="G19" s="41" t="s">
        <v>60</v>
      </c>
      <c r="H19" s="41" t="s">
        <v>109</v>
      </c>
      <c r="I19" s="41">
        <v>34</v>
      </c>
      <c r="J19" s="41" t="s">
        <v>43</v>
      </c>
      <c r="K19" s="41" t="s">
        <v>108</v>
      </c>
      <c r="L19" s="41" t="s">
        <v>110</v>
      </c>
      <c r="M19" s="41" t="s">
        <v>46</v>
      </c>
      <c r="N19" s="48" t="s">
        <v>234</v>
      </c>
      <c r="O19" s="41" t="s">
        <v>48</v>
      </c>
      <c r="P19" s="58">
        <v>351</v>
      </c>
      <c r="Q19" s="41" t="s">
        <v>49</v>
      </c>
      <c r="R19" s="28" t="s">
        <v>56</v>
      </c>
      <c r="S19" s="87">
        <v>30000</v>
      </c>
      <c r="T19" s="88">
        <v>0</v>
      </c>
      <c r="U19" s="87">
        <v>70000</v>
      </c>
      <c r="V19" s="88">
        <v>0</v>
      </c>
      <c r="W19" s="87">
        <v>88000</v>
      </c>
      <c r="X19" s="88">
        <v>0</v>
      </c>
      <c r="Y19" s="87">
        <v>84000</v>
      </c>
      <c r="Z19" s="88">
        <v>0</v>
      </c>
      <c r="AA19" s="87">
        <v>75000</v>
      </c>
      <c r="AB19" s="88">
        <v>0</v>
      </c>
      <c r="AC19" s="87">
        <v>55000</v>
      </c>
      <c r="AD19" s="88">
        <v>0</v>
      </c>
      <c r="AE19" s="87">
        <v>38000</v>
      </c>
      <c r="AF19" s="88">
        <v>0</v>
      </c>
      <c r="AG19" s="87">
        <v>18500</v>
      </c>
      <c r="AH19" s="88">
        <v>0</v>
      </c>
      <c r="AI19" s="87">
        <v>2000</v>
      </c>
      <c r="AJ19" s="88">
        <v>0</v>
      </c>
      <c r="AK19" s="87">
        <v>0</v>
      </c>
      <c r="AL19" s="88">
        <v>0</v>
      </c>
      <c r="AM19" s="87">
        <v>0</v>
      </c>
      <c r="AN19" s="88">
        <v>0</v>
      </c>
      <c r="AO19" s="87">
        <v>11000</v>
      </c>
      <c r="AP19" s="88">
        <v>0</v>
      </c>
      <c r="AQ19" s="87">
        <v>30000</v>
      </c>
      <c r="AR19" s="88">
        <v>0</v>
      </c>
      <c r="AS19" s="87">
        <v>70000</v>
      </c>
      <c r="AT19" s="88">
        <v>0</v>
      </c>
      <c r="AU19" s="87">
        <v>88000</v>
      </c>
      <c r="AV19" s="88">
        <v>0</v>
      </c>
      <c r="AW19" s="43" t="s">
        <v>318</v>
      </c>
      <c r="AX19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659500</v>
      </c>
      <c r="AY19" s="38">
        <f>Tabela114[[#This Row],[K50]]*20%</f>
        <v>131900</v>
      </c>
      <c r="AZ19" s="39">
        <f>Tabela114[[#This Row],[K50]]+Tabela114[[#This Row],[K51]]</f>
        <v>791400</v>
      </c>
      <c r="BA19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0</v>
      </c>
      <c r="BB19" s="38">
        <f>Tabela114[[#This Row],[K53]]*20%</f>
        <v>0</v>
      </c>
      <c r="BC19" s="39">
        <f>Tabela114[[#This Row],[K53]]+Tabela114[[#This Row],[K54]]</f>
        <v>0</v>
      </c>
      <c r="BD19" s="37">
        <f>Tabela114[[#This Row],[K50]]+Tabela114[[#This Row],[K53]]</f>
        <v>659500</v>
      </c>
      <c r="BE19" s="38">
        <f>Tabela114[[#This Row],[K51]]+Tabela114[[#This Row],[K54]]</f>
        <v>131900</v>
      </c>
      <c r="BF19" s="39">
        <f>Tabela114[[#This Row],[K52]]+Tabela114[[#This Row],[K55]]</f>
        <v>791400</v>
      </c>
      <c r="BG19" s="47" t="s">
        <v>68</v>
      </c>
      <c r="BH19" s="41" t="s">
        <v>326</v>
      </c>
      <c r="BI19" s="41" t="s">
        <v>52</v>
      </c>
      <c r="BJ19" s="74">
        <v>45565</v>
      </c>
      <c r="BK19" s="45" t="s">
        <v>319</v>
      </c>
      <c r="BL19" s="41" t="s">
        <v>320</v>
      </c>
      <c r="BM19" s="45" t="s">
        <v>342</v>
      </c>
      <c r="BN19" s="74">
        <v>45566</v>
      </c>
      <c r="BO19" s="64" t="s">
        <v>53</v>
      </c>
      <c r="BP19" s="80">
        <f>(100%*Tabela114[[#This Row],[K50]])/Tabela114[[#This Row],[K56]]</f>
        <v>1</v>
      </c>
      <c r="BQ19" s="81">
        <f>(100%*Tabela114[[#This Row],[K53]])/Tabela114[[#This Row],[K56]]</f>
        <v>0</v>
      </c>
    </row>
    <row r="20" spans="1:69" s="5" customFormat="1" ht="72.95" customHeight="1" x14ac:dyDescent="0.25">
      <c r="A20" s="117">
        <v>12</v>
      </c>
      <c r="B20" s="40" t="s">
        <v>112</v>
      </c>
      <c r="C20" s="41">
        <v>5250008577</v>
      </c>
      <c r="D20" s="41" t="s">
        <v>113</v>
      </c>
      <c r="E20" s="41">
        <v>6</v>
      </c>
      <c r="F20" s="41" t="s">
        <v>114</v>
      </c>
      <c r="G20" s="41" t="s">
        <v>60</v>
      </c>
      <c r="H20" s="41" t="s">
        <v>115</v>
      </c>
      <c r="I20" s="41">
        <v>27</v>
      </c>
      <c r="J20" s="41" t="s">
        <v>43</v>
      </c>
      <c r="K20" s="41" t="s">
        <v>116</v>
      </c>
      <c r="L20" s="41" t="s">
        <v>117</v>
      </c>
      <c r="M20" s="41" t="s">
        <v>219</v>
      </c>
      <c r="N20" s="46" t="s">
        <v>118</v>
      </c>
      <c r="O20" s="41" t="s">
        <v>119</v>
      </c>
      <c r="P20" s="58">
        <v>230</v>
      </c>
      <c r="Q20" s="41" t="s">
        <v>49</v>
      </c>
      <c r="R20" s="28" t="s">
        <v>82</v>
      </c>
      <c r="S20" s="87">
        <v>35000</v>
      </c>
      <c r="T20" s="88">
        <v>0</v>
      </c>
      <c r="U20" s="87">
        <v>50000</v>
      </c>
      <c r="V20" s="88">
        <v>0</v>
      </c>
      <c r="W20" s="87">
        <v>70000</v>
      </c>
      <c r="X20" s="88">
        <v>0</v>
      </c>
      <c r="Y20" s="87">
        <v>70000</v>
      </c>
      <c r="Z20" s="88">
        <v>0</v>
      </c>
      <c r="AA20" s="87">
        <v>55000</v>
      </c>
      <c r="AB20" s="88">
        <v>0</v>
      </c>
      <c r="AC20" s="87">
        <v>55000</v>
      </c>
      <c r="AD20" s="88">
        <v>0</v>
      </c>
      <c r="AE20" s="87">
        <v>45000</v>
      </c>
      <c r="AF20" s="88">
        <v>0</v>
      </c>
      <c r="AG20" s="87">
        <v>11000</v>
      </c>
      <c r="AH20" s="88">
        <v>0</v>
      </c>
      <c r="AI20" s="87">
        <v>1400</v>
      </c>
      <c r="AJ20" s="88">
        <v>0</v>
      </c>
      <c r="AK20" s="87">
        <v>1000</v>
      </c>
      <c r="AL20" s="88">
        <v>0</v>
      </c>
      <c r="AM20" s="87">
        <v>1000</v>
      </c>
      <c r="AN20" s="88">
        <v>0</v>
      </c>
      <c r="AO20" s="87">
        <v>14000</v>
      </c>
      <c r="AP20" s="88">
        <v>0</v>
      </c>
      <c r="AQ20" s="87">
        <v>35000</v>
      </c>
      <c r="AR20" s="88">
        <v>0</v>
      </c>
      <c r="AS20" s="87">
        <v>50000</v>
      </c>
      <c r="AT20" s="88">
        <v>0</v>
      </c>
      <c r="AU20" s="87">
        <v>70000</v>
      </c>
      <c r="AV20" s="88">
        <v>0</v>
      </c>
      <c r="AW20" s="43" t="s">
        <v>318</v>
      </c>
      <c r="AX20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563400</v>
      </c>
      <c r="AY20" s="38">
        <f>Tabela114[[#This Row],[K50]]*20%</f>
        <v>112680</v>
      </c>
      <c r="AZ20" s="39">
        <f>Tabela114[[#This Row],[K50]]+Tabela114[[#This Row],[K51]]</f>
        <v>676080</v>
      </c>
      <c r="BA20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0</v>
      </c>
      <c r="BB20" s="38">
        <f>Tabela114[[#This Row],[K53]]*20%</f>
        <v>0</v>
      </c>
      <c r="BC20" s="39">
        <f>Tabela114[[#This Row],[K53]]+Tabela114[[#This Row],[K54]]</f>
        <v>0</v>
      </c>
      <c r="BD20" s="37">
        <f>Tabela114[[#This Row],[K50]]+Tabela114[[#This Row],[K53]]</f>
        <v>563400</v>
      </c>
      <c r="BE20" s="38">
        <f>Tabela114[[#This Row],[K51]]+Tabela114[[#This Row],[K54]]</f>
        <v>112680</v>
      </c>
      <c r="BF20" s="39">
        <f>Tabela114[[#This Row],[K52]]+Tabela114[[#This Row],[K55]]</f>
        <v>676080</v>
      </c>
      <c r="BG20" s="44" t="s">
        <v>51</v>
      </c>
      <c r="BH20" s="41" t="s">
        <v>336</v>
      </c>
      <c r="BI20" s="41" t="s">
        <v>52</v>
      </c>
      <c r="BJ20" s="74">
        <v>45565</v>
      </c>
      <c r="BK20" s="45" t="s">
        <v>319</v>
      </c>
      <c r="BL20" s="41" t="s">
        <v>320</v>
      </c>
      <c r="BM20" s="45" t="s">
        <v>342</v>
      </c>
      <c r="BN20" s="74">
        <v>45566</v>
      </c>
      <c r="BO20" s="64" t="s">
        <v>53</v>
      </c>
      <c r="BP20" s="80">
        <f>(100%*Tabela114[[#This Row],[K50]])/Tabela114[[#This Row],[K56]]</f>
        <v>1</v>
      </c>
      <c r="BQ20" s="81">
        <f>(100%*Tabela114[[#This Row],[K53]])/Tabela114[[#This Row],[K56]]</f>
        <v>0</v>
      </c>
    </row>
    <row r="21" spans="1:69" s="5" customFormat="1" ht="72.95" customHeight="1" x14ac:dyDescent="0.25">
      <c r="A21" s="117">
        <v>13</v>
      </c>
      <c r="B21" s="40" t="s">
        <v>112</v>
      </c>
      <c r="C21" s="41">
        <v>5250008577</v>
      </c>
      <c r="D21" s="41" t="s">
        <v>113</v>
      </c>
      <c r="E21" s="41">
        <v>6</v>
      </c>
      <c r="F21" s="41" t="s">
        <v>114</v>
      </c>
      <c r="G21" s="41" t="s">
        <v>60</v>
      </c>
      <c r="H21" s="41" t="s">
        <v>115</v>
      </c>
      <c r="I21" s="41">
        <v>27</v>
      </c>
      <c r="J21" s="41" t="s">
        <v>43</v>
      </c>
      <c r="K21" s="41" t="s">
        <v>116</v>
      </c>
      <c r="L21" s="41" t="s">
        <v>117</v>
      </c>
      <c r="M21" s="41" t="s">
        <v>219</v>
      </c>
      <c r="N21" s="42" t="s">
        <v>120</v>
      </c>
      <c r="O21" s="41" t="s">
        <v>296</v>
      </c>
      <c r="P21" s="58">
        <v>110</v>
      </c>
      <c r="Q21" s="41" t="s">
        <v>49</v>
      </c>
      <c r="R21" s="28" t="s">
        <v>82</v>
      </c>
      <c r="S21" s="87">
        <v>10500</v>
      </c>
      <c r="T21" s="88">
        <v>0</v>
      </c>
      <c r="U21" s="87">
        <v>11000</v>
      </c>
      <c r="V21" s="88">
        <v>0</v>
      </c>
      <c r="W21" s="87">
        <v>12000</v>
      </c>
      <c r="X21" s="88">
        <v>0</v>
      </c>
      <c r="Y21" s="87">
        <v>12000</v>
      </c>
      <c r="Z21" s="88">
        <v>0</v>
      </c>
      <c r="AA21" s="87">
        <v>11500</v>
      </c>
      <c r="AB21" s="88">
        <v>0</v>
      </c>
      <c r="AC21" s="87">
        <v>11000</v>
      </c>
      <c r="AD21" s="88">
        <v>0</v>
      </c>
      <c r="AE21" s="87">
        <v>10000</v>
      </c>
      <c r="AF21" s="88">
        <v>0</v>
      </c>
      <c r="AG21" s="87">
        <v>1000</v>
      </c>
      <c r="AH21" s="88">
        <v>0</v>
      </c>
      <c r="AI21" s="87">
        <v>0</v>
      </c>
      <c r="AJ21" s="88">
        <v>0</v>
      </c>
      <c r="AK21" s="87">
        <v>0</v>
      </c>
      <c r="AL21" s="88">
        <v>0</v>
      </c>
      <c r="AM21" s="87">
        <v>0</v>
      </c>
      <c r="AN21" s="88">
        <v>0</v>
      </c>
      <c r="AO21" s="87">
        <v>3500</v>
      </c>
      <c r="AP21" s="88">
        <v>0</v>
      </c>
      <c r="AQ21" s="87">
        <v>10500</v>
      </c>
      <c r="AR21" s="88">
        <v>0</v>
      </c>
      <c r="AS21" s="87">
        <v>11000</v>
      </c>
      <c r="AT21" s="88">
        <v>0</v>
      </c>
      <c r="AU21" s="87">
        <v>12000</v>
      </c>
      <c r="AV21" s="88">
        <v>0</v>
      </c>
      <c r="AW21" s="43" t="s">
        <v>318</v>
      </c>
      <c r="AX21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116000</v>
      </c>
      <c r="AY21" s="38">
        <f>Tabela114[[#This Row],[K50]]*20%</f>
        <v>23200</v>
      </c>
      <c r="AZ21" s="39">
        <f>Tabela114[[#This Row],[K50]]+Tabela114[[#This Row],[K51]]</f>
        <v>139200</v>
      </c>
      <c r="BA21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0</v>
      </c>
      <c r="BB21" s="38">
        <f>Tabela114[[#This Row],[K53]]*20%</f>
        <v>0</v>
      </c>
      <c r="BC21" s="39">
        <f>Tabela114[[#This Row],[K53]]+Tabela114[[#This Row],[K54]]</f>
        <v>0</v>
      </c>
      <c r="BD21" s="37">
        <f>Tabela114[[#This Row],[K50]]+Tabela114[[#This Row],[K53]]</f>
        <v>116000</v>
      </c>
      <c r="BE21" s="38">
        <f>Tabela114[[#This Row],[K51]]+Tabela114[[#This Row],[K54]]</f>
        <v>23200</v>
      </c>
      <c r="BF21" s="39">
        <f>Tabela114[[#This Row],[K52]]+Tabela114[[#This Row],[K55]]</f>
        <v>139200</v>
      </c>
      <c r="BG21" s="44" t="s">
        <v>51</v>
      </c>
      <c r="BH21" s="41" t="s">
        <v>336</v>
      </c>
      <c r="BI21" s="41" t="s">
        <v>52</v>
      </c>
      <c r="BJ21" s="74">
        <v>45565</v>
      </c>
      <c r="BK21" s="45" t="s">
        <v>319</v>
      </c>
      <c r="BL21" s="41" t="s">
        <v>320</v>
      </c>
      <c r="BM21" s="45" t="s">
        <v>342</v>
      </c>
      <c r="BN21" s="74">
        <v>45566</v>
      </c>
      <c r="BO21" s="64" t="s">
        <v>53</v>
      </c>
      <c r="BP21" s="80">
        <f>(100%*Tabela114[[#This Row],[K50]])/Tabela114[[#This Row],[K56]]</f>
        <v>1</v>
      </c>
      <c r="BQ21" s="81">
        <f>(100%*Tabela114[[#This Row],[K53]])/Tabela114[[#This Row],[K56]]</f>
        <v>0</v>
      </c>
    </row>
    <row r="22" spans="1:69" s="5" customFormat="1" ht="72.95" customHeight="1" x14ac:dyDescent="0.25">
      <c r="A22" s="117">
        <v>14</v>
      </c>
      <c r="B22" s="40" t="s">
        <v>121</v>
      </c>
      <c r="C22" s="41">
        <v>5250007684</v>
      </c>
      <c r="D22" s="41" t="s">
        <v>122</v>
      </c>
      <c r="E22" s="41" t="s">
        <v>123</v>
      </c>
      <c r="F22" s="41" t="s">
        <v>124</v>
      </c>
      <c r="G22" s="41" t="s">
        <v>60</v>
      </c>
      <c r="H22" s="41" t="s">
        <v>125</v>
      </c>
      <c r="I22" s="41" t="s">
        <v>126</v>
      </c>
      <c r="J22" s="41" t="s">
        <v>43</v>
      </c>
      <c r="K22" s="41" t="s">
        <v>127</v>
      </c>
      <c r="L22" s="41" t="s">
        <v>128</v>
      </c>
      <c r="M22" s="41" t="s">
        <v>129</v>
      </c>
      <c r="N22" s="41" t="s">
        <v>130</v>
      </c>
      <c r="O22" s="41" t="s">
        <v>131</v>
      </c>
      <c r="P22" s="58" t="s">
        <v>132</v>
      </c>
      <c r="Q22" s="41" t="s">
        <v>49</v>
      </c>
      <c r="R22" s="28" t="s">
        <v>324</v>
      </c>
      <c r="S22" s="87">
        <v>24.5</v>
      </c>
      <c r="T22" s="88">
        <v>3475.5</v>
      </c>
      <c r="U22" s="87">
        <v>24.5</v>
      </c>
      <c r="V22" s="88">
        <v>3475.5</v>
      </c>
      <c r="W22" s="87">
        <v>24.5</v>
      </c>
      <c r="X22" s="88">
        <v>3475.5</v>
      </c>
      <c r="Y22" s="87">
        <v>24.5</v>
      </c>
      <c r="Z22" s="88">
        <v>3475.5</v>
      </c>
      <c r="AA22" s="87">
        <v>24.5</v>
      </c>
      <c r="AB22" s="88">
        <v>3475.5</v>
      </c>
      <c r="AC22" s="87">
        <v>24.5</v>
      </c>
      <c r="AD22" s="88">
        <v>3475.5</v>
      </c>
      <c r="AE22" s="87">
        <v>24.5</v>
      </c>
      <c r="AF22" s="88">
        <v>3475.5</v>
      </c>
      <c r="AG22" s="87">
        <v>24.5</v>
      </c>
      <c r="AH22" s="88">
        <v>3475.5</v>
      </c>
      <c r="AI22" s="87">
        <v>24.5</v>
      </c>
      <c r="AJ22" s="88">
        <v>3475.5</v>
      </c>
      <c r="AK22" s="87">
        <v>24.5</v>
      </c>
      <c r="AL22" s="88">
        <v>3475.5</v>
      </c>
      <c r="AM22" s="87">
        <v>24.5</v>
      </c>
      <c r="AN22" s="88">
        <v>3475.5</v>
      </c>
      <c r="AO22" s="87">
        <v>24.5</v>
      </c>
      <c r="AP22" s="88">
        <v>3475.5</v>
      </c>
      <c r="AQ22" s="87">
        <v>24.5</v>
      </c>
      <c r="AR22" s="88">
        <v>3475.5</v>
      </c>
      <c r="AS22" s="87">
        <v>24.5</v>
      </c>
      <c r="AT22" s="88">
        <v>3475.5</v>
      </c>
      <c r="AU22" s="87">
        <v>24.5</v>
      </c>
      <c r="AV22" s="88">
        <v>3475.5</v>
      </c>
      <c r="AW22" s="43" t="s">
        <v>318</v>
      </c>
      <c r="AX22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367.5</v>
      </c>
      <c r="AY22" s="38">
        <f>Tabela114[[#This Row],[K50]]*20%</f>
        <v>73.5</v>
      </c>
      <c r="AZ22" s="39">
        <f>Tabela114[[#This Row],[K50]]+Tabela114[[#This Row],[K51]]</f>
        <v>441</v>
      </c>
      <c r="BA22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52132.5</v>
      </c>
      <c r="BB22" s="38">
        <f>Tabela114[[#This Row],[K53]]*20%</f>
        <v>10426.5</v>
      </c>
      <c r="BC22" s="39">
        <f>Tabela114[[#This Row],[K53]]+Tabela114[[#This Row],[K54]]</f>
        <v>62559</v>
      </c>
      <c r="BD22" s="37">
        <f>Tabela114[[#This Row],[K50]]+Tabela114[[#This Row],[K53]]</f>
        <v>52500</v>
      </c>
      <c r="BE22" s="38">
        <f>Tabela114[[#This Row],[K51]]+Tabela114[[#This Row],[K54]]</f>
        <v>10500</v>
      </c>
      <c r="BF22" s="39">
        <f>Tabela114[[#This Row],[K52]]+Tabela114[[#This Row],[K55]]</f>
        <v>63000</v>
      </c>
      <c r="BG22" s="47" t="s">
        <v>135</v>
      </c>
      <c r="BH22" s="41" t="s">
        <v>325</v>
      </c>
      <c r="BI22" s="41" t="s">
        <v>52</v>
      </c>
      <c r="BJ22" s="74">
        <v>45565</v>
      </c>
      <c r="BK22" s="45" t="s">
        <v>319</v>
      </c>
      <c r="BL22" s="41" t="s">
        <v>320</v>
      </c>
      <c r="BM22" s="45" t="s">
        <v>342</v>
      </c>
      <c r="BN22" s="74">
        <v>45566</v>
      </c>
      <c r="BO22" s="64" t="s">
        <v>53</v>
      </c>
      <c r="BP22" s="80">
        <f>(100%*Tabela114[[#This Row],[K50]])/Tabela114[[#This Row],[K56]]</f>
        <v>7.0000000000000001E-3</v>
      </c>
      <c r="BQ22" s="81">
        <f>(100%*Tabela114[[#This Row],[K53]])/Tabela114[[#This Row],[K56]]</f>
        <v>0.99299999999999999</v>
      </c>
    </row>
    <row r="23" spans="1:69" s="5" customFormat="1" ht="72.95" customHeight="1" x14ac:dyDescent="0.25">
      <c r="A23" s="117">
        <v>15</v>
      </c>
      <c r="B23" s="40" t="s">
        <v>121</v>
      </c>
      <c r="C23" s="41">
        <v>5250007684</v>
      </c>
      <c r="D23" s="41" t="s">
        <v>122</v>
      </c>
      <c r="E23" s="41" t="s">
        <v>123</v>
      </c>
      <c r="F23" s="41" t="s">
        <v>124</v>
      </c>
      <c r="G23" s="41" t="s">
        <v>60</v>
      </c>
      <c r="H23" s="41" t="s">
        <v>122</v>
      </c>
      <c r="I23" s="41" t="s">
        <v>123</v>
      </c>
      <c r="J23" s="41" t="s">
        <v>43</v>
      </c>
      <c r="K23" s="41" t="s">
        <v>124</v>
      </c>
      <c r="L23" s="41" t="s">
        <v>60</v>
      </c>
      <c r="M23" s="41" t="s">
        <v>61</v>
      </c>
      <c r="N23" s="48" t="s">
        <v>133</v>
      </c>
      <c r="O23" s="41" t="s">
        <v>134</v>
      </c>
      <c r="P23" s="58">
        <v>1900</v>
      </c>
      <c r="Q23" s="41" t="s">
        <v>49</v>
      </c>
      <c r="R23" s="28" t="s">
        <v>82</v>
      </c>
      <c r="S23" s="87">
        <v>270209.40000000002</v>
      </c>
      <c r="T23" s="88">
        <v>60079.6</v>
      </c>
      <c r="U23" s="87">
        <v>553393.11</v>
      </c>
      <c r="V23" s="88">
        <v>123043.89</v>
      </c>
      <c r="W23" s="87">
        <v>696698.9</v>
      </c>
      <c r="X23" s="88">
        <v>154907.1</v>
      </c>
      <c r="Y23" s="87">
        <v>681180.3</v>
      </c>
      <c r="Z23" s="88">
        <v>151456.70000000001</v>
      </c>
      <c r="AA23" s="87">
        <v>695073.3</v>
      </c>
      <c r="AB23" s="88">
        <v>154545.70000000001</v>
      </c>
      <c r="AC23" s="87">
        <v>569012.30000000005</v>
      </c>
      <c r="AD23" s="88">
        <v>126516.7</v>
      </c>
      <c r="AE23" s="87">
        <v>316242.3</v>
      </c>
      <c r="AF23" s="88">
        <v>70314.7</v>
      </c>
      <c r="AG23" s="87">
        <v>100667.2</v>
      </c>
      <c r="AH23" s="88">
        <v>22382.799999999999</v>
      </c>
      <c r="AI23" s="87">
        <v>39089.599999999999</v>
      </c>
      <c r="AJ23" s="88">
        <v>8691.4</v>
      </c>
      <c r="AK23" s="87">
        <v>32429.5</v>
      </c>
      <c r="AL23" s="88">
        <v>7210.5</v>
      </c>
      <c r="AM23" s="87">
        <v>29659.4</v>
      </c>
      <c r="AN23" s="88">
        <v>6594.6</v>
      </c>
      <c r="AO23" s="87">
        <v>32318.2</v>
      </c>
      <c r="AP23" s="88">
        <v>7185.8</v>
      </c>
      <c r="AQ23" s="87">
        <v>270209.40000000002</v>
      </c>
      <c r="AR23" s="88">
        <v>60079.6</v>
      </c>
      <c r="AS23" s="87">
        <v>553393.1</v>
      </c>
      <c r="AT23" s="88">
        <v>123043.9</v>
      </c>
      <c r="AU23" s="87">
        <v>696698.9</v>
      </c>
      <c r="AV23" s="88">
        <v>154907.1</v>
      </c>
      <c r="AW23" s="43" t="s">
        <v>318</v>
      </c>
      <c r="AX23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5536274.9100000001</v>
      </c>
      <c r="AY23" s="38">
        <f>Tabela114[[#This Row],[K50]]*20%</f>
        <v>1107254.9820000001</v>
      </c>
      <c r="AZ23" s="39">
        <f>Tabela114[[#This Row],[K50]]+Tabela114[[#This Row],[K51]]</f>
        <v>6643529.892</v>
      </c>
      <c r="BA23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1230960.0900000001</v>
      </c>
      <c r="BB23" s="38">
        <f>Tabela114[[#This Row],[K53]]*20%</f>
        <v>246192.01800000004</v>
      </c>
      <c r="BC23" s="39">
        <f>Tabela114[[#This Row],[K53]]+Tabela114[[#This Row],[K54]]</f>
        <v>1477152.108</v>
      </c>
      <c r="BD23" s="37">
        <f>Tabela114[[#This Row],[K50]]+Tabela114[[#This Row],[K53]]</f>
        <v>6767235</v>
      </c>
      <c r="BE23" s="38">
        <f>Tabela114[[#This Row],[K51]]+Tabela114[[#This Row],[K54]]</f>
        <v>1353447</v>
      </c>
      <c r="BF23" s="39">
        <f>Tabela114[[#This Row],[K52]]+Tabela114[[#This Row],[K55]]</f>
        <v>8120682</v>
      </c>
      <c r="BG23" s="47" t="s">
        <v>68</v>
      </c>
      <c r="BH23" s="41" t="s">
        <v>325</v>
      </c>
      <c r="BI23" s="41" t="s">
        <v>52</v>
      </c>
      <c r="BJ23" s="74">
        <v>45565</v>
      </c>
      <c r="BK23" s="45" t="s">
        <v>319</v>
      </c>
      <c r="BL23" s="41" t="s">
        <v>320</v>
      </c>
      <c r="BM23" s="45" t="s">
        <v>342</v>
      </c>
      <c r="BN23" s="74">
        <v>45566</v>
      </c>
      <c r="BO23" s="64" t="s">
        <v>53</v>
      </c>
      <c r="BP23" s="80">
        <f>(100%*Tabela114[[#This Row],[K50]])/Tabela114[[#This Row],[K56]]</f>
        <v>0.8180999935719685</v>
      </c>
      <c r="BQ23" s="81">
        <f>(100%*Tabela114[[#This Row],[K53]])/Tabela114[[#This Row],[K56]]</f>
        <v>0.18190000642803156</v>
      </c>
    </row>
    <row r="24" spans="1:69" s="5" customFormat="1" ht="72.95" customHeight="1" x14ac:dyDescent="0.25">
      <c r="A24" s="117">
        <v>16</v>
      </c>
      <c r="B24" s="54" t="s">
        <v>136</v>
      </c>
      <c r="C24" s="41">
        <v>6750000088</v>
      </c>
      <c r="D24" s="41" t="s">
        <v>137</v>
      </c>
      <c r="E24" s="41">
        <v>73</v>
      </c>
      <c r="F24" s="41" t="s">
        <v>138</v>
      </c>
      <c r="G24" s="41" t="s">
        <v>72</v>
      </c>
      <c r="H24" s="41" t="s">
        <v>139</v>
      </c>
      <c r="I24" s="41" t="s">
        <v>140</v>
      </c>
      <c r="J24" s="41" t="s">
        <v>43</v>
      </c>
      <c r="K24" s="41" t="s">
        <v>141</v>
      </c>
      <c r="L24" s="41" t="s">
        <v>72</v>
      </c>
      <c r="M24" s="41" t="s">
        <v>142</v>
      </c>
      <c r="N24" s="48" t="s">
        <v>235</v>
      </c>
      <c r="O24" s="41" t="s">
        <v>143</v>
      </c>
      <c r="P24" s="57">
        <v>110</v>
      </c>
      <c r="Q24" s="41" t="s">
        <v>49</v>
      </c>
      <c r="R24" s="36" t="s">
        <v>144</v>
      </c>
      <c r="S24" s="87">
        <v>75</v>
      </c>
      <c r="T24" s="88">
        <v>0</v>
      </c>
      <c r="U24" s="87">
        <v>75</v>
      </c>
      <c r="V24" s="88">
        <v>0</v>
      </c>
      <c r="W24" s="87">
        <v>75</v>
      </c>
      <c r="X24" s="88">
        <v>0</v>
      </c>
      <c r="Y24" s="87">
        <v>75</v>
      </c>
      <c r="Z24" s="88">
        <v>0</v>
      </c>
      <c r="AA24" s="87">
        <v>75</v>
      </c>
      <c r="AB24" s="88">
        <v>0</v>
      </c>
      <c r="AC24" s="87">
        <v>75</v>
      </c>
      <c r="AD24" s="88">
        <v>0</v>
      </c>
      <c r="AE24" s="87">
        <v>75</v>
      </c>
      <c r="AF24" s="88">
        <v>0</v>
      </c>
      <c r="AG24" s="87">
        <v>75</v>
      </c>
      <c r="AH24" s="88">
        <v>0</v>
      </c>
      <c r="AI24" s="87">
        <v>75</v>
      </c>
      <c r="AJ24" s="88">
        <v>0</v>
      </c>
      <c r="AK24" s="87">
        <v>75</v>
      </c>
      <c r="AL24" s="88">
        <v>0</v>
      </c>
      <c r="AM24" s="87">
        <v>75</v>
      </c>
      <c r="AN24" s="88">
        <v>0</v>
      </c>
      <c r="AO24" s="87">
        <v>75</v>
      </c>
      <c r="AP24" s="88">
        <v>0</v>
      </c>
      <c r="AQ24" s="87">
        <v>75</v>
      </c>
      <c r="AR24" s="88">
        <v>0</v>
      </c>
      <c r="AS24" s="87">
        <v>75</v>
      </c>
      <c r="AT24" s="88">
        <v>0</v>
      </c>
      <c r="AU24" s="87">
        <v>75</v>
      </c>
      <c r="AV24" s="88">
        <v>0</v>
      </c>
      <c r="AW24" s="43" t="s">
        <v>318</v>
      </c>
      <c r="AX24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1125</v>
      </c>
      <c r="AY24" s="38">
        <f>Tabela114[[#This Row],[K50]]*20%</f>
        <v>225</v>
      </c>
      <c r="AZ24" s="39">
        <f>Tabela114[[#This Row],[K50]]+Tabela114[[#This Row],[K51]]</f>
        <v>1350</v>
      </c>
      <c r="BA24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0</v>
      </c>
      <c r="BB24" s="38">
        <f>Tabela114[[#This Row],[K53]]*20%</f>
        <v>0</v>
      </c>
      <c r="BC24" s="39">
        <f>Tabela114[[#This Row],[K53]]+Tabela114[[#This Row],[K54]]</f>
        <v>0</v>
      </c>
      <c r="BD24" s="37">
        <f>Tabela114[[#This Row],[K50]]+Tabela114[[#This Row],[K53]]</f>
        <v>1125</v>
      </c>
      <c r="BE24" s="38">
        <f>Tabela114[[#This Row],[K51]]+Tabela114[[#This Row],[K54]]</f>
        <v>225</v>
      </c>
      <c r="BF24" s="39">
        <f>Tabela114[[#This Row],[K52]]+Tabela114[[#This Row],[K55]]</f>
        <v>1350</v>
      </c>
      <c r="BG24" s="44" t="s">
        <v>97</v>
      </c>
      <c r="BH24" s="41" t="s">
        <v>329</v>
      </c>
      <c r="BI24" s="41" t="s">
        <v>52</v>
      </c>
      <c r="BJ24" s="74">
        <v>45565</v>
      </c>
      <c r="BK24" s="45" t="s">
        <v>319</v>
      </c>
      <c r="BL24" s="41" t="s">
        <v>320</v>
      </c>
      <c r="BM24" s="45" t="s">
        <v>342</v>
      </c>
      <c r="BN24" s="74">
        <v>45566</v>
      </c>
      <c r="BO24" s="64" t="s">
        <v>53</v>
      </c>
      <c r="BP24" s="80">
        <f>(100%*Tabela114[[#This Row],[K50]])/Tabela114[[#This Row],[K56]]</f>
        <v>1</v>
      </c>
      <c r="BQ24" s="81">
        <f>(100%*Tabela114[[#This Row],[K53]])/Tabela114[[#This Row],[K56]]</f>
        <v>0</v>
      </c>
    </row>
    <row r="25" spans="1:69" s="5" customFormat="1" ht="72.95" customHeight="1" x14ac:dyDescent="0.25">
      <c r="A25" s="117">
        <v>17</v>
      </c>
      <c r="B25" s="54" t="s">
        <v>136</v>
      </c>
      <c r="C25" s="41">
        <v>6750000088</v>
      </c>
      <c r="D25" s="41" t="s">
        <v>137</v>
      </c>
      <c r="E25" s="41">
        <v>73</v>
      </c>
      <c r="F25" s="41" t="s">
        <v>138</v>
      </c>
      <c r="G25" s="41" t="s">
        <v>72</v>
      </c>
      <c r="H25" s="41" t="s">
        <v>145</v>
      </c>
      <c r="I25" s="41">
        <v>8</v>
      </c>
      <c r="J25" s="41" t="s">
        <v>43</v>
      </c>
      <c r="K25" s="41" t="s">
        <v>141</v>
      </c>
      <c r="L25" s="41" t="s">
        <v>72</v>
      </c>
      <c r="M25" s="41" t="s">
        <v>142</v>
      </c>
      <c r="N25" s="48" t="s">
        <v>236</v>
      </c>
      <c r="O25" s="41" t="s">
        <v>146</v>
      </c>
      <c r="P25" s="57">
        <v>110</v>
      </c>
      <c r="Q25" s="41" t="s">
        <v>49</v>
      </c>
      <c r="R25" s="36" t="s">
        <v>147</v>
      </c>
      <c r="S25" s="87">
        <v>300</v>
      </c>
      <c r="T25" s="88">
        <v>0</v>
      </c>
      <c r="U25" s="87">
        <v>300</v>
      </c>
      <c r="V25" s="88">
        <v>0</v>
      </c>
      <c r="W25" s="87">
        <v>300</v>
      </c>
      <c r="X25" s="88">
        <v>0</v>
      </c>
      <c r="Y25" s="87">
        <v>300</v>
      </c>
      <c r="Z25" s="88">
        <v>0</v>
      </c>
      <c r="AA25" s="87">
        <v>300</v>
      </c>
      <c r="AB25" s="88">
        <v>0</v>
      </c>
      <c r="AC25" s="87">
        <v>300</v>
      </c>
      <c r="AD25" s="88">
        <v>0</v>
      </c>
      <c r="AE25" s="87">
        <v>300</v>
      </c>
      <c r="AF25" s="88">
        <v>0</v>
      </c>
      <c r="AG25" s="87">
        <v>300</v>
      </c>
      <c r="AH25" s="88">
        <v>0</v>
      </c>
      <c r="AI25" s="87">
        <v>300</v>
      </c>
      <c r="AJ25" s="88">
        <v>0</v>
      </c>
      <c r="AK25" s="87">
        <v>300</v>
      </c>
      <c r="AL25" s="88">
        <v>0</v>
      </c>
      <c r="AM25" s="87">
        <v>300</v>
      </c>
      <c r="AN25" s="88">
        <v>0</v>
      </c>
      <c r="AO25" s="87">
        <v>300</v>
      </c>
      <c r="AP25" s="88">
        <v>0</v>
      </c>
      <c r="AQ25" s="87">
        <v>300</v>
      </c>
      <c r="AR25" s="88">
        <v>0</v>
      </c>
      <c r="AS25" s="87">
        <v>300</v>
      </c>
      <c r="AT25" s="88">
        <v>0</v>
      </c>
      <c r="AU25" s="87">
        <v>300</v>
      </c>
      <c r="AV25" s="88">
        <v>0</v>
      </c>
      <c r="AW25" s="43" t="s">
        <v>318</v>
      </c>
      <c r="AX25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4500</v>
      </c>
      <c r="AY25" s="38">
        <f>Tabela114[[#This Row],[K50]]*20%</f>
        <v>900</v>
      </c>
      <c r="AZ25" s="39">
        <f>Tabela114[[#This Row],[K50]]+Tabela114[[#This Row],[K51]]</f>
        <v>5400</v>
      </c>
      <c r="BA25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0</v>
      </c>
      <c r="BB25" s="38">
        <f>Tabela114[[#This Row],[K53]]*20%</f>
        <v>0</v>
      </c>
      <c r="BC25" s="39">
        <f>Tabela114[[#This Row],[K53]]+Tabela114[[#This Row],[K54]]</f>
        <v>0</v>
      </c>
      <c r="BD25" s="37">
        <f>Tabela114[[#This Row],[K50]]+Tabela114[[#This Row],[K53]]</f>
        <v>4500</v>
      </c>
      <c r="BE25" s="38">
        <f>Tabela114[[#This Row],[K51]]+Tabela114[[#This Row],[K54]]</f>
        <v>900</v>
      </c>
      <c r="BF25" s="39">
        <f>Tabela114[[#This Row],[K52]]+Tabela114[[#This Row],[K55]]</f>
        <v>5400</v>
      </c>
      <c r="BG25" s="44" t="s">
        <v>97</v>
      </c>
      <c r="BH25" s="41" t="s">
        <v>329</v>
      </c>
      <c r="BI25" s="41" t="s">
        <v>52</v>
      </c>
      <c r="BJ25" s="74">
        <v>45565</v>
      </c>
      <c r="BK25" s="45" t="s">
        <v>319</v>
      </c>
      <c r="BL25" s="41" t="s">
        <v>320</v>
      </c>
      <c r="BM25" s="45" t="s">
        <v>342</v>
      </c>
      <c r="BN25" s="74">
        <v>45566</v>
      </c>
      <c r="BO25" s="64" t="s">
        <v>53</v>
      </c>
      <c r="BP25" s="80">
        <f>(100%*Tabela114[[#This Row],[K50]])/Tabela114[[#This Row],[K56]]</f>
        <v>1</v>
      </c>
      <c r="BQ25" s="81">
        <f>(100%*Tabela114[[#This Row],[K53]])/Tabela114[[#This Row],[K56]]</f>
        <v>0</v>
      </c>
    </row>
    <row r="26" spans="1:69" s="5" customFormat="1" ht="72.95" customHeight="1" x14ac:dyDescent="0.25">
      <c r="A26" s="117">
        <v>18</v>
      </c>
      <c r="B26" s="54" t="s">
        <v>136</v>
      </c>
      <c r="C26" s="41">
        <v>6750000088</v>
      </c>
      <c r="D26" s="41" t="s">
        <v>137</v>
      </c>
      <c r="E26" s="41">
        <v>73</v>
      </c>
      <c r="F26" s="41" t="s">
        <v>138</v>
      </c>
      <c r="G26" s="41" t="s">
        <v>72</v>
      </c>
      <c r="H26" s="41" t="s">
        <v>148</v>
      </c>
      <c r="I26" s="41">
        <v>73</v>
      </c>
      <c r="J26" s="41" t="s">
        <v>43</v>
      </c>
      <c r="K26" s="41" t="s">
        <v>138</v>
      </c>
      <c r="L26" s="41" t="s">
        <v>72</v>
      </c>
      <c r="M26" s="41" t="s">
        <v>142</v>
      </c>
      <c r="N26" s="48" t="s">
        <v>237</v>
      </c>
      <c r="O26" s="41" t="s">
        <v>48</v>
      </c>
      <c r="P26" s="57">
        <v>220</v>
      </c>
      <c r="Q26" s="41" t="s">
        <v>49</v>
      </c>
      <c r="R26" s="36" t="s">
        <v>144</v>
      </c>
      <c r="S26" s="87">
        <v>300</v>
      </c>
      <c r="T26" s="88">
        <v>0</v>
      </c>
      <c r="U26" s="87">
        <v>300</v>
      </c>
      <c r="V26" s="88">
        <v>0</v>
      </c>
      <c r="W26" s="87">
        <v>300</v>
      </c>
      <c r="X26" s="88">
        <v>0</v>
      </c>
      <c r="Y26" s="87">
        <v>300</v>
      </c>
      <c r="Z26" s="88">
        <v>0</v>
      </c>
      <c r="AA26" s="87">
        <v>300</v>
      </c>
      <c r="AB26" s="88">
        <v>0</v>
      </c>
      <c r="AC26" s="87">
        <v>300</v>
      </c>
      <c r="AD26" s="88">
        <v>0</v>
      </c>
      <c r="AE26" s="87">
        <v>300</v>
      </c>
      <c r="AF26" s="88">
        <v>0</v>
      </c>
      <c r="AG26" s="87">
        <v>300</v>
      </c>
      <c r="AH26" s="88">
        <v>0</v>
      </c>
      <c r="AI26" s="87">
        <v>300</v>
      </c>
      <c r="AJ26" s="88">
        <v>0</v>
      </c>
      <c r="AK26" s="87">
        <v>300</v>
      </c>
      <c r="AL26" s="88">
        <v>0</v>
      </c>
      <c r="AM26" s="87">
        <v>300</v>
      </c>
      <c r="AN26" s="88">
        <v>0</v>
      </c>
      <c r="AO26" s="87">
        <v>300</v>
      </c>
      <c r="AP26" s="88">
        <v>0</v>
      </c>
      <c r="AQ26" s="87">
        <v>300</v>
      </c>
      <c r="AR26" s="88">
        <v>0</v>
      </c>
      <c r="AS26" s="87">
        <v>300</v>
      </c>
      <c r="AT26" s="88">
        <v>0</v>
      </c>
      <c r="AU26" s="87">
        <v>300</v>
      </c>
      <c r="AV26" s="88">
        <v>0</v>
      </c>
      <c r="AW26" s="43" t="s">
        <v>318</v>
      </c>
      <c r="AX26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4500</v>
      </c>
      <c r="AY26" s="38">
        <f>Tabela114[[#This Row],[K50]]*20%</f>
        <v>900</v>
      </c>
      <c r="AZ26" s="39">
        <f>Tabela114[[#This Row],[K50]]+Tabela114[[#This Row],[K51]]</f>
        <v>5400</v>
      </c>
      <c r="BA26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0</v>
      </c>
      <c r="BB26" s="38">
        <f>Tabela114[[#This Row],[K53]]*20%</f>
        <v>0</v>
      </c>
      <c r="BC26" s="39">
        <f>Tabela114[[#This Row],[K53]]+Tabela114[[#This Row],[K54]]</f>
        <v>0</v>
      </c>
      <c r="BD26" s="37">
        <f>Tabela114[[#This Row],[K50]]+Tabela114[[#This Row],[K53]]</f>
        <v>4500</v>
      </c>
      <c r="BE26" s="38">
        <f>Tabela114[[#This Row],[K51]]+Tabela114[[#This Row],[K54]]</f>
        <v>900</v>
      </c>
      <c r="BF26" s="39">
        <f>Tabela114[[#This Row],[K52]]+Tabela114[[#This Row],[K55]]</f>
        <v>5400</v>
      </c>
      <c r="BG26" s="44" t="s">
        <v>97</v>
      </c>
      <c r="BH26" s="41" t="s">
        <v>329</v>
      </c>
      <c r="BI26" s="41" t="s">
        <v>52</v>
      </c>
      <c r="BJ26" s="74">
        <v>45565</v>
      </c>
      <c r="BK26" s="45" t="s">
        <v>319</v>
      </c>
      <c r="BL26" s="41" t="s">
        <v>320</v>
      </c>
      <c r="BM26" s="45" t="s">
        <v>342</v>
      </c>
      <c r="BN26" s="74">
        <v>45566</v>
      </c>
      <c r="BO26" s="64" t="s">
        <v>53</v>
      </c>
      <c r="BP26" s="80">
        <f>(100%*Tabela114[[#This Row],[K50]])/Tabela114[[#This Row],[K56]]</f>
        <v>1</v>
      </c>
      <c r="BQ26" s="81">
        <f>(100%*Tabela114[[#This Row],[K53]])/Tabela114[[#This Row],[K56]]</f>
        <v>0</v>
      </c>
    </row>
    <row r="27" spans="1:69" s="5" customFormat="1" ht="72.95" customHeight="1" x14ac:dyDescent="0.25">
      <c r="A27" s="117">
        <v>19</v>
      </c>
      <c r="B27" s="54" t="s">
        <v>136</v>
      </c>
      <c r="C27" s="41">
        <v>6750000088</v>
      </c>
      <c r="D27" s="41" t="s">
        <v>137</v>
      </c>
      <c r="E27" s="41">
        <v>73</v>
      </c>
      <c r="F27" s="41" t="s">
        <v>138</v>
      </c>
      <c r="G27" s="41" t="s">
        <v>72</v>
      </c>
      <c r="H27" s="41" t="s">
        <v>139</v>
      </c>
      <c r="I27" s="41">
        <v>37</v>
      </c>
      <c r="J27" s="41" t="s">
        <v>43</v>
      </c>
      <c r="K27" s="41" t="s">
        <v>141</v>
      </c>
      <c r="L27" s="41" t="s">
        <v>72</v>
      </c>
      <c r="M27" s="41" t="s">
        <v>142</v>
      </c>
      <c r="N27" s="48" t="s">
        <v>238</v>
      </c>
      <c r="O27" s="41" t="s">
        <v>149</v>
      </c>
      <c r="P27" s="57">
        <v>110</v>
      </c>
      <c r="Q27" s="41" t="s">
        <v>49</v>
      </c>
      <c r="R27" s="36" t="s">
        <v>147</v>
      </c>
      <c r="S27" s="87">
        <v>44</v>
      </c>
      <c r="T27" s="88">
        <v>2156</v>
      </c>
      <c r="U27" s="87">
        <v>44</v>
      </c>
      <c r="V27" s="88">
        <v>2156</v>
      </c>
      <c r="W27" s="87">
        <v>44</v>
      </c>
      <c r="X27" s="88">
        <v>2156</v>
      </c>
      <c r="Y27" s="87">
        <f>2200*0.02</f>
        <v>44</v>
      </c>
      <c r="Z27" s="88">
        <f>2200*0.98</f>
        <v>2156</v>
      </c>
      <c r="AA27" s="87">
        <v>44</v>
      </c>
      <c r="AB27" s="88">
        <v>2156</v>
      </c>
      <c r="AC27" s="87">
        <v>44</v>
      </c>
      <c r="AD27" s="88">
        <v>2156</v>
      </c>
      <c r="AE27" s="87">
        <v>44</v>
      </c>
      <c r="AF27" s="88">
        <v>2156</v>
      </c>
      <c r="AG27" s="87">
        <v>44</v>
      </c>
      <c r="AH27" s="88">
        <v>2156</v>
      </c>
      <c r="AI27" s="87">
        <v>44</v>
      </c>
      <c r="AJ27" s="88">
        <v>2156</v>
      </c>
      <c r="AK27" s="87">
        <v>44</v>
      </c>
      <c r="AL27" s="88">
        <v>2156</v>
      </c>
      <c r="AM27" s="87">
        <v>44</v>
      </c>
      <c r="AN27" s="88">
        <v>2156</v>
      </c>
      <c r="AO27" s="87">
        <v>44</v>
      </c>
      <c r="AP27" s="88">
        <v>2156</v>
      </c>
      <c r="AQ27" s="87">
        <v>44</v>
      </c>
      <c r="AR27" s="88">
        <v>2156</v>
      </c>
      <c r="AS27" s="87">
        <v>44</v>
      </c>
      <c r="AT27" s="88">
        <v>2156</v>
      </c>
      <c r="AU27" s="87">
        <v>44</v>
      </c>
      <c r="AV27" s="88">
        <v>2156</v>
      </c>
      <c r="AW27" s="43" t="s">
        <v>318</v>
      </c>
      <c r="AX27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660</v>
      </c>
      <c r="AY27" s="38">
        <f>Tabela114[[#This Row],[K50]]*20%</f>
        <v>132</v>
      </c>
      <c r="AZ27" s="39">
        <f>Tabela114[[#This Row],[K50]]+Tabela114[[#This Row],[K51]]</f>
        <v>792</v>
      </c>
      <c r="BA27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32340</v>
      </c>
      <c r="BB27" s="38">
        <f>Tabela114[[#This Row],[K53]]*20%</f>
        <v>6468</v>
      </c>
      <c r="BC27" s="39">
        <f>Tabela114[[#This Row],[K53]]+Tabela114[[#This Row],[K54]]</f>
        <v>38808</v>
      </c>
      <c r="BD27" s="37">
        <f>Tabela114[[#This Row],[K50]]+Tabela114[[#This Row],[K53]]</f>
        <v>33000</v>
      </c>
      <c r="BE27" s="38">
        <f>Tabela114[[#This Row],[K51]]+Tabela114[[#This Row],[K54]]</f>
        <v>6600</v>
      </c>
      <c r="BF27" s="39">
        <f>Tabela114[[#This Row],[K52]]+Tabela114[[#This Row],[K55]]</f>
        <v>39600</v>
      </c>
      <c r="BG27" s="44" t="s">
        <v>97</v>
      </c>
      <c r="BH27" s="41" t="s">
        <v>329</v>
      </c>
      <c r="BI27" s="41" t="s">
        <v>52</v>
      </c>
      <c r="BJ27" s="74">
        <v>45565</v>
      </c>
      <c r="BK27" s="45" t="s">
        <v>319</v>
      </c>
      <c r="BL27" s="41" t="s">
        <v>320</v>
      </c>
      <c r="BM27" s="45" t="s">
        <v>342</v>
      </c>
      <c r="BN27" s="74">
        <v>45566</v>
      </c>
      <c r="BO27" s="64" t="s">
        <v>53</v>
      </c>
      <c r="BP27" s="80">
        <f>(100%*Tabela114[[#This Row],[K50]])/Tabela114[[#This Row],[K56]]</f>
        <v>0.02</v>
      </c>
      <c r="BQ27" s="81">
        <f>(100%*Tabela114[[#This Row],[K53]])/Tabela114[[#This Row],[K56]]</f>
        <v>0.98</v>
      </c>
    </row>
    <row r="28" spans="1:69" s="5" customFormat="1" ht="72.95" customHeight="1" x14ac:dyDescent="0.25">
      <c r="A28" s="117">
        <v>20</v>
      </c>
      <c r="B28" s="40" t="s">
        <v>150</v>
      </c>
      <c r="C28" s="41">
        <v>7272857474</v>
      </c>
      <c r="D28" s="41" t="s">
        <v>151</v>
      </c>
      <c r="E28" s="41" t="s">
        <v>152</v>
      </c>
      <c r="F28" s="41" t="s">
        <v>153</v>
      </c>
      <c r="G28" s="41" t="s">
        <v>154</v>
      </c>
      <c r="H28" s="41" t="s">
        <v>155</v>
      </c>
      <c r="I28" s="41">
        <v>5</v>
      </c>
      <c r="J28" s="41" t="s">
        <v>43</v>
      </c>
      <c r="K28" s="41" t="s">
        <v>156</v>
      </c>
      <c r="L28" s="41" t="s">
        <v>154</v>
      </c>
      <c r="M28" s="41" t="s">
        <v>46</v>
      </c>
      <c r="N28" s="42" t="s">
        <v>157</v>
      </c>
      <c r="O28" s="41" t="s">
        <v>103</v>
      </c>
      <c r="P28" s="58">
        <v>1800</v>
      </c>
      <c r="Q28" s="41" t="s">
        <v>49</v>
      </c>
      <c r="R28" s="28" t="s">
        <v>158</v>
      </c>
      <c r="S28" s="87">
        <v>242395.5</v>
      </c>
      <c r="T28" s="88">
        <v>22604.5</v>
      </c>
      <c r="U28" s="87">
        <v>242395.5</v>
      </c>
      <c r="V28" s="88">
        <v>22604.5</v>
      </c>
      <c r="W28" s="87">
        <v>242395.5</v>
      </c>
      <c r="X28" s="88">
        <v>22604.5</v>
      </c>
      <c r="Y28" s="87">
        <v>242395.5</v>
      </c>
      <c r="Z28" s="88">
        <v>22604.5</v>
      </c>
      <c r="AA28" s="87">
        <v>242395.5</v>
      </c>
      <c r="AB28" s="88">
        <v>22604.5</v>
      </c>
      <c r="AC28" s="87">
        <v>242395.5</v>
      </c>
      <c r="AD28" s="88">
        <v>22604.5</v>
      </c>
      <c r="AE28" s="87">
        <v>242395.5</v>
      </c>
      <c r="AF28" s="88">
        <v>22604.5</v>
      </c>
      <c r="AG28" s="87">
        <v>242395.5</v>
      </c>
      <c r="AH28" s="88">
        <v>22604.5</v>
      </c>
      <c r="AI28" s="87">
        <v>242395.5</v>
      </c>
      <c r="AJ28" s="88">
        <v>22604.5</v>
      </c>
      <c r="AK28" s="87">
        <v>242395.5</v>
      </c>
      <c r="AL28" s="88">
        <v>22604.5</v>
      </c>
      <c r="AM28" s="87">
        <v>242395.5</v>
      </c>
      <c r="AN28" s="88">
        <v>22604.5</v>
      </c>
      <c r="AO28" s="87">
        <v>242395.5</v>
      </c>
      <c r="AP28" s="88">
        <v>22604.5</v>
      </c>
      <c r="AQ28" s="87">
        <v>242395.5</v>
      </c>
      <c r="AR28" s="88">
        <v>22604.5</v>
      </c>
      <c r="AS28" s="87">
        <v>242395.5</v>
      </c>
      <c r="AT28" s="88">
        <v>22604.5</v>
      </c>
      <c r="AU28" s="87">
        <v>242395.5</v>
      </c>
      <c r="AV28" s="88">
        <v>22604.5</v>
      </c>
      <c r="AW28" s="43" t="s">
        <v>318</v>
      </c>
      <c r="AX28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3635932.5</v>
      </c>
      <c r="AY28" s="38">
        <f>Tabela114[[#This Row],[K50]]*20%</f>
        <v>727186.5</v>
      </c>
      <c r="AZ28" s="39">
        <f>Tabela114[[#This Row],[K50]]+Tabela114[[#This Row],[K51]]</f>
        <v>4363119</v>
      </c>
      <c r="BA28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339067.5</v>
      </c>
      <c r="BB28" s="38">
        <f>Tabela114[[#This Row],[K53]]*20%</f>
        <v>67813.5</v>
      </c>
      <c r="BC28" s="39">
        <f>Tabela114[[#This Row],[K53]]+Tabela114[[#This Row],[K54]]</f>
        <v>406881</v>
      </c>
      <c r="BD28" s="37">
        <f>Tabela114[[#This Row],[K50]]+Tabela114[[#This Row],[K53]]</f>
        <v>3975000</v>
      </c>
      <c r="BE28" s="38">
        <f>Tabela114[[#This Row],[K51]]+Tabela114[[#This Row],[K54]]</f>
        <v>795000</v>
      </c>
      <c r="BF28" s="39">
        <f>Tabela114[[#This Row],[K52]]+Tabela114[[#This Row],[K55]]</f>
        <v>4770000</v>
      </c>
      <c r="BG28" s="47" t="s">
        <v>68</v>
      </c>
      <c r="BH28" s="41" t="s">
        <v>330</v>
      </c>
      <c r="BI28" s="41" t="s">
        <v>52</v>
      </c>
      <c r="BJ28" s="74">
        <v>45565</v>
      </c>
      <c r="BK28" s="45" t="s">
        <v>319</v>
      </c>
      <c r="BL28" s="41" t="s">
        <v>320</v>
      </c>
      <c r="BM28" s="45" t="s">
        <v>342</v>
      </c>
      <c r="BN28" s="74">
        <v>45566</v>
      </c>
      <c r="BO28" s="64" t="s">
        <v>53</v>
      </c>
      <c r="BP28" s="80">
        <f>(100%*Tabela114[[#This Row],[K50]])/Tabela114[[#This Row],[K56]]</f>
        <v>0.91469999999999996</v>
      </c>
      <c r="BQ28" s="81">
        <f>(100%*Tabela114[[#This Row],[K53]])/Tabela114[[#This Row],[K56]]</f>
        <v>8.5300000000000001E-2</v>
      </c>
    </row>
    <row r="29" spans="1:69" s="5" customFormat="1" ht="72.95" customHeight="1" x14ac:dyDescent="0.25">
      <c r="A29" s="117">
        <v>21</v>
      </c>
      <c r="B29" s="40" t="s">
        <v>150</v>
      </c>
      <c r="C29" s="41">
        <v>7272857474</v>
      </c>
      <c r="D29" s="41" t="s">
        <v>151</v>
      </c>
      <c r="E29" s="41" t="s">
        <v>152</v>
      </c>
      <c r="F29" s="41" t="s">
        <v>153</v>
      </c>
      <c r="G29" s="41" t="s">
        <v>154</v>
      </c>
      <c r="H29" s="41" t="s">
        <v>159</v>
      </c>
      <c r="I29" s="41">
        <v>73</v>
      </c>
      <c r="J29" s="41" t="s">
        <v>43</v>
      </c>
      <c r="K29" s="41" t="s">
        <v>160</v>
      </c>
      <c r="L29" s="41" t="s">
        <v>154</v>
      </c>
      <c r="M29" s="41" t="s">
        <v>46</v>
      </c>
      <c r="N29" s="42" t="s">
        <v>161</v>
      </c>
      <c r="O29" s="41" t="s">
        <v>222</v>
      </c>
      <c r="P29" s="58">
        <v>450</v>
      </c>
      <c r="Q29" s="41" t="s">
        <v>49</v>
      </c>
      <c r="R29" s="28" t="s">
        <v>162</v>
      </c>
      <c r="S29" s="115">
        <v>50000</v>
      </c>
      <c r="T29" s="116">
        <v>0</v>
      </c>
      <c r="U29" s="115">
        <v>75000</v>
      </c>
      <c r="V29" s="116">
        <v>0</v>
      </c>
      <c r="W29" s="115">
        <v>120000</v>
      </c>
      <c r="X29" s="116">
        <v>0</v>
      </c>
      <c r="Y29" s="115">
        <v>120000</v>
      </c>
      <c r="Z29" s="116">
        <v>0</v>
      </c>
      <c r="AA29" s="115">
        <v>105000</v>
      </c>
      <c r="AB29" s="116">
        <v>0</v>
      </c>
      <c r="AC29" s="115">
        <v>75000</v>
      </c>
      <c r="AD29" s="116">
        <v>0</v>
      </c>
      <c r="AE29" s="115">
        <v>40000</v>
      </c>
      <c r="AF29" s="116">
        <v>0</v>
      </c>
      <c r="AG29" s="115">
        <v>15000</v>
      </c>
      <c r="AH29" s="116">
        <v>0</v>
      </c>
      <c r="AI29" s="115">
        <v>0</v>
      </c>
      <c r="AJ29" s="116">
        <v>0</v>
      </c>
      <c r="AK29" s="115">
        <v>0</v>
      </c>
      <c r="AL29" s="116">
        <v>0</v>
      </c>
      <c r="AM29" s="115">
        <v>0</v>
      </c>
      <c r="AN29" s="116">
        <v>0</v>
      </c>
      <c r="AO29" s="115">
        <v>20000</v>
      </c>
      <c r="AP29" s="116">
        <v>0</v>
      </c>
      <c r="AQ29" s="115">
        <v>50000</v>
      </c>
      <c r="AR29" s="116">
        <v>0</v>
      </c>
      <c r="AS29" s="115">
        <v>75000</v>
      </c>
      <c r="AT29" s="116">
        <v>0</v>
      </c>
      <c r="AU29" s="115">
        <v>120000</v>
      </c>
      <c r="AV29" s="116">
        <v>0</v>
      </c>
      <c r="AW29" s="43" t="s">
        <v>318</v>
      </c>
      <c r="AX29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865000</v>
      </c>
      <c r="AY29" s="38">
        <f>Tabela114[[#This Row],[K50]]*20%</f>
        <v>173000</v>
      </c>
      <c r="AZ29" s="39">
        <f>Tabela114[[#This Row],[K50]]+Tabela114[[#This Row],[K51]]</f>
        <v>1038000</v>
      </c>
      <c r="BA29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0</v>
      </c>
      <c r="BB29" s="38">
        <f>Tabela114[[#This Row],[K53]]*20%</f>
        <v>0</v>
      </c>
      <c r="BC29" s="39">
        <f>Tabela114[[#This Row],[K53]]+Tabela114[[#This Row],[K54]]</f>
        <v>0</v>
      </c>
      <c r="BD29" s="37">
        <f>Tabela114[[#This Row],[K50]]+Tabela114[[#This Row],[K53]]</f>
        <v>865000</v>
      </c>
      <c r="BE29" s="38">
        <f>Tabela114[[#This Row],[K51]]+Tabela114[[#This Row],[K54]]</f>
        <v>173000</v>
      </c>
      <c r="BF29" s="39">
        <f>Tabela114[[#This Row],[K52]]+Tabela114[[#This Row],[K55]]</f>
        <v>1038000</v>
      </c>
      <c r="BG29" s="47" t="s">
        <v>68</v>
      </c>
      <c r="BH29" s="41" t="s">
        <v>330</v>
      </c>
      <c r="BI29" s="41" t="s">
        <v>52</v>
      </c>
      <c r="BJ29" s="74">
        <v>45565</v>
      </c>
      <c r="BK29" s="45" t="s">
        <v>319</v>
      </c>
      <c r="BL29" s="41" t="s">
        <v>320</v>
      </c>
      <c r="BM29" s="45" t="s">
        <v>342</v>
      </c>
      <c r="BN29" s="74">
        <v>45566</v>
      </c>
      <c r="BO29" s="64" t="s">
        <v>53</v>
      </c>
      <c r="BP29" s="80">
        <f>(100%*Tabela114[[#This Row],[K50]])/Tabela114[[#This Row],[K56]]</f>
        <v>1</v>
      </c>
      <c r="BQ29" s="81">
        <f>(100%*Tabela114[[#This Row],[K53]])/Tabela114[[#This Row],[K56]]</f>
        <v>0</v>
      </c>
    </row>
    <row r="30" spans="1:69" s="5" customFormat="1" ht="72.95" customHeight="1" x14ac:dyDescent="0.25">
      <c r="A30" s="117">
        <v>22</v>
      </c>
      <c r="B30" s="40" t="s">
        <v>163</v>
      </c>
      <c r="C30" s="41">
        <v>5223185370</v>
      </c>
      <c r="D30" s="41" t="s">
        <v>164</v>
      </c>
      <c r="E30" s="41">
        <v>202</v>
      </c>
      <c r="F30" s="41" t="s">
        <v>165</v>
      </c>
      <c r="G30" s="41" t="s">
        <v>60</v>
      </c>
      <c r="H30" s="41" t="s">
        <v>239</v>
      </c>
      <c r="I30" s="41">
        <v>202</v>
      </c>
      <c r="J30" s="41" t="s">
        <v>43</v>
      </c>
      <c r="K30" s="41" t="s">
        <v>165</v>
      </c>
      <c r="L30" s="41" t="s">
        <v>60</v>
      </c>
      <c r="M30" s="76" t="s">
        <v>46</v>
      </c>
      <c r="N30" s="46" t="s">
        <v>166</v>
      </c>
      <c r="O30" s="41" t="s">
        <v>103</v>
      </c>
      <c r="P30" s="58">
        <v>2030</v>
      </c>
      <c r="Q30" s="41" t="s">
        <v>49</v>
      </c>
      <c r="R30" s="28" t="s">
        <v>167</v>
      </c>
      <c r="S30" s="94">
        <v>232232.64</v>
      </c>
      <c r="T30" s="95">
        <v>0</v>
      </c>
      <c r="U30" s="94">
        <v>394388.28</v>
      </c>
      <c r="V30" s="95">
        <v>0</v>
      </c>
      <c r="W30" s="94">
        <v>550497.84</v>
      </c>
      <c r="X30" s="95">
        <v>0</v>
      </c>
      <c r="Y30" s="87">
        <v>549837.96</v>
      </c>
      <c r="Z30" s="88">
        <v>0</v>
      </c>
      <c r="AA30" s="87">
        <v>508829.52</v>
      </c>
      <c r="AB30" s="88">
        <v>0</v>
      </c>
      <c r="AC30" s="87">
        <v>418318.8</v>
      </c>
      <c r="AD30" s="88">
        <v>0</v>
      </c>
      <c r="AE30" s="87">
        <v>257708.52</v>
      </c>
      <c r="AF30" s="88">
        <v>0</v>
      </c>
      <c r="AG30" s="87">
        <v>106426.8</v>
      </c>
      <c r="AH30" s="88">
        <v>0</v>
      </c>
      <c r="AI30" s="87">
        <v>23016.84</v>
      </c>
      <c r="AJ30" s="88">
        <v>0</v>
      </c>
      <c r="AK30" s="94">
        <v>22492.32</v>
      </c>
      <c r="AL30" s="95">
        <v>0</v>
      </c>
      <c r="AM30" s="94">
        <v>19661.04</v>
      </c>
      <c r="AN30" s="95">
        <v>0</v>
      </c>
      <c r="AO30" s="94">
        <v>72806.759999999995</v>
      </c>
      <c r="AP30" s="95">
        <v>0</v>
      </c>
      <c r="AQ30" s="94">
        <v>232232.64</v>
      </c>
      <c r="AR30" s="95">
        <v>0</v>
      </c>
      <c r="AS30" s="94">
        <v>394388.28</v>
      </c>
      <c r="AT30" s="95">
        <v>0</v>
      </c>
      <c r="AU30" s="94">
        <v>550497.84</v>
      </c>
      <c r="AV30" s="95">
        <v>0</v>
      </c>
      <c r="AW30" s="43" t="s">
        <v>318</v>
      </c>
      <c r="AX30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4333336.0799999991</v>
      </c>
      <c r="AY30" s="38">
        <f>Tabela114[[#This Row],[K50]]*20%</f>
        <v>866667.2159999999</v>
      </c>
      <c r="AZ30" s="39">
        <f>Tabela114[[#This Row],[K50]]+Tabela114[[#This Row],[K51]]</f>
        <v>5200003.2959999992</v>
      </c>
      <c r="BA30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0</v>
      </c>
      <c r="BB30" s="38">
        <f>Tabela114[[#This Row],[K53]]*20%</f>
        <v>0</v>
      </c>
      <c r="BC30" s="39">
        <f>Tabela114[[#This Row],[K53]]+Tabela114[[#This Row],[K54]]</f>
        <v>0</v>
      </c>
      <c r="BD30" s="37">
        <f>Tabela114[[#This Row],[K50]]+Tabela114[[#This Row],[K53]]</f>
        <v>4333336.0799999991</v>
      </c>
      <c r="BE30" s="38">
        <f>Tabela114[[#This Row],[K51]]+Tabela114[[#This Row],[K54]]</f>
        <v>866667.2159999999</v>
      </c>
      <c r="BF30" s="39">
        <f>Tabela114[[#This Row],[K52]]+Tabela114[[#This Row],[K55]]</f>
        <v>5200003.2959999992</v>
      </c>
      <c r="BG30" s="47" t="s">
        <v>68</v>
      </c>
      <c r="BH30" s="41" t="s">
        <v>331</v>
      </c>
      <c r="BI30" s="41" t="s">
        <v>52</v>
      </c>
      <c r="BJ30" s="74">
        <v>45565</v>
      </c>
      <c r="BK30" s="45" t="s">
        <v>319</v>
      </c>
      <c r="BL30" s="41" t="s">
        <v>320</v>
      </c>
      <c r="BM30" s="45" t="s">
        <v>342</v>
      </c>
      <c r="BN30" s="74">
        <v>45566</v>
      </c>
      <c r="BO30" s="64" t="s">
        <v>53</v>
      </c>
      <c r="BP30" s="80">
        <f>(100%*Tabela114[[#This Row],[K50]])/Tabela114[[#This Row],[K56]]</f>
        <v>1</v>
      </c>
      <c r="BQ30" s="81">
        <f>(100%*Tabela114[[#This Row],[K53]])/Tabela114[[#This Row],[K56]]</f>
        <v>0</v>
      </c>
    </row>
    <row r="31" spans="1:69" s="5" customFormat="1" ht="72.95" customHeight="1" x14ac:dyDescent="0.25">
      <c r="A31" s="117">
        <v>23</v>
      </c>
      <c r="B31" s="40" t="s">
        <v>168</v>
      </c>
      <c r="C31" s="41">
        <v>8943140523</v>
      </c>
      <c r="D31" s="41" t="s">
        <v>169</v>
      </c>
      <c r="E31" s="41">
        <v>147</v>
      </c>
      <c r="F31" s="41" t="s">
        <v>170</v>
      </c>
      <c r="G31" s="41" t="s">
        <v>128</v>
      </c>
      <c r="H31" s="41" t="s">
        <v>169</v>
      </c>
      <c r="I31" s="41">
        <v>147</v>
      </c>
      <c r="J31" s="41" t="s">
        <v>43</v>
      </c>
      <c r="K31" s="41" t="s">
        <v>170</v>
      </c>
      <c r="L31" s="41" t="s">
        <v>128</v>
      </c>
      <c r="M31" s="41" t="s">
        <v>129</v>
      </c>
      <c r="N31" s="55" t="s">
        <v>171</v>
      </c>
      <c r="O31" s="41" t="s">
        <v>103</v>
      </c>
      <c r="P31" s="57">
        <v>3300</v>
      </c>
      <c r="Q31" s="41" t="s">
        <v>49</v>
      </c>
      <c r="R31" s="41" t="s">
        <v>50</v>
      </c>
      <c r="S31" s="87">
        <v>760739.99</v>
      </c>
      <c r="T31" s="88">
        <v>66961.009999999995</v>
      </c>
      <c r="U31" s="87">
        <v>1083350.52</v>
      </c>
      <c r="V31" s="88">
        <v>95357.48</v>
      </c>
      <c r="W31" s="87">
        <v>1500174.32</v>
      </c>
      <c r="X31" s="88">
        <v>132046.68</v>
      </c>
      <c r="Y31" s="94">
        <v>1481876.88</v>
      </c>
      <c r="Z31" s="95">
        <v>130436.12</v>
      </c>
      <c r="AA31" s="87">
        <v>1288148.98</v>
      </c>
      <c r="AB31" s="88">
        <v>113384.02</v>
      </c>
      <c r="AC31" s="87">
        <v>1058287.58</v>
      </c>
      <c r="AD31" s="88">
        <v>93151.42</v>
      </c>
      <c r="AE31" s="87">
        <v>853037.85</v>
      </c>
      <c r="AF31" s="88">
        <v>75085.149999999994</v>
      </c>
      <c r="AG31" s="87">
        <v>528660.81000000006</v>
      </c>
      <c r="AH31" s="88">
        <v>46533.19</v>
      </c>
      <c r="AI31" s="87">
        <v>321676.73</v>
      </c>
      <c r="AJ31" s="88">
        <v>28314.27</v>
      </c>
      <c r="AK31" s="87">
        <v>382844.67</v>
      </c>
      <c r="AL31" s="88">
        <v>33698.33</v>
      </c>
      <c r="AM31" s="87">
        <v>458775.2</v>
      </c>
      <c r="AN31" s="88">
        <v>40381.800000000003</v>
      </c>
      <c r="AO31" s="87">
        <v>514821.92</v>
      </c>
      <c r="AP31" s="88">
        <v>45315.08</v>
      </c>
      <c r="AQ31" s="87">
        <v>760739.99</v>
      </c>
      <c r="AR31" s="88">
        <v>66961.009999999995</v>
      </c>
      <c r="AS31" s="87">
        <v>1083350.52</v>
      </c>
      <c r="AT31" s="88">
        <v>95357.48</v>
      </c>
      <c r="AU31" s="87">
        <v>1500174.32</v>
      </c>
      <c r="AV31" s="88">
        <v>132046.68</v>
      </c>
      <c r="AW31" s="43" t="s">
        <v>318</v>
      </c>
      <c r="AX31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13576660.279999999</v>
      </c>
      <c r="AY31" s="38">
        <f>Tabela114[[#This Row],[K50]]*20%</f>
        <v>2715332.0559999999</v>
      </c>
      <c r="AZ31" s="39">
        <f>Tabela114[[#This Row],[K50]]+Tabela114[[#This Row],[K51]]</f>
        <v>16291992.335999999</v>
      </c>
      <c r="BA31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1195029.72</v>
      </c>
      <c r="BB31" s="38">
        <f>Tabela114[[#This Row],[K53]]*20%</f>
        <v>239005.94400000002</v>
      </c>
      <c r="BC31" s="39">
        <f>Tabela114[[#This Row],[K53]]+Tabela114[[#This Row],[K54]]</f>
        <v>1434035.6639999999</v>
      </c>
      <c r="BD31" s="37">
        <f>Tabela114[[#This Row],[K50]]+Tabela114[[#This Row],[K53]]</f>
        <v>14771690</v>
      </c>
      <c r="BE31" s="38">
        <f>Tabela114[[#This Row],[K51]]+Tabela114[[#This Row],[K54]]</f>
        <v>2954338</v>
      </c>
      <c r="BF31" s="39">
        <f>Tabela114[[#This Row],[K52]]+Tabela114[[#This Row],[K55]]</f>
        <v>17726028</v>
      </c>
      <c r="BG31" s="47" t="s">
        <v>135</v>
      </c>
      <c r="BH31" s="41" t="s">
        <v>332</v>
      </c>
      <c r="BI31" s="41" t="s">
        <v>52</v>
      </c>
      <c r="BJ31" s="74">
        <v>45565</v>
      </c>
      <c r="BK31" s="45" t="s">
        <v>319</v>
      </c>
      <c r="BL31" s="41" t="s">
        <v>320</v>
      </c>
      <c r="BM31" s="45" t="s">
        <v>342</v>
      </c>
      <c r="BN31" s="74">
        <v>45566</v>
      </c>
      <c r="BO31" s="64" t="s">
        <v>53</v>
      </c>
      <c r="BP31" s="80">
        <f>(100%*Tabela114[[#This Row],[K50]])/Tabela114[[#This Row],[K56]]</f>
        <v>0.91910000006769699</v>
      </c>
      <c r="BQ31" s="81">
        <f>(100%*Tabela114[[#This Row],[K53]])/Tabela114[[#This Row],[K56]]</f>
        <v>8.0899999932302943E-2</v>
      </c>
    </row>
    <row r="32" spans="1:69" s="5" customFormat="1" ht="72.95" customHeight="1" x14ac:dyDescent="0.25">
      <c r="A32" s="117">
        <v>24</v>
      </c>
      <c r="B32" s="40" t="s">
        <v>168</v>
      </c>
      <c r="C32" s="41">
        <v>8943140523</v>
      </c>
      <c r="D32" s="41" t="s">
        <v>169</v>
      </c>
      <c r="E32" s="41">
        <v>147</v>
      </c>
      <c r="F32" s="41" t="s">
        <v>170</v>
      </c>
      <c r="G32" s="41" t="s">
        <v>128</v>
      </c>
      <c r="H32" s="41" t="s">
        <v>169</v>
      </c>
      <c r="I32" s="41">
        <v>147</v>
      </c>
      <c r="J32" s="41" t="s">
        <v>43</v>
      </c>
      <c r="K32" s="41" t="s">
        <v>170</v>
      </c>
      <c r="L32" s="41" t="s">
        <v>128</v>
      </c>
      <c r="M32" s="41" t="s">
        <v>129</v>
      </c>
      <c r="N32" s="55" t="s">
        <v>172</v>
      </c>
      <c r="O32" s="41" t="s">
        <v>48</v>
      </c>
      <c r="P32" s="57">
        <v>450</v>
      </c>
      <c r="Q32" s="41" t="s">
        <v>49</v>
      </c>
      <c r="R32" s="41" t="s">
        <v>50</v>
      </c>
      <c r="S32" s="87">
        <v>76239.199999999997</v>
      </c>
      <c r="T32" s="88">
        <v>498.8</v>
      </c>
      <c r="U32" s="87">
        <v>108617.37</v>
      </c>
      <c r="V32" s="88">
        <v>710.63</v>
      </c>
      <c r="W32" s="87">
        <v>123511.92</v>
      </c>
      <c r="X32" s="88">
        <v>808.08</v>
      </c>
      <c r="Y32" s="87">
        <v>195985.76</v>
      </c>
      <c r="Z32" s="88">
        <v>1282.24</v>
      </c>
      <c r="AA32" s="87">
        <v>171275.43</v>
      </c>
      <c r="AB32" s="88">
        <v>1120.57</v>
      </c>
      <c r="AC32" s="87">
        <v>125888.37</v>
      </c>
      <c r="AD32" s="88">
        <v>823.63</v>
      </c>
      <c r="AE32" s="87">
        <v>88021.119999999995</v>
      </c>
      <c r="AF32" s="88">
        <v>575.88</v>
      </c>
      <c r="AG32" s="87">
        <v>49857.8</v>
      </c>
      <c r="AH32" s="88">
        <v>326.2</v>
      </c>
      <c r="AI32" s="87">
        <v>18900.34</v>
      </c>
      <c r="AJ32" s="88">
        <v>123.66</v>
      </c>
      <c r="AK32" s="87">
        <v>33713.43</v>
      </c>
      <c r="AL32" s="88">
        <v>220.57</v>
      </c>
      <c r="AM32" s="87">
        <v>56467.56</v>
      </c>
      <c r="AN32" s="88">
        <v>369.44</v>
      </c>
      <c r="AO32" s="87">
        <v>59556.35</v>
      </c>
      <c r="AP32" s="88">
        <v>389.65</v>
      </c>
      <c r="AQ32" s="87">
        <v>76239.199999999997</v>
      </c>
      <c r="AR32" s="88">
        <v>498.8</v>
      </c>
      <c r="AS32" s="87">
        <v>108617.37</v>
      </c>
      <c r="AT32" s="88">
        <v>710.63</v>
      </c>
      <c r="AU32" s="87">
        <v>123511.92</v>
      </c>
      <c r="AV32" s="88">
        <v>808.08</v>
      </c>
      <c r="AW32" s="43" t="s">
        <v>318</v>
      </c>
      <c r="AX32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1416403.1400000001</v>
      </c>
      <c r="AY32" s="38">
        <f>Tabela114[[#This Row],[K50]]*20%</f>
        <v>283280.62800000003</v>
      </c>
      <c r="AZ32" s="39">
        <f>Tabela114[[#This Row],[K50]]+Tabela114[[#This Row],[K51]]</f>
        <v>1699683.7680000002</v>
      </c>
      <c r="BA32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9266.8599999999988</v>
      </c>
      <c r="BB32" s="38">
        <f>Tabela114[[#This Row],[K53]]*20%</f>
        <v>1853.3719999999998</v>
      </c>
      <c r="BC32" s="39">
        <f>Tabela114[[#This Row],[K53]]+Tabela114[[#This Row],[K54]]</f>
        <v>11120.231999999998</v>
      </c>
      <c r="BD32" s="37">
        <f>Tabela114[[#This Row],[K50]]+Tabela114[[#This Row],[K53]]</f>
        <v>1425670.0000000002</v>
      </c>
      <c r="BE32" s="38">
        <f>Tabela114[[#This Row],[K51]]+Tabela114[[#This Row],[K54]]</f>
        <v>285134</v>
      </c>
      <c r="BF32" s="39">
        <f>Tabela114[[#This Row],[K52]]+Tabela114[[#This Row],[K55]]</f>
        <v>1710804.0000000002</v>
      </c>
      <c r="BG32" s="47" t="s">
        <v>135</v>
      </c>
      <c r="BH32" s="41" t="s">
        <v>332</v>
      </c>
      <c r="BI32" s="41" t="s">
        <v>52</v>
      </c>
      <c r="BJ32" s="74">
        <v>45565</v>
      </c>
      <c r="BK32" s="45" t="s">
        <v>319</v>
      </c>
      <c r="BL32" s="41" t="s">
        <v>320</v>
      </c>
      <c r="BM32" s="45" t="s">
        <v>342</v>
      </c>
      <c r="BN32" s="74">
        <v>45566</v>
      </c>
      <c r="BO32" s="64" t="s">
        <v>53</v>
      </c>
      <c r="BP32" s="80">
        <f>(100%*Tabela114[[#This Row],[K50]])/Tabela114[[#This Row],[K56]]</f>
        <v>0.99349999649287701</v>
      </c>
      <c r="BQ32" s="81">
        <f>(100%*Tabela114[[#This Row],[K53]])/Tabela114[[#This Row],[K56]]</f>
        <v>6.500003507122965E-3</v>
      </c>
    </row>
    <row r="33" spans="1:69" s="5" customFormat="1" ht="72.95" customHeight="1" x14ac:dyDescent="0.25">
      <c r="A33" s="117">
        <v>25</v>
      </c>
      <c r="B33" s="96" t="s">
        <v>168</v>
      </c>
      <c r="C33" s="53">
        <v>8943140523</v>
      </c>
      <c r="D33" s="53" t="s">
        <v>169</v>
      </c>
      <c r="E33" s="53">
        <v>149</v>
      </c>
      <c r="F33" s="53" t="s">
        <v>170</v>
      </c>
      <c r="G33" s="53" t="s">
        <v>128</v>
      </c>
      <c r="H33" s="53" t="s">
        <v>169</v>
      </c>
      <c r="I33" s="53">
        <v>149</v>
      </c>
      <c r="J33" s="41" t="s">
        <v>43</v>
      </c>
      <c r="K33" s="53" t="s">
        <v>170</v>
      </c>
      <c r="L33" s="53" t="s">
        <v>128</v>
      </c>
      <c r="M33" s="53" t="s">
        <v>129</v>
      </c>
      <c r="N33" s="55" t="s">
        <v>341</v>
      </c>
      <c r="O33" s="53" t="s">
        <v>143</v>
      </c>
      <c r="P33" s="97">
        <v>50</v>
      </c>
      <c r="Q33" s="98" t="s">
        <v>49</v>
      </c>
      <c r="R33" s="53" t="s">
        <v>50</v>
      </c>
      <c r="S33" s="99">
        <v>4353</v>
      </c>
      <c r="T33" s="100">
        <v>0</v>
      </c>
      <c r="U33" s="99">
        <v>6056</v>
      </c>
      <c r="V33" s="100">
        <v>0</v>
      </c>
      <c r="W33" s="99">
        <v>7024</v>
      </c>
      <c r="X33" s="100">
        <v>0</v>
      </c>
      <c r="Y33" s="99">
        <v>9000</v>
      </c>
      <c r="Z33" s="100">
        <v>0</v>
      </c>
      <c r="AA33" s="99">
        <v>8312</v>
      </c>
      <c r="AB33" s="100">
        <v>0</v>
      </c>
      <c r="AC33" s="99">
        <v>7266</v>
      </c>
      <c r="AD33" s="100">
        <v>0</v>
      </c>
      <c r="AE33" s="99">
        <v>5579</v>
      </c>
      <c r="AF33" s="100">
        <v>0</v>
      </c>
      <c r="AG33" s="99">
        <v>2941</v>
      </c>
      <c r="AH33" s="100">
        <v>0</v>
      </c>
      <c r="AI33" s="99">
        <v>1503</v>
      </c>
      <c r="AJ33" s="100">
        <v>0</v>
      </c>
      <c r="AK33" s="99">
        <v>1302</v>
      </c>
      <c r="AL33" s="100">
        <v>0</v>
      </c>
      <c r="AM33" s="99">
        <v>2632</v>
      </c>
      <c r="AN33" s="100">
        <v>0</v>
      </c>
      <c r="AO33" s="99">
        <v>3574</v>
      </c>
      <c r="AP33" s="100">
        <v>0</v>
      </c>
      <c r="AQ33" s="99">
        <v>4353</v>
      </c>
      <c r="AR33" s="100">
        <v>0</v>
      </c>
      <c r="AS33" s="99">
        <v>6056</v>
      </c>
      <c r="AT33" s="100">
        <v>0</v>
      </c>
      <c r="AU33" s="99">
        <v>7024</v>
      </c>
      <c r="AV33" s="100">
        <v>0</v>
      </c>
      <c r="AW33" s="43" t="s">
        <v>318</v>
      </c>
      <c r="AX33" s="84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76975</v>
      </c>
      <c r="AY33" s="85">
        <f>Tabela114[[#This Row],[K50]]*20%</f>
        <v>15395</v>
      </c>
      <c r="AZ33" s="86">
        <f>Tabela114[[#This Row],[K50]]+Tabela114[[#This Row],[K51]]</f>
        <v>92370</v>
      </c>
      <c r="BA33" s="84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0</v>
      </c>
      <c r="BB33" s="85">
        <f>Tabela114[[#This Row],[K53]]*20%</f>
        <v>0</v>
      </c>
      <c r="BC33" s="86">
        <f>Tabela114[[#This Row],[K53]]+Tabela114[[#This Row],[K54]]</f>
        <v>0</v>
      </c>
      <c r="BD33" s="37">
        <f>Tabela114[[#This Row],[K50]]+Tabela114[[#This Row],[K53]]</f>
        <v>76975</v>
      </c>
      <c r="BE33" s="38">
        <f>Tabela114[[#This Row],[K51]]+Tabela114[[#This Row],[K54]]</f>
        <v>15395</v>
      </c>
      <c r="BF33" s="39">
        <f>Tabela114[[#This Row],[K52]]+Tabela114[[#This Row],[K55]]</f>
        <v>92370</v>
      </c>
      <c r="BG33" s="44" t="s">
        <v>135</v>
      </c>
      <c r="BH33" s="41" t="s">
        <v>332</v>
      </c>
      <c r="BI33" s="41" t="s">
        <v>52</v>
      </c>
      <c r="BJ33" s="74">
        <v>45565</v>
      </c>
      <c r="BK33" s="45" t="s">
        <v>319</v>
      </c>
      <c r="BL33" s="41" t="s">
        <v>320</v>
      </c>
      <c r="BM33" s="45" t="s">
        <v>342</v>
      </c>
      <c r="BN33" s="74">
        <v>45566</v>
      </c>
      <c r="BO33" s="64" t="s">
        <v>53</v>
      </c>
      <c r="BP33" s="80">
        <f>(100%*Tabela114[[#This Row],[K50]])/Tabela114[[#This Row],[K56]]</f>
        <v>1</v>
      </c>
      <c r="BQ33" s="81">
        <f>(100%*Tabela114[[#This Row],[K53]])/Tabela114[[#This Row],[K56]]</f>
        <v>0</v>
      </c>
    </row>
    <row r="34" spans="1:69" s="5" customFormat="1" ht="72.95" customHeight="1" x14ac:dyDescent="0.25">
      <c r="A34" s="117">
        <v>26</v>
      </c>
      <c r="B34" s="40" t="s">
        <v>220</v>
      </c>
      <c r="C34" s="41" t="s">
        <v>173</v>
      </c>
      <c r="D34" s="41" t="s">
        <v>179</v>
      </c>
      <c r="E34" s="41">
        <v>3</v>
      </c>
      <c r="F34" s="41" t="s">
        <v>180</v>
      </c>
      <c r="G34" s="41" t="s">
        <v>60</v>
      </c>
      <c r="H34" s="41" t="s">
        <v>174</v>
      </c>
      <c r="I34" s="41">
        <v>243</v>
      </c>
      <c r="J34" s="41" t="s">
        <v>43</v>
      </c>
      <c r="K34" s="41" t="s">
        <v>175</v>
      </c>
      <c r="L34" s="41" t="s">
        <v>60</v>
      </c>
      <c r="M34" s="41" t="s">
        <v>182</v>
      </c>
      <c r="N34" s="46" t="s">
        <v>224</v>
      </c>
      <c r="O34" s="41" t="s">
        <v>48</v>
      </c>
      <c r="P34" s="58">
        <v>500</v>
      </c>
      <c r="Q34" s="41" t="s">
        <v>49</v>
      </c>
      <c r="R34" s="28" t="s">
        <v>50</v>
      </c>
      <c r="S34" s="87">
        <v>31186</v>
      </c>
      <c r="T34" s="88">
        <v>31186</v>
      </c>
      <c r="U34" s="87">
        <v>50189</v>
      </c>
      <c r="V34" s="88">
        <v>50189</v>
      </c>
      <c r="W34" s="87">
        <v>71638.5</v>
      </c>
      <c r="X34" s="88">
        <v>71638.5</v>
      </c>
      <c r="Y34" s="87">
        <v>69162.5</v>
      </c>
      <c r="Z34" s="88">
        <v>69162.5</v>
      </c>
      <c r="AA34" s="87">
        <v>58622.5</v>
      </c>
      <c r="AB34" s="88">
        <v>58622.5</v>
      </c>
      <c r="AC34" s="87">
        <v>53207</v>
      </c>
      <c r="AD34" s="88">
        <v>53207</v>
      </c>
      <c r="AE34" s="87">
        <v>25456.5</v>
      </c>
      <c r="AF34" s="88">
        <v>25456.5</v>
      </c>
      <c r="AG34" s="87">
        <v>17498</v>
      </c>
      <c r="AH34" s="88">
        <v>17498</v>
      </c>
      <c r="AI34" s="87">
        <v>3871</v>
      </c>
      <c r="AJ34" s="88">
        <v>3871</v>
      </c>
      <c r="AK34" s="87">
        <v>3641</v>
      </c>
      <c r="AL34" s="88">
        <v>3641</v>
      </c>
      <c r="AM34" s="87">
        <v>3861</v>
      </c>
      <c r="AN34" s="88">
        <v>3861</v>
      </c>
      <c r="AO34" s="87">
        <v>4337.5</v>
      </c>
      <c r="AP34" s="88">
        <v>4337.5</v>
      </c>
      <c r="AQ34" s="87">
        <v>31186</v>
      </c>
      <c r="AR34" s="88">
        <v>31186</v>
      </c>
      <c r="AS34" s="87">
        <v>50189</v>
      </c>
      <c r="AT34" s="88">
        <v>50189</v>
      </c>
      <c r="AU34" s="87">
        <v>71638.5</v>
      </c>
      <c r="AV34" s="88">
        <v>71638.5</v>
      </c>
      <c r="AW34" s="43" t="s">
        <v>318</v>
      </c>
      <c r="AX34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545684</v>
      </c>
      <c r="AY34" s="38">
        <f>Tabela114[[#This Row],[K50]]*20%</f>
        <v>109136.8</v>
      </c>
      <c r="AZ34" s="39">
        <f>Tabela114[[#This Row],[K50]]+Tabela114[[#This Row],[K51]]</f>
        <v>654820.80000000005</v>
      </c>
      <c r="BA34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545684</v>
      </c>
      <c r="BB34" s="38">
        <f>Tabela114[[#This Row],[K53]]*20%</f>
        <v>109136.8</v>
      </c>
      <c r="BC34" s="39">
        <f>Tabela114[[#This Row],[K53]]+Tabela114[[#This Row],[K54]]</f>
        <v>654820.80000000005</v>
      </c>
      <c r="BD34" s="37">
        <f>Tabela114[[#This Row],[K50]]+Tabela114[[#This Row],[K53]]</f>
        <v>1091368</v>
      </c>
      <c r="BE34" s="38">
        <f>Tabela114[[#This Row],[K51]]+Tabela114[[#This Row],[K54]]</f>
        <v>218273.6</v>
      </c>
      <c r="BF34" s="39">
        <f>Tabela114[[#This Row],[K52]]+Tabela114[[#This Row],[K55]]</f>
        <v>1309641.6000000001</v>
      </c>
      <c r="BG34" s="44" t="s">
        <v>68</v>
      </c>
      <c r="BH34" s="41" t="s">
        <v>333</v>
      </c>
      <c r="BI34" s="41" t="s">
        <v>52</v>
      </c>
      <c r="BJ34" s="74">
        <v>45565</v>
      </c>
      <c r="BK34" s="45" t="s">
        <v>319</v>
      </c>
      <c r="BL34" s="41" t="s">
        <v>320</v>
      </c>
      <c r="BM34" s="45" t="s">
        <v>342</v>
      </c>
      <c r="BN34" s="74">
        <v>45566</v>
      </c>
      <c r="BO34" s="64" t="s">
        <v>53</v>
      </c>
      <c r="BP34" s="80">
        <f>(100%*Tabela114[[#This Row],[K50]])/Tabela114[[#This Row],[K56]]</f>
        <v>0.5</v>
      </c>
      <c r="BQ34" s="81">
        <f>(100%*Tabela114[[#This Row],[K53]])/Tabela114[[#This Row],[K56]]</f>
        <v>0.5</v>
      </c>
    </row>
    <row r="35" spans="1:69" s="5" customFormat="1" ht="72.95" customHeight="1" x14ac:dyDescent="0.25">
      <c r="A35" s="117">
        <v>27</v>
      </c>
      <c r="B35" s="40" t="s">
        <v>220</v>
      </c>
      <c r="C35" s="41" t="s">
        <v>173</v>
      </c>
      <c r="D35" s="41" t="s">
        <v>179</v>
      </c>
      <c r="E35" s="41">
        <v>3</v>
      </c>
      <c r="F35" s="41" t="s">
        <v>180</v>
      </c>
      <c r="G35" s="41" t="s">
        <v>60</v>
      </c>
      <c r="H35" s="41" t="s">
        <v>174</v>
      </c>
      <c r="I35" s="41">
        <v>212</v>
      </c>
      <c r="J35" s="41" t="s">
        <v>43</v>
      </c>
      <c r="K35" s="41" t="s">
        <v>175</v>
      </c>
      <c r="L35" s="41" t="s">
        <v>60</v>
      </c>
      <c r="M35" s="41" t="s">
        <v>182</v>
      </c>
      <c r="N35" s="46" t="s">
        <v>225</v>
      </c>
      <c r="O35" s="41" t="s">
        <v>181</v>
      </c>
      <c r="P35" s="58">
        <v>100</v>
      </c>
      <c r="Q35" s="41" t="s">
        <v>49</v>
      </c>
      <c r="R35" s="28" t="s">
        <v>50</v>
      </c>
      <c r="S35" s="87">
        <v>0</v>
      </c>
      <c r="T35" s="88">
        <v>1905</v>
      </c>
      <c r="U35" s="87">
        <v>0</v>
      </c>
      <c r="V35" s="88">
        <v>13000</v>
      </c>
      <c r="W35" s="87">
        <v>0</v>
      </c>
      <c r="X35" s="88">
        <v>11712</v>
      </c>
      <c r="Y35" s="87">
        <v>0</v>
      </c>
      <c r="Z35" s="88">
        <v>11712</v>
      </c>
      <c r="AA35" s="87">
        <v>0</v>
      </c>
      <c r="AB35" s="88">
        <v>15037</v>
      </c>
      <c r="AC35" s="87">
        <v>0</v>
      </c>
      <c r="AD35" s="88">
        <v>11707</v>
      </c>
      <c r="AE35" s="87">
        <v>0</v>
      </c>
      <c r="AF35" s="88">
        <v>12242</v>
      </c>
      <c r="AG35" s="87">
        <v>0</v>
      </c>
      <c r="AH35" s="88">
        <v>3015</v>
      </c>
      <c r="AI35" s="87">
        <v>0</v>
      </c>
      <c r="AJ35" s="88">
        <v>0</v>
      </c>
      <c r="AK35" s="87">
        <v>0</v>
      </c>
      <c r="AL35" s="88">
        <v>0</v>
      </c>
      <c r="AM35" s="87">
        <v>0</v>
      </c>
      <c r="AN35" s="88">
        <v>0</v>
      </c>
      <c r="AO35" s="87">
        <v>0</v>
      </c>
      <c r="AP35" s="88">
        <v>100</v>
      </c>
      <c r="AQ35" s="87">
        <v>0</v>
      </c>
      <c r="AR35" s="88">
        <v>1905</v>
      </c>
      <c r="AS35" s="87">
        <v>0</v>
      </c>
      <c r="AT35" s="88">
        <v>13000</v>
      </c>
      <c r="AU35" s="87">
        <v>0</v>
      </c>
      <c r="AV35" s="88">
        <v>11712</v>
      </c>
      <c r="AW35" s="43" t="s">
        <v>318</v>
      </c>
      <c r="AX35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0</v>
      </c>
      <c r="AY35" s="38">
        <f>Tabela114[[#This Row],[K50]]*20%</f>
        <v>0</v>
      </c>
      <c r="AZ35" s="39">
        <f>Tabela114[[#This Row],[K50]]+Tabela114[[#This Row],[K51]]</f>
        <v>0</v>
      </c>
      <c r="BA35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107047</v>
      </c>
      <c r="BB35" s="38">
        <f>Tabela114[[#This Row],[K53]]*20%</f>
        <v>21409.4</v>
      </c>
      <c r="BC35" s="39">
        <f>Tabela114[[#This Row],[K53]]+Tabela114[[#This Row],[K54]]</f>
        <v>128456.4</v>
      </c>
      <c r="BD35" s="37">
        <f>Tabela114[[#This Row],[K50]]+Tabela114[[#This Row],[K53]]</f>
        <v>107047</v>
      </c>
      <c r="BE35" s="38">
        <f>Tabela114[[#This Row],[K51]]+Tabela114[[#This Row],[K54]]</f>
        <v>21409.4</v>
      </c>
      <c r="BF35" s="39">
        <f>Tabela114[[#This Row],[K52]]+Tabela114[[#This Row],[K55]]</f>
        <v>128456.4</v>
      </c>
      <c r="BG35" s="44" t="s">
        <v>68</v>
      </c>
      <c r="BH35" s="41" t="s">
        <v>333</v>
      </c>
      <c r="BI35" s="41" t="s">
        <v>52</v>
      </c>
      <c r="BJ35" s="74">
        <v>45565</v>
      </c>
      <c r="BK35" s="45" t="s">
        <v>319</v>
      </c>
      <c r="BL35" s="41" t="s">
        <v>320</v>
      </c>
      <c r="BM35" s="45" t="s">
        <v>342</v>
      </c>
      <c r="BN35" s="74">
        <v>45566</v>
      </c>
      <c r="BO35" s="64" t="s">
        <v>53</v>
      </c>
      <c r="BP35" s="80">
        <f>(100%*Tabela114[[#This Row],[K50]])/Tabela114[[#This Row],[K56]]</f>
        <v>0</v>
      </c>
      <c r="BQ35" s="81">
        <f>(100%*Tabela114[[#This Row],[K53]])/Tabela114[[#This Row],[K56]]</f>
        <v>1</v>
      </c>
    </row>
    <row r="36" spans="1:69" s="5" customFormat="1" ht="72.95" customHeight="1" x14ac:dyDescent="0.25">
      <c r="A36" s="117">
        <v>28</v>
      </c>
      <c r="B36" s="40" t="s">
        <v>220</v>
      </c>
      <c r="C36" s="41" t="s">
        <v>173</v>
      </c>
      <c r="D36" s="41" t="s">
        <v>179</v>
      </c>
      <c r="E36" s="41">
        <v>3</v>
      </c>
      <c r="F36" s="41" t="s">
        <v>180</v>
      </c>
      <c r="G36" s="41" t="s">
        <v>60</v>
      </c>
      <c r="H36" s="41" t="s">
        <v>240</v>
      </c>
      <c r="I36" s="41" t="s">
        <v>176</v>
      </c>
      <c r="J36" s="41" t="s">
        <v>43</v>
      </c>
      <c r="K36" s="41" t="s">
        <v>177</v>
      </c>
      <c r="L36" s="41" t="s">
        <v>41</v>
      </c>
      <c r="M36" s="41" t="s">
        <v>183</v>
      </c>
      <c r="N36" s="42" t="s">
        <v>178</v>
      </c>
      <c r="O36" s="41" t="s">
        <v>48</v>
      </c>
      <c r="P36" s="57">
        <v>180</v>
      </c>
      <c r="Q36" s="41" t="s">
        <v>49</v>
      </c>
      <c r="R36" s="28" t="s">
        <v>50</v>
      </c>
      <c r="S36" s="87">
        <v>28710</v>
      </c>
      <c r="T36" s="88">
        <v>0</v>
      </c>
      <c r="U36" s="87">
        <v>46591</v>
      </c>
      <c r="V36" s="88">
        <v>0</v>
      </c>
      <c r="W36" s="87">
        <v>61549</v>
      </c>
      <c r="X36" s="88">
        <v>0</v>
      </c>
      <c r="Y36" s="87">
        <v>63281</v>
      </c>
      <c r="Z36" s="88">
        <v>0</v>
      </c>
      <c r="AA36" s="87">
        <v>63056</v>
      </c>
      <c r="AB36" s="88">
        <v>0</v>
      </c>
      <c r="AC36" s="87">
        <v>48359</v>
      </c>
      <c r="AD36" s="88">
        <v>0</v>
      </c>
      <c r="AE36" s="87">
        <v>21681</v>
      </c>
      <c r="AF36" s="88">
        <v>0</v>
      </c>
      <c r="AG36" s="87">
        <v>20475</v>
      </c>
      <c r="AH36" s="88">
        <v>0</v>
      </c>
      <c r="AI36" s="87">
        <v>4016</v>
      </c>
      <c r="AJ36" s="88">
        <v>0</v>
      </c>
      <c r="AK36" s="87">
        <v>1684</v>
      </c>
      <c r="AL36" s="88">
        <v>0</v>
      </c>
      <c r="AM36" s="87">
        <v>526</v>
      </c>
      <c r="AN36" s="88">
        <v>0</v>
      </c>
      <c r="AO36" s="87">
        <v>9514</v>
      </c>
      <c r="AP36" s="88">
        <v>0</v>
      </c>
      <c r="AQ36" s="87">
        <v>28710</v>
      </c>
      <c r="AR36" s="88">
        <v>0</v>
      </c>
      <c r="AS36" s="87">
        <v>46591</v>
      </c>
      <c r="AT36" s="88">
        <v>0</v>
      </c>
      <c r="AU36" s="87">
        <v>61549</v>
      </c>
      <c r="AV36" s="88">
        <v>0</v>
      </c>
      <c r="AW36" s="43" t="s">
        <v>318</v>
      </c>
      <c r="AX36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506292</v>
      </c>
      <c r="AY36" s="38">
        <f>Tabela114[[#This Row],[K50]]*20%</f>
        <v>101258.40000000001</v>
      </c>
      <c r="AZ36" s="39">
        <f>Tabela114[[#This Row],[K50]]+Tabela114[[#This Row],[K51]]</f>
        <v>607550.4</v>
      </c>
      <c r="BA36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0</v>
      </c>
      <c r="BB36" s="38">
        <f>Tabela114[[#This Row],[K53]]*20%</f>
        <v>0</v>
      </c>
      <c r="BC36" s="39">
        <f>Tabela114[[#This Row],[K53]]+Tabela114[[#This Row],[K54]]</f>
        <v>0</v>
      </c>
      <c r="BD36" s="37">
        <f>Tabela114[[#This Row],[K50]]+Tabela114[[#This Row],[K53]]</f>
        <v>506292</v>
      </c>
      <c r="BE36" s="38">
        <f>Tabela114[[#This Row],[K51]]+Tabela114[[#This Row],[K54]]</f>
        <v>101258.40000000001</v>
      </c>
      <c r="BF36" s="39">
        <f>Tabela114[[#This Row],[K52]]+Tabela114[[#This Row],[K55]]</f>
        <v>607550.4</v>
      </c>
      <c r="BG36" s="44" t="s">
        <v>51</v>
      </c>
      <c r="BH36" s="41" t="s">
        <v>333</v>
      </c>
      <c r="BI36" s="41" t="s">
        <v>52</v>
      </c>
      <c r="BJ36" s="74">
        <v>45565</v>
      </c>
      <c r="BK36" s="45" t="s">
        <v>319</v>
      </c>
      <c r="BL36" s="41" t="s">
        <v>320</v>
      </c>
      <c r="BM36" s="45" t="s">
        <v>342</v>
      </c>
      <c r="BN36" s="74">
        <v>45566</v>
      </c>
      <c r="BO36" s="64" t="s">
        <v>53</v>
      </c>
      <c r="BP36" s="80">
        <f>(100%*Tabela114[[#This Row],[K50]])/Tabela114[[#This Row],[K56]]</f>
        <v>1</v>
      </c>
      <c r="BQ36" s="81">
        <f>(100%*Tabela114[[#This Row],[K53]])/Tabela114[[#This Row],[K56]]</f>
        <v>0</v>
      </c>
    </row>
    <row r="37" spans="1:69" s="5" customFormat="1" ht="72.95" customHeight="1" x14ac:dyDescent="0.25">
      <c r="A37" s="117">
        <v>29</v>
      </c>
      <c r="B37" s="40" t="s">
        <v>220</v>
      </c>
      <c r="C37" s="41" t="s">
        <v>173</v>
      </c>
      <c r="D37" s="41" t="s">
        <v>179</v>
      </c>
      <c r="E37" s="41">
        <v>3</v>
      </c>
      <c r="F37" s="41" t="s">
        <v>180</v>
      </c>
      <c r="G37" s="41" t="s">
        <v>60</v>
      </c>
      <c r="H37" s="41" t="s">
        <v>179</v>
      </c>
      <c r="I37" s="41">
        <v>3</v>
      </c>
      <c r="J37" s="41" t="s">
        <v>43</v>
      </c>
      <c r="K37" s="41" t="s">
        <v>180</v>
      </c>
      <c r="L37" s="41" t="s">
        <v>60</v>
      </c>
      <c r="M37" s="41" t="s">
        <v>182</v>
      </c>
      <c r="N37" s="46" t="s">
        <v>226</v>
      </c>
      <c r="O37" s="41" t="s">
        <v>149</v>
      </c>
      <c r="P37" s="57">
        <v>110</v>
      </c>
      <c r="Q37" s="41" t="s">
        <v>49</v>
      </c>
      <c r="R37" s="36" t="s">
        <v>184</v>
      </c>
      <c r="S37" s="87">
        <v>5800</v>
      </c>
      <c r="T37" s="88">
        <v>0</v>
      </c>
      <c r="U37" s="87">
        <v>6000</v>
      </c>
      <c r="V37" s="88">
        <v>0</v>
      </c>
      <c r="W37" s="87">
        <v>6200</v>
      </c>
      <c r="X37" s="88">
        <v>0</v>
      </c>
      <c r="Y37" s="87">
        <v>5900</v>
      </c>
      <c r="Z37" s="88">
        <v>0</v>
      </c>
      <c r="AA37" s="87">
        <v>5700</v>
      </c>
      <c r="AB37" s="88">
        <v>0</v>
      </c>
      <c r="AC37" s="87">
        <v>5100</v>
      </c>
      <c r="AD37" s="88">
        <v>0</v>
      </c>
      <c r="AE37" s="87">
        <v>4800</v>
      </c>
      <c r="AF37" s="88">
        <v>0</v>
      </c>
      <c r="AG37" s="87">
        <v>5100</v>
      </c>
      <c r="AH37" s="88">
        <v>0</v>
      </c>
      <c r="AI37" s="87">
        <v>5100</v>
      </c>
      <c r="AJ37" s="88">
        <v>0</v>
      </c>
      <c r="AK37" s="87">
        <v>4200</v>
      </c>
      <c r="AL37" s="88">
        <v>0</v>
      </c>
      <c r="AM37" s="87">
        <v>4200</v>
      </c>
      <c r="AN37" s="88">
        <v>0</v>
      </c>
      <c r="AO37" s="87">
        <v>4200</v>
      </c>
      <c r="AP37" s="88">
        <v>0</v>
      </c>
      <c r="AQ37" s="87">
        <v>5800</v>
      </c>
      <c r="AR37" s="88">
        <v>0</v>
      </c>
      <c r="AS37" s="87">
        <v>6000</v>
      </c>
      <c r="AT37" s="88">
        <v>0</v>
      </c>
      <c r="AU37" s="87">
        <v>6200</v>
      </c>
      <c r="AV37" s="88">
        <v>0</v>
      </c>
      <c r="AW37" s="43" t="s">
        <v>318</v>
      </c>
      <c r="AX37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80300</v>
      </c>
      <c r="AY37" s="38">
        <f>Tabela114[[#This Row],[K50]]*20%</f>
        <v>16060</v>
      </c>
      <c r="AZ37" s="39">
        <f>Tabela114[[#This Row],[K50]]+Tabela114[[#This Row],[K51]]</f>
        <v>96360</v>
      </c>
      <c r="BA37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0</v>
      </c>
      <c r="BB37" s="38">
        <f>Tabela114[[#This Row],[K53]]*20%</f>
        <v>0</v>
      </c>
      <c r="BC37" s="39">
        <f>Tabela114[[#This Row],[K53]]+Tabela114[[#This Row],[K54]]</f>
        <v>0</v>
      </c>
      <c r="BD37" s="37">
        <f>Tabela114[[#This Row],[K50]]+Tabela114[[#This Row],[K53]]</f>
        <v>80300</v>
      </c>
      <c r="BE37" s="38">
        <f>Tabela114[[#This Row],[K51]]+Tabela114[[#This Row],[K54]]</f>
        <v>16060</v>
      </c>
      <c r="BF37" s="39">
        <f>Tabela114[[#This Row],[K52]]+Tabela114[[#This Row],[K55]]</f>
        <v>96360</v>
      </c>
      <c r="BG37" s="44" t="s">
        <v>68</v>
      </c>
      <c r="BH37" s="41" t="s">
        <v>333</v>
      </c>
      <c r="BI37" s="41" t="s">
        <v>52</v>
      </c>
      <c r="BJ37" s="74">
        <v>45565</v>
      </c>
      <c r="BK37" s="45" t="s">
        <v>319</v>
      </c>
      <c r="BL37" s="41" t="s">
        <v>320</v>
      </c>
      <c r="BM37" s="45" t="s">
        <v>342</v>
      </c>
      <c r="BN37" s="74">
        <v>45566</v>
      </c>
      <c r="BO37" s="64" t="s">
        <v>53</v>
      </c>
      <c r="BP37" s="80">
        <f>(100%*Tabela114[[#This Row],[K50]])/Tabela114[[#This Row],[K56]]</f>
        <v>1</v>
      </c>
      <c r="BQ37" s="81">
        <f>(100%*Tabela114[[#This Row],[K53]])/Tabela114[[#This Row],[K56]]</f>
        <v>0</v>
      </c>
    </row>
    <row r="38" spans="1:69" s="5" customFormat="1" ht="72.95" customHeight="1" x14ac:dyDescent="0.25">
      <c r="A38" s="117">
        <v>30</v>
      </c>
      <c r="B38" s="40" t="s">
        <v>220</v>
      </c>
      <c r="C38" s="41" t="s">
        <v>173</v>
      </c>
      <c r="D38" s="41" t="s">
        <v>179</v>
      </c>
      <c r="E38" s="41">
        <v>3</v>
      </c>
      <c r="F38" s="41" t="s">
        <v>180</v>
      </c>
      <c r="G38" s="41" t="s">
        <v>60</v>
      </c>
      <c r="H38" s="41" t="s">
        <v>179</v>
      </c>
      <c r="I38" s="41">
        <v>3</v>
      </c>
      <c r="J38" s="41" t="s">
        <v>43</v>
      </c>
      <c r="K38" s="41" t="s">
        <v>180</v>
      </c>
      <c r="L38" s="41" t="s">
        <v>60</v>
      </c>
      <c r="M38" s="41" t="s">
        <v>182</v>
      </c>
      <c r="N38" s="46" t="s">
        <v>227</v>
      </c>
      <c r="O38" s="41" t="s">
        <v>181</v>
      </c>
      <c r="P38" s="57">
        <v>110</v>
      </c>
      <c r="Q38" s="41" t="s">
        <v>49</v>
      </c>
      <c r="R38" s="28" t="s">
        <v>50</v>
      </c>
      <c r="S38" s="87">
        <v>6000</v>
      </c>
      <c r="T38" s="88">
        <v>6000</v>
      </c>
      <c r="U38" s="87">
        <v>6500</v>
      </c>
      <c r="V38" s="88">
        <v>6500</v>
      </c>
      <c r="W38" s="87">
        <v>7025</v>
      </c>
      <c r="X38" s="88">
        <v>7025</v>
      </c>
      <c r="Y38" s="87">
        <v>9500</v>
      </c>
      <c r="Z38" s="88">
        <v>9500</v>
      </c>
      <c r="AA38" s="87">
        <v>14100</v>
      </c>
      <c r="AB38" s="88">
        <v>14100</v>
      </c>
      <c r="AC38" s="87">
        <v>14500</v>
      </c>
      <c r="AD38" s="88">
        <v>14500</v>
      </c>
      <c r="AE38" s="87">
        <v>14500</v>
      </c>
      <c r="AF38" s="88">
        <v>14500</v>
      </c>
      <c r="AG38" s="87">
        <v>12550</v>
      </c>
      <c r="AH38" s="88">
        <v>12550</v>
      </c>
      <c r="AI38" s="87">
        <v>0</v>
      </c>
      <c r="AJ38" s="88">
        <v>0</v>
      </c>
      <c r="AK38" s="87">
        <v>0</v>
      </c>
      <c r="AL38" s="88">
        <v>0</v>
      </c>
      <c r="AM38" s="87">
        <v>0</v>
      </c>
      <c r="AN38" s="88">
        <v>0</v>
      </c>
      <c r="AO38" s="87">
        <v>350</v>
      </c>
      <c r="AP38" s="88">
        <v>350</v>
      </c>
      <c r="AQ38" s="87">
        <v>6000</v>
      </c>
      <c r="AR38" s="88">
        <v>6000</v>
      </c>
      <c r="AS38" s="87">
        <v>6500</v>
      </c>
      <c r="AT38" s="88">
        <v>6500</v>
      </c>
      <c r="AU38" s="87">
        <v>7025</v>
      </c>
      <c r="AV38" s="88">
        <v>7025</v>
      </c>
      <c r="AW38" s="43" t="s">
        <v>318</v>
      </c>
      <c r="AX38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104550</v>
      </c>
      <c r="AY38" s="38">
        <f>Tabela114[[#This Row],[K50]]*20%</f>
        <v>20910</v>
      </c>
      <c r="AZ38" s="39">
        <f>Tabela114[[#This Row],[K50]]+Tabela114[[#This Row],[K51]]</f>
        <v>125460</v>
      </c>
      <c r="BA38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104550</v>
      </c>
      <c r="BB38" s="38">
        <f>Tabela114[[#This Row],[K53]]*20%</f>
        <v>20910</v>
      </c>
      <c r="BC38" s="39">
        <f>Tabela114[[#This Row],[K53]]+Tabela114[[#This Row],[K54]]</f>
        <v>125460</v>
      </c>
      <c r="BD38" s="37">
        <f>Tabela114[[#This Row],[K50]]+Tabela114[[#This Row],[K53]]</f>
        <v>209100</v>
      </c>
      <c r="BE38" s="38">
        <f>Tabela114[[#This Row],[K51]]+Tabela114[[#This Row],[K54]]</f>
        <v>41820</v>
      </c>
      <c r="BF38" s="39">
        <f>Tabela114[[#This Row],[K52]]+Tabela114[[#This Row],[K55]]</f>
        <v>250920</v>
      </c>
      <c r="BG38" s="44" t="s">
        <v>68</v>
      </c>
      <c r="BH38" s="41" t="s">
        <v>333</v>
      </c>
      <c r="BI38" s="41" t="s">
        <v>52</v>
      </c>
      <c r="BJ38" s="74">
        <v>45565</v>
      </c>
      <c r="BK38" s="45" t="s">
        <v>319</v>
      </c>
      <c r="BL38" s="41" t="s">
        <v>320</v>
      </c>
      <c r="BM38" s="45" t="s">
        <v>342</v>
      </c>
      <c r="BN38" s="74">
        <v>45566</v>
      </c>
      <c r="BO38" s="64" t="s">
        <v>53</v>
      </c>
      <c r="BP38" s="80">
        <f>(100%*Tabela114[[#This Row],[K50]])/Tabela114[[#This Row],[K56]]</f>
        <v>0.5</v>
      </c>
      <c r="BQ38" s="81">
        <f>(100%*Tabela114[[#This Row],[K53]])/Tabela114[[#This Row],[K56]]</f>
        <v>0.5</v>
      </c>
    </row>
    <row r="39" spans="1:69" s="5" customFormat="1" ht="72.95" customHeight="1" x14ac:dyDescent="0.25">
      <c r="A39" s="117">
        <v>31</v>
      </c>
      <c r="B39" s="40" t="s">
        <v>220</v>
      </c>
      <c r="C39" s="41" t="s">
        <v>173</v>
      </c>
      <c r="D39" s="41" t="s">
        <v>179</v>
      </c>
      <c r="E39" s="41">
        <v>3</v>
      </c>
      <c r="F39" s="41" t="s">
        <v>180</v>
      </c>
      <c r="G39" s="41" t="s">
        <v>60</v>
      </c>
      <c r="H39" s="41" t="s">
        <v>179</v>
      </c>
      <c r="I39" s="41">
        <v>3</v>
      </c>
      <c r="J39" s="41" t="s">
        <v>43</v>
      </c>
      <c r="K39" s="41" t="s">
        <v>180</v>
      </c>
      <c r="L39" s="41" t="s">
        <v>60</v>
      </c>
      <c r="M39" s="41" t="s">
        <v>182</v>
      </c>
      <c r="N39" s="46" t="s">
        <v>228</v>
      </c>
      <c r="O39" s="41" t="s">
        <v>143</v>
      </c>
      <c r="P39" s="57" t="s">
        <v>185</v>
      </c>
      <c r="Q39" s="41" t="s">
        <v>49</v>
      </c>
      <c r="R39" s="28" t="s">
        <v>186</v>
      </c>
      <c r="S39" s="87">
        <v>631.75</v>
      </c>
      <c r="T39" s="88">
        <v>0</v>
      </c>
      <c r="U39" s="87">
        <v>900</v>
      </c>
      <c r="V39" s="88">
        <v>0</v>
      </c>
      <c r="W39" s="87">
        <v>12</v>
      </c>
      <c r="X39" s="88">
        <v>0</v>
      </c>
      <c r="Y39" s="87">
        <v>631.75</v>
      </c>
      <c r="Z39" s="88">
        <v>0</v>
      </c>
      <c r="AA39" s="87">
        <v>631.75</v>
      </c>
      <c r="AB39" s="88">
        <v>0</v>
      </c>
      <c r="AC39" s="87">
        <v>631.75</v>
      </c>
      <c r="AD39" s="88">
        <v>0</v>
      </c>
      <c r="AE39" s="87">
        <v>631.75</v>
      </c>
      <c r="AF39" s="88">
        <v>0</v>
      </c>
      <c r="AG39" s="87">
        <v>631.75</v>
      </c>
      <c r="AH39" s="88">
        <v>0</v>
      </c>
      <c r="AI39" s="87">
        <v>631.75</v>
      </c>
      <c r="AJ39" s="88">
        <v>0</v>
      </c>
      <c r="AK39" s="87">
        <v>631.75</v>
      </c>
      <c r="AL39" s="88">
        <v>0</v>
      </c>
      <c r="AM39" s="87">
        <v>631.75</v>
      </c>
      <c r="AN39" s="88">
        <v>0</v>
      </c>
      <c r="AO39" s="87">
        <v>631.75</v>
      </c>
      <c r="AP39" s="88">
        <v>0</v>
      </c>
      <c r="AQ39" s="87">
        <v>631.75</v>
      </c>
      <c r="AR39" s="88">
        <v>0</v>
      </c>
      <c r="AS39" s="87">
        <v>900</v>
      </c>
      <c r="AT39" s="88">
        <v>0</v>
      </c>
      <c r="AU39" s="87">
        <v>12</v>
      </c>
      <c r="AV39" s="88">
        <v>0</v>
      </c>
      <c r="AW39" s="43" t="s">
        <v>318</v>
      </c>
      <c r="AX39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8773.25</v>
      </c>
      <c r="AY39" s="38">
        <f>Tabela114[[#This Row],[K50]]*20%</f>
        <v>1754.65</v>
      </c>
      <c r="AZ39" s="39">
        <f>Tabela114[[#This Row],[K50]]+Tabela114[[#This Row],[K51]]</f>
        <v>10527.9</v>
      </c>
      <c r="BA39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0</v>
      </c>
      <c r="BB39" s="38">
        <f>Tabela114[[#This Row],[K53]]*20%</f>
        <v>0</v>
      </c>
      <c r="BC39" s="39">
        <f>Tabela114[[#This Row],[K53]]+Tabela114[[#This Row],[K54]]</f>
        <v>0</v>
      </c>
      <c r="BD39" s="37">
        <f>Tabela114[[#This Row],[K50]]+Tabela114[[#This Row],[K53]]</f>
        <v>8773.25</v>
      </c>
      <c r="BE39" s="38">
        <f>Tabela114[[#This Row],[K51]]+Tabela114[[#This Row],[K54]]</f>
        <v>1754.65</v>
      </c>
      <c r="BF39" s="39">
        <f>Tabela114[[#This Row],[K52]]+Tabela114[[#This Row],[K55]]</f>
        <v>10527.9</v>
      </c>
      <c r="BG39" s="44" t="s">
        <v>68</v>
      </c>
      <c r="BH39" s="41" t="s">
        <v>333</v>
      </c>
      <c r="BI39" s="41" t="s">
        <v>52</v>
      </c>
      <c r="BJ39" s="74">
        <v>45565</v>
      </c>
      <c r="BK39" s="45" t="s">
        <v>319</v>
      </c>
      <c r="BL39" s="41" t="s">
        <v>320</v>
      </c>
      <c r="BM39" s="45" t="s">
        <v>342</v>
      </c>
      <c r="BN39" s="74">
        <v>45566</v>
      </c>
      <c r="BO39" s="64" t="s">
        <v>53</v>
      </c>
      <c r="BP39" s="80">
        <f>(100%*Tabela114[[#This Row],[K50]])/Tabela114[[#This Row],[K56]]</f>
        <v>1</v>
      </c>
      <c r="BQ39" s="81">
        <f>(100%*Tabela114[[#This Row],[K53]])/Tabela114[[#This Row],[K56]]</f>
        <v>0</v>
      </c>
    </row>
    <row r="40" spans="1:69" s="5" customFormat="1" ht="72.95" customHeight="1" x14ac:dyDescent="0.25">
      <c r="A40" s="117">
        <v>32</v>
      </c>
      <c r="B40" s="40" t="s">
        <v>187</v>
      </c>
      <c r="C40" s="41" t="s">
        <v>188</v>
      </c>
      <c r="D40" s="41" t="s">
        <v>189</v>
      </c>
      <c r="E40" s="41">
        <v>55</v>
      </c>
      <c r="F40" s="41" t="s">
        <v>190</v>
      </c>
      <c r="G40" s="41" t="s">
        <v>191</v>
      </c>
      <c r="H40" s="41" t="s">
        <v>192</v>
      </c>
      <c r="I40" s="41">
        <v>30</v>
      </c>
      <c r="J40" s="41" t="s">
        <v>43</v>
      </c>
      <c r="K40" s="41" t="s">
        <v>193</v>
      </c>
      <c r="L40" s="41" t="s">
        <v>194</v>
      </c>
      <c r="M40" s="41" t="s">
        <v>61</v>
      </c>
      <c r="N40" s="48" t="s">
        <v>233</v>
      </c>
      <c r="O40" s="41" t="s">
        <v>103</v>
      </c>
      <c r="P40" s="58">
        <v>878</v>
      </c>
      <c r="Q40" s="41" t="s">
        <v>49</v>
      </c>
      <c r="R40" s="28" t="s">
        <v>63</v>
      </c>
      <c r="S40" s="87">
        <v>61036.5</v>
      </c>
      <c r="T40" s="88">
        <v>26158.5</v>
      </c>
      <c r="U40" s="87">
        <v>131375.29999999999</v>
      </c>
      <c r="V40" s="88">
        <v>56303.7</v>
      </c>
      <c r="W40" s="87">
        <v>177352.7</v>
      </c>
      <c r="X40" s="88">
        <v>76008.3</v>
      </c>
      <c r="Y40" s="87">
        <v>152854.79999999999</v>
      </c>
      <c r="Z40" s="88">
        <v>65509.2</v>
      </c>
      <c r="AA40" s="87">
        <v>149034.20000000001</v>
      </c>
      <c r="AB40" s="88">
        <v>63871.8</v>
      </c>
      <c r="AC40" s="87">
        <v>133305.20000000001</v>
      </c>
      <c r="AD40" s="88">
        <v>57130.8</v>
      </c>
      <c r="AE40" s="87">
        <v>70149.100000000006</v>
      </c>
      <c r="AF40" s="88">
        <v>30063.9</v>
      </c>
      <c r="AG40" s="87">
        <v>218.4</v>
      </c>
      <c r="AH40" s="88">
        <v>93.6</v>
      </c>
      <c r="AI40" s="87">
        <v>153.30000000000001</v>
      </c>
      <c r="AJ40" s="88">
        <v>65.7</v>
      </c>
      <c r="AK40" s="87">
        <v>129.5</v>
      </c>
      <c r="AL40" s="88">
        <v>55.5</v>
      </c>
      <c r="AM40" s="87">
        <v>0</v>
      </c>
      <c r="AN40" s="88">
        <v>0</v>
      </c>
      <c r="AO40" s="87">
        <v>0</v>
      </c>
      <c r="AP40" s="88">
        <v>0</v>
      </c>
      <c r="AQ40" s="87">
        <v>50163.4</v>
      </c>
      <c r="AR40" s="88">
        <v>21498.6</v>
      </c>
      <c r="AS40" s="87">
        <v>128292.5</v>
      </c>
      <c r="AT40" s="88">
        <v>54982.5</v>
      </c>
      <c r="AU40" s="87">
        <v>168947.8</v>
      </c>
      <c r="AV40" s="88">
        <v>72406.2</v>
      </c>
      <c r="AW40" s="43" t="s">
        <v>318</v>
      </c>
      <c r="AX40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1223012.7</v>
      </c>
      <c r="AY40" s="38">
        <f>Tabela114[[#This Row],[K50]]*20%</f>
        <v>244602.54</v>
      </c>
      <c r="AZ40" s="39">
        <f>Tabela114[[#This Row],[K50]]+Tabela114[[#This Row],[K51]]</f>
        <v>1467615.24</v>
      </c>
      <c r="BA40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524148.3</v>
      </c>
      <c r="BB40" s="38">
        <f>Tabela114[[#This Row],[K53]]*20%</f>
        <v>104829.66</v>
      </c>
      <c r="BC40" s="39">
        <f>Tabela114[[#This Row],[K53]]+Tabela114[[#This Row],[K54]]</f>
        <v>628977.96</v>
      </c>
      <c r="BD40" s="37">
        <f>Tabela114[[#This Row],[K50]]+Tabela114[[#This Row],[K53]]</f>
        <v>1747161</v>
      </c>
      <c r="BE40" s="38">
        <f>Tabela114[[#This Row],[K51]]+Tabela114[[#This Row],[K54]]</f>
        <v>349432.2</v>
      </c>
      <c r="BF40" s="39">
        <f>Tabela114[[#This Row],[K52]]+Tabela114[[#This Row],[K55]]</f>
        <v>2096593.2</v>
      </c>
      <c r="BG40" s="47" t="s">
        <v>68</v>
      </c>
      <c r="BH40" s="41" t="s">
        <v>328</v>
      </c>
      <c r="BI40" s="41" t="s">
        <v>52</v>
      </c>
      <c r="BJ40" s="74">
        <v>45565</v>
      </c>
      <c r="BK40" s="45" t="s">
        <v>319</v>
      </c>
      <c r="BL40" s="41" t="s">
        <v>320</v>
      </c>
      <c r="BM40" s="45" t="s">
        <v>342</v>
      </c>
      <c r="BN40" s="74">
        <v>45566</v>
      </c>
      <c r="BO40" s="64" t="s">
        <v>53</v>
      </c>
      <c r="BP40" s="80">
        <f>(100%*Tabela114[[#This Row],[K50]])/Tabela114[[#This Row],[K56]]</f>
        <v>0.7</v>
      </c>
      <c r="BQ40" s="81">
        <f>(100%*Tabela114[[#This Row],[K53]])/Tabela114[[#This Row],[K56]]</f>
        <v>0.3</v>
      </c>
    </row>
    <row r="41" spans="1:69" s="5" customFormat="1" ht="72.95" customHeight="1" x14ac:dyDescent="0.25">
      <c r="A41" s="117">
        <v>33</v>
      </c>
      <c r="B41" s="40" t="s">
        <v>195</v>
      </c>
      <c r="C41" s="41">
        <v>6310200771</v>
      </c>
      <c r="D41" s="41" t="s">
        <v>196</v>
      </c>
      <c r="E41" s="41">
        <v>5</v>
      </c>
      <c r="F41" s="41" t="s">
        <v>54</v>
      </c>
      <c r="G41" s="41" t="s">
        <v>55</v>
      </c>
      <c r="H41" s="41" t="s">
        <v>196</v>
      </c>
      <c r="I41" s="41">
        <v>5</v>
      </c>
      <c r="J41" s="41" t="s">
        <v>43</v>
      </c>
      <c r="K41" s="41" t="s">
        <v>54</v>
      </c>
      <c r="L41" s="41" t="s">
        <v>55</v>
      </c>
      <c r="M41" s="41" t="s">
        <v>74</v>
      </c>
      <c r="N41" s="46" t="s">
        <v>197</v>
      </c>
      <c r="O41" s="41" t="s">
        <v>198</v>
      </c>
      <c r="P41" s="58">
        <v>768</v>
      </c>
      <c r="Q41" s="41" t="s">
        <v>49</v>
      </c>
      <c r="R41" s="28" t="s">
        <v>199</v>
      </c>
      <c r="S41" s="87">
        <v>9000.6</v>
      </c>
      <c r="T41" s="88">
        <v>11999.4</v>
      </c>
      <c r="U41" s="87">
        <v>9000.6</v>
      </c>
      <c r="V41" s="88">
        <v>11999.4</v>
      </c>
      <c r="W41" s="87">
        <v>9000.6</v>
      </c>
      <c r="X41" s="88">
        <v>11999.4</v>
      </c>
      <c r="Y41" s="87">
        <v>9000.6</v>
      </c>
      <c r="Z41" s="88">
        <v>11999.4</v>
      </c>
      <c r="AA41" s="87">
        <v>9000.6</v>
      </c>
      <c r="AB41" s="88">
        <v>11999.4</v>
      </c>
      <c r="AC41" s="87">
        <v>9000.6</v>
      </c>
      <c r="AD41" s="88">
        <v>11999.4</v>
      </c>
      <c r="AE41" s="87">
        <v>9000.6</v>
      </c>
      <c r="AF41" s="88">
        <v>11999.4</v>
      </c>
      <c r="AG41" s="87">
        <v>9000.6</v>
      </c>
      <c r="AH41" s="88">
        <v>11999.4</v>
      </c>
      <c r="AI41" s="87">
        <v>9000.6</v>
      </c>
      <c r="AJ41" s="88">
        <v>11999.4</v>
      </c>
      <c r="AK41" s="87">
        <v>9000.6</v>
      </c>
      <c r="AL41" s="88">
        <v>11999.4</v>
      </c>
      <c r="AM41" s="87">
        <v>9000.6</v>
      </c>
      <c r="AN41" s="88">
        <v>11999.4</v>
      </c>
      <c r="AO41" s="87">
        <v>9000.6</v>
      </c>
      <c r="AP41" s="88">
        <v>11999.4</v>
      </c>
      <c r="AQ41" s="87">
        <v>9000.6</v>
      </c>
      <c r="AR41" s="88">
        <v>11999.4</v>
      </c>
      <c r="AS41" s="87">
        <v>9000.6</v>
      </c>
      <c r="AT41" s="88">
        <v>11999.4</v>
      </c>
      <c r="AU41" s="87">
        <v>9000.6</v>
      </c>
      <c r="AV41" s="88">
        <v>11999.4</v>
      </c>
      <c r="AW41" s="43" t="s">
        <v>318</v>
      </c>
      <c r="AX41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135009.00000000003</v>
      </c>
      <c r="AY41" s="38">
        <f>Tabela114[[#This Row],[K50]]*20%</f>
        <v>27001.800000000007</v>
      </c>
      <c r="AZ41" s="39">
        <f>Tabela114[[#This Row],[K50]]+Tabela114[[#This Row],[K51]]</f>
        <v>162010.80000000005</v>
      </c>
      <c r="BA41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179990.99999999994</v>
      </c>
      <c r="BB41" s="38">
        <f>Tabela114[[#This Row],[K53]]*20%</f>
        <v>35998.19999999999</v>
      </c>
      <c r="BC41" s="39">
        <f>Tabela114[[#This Row],[K53]]+Tabela114[[#This Row],[K54]]</f>
        <v>215989.19999999992</v>
      </c>
      <c r="BD41" s="37">
        <f>Tabela114[[#This Row],[K50]]+Tabela114[[#This Row],[K53]]</f>
        <v>315000</v>
      </c>
      <c r="BE41" s="38">
        <f>Tabela114[[#This Row],[K51]]+Tabela114[[#This Row],[K54]]</f>
        <v>63000</v>
      </c>
      <c r="BF41" s="39">
        <f>Tabela114[[#This Row],[K52]]+Tabela114[[#This Row],[K55]]</f>
        <v>378000</v>
      </c>
      <c r="BG41" s="44" t="s">
        <v>51</v>
      </c>
      <c r="BH41" s="41" t="s">
        <v>327</v>
      </c>
      <c r="BI41" s="41" t="s">
        <v>52</v>
      </c>
      <c r="BJ41" s="74">
        <v>45565</v>
      </c>
      <c r="BK41" s="45" t="s">
        <v>319</v>
      </c>
      <c r="BL41" s="41" t="s">
        <v>320</v>
      </c>
      <c r="BM41" s="45" t="s">
        <v>342</v>
      </c>
      <c r="BN41" s="74">
        <v>45566</v>
      </c>
      <c r="BO41" s="64" t="s">
        <v>53</v>
      </c>
      <c r="BP41" s="80">
        <f>(100%*Tabela114[[#This Row],[K50]])/Tabela114[[#This Row],[K56]]</f>
        <v>0.42860000000000009</v>
      </c>
      <c r="BQ41" s="81">
        <f>(100%*Tabela114[[#This Row],[K53]])/Tabela114[[#This Row],[K56]]</f>
        <v>0.5713999999999998</v>
      </c>
    </row>
    <row r="42" spans="1:69" s="5" customFormat="1" ht="72.95" customHeight="1" x14ac:dyDescent="0.25">
      <c r="A42" s="117">
        <v>34</v>
      </c>
      <c r="B42" s="40" t="s">
        <v>195</v>
      </c>
      <c r="C42" s="41">
        <v>6310200771</v>
      </c>
      <c r="D42" s="41" t="s">
        <v>196</v>
      </c>
      <c r="E42" s="41">
        <v>5</v>
      </c>
      <c r="F42" s="41" t="s">
        <v>54</v>
      </c>
      <c r="G42" s="41" t="s">
        <v>55</v>
      </c>
      <c r="H42" s="41" t="s">
        <v>200</v>
      </c>
      <c r="I42" s="41">
        <v>19</v>
      </c>
      <c r="J42" s="41" t="s">
        <v>43</v>
      </c>
      <c r="K42" s="41" t="s">
        <v>206</v>
      </c>
      <c r="L42" s="41" t="s">
        <v>201</v>
      </c>
      <c r="M42" s="41" t="s">
        <v>202</v>
      </c>
      <c r="N42" s="41" t="s">
        <v>203</v>
      </c>
      <c r="O42" s="41" t="s">
        <v>204</v>
      </c>
      <c r="P42" s="58">
        <v>713</v>
      </c>
      <c r="Q42" s="41" t="s">
        <v>49</v>
      </c>
      <c r="R42" s="28" t="s">
        <v>205</v>
      </c>
      <c r="S42" s="87">
        <v>32345.62</v>
      </c>
      <c r="T42" s="88">
        <v>16544.38</v>
      </c>
      <c r="U42" s="87">
        <v>39030.43</v>
      </c>
      <c r="V42" s="88">
        <v>19963.57</v>
      </c>
      <c r="W42" s="87">
        <v>35518.660000000003</v>
      </c>
      <c r="X42" s="88">
        <v>18167.34</v>
      </c>
      <c r="Y42" s="87">
        <v>56628.99</v>
      </c>
      <c r="Z42" s="88">
        <v>28965.01</v>
      </c>
      <c r="AA42" s="87">
        <v>36480.620000000003</v>
      </c>
      <c r="AB42" s="88">
        <v>18659.38</v>
      </c>
      <c r="AC42" s="87">
        <v>30766.39</v>
      </c>
      <c r="AD42" s="88">
        <v>15736.61</v>
      </c>
      <c r="AE42" s="87">
        <v>12944.2</v>
      </c>
      <c r="AF42" s="88">
        <v>6620.8</v>
      </c>
      <c r="AG42" s="87">
        <v>11924.02</v>
      </c>
      <c r="AH42" s="88">
        <v>6098.98</v>
      </c>
      <c r="AI42" s="87">
        <v>1306.6600000000001</v>
      </c>
      <c r="AJ42" s="88">
        <v>668.34</v>
      </c>
      <c r="AK42" s="87">
        <v>5076.46</v>
      </c>
      <c r="AL42" s="88">
        <v>2596.54</v>
      </c>
      <c r="AM42" s="87">
        <v>14708.03</v>
      </c>
      <c r="AN42" s="88">
        <v>7522.97</v>
      </c>
      <c r="AO42" s="87">
        <v>6306.37</v>
      </c>
      <c r="AP42" s="88">
        <v>3225.63</v>
      </c>
      <c r="AQ42" s="87">
        <v>32345.62</v>
      </c>
      <c r="AR42" s="88">
        <v>16544.38</v>
      </c>
      <c r="AS42" s="87">
        <v>39030.43</v>
      </c>
      <c r="AT42" s="88">
        <v>19963.57</v>
      </c>
      <c r="AU42" s="87">
        <v>35518.660000000003</v>
      </c>
      <c r="AV42" s="88">
        <v>18167.34</v>
      </c>
      <c r="AW42" s="43" t="s">
        <v>318</v>
      </c>
      <c r="AX42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389931.16000000003</v>
      </c>
      <c r="AY42" s="38">
        <f>Tabela114[[#This Row],[K50]]*20%</f>
        <v>77986.232000000004</v>
      </c>
      <c r="AZ42" s="39">
        <f>Tabela114[[#This Row],[K50]]+Tabela114[[#This Row],[K51]]</f>
        <v>467917.39200000005</v>
      </c>
      <c r="BA42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199444.84000000003</v>
      </c>
      <c r="BB42" s="38">
        <f>Tabela114[[#This Row],[K53]]*20%</f>
        <v>39888.968000000008</v>
      </c>
      <c r="BC42" s="39">
        <f>Tabela114[[#This Row],[K53]]+Tabela114[[#This Row],[K54]]</f>
        <v>239333.80800000002</v>
      </c>
      <c r="BD42" s="37">
        <f>Tabela114[[#This Row],[K50]]+Tabela114[[#This Row],[K53]]</f>
        <v>589376</v>
      </c>
      <c r="BE42" s="38">
        <f>Tabela114[[#This Row],[K51]]+Tabela114[[#This Row],[K54]]</f>
        <v>117875.20000000001</v>
      </c>
      <c r="BF42" s="39">
        <f>Tabela114[[#This Row],[K52]]+Tabela114[[#This Row],[K55]]</f>
        <v>707251.20000000007</v>
      </c>
      <c r="BG42" s="47" t="s">
        <v>201</v>
      </c>
      <c r="BH42" s="41" t="s">
        <v>327</v>
      </c>
      <c r="BI42" s="41" t="s">
        <v>52</v>
      </c>
      <c r="BJ42" s="74">
        <v>45565</v>
      </c>
      <c r="BK42" s="45" t="s">
        <v>319</v>
      </c>
      <c r="BL42" s="41" t="s">
        <v>320</v>
      </c>
      <c r="BM42" s="45" t="s">
        <v>342</v>
      </c>
      <c r="BN42" s="74">
        <v>45566</v>
      </c>
      <c r="BO42" s="64" t="s">
        <v>53</v>
      </c>
      <c r="BP42" s="80">
        <f>(100%*Tabela114[[#This Row],[K50]])/Tabela114[[#This Row],[K56]]</f>
        <v>0.66159999728526442</v>
      </c>
      <c r="BQ42" s="81">
        <f>(100%*Tabela114[[#This Row],[K53]])/Tabela114[[#This Row],[K56]]</f>
        <v>0.33840000271473564</v>
      </c>
    </row>
    <row r="43" spans="1:69" s="5" customFormat="1" ht="72.95" customHeight="1" x14ac:dyDescent="0.25">
      <c r="A43" s="117">
        <v>35</v>
      </c>
      <c r="B43" s="65" t="s">
        <v>221</v>
      </c>
      <c r="C43" s="66">
        <v>7831822694</v>
      </c>
      <c r="D43" s="57" t="s">
        <v>207</v>
      </c>
      <c r="E43" s="57">
        <v>6</v>
      </c>
      <c r="F43" s="57" t="s">
        <v>208</v>
      </c>
      <c r="G43" s="57" t="s">
        <v>209</v>
      </c>
      <c r="H43" s="57" t="s">
        <v>210</v>
      </c>
      <c r="I43" s="57">
        <v>31</v>
      </c>
      <c r="J43" s="57" t="s">
        <v>43</v>
      </c>
      <c r="K43" s="57" t="s">
        <v>211</v>
      </c>
      <c r="L43" s="57" t="s">
        <v>209</v>
      </c>
      <c r="M43" s="57" t="s">
        <v>212</v>
      </c>
      <c r="N43" s="67" t="s">
        <v>213</v>
      </c>
      <c r="O43" s="57" t="s">
        <v>214</v>
      </c>
      <c r="P43" s="57">
        <v>603</v>
      </c>
      <c r="Q43" s="57" t="s">
        <v>49</v>
      </c>
      <c r="R43" s="68" t="s">
        <v>56</v>
      </c>
      <c r="S43" s="108">
        <v>42209.37</v>
      </c>
      <c r="T43" s="109">
        <v>18963.63</v>
      </c>
      <c r="U43" s="108">
        <v>108614.28</v>
      </c>
      <c r="V43" s="107">
        <v>48797.72</v>
      </c>
      <c r="W43" s="108">
        <v>142163.46</v>
      </c>
      <c r="X43" s="107">
        <v>63870.54</v>
      </c>
      <c r="Y43" s="110">
        <v>166133.37</v>
      </c>
      <c r="Z43" s="107">
        <v>74639.63</v>
      </c>
      <c r="AA43" s="108">
        <v>115152.72</v>
      </c>
      <c r="AB43" s="107">
        <v>51735.28</v>
      </c>
      <c r="AC43" s="108">
        <v>99590.46</v>
      </c>
      <c r="AD43" s="107">
        <v>44743.54</v>
      </c>
      <c r="AE43" s="108">
        <v>69132.479999999996</v>
      </c>
      <c r="AF43" s="107">
        <v>31059.52</v>
      </c>
      <c r="AG43" s="108">
        <v>0</v>
      </c>
      <c r="AH43" s="107">
        <v>0</v>
      </c>
      <c r="AI43" s="108">
        <v>0</v>
      </c>
      <c r="AJ43" s="107">
        <v>0</v>
      </c>
      <c r="AK43" s="108">
        <v>0</v>
      </c>
      <c r="AL43" s="107">
        <v>0</v>
      </c>
      <c r="AM43" s="108">
        <v>0</v>
      </c>
      <c r="AN43" s="107">
        <v>0</v>
      </c>
      <c r="AO43" s="108">
        <v>0</v>
      </c>
      <c r="AP43" s="107">
        <v>0</v>
      </c>
      <c r="AQ43" s="108">
        <v>42209.37</v>
      </c>
      <c r="AR43" s="107">
        <v>18963.63</v>
      </c>
      <c r="AS43" s="108">
        <v>108614.28</v>
      </c>
      <c r="AT43" s="107">
        <v>48797.72</v>
      </c>
      <c r="AU43" s="108">
        <v>142163.46</v>
      </c>
      <c r="AV43" s="107">
        <v>63870.54</v>
      </c>
      <c r="AW43" s="43" t="s">
        <v>318</v>
      </c>
      <c r="AX43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1035983.2499999999</v>
      </c>
      <c r="AY43" s="38">
        <f>Tabela114[[#This Row],[K50]]*20%</f>
        <v>207196.65</v>
      </c>
      <c r="AZ43" s="39">
        <f>Tabela114[[#This Row],[K50]]+Tabela114[[#This Row],[K51]]</f>
        <v>1243179.8999999999</v>
      </c>
      <c r="BA43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465441.75000000006</v>
      </c>
      <c r="BB43" s="38">
        <f>Tabela114[[#This Row],[K53]]*20%</f>
        <v>93088.35000000002</v>
      </c>
      <c r="BC43" s="39">
        <f>Tabela114[[#This Row],[K53]]+Tabela114[[#This Row],[K54]]</f>
        <v>558530.10000000009</v>
      </c>
      <c r="BD43" s="37">
        <f>Tabela114[[#This Row],[K50]]+Tabela114[[#This Row],[K53]]</f>
        <v>1501425</v>
      </c>
      <c r="BE43" s="38">
        <f>Tabela114[[#This Row],[K51]]+Tabela114[[#This Row],[K54]]</f>
        <v>300285</v>
      </c>
      <c r="BF43" s="39">
        <f>Tabela114[[#This Row],[K52]]+Tabela114[[#This Row],[K55]]</f>
        <v>1801710</v>
      </c>
      <c r="BG43" s="56" t="s">
        <v>218</v>
      </c>
      <c r="BH43" s="57" t="s">
        <v>335</v>
      </c>
      <c r="BI43" s="41" t="s">
        <v>52</v>
      </c>
      <c r="BJ43" s="74">
        <v>45565</v>
      </c>
      <c r="BK43" s="45" t="s">
        <v>319</v>
      </c>
      <c r="BL43" s="41" t="s">
        <v>320</v>
      </c>
      <c r="BM43" s="45" t="s">
        <v>342</v>
      </c>
      <c r="BN43" s="74">
        <v>45566</v>
      </c>
      <c r="BO43" s="75" t="s">
        <v>53</v>
      </c>
      <c r="BP43" s="80">
        <f>(100%*Tabela114[[#This Row],[K50]])/Tabela114[[#This Row],[K56]]</f>
        <v>0.69</v>
      </c>
      <c r="BQ43" s="81">
        <f>(100%*Tabela114[[#This Row],[K53]])/Tabela114[[#This Row],[K56]]</f>
        <v>0.31000000000000005</v>
      </c>
    </row>
    <row r="44" spans="1:69" s="5" customFormat="1" ht="72.95" customHeight="1" x14ac:dyDescent="0.25">
      <c r="A44" s="117">
        <v>36</v>
      </c>
      <c r="B44" s="69" t="s">
        <v>221</v>
      </c>
      <c r="C44" s="70">
        <v>7831822694</v>
      </c>
      <c r="D44" s="71" t="s">
        <v>207</v>
      </c>
      <c r="E44" s="71">
        <v>6</v>
      </c>
      <c r="F44" s="71" t="s">
        <v>208</v>
      </c>
      <c r="G44" s="71" t="s">
        <v>209</v>
      </c>
      <c r="H44" s="71" t="s">
        <v>215</v>
      </c>
      <c r="I44" s="71" t="s">
        <v>216</v>
      </c>
      <c r="J44" s="41" t="s">
        <v>43</v>
      </c>
      <c r="K44" s="71" t="s">
        <v>208</v>
      </c>
      <c r="L44" s="71" t="s">
        <v>209</v>
      </c>
      <c r="M44" s="71" t="s">
        <v>212</v>
      </c>
      <c r="N44" s="72" t="s">
        <v>217</v>
      </c>
      <c r="O44" s="71" t="s">
        <v>214</v>
      </c>
      <c r="P44" s="71">
        <v>450</v>
      </c>
      <c r="Q44" s="71" t="s">
        <v>49</v>
      </c>
      <c r="R44" s="73" t="s">
        <v>56</v>
      </c>
      <c r="S44" s="108">
        <v>46174</v>
      </c>
      <c r="T44" s="88">
        <v>0</v>
      </c>
      <c r="U44" s="108">
        <v>81664</v>
      </c>
      <c r="V44" s="88">
        <v>0</v>
      </c>
      <c r="W44" s="108">
        <v>124261</v>
      </c>
      <c r="X44" s="88">
        <v>0</v>
      </c>
      <c r="Y44" s="111">
        <v>80929</v>
      </c>
      <c r="Z44" s="112">
        <v>0</v>
      </c>
      <c r="AA44" s="113">
        <v>116432</v>
      </c>
      <c r="AB44" s="112">
        <v>0</v>
      </c>
      <c r="AC44" s="113">
        <v>96247</v>
      </c>
      <c r="AD44" s="112">
        <v>0</v>
      </c>
      <c r="AE44" s="113">
        <v>34739</v>
      </c>
      <c r="AF44" s="88">
        <v>0</v>
      </c>
      <c r="AG44" s="108">
        <v>19812</v>
      </c>
      <c r="AH44" s="88">
        <v>0</v>
      </c>
      <c r="AI44" s="87">
        <v>3113</v>
      </c>
      <c r="AJ44" s="88">
        <v>0</v>
      </c>
      <c r="AK44" s="87">
        <v>1830</v>
      </c>
      <c r="AL44" s="88">
        <v>0</v>
      </c>
      <c r="AM44" s="87">
        <v>3459</v>
      </c>
      <c r="AN44" s="88">
        <v>0</v>
      </c>
      <c r="AO44" s="87">
        <v>3271</v>
      </c>
      <c r="AP44" s="88">
        <v>0</v>
      </c>
      <c r="AQ44" s="108">
        <v>46174</v>
      </c>
      <c r="AR44" s="88">
        <v>0</v>
      </c>
      <c r="AS44" s="108">
        <v>81664</v>
      </c>
      <c r="AT44" s="88">
        <v>0</v>
      </c>
      <c r="AU44" s="108">
        <v>124261</v>
      </c>
      <c r="AV44" s="88">
        <v>0</v>
      </c>
      <c r="AW44" s="43" t="s">
        <v>318</v>
      </c>
      <c r="AX44" s="37">
        <f>Tabela114[[#This Row],[K19]]+Tabela114[[#This Row],[K21]]+Tabela114[[#This Row],[K23]]+Tabela114[[#This Row],[K25]]+Tabela114[[#This Row],[K27]]+Tabela114[[#This Row],[K29]]+Tabela114[[#This Row],[K31]]+Tabela114[[#This Row],[K33]]+Tabela114[[#This Row],[K35]]+Tabela114[[#This Row],[K37]]+Tabela114[[#This Row],[K39]]+Tabela114[[#This Row],[K41]]+Tabela114[[#This Row],[K43]]+Tabela114[[#This Row],[K45]]+Tabela114[[#This Row],[K47]]</f>
        <v>864030</v>
      </c>
      <c r="AY44" s="38">
        <f>Tabela114[[#This Row],[K50]]*20%</f>
        <v>172806</v>
      </c>
      <c r="AZ44" s="39">
        <f>Tabela114[[#This Row],[K50]]+Tabela114[[#This Row],[K51]]</f>
        <v>1036836</v>
      </c>
      <c r="BA44" s="37">
        <f>Tabela114[[#This Row],[K20]]+Tabela114[[#This Row],[K22]]+Tabela114[[#This Row],[K24]]+Tabela114[[#This Row],[K26]]+Tabela114[[#This Row],[K28]]+Tabela114[[#This Row],[K30]]+Tabela114[[#This Row],[K32]]+Tabela114[[#This Row],[K34]]+Tabela114[[#This Row],[K36]]+Tabela114[[#This Row],[K38]]+Tabela114[[#This Row],[K40]]+Tabela114[[#This Row],[K42]]+Tabela114[[#This Row],[K44]]+Tabela114[[#This Row],[K46]]+Tabela114[[#This Row],[K48]]</f>
        <v>0</v>
      </c>
      <c r="BB44" s="38">
        <f>Tabela114[[#This Row],[K53]]*20%</f>
        <v>0</v>
      </c>
      <c r="BC44" s="39">
        <f>Tabela114[[#This Row],[K53]]+Tabela114[[#This Row],[K54]]</f>
        <v>0</v>
      </c>
      <c r="BD44" s="37">
        <f>Tabela114[[#This Row],[K50]]+Tabela114[[#This Row],[K53]]</f>
        <v>864030</v>
      </c>
      <c r="BE44" s="38">
        <f>Tabela114[[#This Row],[K51]]+Tabela114[[#This Row],[K54]]</f>
        <v>172806</v>
      </c>
      <c r="BF44" s="39">
        <f>Tabela114[[#This Row],[K52]]+Tabela114[[#This Row],[K55]]</f>
        <v>1036836</v>
      </c>
      <c r="BG44" s="44" t="s">
        <v>218</v>
      </c>
      <c r="BH44" s="57" t="s">
        <v>335</v>
      </c>
      <c r="BI44" s="41" t="s">
        <v>52</v>
      </c>
      <c r="BJ44" s="74">
        <v>45565</v>
      </c>
      <c r="BK44" s="45" t="s">
        <v>319</v>
      </c>
      <c r="BL44" s="41" t="s">
        <v>320</v>
      </c>
      <c r="BM44" s="45" t="s">
        <v>342</v>
      </c>
      <c r="BN44" s="74">
        <v>45566</v>
      </c>
      <c r="BO44" s="75" t="s">
        <v>53</v>
      </c>
      <c r="BP44" s="80">
        <f>(100%*Tabela114[[#This Row],[K50]])/Tabela114[[#This Row],[K56]]</f>
        <v>1</v>
      </c>
      <c r="BQ44" s="81">
        <f>(100%*Tabela114[[#This Row],[K53]])/Tabela114[[#This Row],[K56]]</f>
        <v>0</v>
      </c>
    </row>
    <row r="45" spans="1:69" ht="45" customHeight="1" x14ac:dyDescent="0.25">
      <c r="AW45" s="26" t="s">
        <v>35</v>
      </c>
      <c r="AX45" s="61">
        <f>SUBTOTAL(109,Tabela114[K50])</f>
        <v>41881014.609999999</v>
      </c>
      <c r="AY45" s="62">
        <f>SUBTOTAL(109,Tabela114[K51])</f>
        <v>8376202.9220000003</v>
      </c>
      <c r="AZ45" s="63">
        <f>SUBTOTAL(109,Tabela114[K52])</f>
        <v>50257217.53199999</v>
      </c>
      <c r="BA45" s="61">
        <f>SUBTOTAL(109,Tabela114[K53])</f>
        <v>8197361.7199999997</v>
      </c>
      <c r="BB45" s="62">
        <f>SUBTOTAL(109,Tabela114[K54])</f>
        <v>1639472.344</v>
      </c>
      <c r="BC45" s="63">
        <f>SUBTOTAL(109,Tabela114[K55])</f>
        <v>9836834.0639999993</v>
      </c>
      <c r="BD45" s="33">
        <f>SUBTOTAL(109,Tabela114[K56])</f>
        <v>50078376.329999998</v>
      </c>
      <c r="BE45" s="34">
        <f>SUBTOTAL(109,Tabela114[K57])</f>
        <v>10015675.265999999</v>
      </c>
      <c r="BF45" s="35">
        <f>SUBTOTAL(109,Tabela114[K58])</f>
        <v>60094051.596000001</v>
      </c>
      <c r="BG45" s="24"/>
    </row>
    <row r="46" spans="1:69" x14ac:dyDescent="0.25">
      <c r="BG46" s="24"/>
    </row>
    <row r="47" spans="1:69" x14ac:dyDescent="0.25">
      <c r="BG47" s="24"/>
    </row>
    <row r="48" spans="1:69" x14ac:dyDescent="0.25">
      <c r="B48" s="122"/>
      <c r="C48" s="123"/>
      <c r="D48" s="123"/>
      <c r="E48" s="123"/>
      <c r="F48" s="123"/>
      <c r="G48" s="123"/>
      <c r="H48" s="123"/>
      <c r="BG48" s="24"/>
    </row>
    <row r="49" spans="2:53" x14ac:dyDescent="0.25">
      <c r="B49" s="123"/>
      <c r="C49" s="123"/>
      <c r="D49" s="123"/>
      <c r="E49" s="123"/>
      <c r="F49" s="123"/>
      <c r="G49" s="123"/>
      <c r="H49" s="123"/>
    </row>
    <row r="61" spans="2:53" ht="18.75" x14ac:dyDescent="0.25">
      <c r="AX61" s="82"/>
      <c r="AY61" s="83"/>
      <c r="AZ61" s="83"/>
      <c r="BA61" s="83"/>
    </row>
  </sheetData>
  <mergeCells count="42">
    <mergeCell ref="BP5:BP6"/>
    <mergeCell ref="BQ5:BQ6"/>
    <mergeCell ref="BP4:BQ4"/>
    <mergeCell ref="AX4:AZ4"/>
    <mergeCell ref="BA4:BC4"/>
    <mergeCell ref="BD4:BF4"/>
    <mergeCell ref="BM6:BM7"/>
    <mergeCell ref="BN6:BN7"/>
    <mergeCell ref="BO6:BO7"/>
    <mergeCell ref="BH6:BH7"/>
    <mergeCell ref="BI6:BI7"/>
    <mergeCell ref="BJ6:BJ7"/>
    <mergeCell ref="BK6:BK7"/>
    <mergeCell ref="BG5:BG7"/>
    <mergeCell ref="BH5:BO5"/>
    <mergeCell ref="BL6:BL7"/>
    <mergeCell ref="A1:P3"/>
    <mergeCell ref="B5:G5"/>
    <mergeCell ref="H5:L5"/>
    <mergeCell ref="M5:R5"/>
    <mergeCell ref="Q6:Q7"/>
    <mergeCell ref="R6:R7"/>
    <mergeCell ref="A4:D4"/>
    <mergeCell ref="F6:F7"/>
    <mergeCell ref="G6:G7"/>
    <mergeCell ref="H6:H7"/>
    <mergeCell ref="L6:L7"/>
    <mergeCell ref="M6:M7"/>
    <mergeCell ref="A6:A7"/>
    <mergeCell ref="B6:B7"/>
    <mergeCell ref="C6:C7"/>
    <mergeCell ref="D6:D7"/>
    <mergeCell ref="AW5:AW6"/>
    <mergeCell ref="I6:I7"/>
    <mergeCell ref="J6:J7"/>
    <mergeCell ref="K6:K7"/>
    <mergeCell ref="S5:AV6"/>
    <mergeCell ref="B48:H49"/>
    <mergeCell ref="E6:E7"/>
    <mergeCell ref="N6:N7"/>
    <mergeCell ref="O6:O7"/>
    <mergeCell ref="P6:P7"/>
  </mergeCells>
  <phoneticPr fontId="10" type="noConversion"/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Dudzińska | Łukasiewicz - PIT</dc:creator>
  <cp:lastModifiedBy>Magdalena Dudzińska | Łukasiewicz – PIT</cp:lastModifiedBy>
  <dcterms:created xsi:type="dcterms:W3CDTF">2015-06-05T18:19:34Z</dcterms:created>
  <dcterms:modified xsi:type="dcterms:W3CDTF">2024-07-03T12:18:58Z</dcterms:modified>
</cp:coreProperties>
</file>