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0" windowWidth="15195" windowHeight="8040" activeTab="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'01'!$A$1:$H$88</definedName>
    <definedName name="_xlnm.Print_Area" localSheetId="1">'02'!$A$1:$H$78</definedName>
    <definedName name="_xlnm.Print_Area" localSheetId="5">'06'!$A$1:$H$22</definedName>
  </definedNames>
  <calcPr fullCalcOnLoad="1"/>
</workbook>
</file>

<file path=xl/sharedStrings.xml><?xml version="1.0" encoding="utf-8"?>
<sst xmlns="http://schemas.openxmlformats.org/spreadsheetml/2006/main" count="782" uniqueCount="217">
  <si>
    <t>Ilość</t>
  </si>
  <si>
    <t>ha</t>
  </si>
  <si>
    <t>X</t>
  </si>
  <si>
    <t>rh</t>
  </si>
  <si>
    <t>ch</t>
  </si>
  <si>
    <t>pozyskanie drewna</t>
  </si>
  <si>
    <t>Użyte skróty oznaczają:</t>
  </si>
  <si>
    <t>rh - roboczogodziny ręczne</t>
  </si>
  <si>
    <t>ch - roboczogodziny ciągnikowe</t>
  </si>
  <si>
    <t>.............................................................</t>
  </si>
  <si>
    <t>Pieczątka i podpis</t>
  </si>
  <si>
    <t>(osoby upoważnionej lub osób upoważnionych )</t>
  </si>
  <si>
    <t>zrywka mechaniczna</t>
  </si>
  <si>
    <t>podwóz mechaniczny</t>
  </si>
  <si>
    <t>......................, dnia ..........................20.......</t>
  </si>
  <si>
    <t>A</t>
  </si>
  <si>
    <t>B</t>
  </si>
  <si>
    <t>D</t>
  </si>
  <si>
    <t>E</t>
  </si>
  <si>
    <t>F</t>
  </si>
  <si>
    <t>G</t>
  </si>
  <si>
    <t>Wartość netto [PLN]</t>
  </si>
  <si>
    <t>Podatek VAT w %</t>
  </si>
  <si>
    <t>Wartość brutto [PLN]</t>
  </si>
  <si>
    <t>CWDPN</t>
  </si>
  <si>
    <t>ZRYWKA</t>
  </si>
  <si>
    <t>PODWOZ_DR</t>
  </si>
  <si>
    <t>POPR-WM</t>
  </si>
  <si>
    <t>SADZ-1KP</t>
  </si>
  <si>
    <t>SADZ-WM</t>
  </si>
  <si>
    <t>ROZDR-PP</t>
  </si>
  <si>
    <t>CP-NAT1</t>
  </si>
  <si>
    <t>CP-NAT2</t>
  </si>
  <si>
    <t>CP-SZTM1</t>
  </si>
  <si>
    <t>CP-SZTM2</t>
  </si>
  <si>
    <t>CW-SZTM</t>
  </si>
  <si>
    <t>CW-NAT</t>
  </si>
  <si>
    <t>CW-SZTIL</t>
  </si>
  <si>
    <t>WPOD-33N</t>
  </si>
  <si>
    <t>WPOD-63N</t>
  </si>
  <si>
    <t>KOSZ-CHN</t>
  </si>
  <si>
    <t>m3</t>
  </si>
  <si>
    <t>PUŁ-ŚW</t>
  </si>
  <si>
    <t>SMAR-PBIO</t>
  </si>
  <si>
    <t>GRODZ-DEM</t>
  </si>
  <si>
    <t>ZAB-REPEL</t>
  </si>
  <si>
    <t>PPOŻ-PORG</t>
  </si>
  <si>
    <t>PATR-PPOŻ</t>
  </si>
  <si>
    <t>OPAŁ</t>
  </si>
  <si>
    <t>m3- metry sześcienne</t>
  </si>
  <si>
    <t>H</t>
  </si>
  <si>
    <t>CP-SZTIL1</t>
  </si>
  <si>
    <t>ZAB-MCHRN</t>
  </si>
  <si>
    <t>BRON-SC</t>
  </si>
  <si>
    <t>OPR-SC</t>
  </si>
  <si>
    <t>ORKA-SC</t>
  </si>
  <si>
    <t>SIEW-GC</t>
  </si>
  <si>
    <t>SIEW-KC</t>
  </si>
  <si>
    <t>SPUL-C</t>
  </si>
  <si>
    <t>SPUL-SC</t>
  </si>
  <si>
    <t>WAŁ-SC</t>
  </si>
  <si>
    <t>WYC-SC</t>
  </si>
  <si>
    <t>WYOR-CK</t>
  </si>
  <si>
    <t>WYOR-CS</t>
  </si>
  <si>
    <t>ODN-PASC</t>
  </si>
  <si>
    <t>CP-SZTIL2</t>
  </si>
  <si>
    <t>KOSZ-PLAN</t>
  </si>
  <si>
    <t>WYK-POGCZ</t>
  </si>
  <si>
    <t>SPUL-SCG</t>
  </si>
  <si>
    <t>PIEL-RN</t>
  </si>
  <si>
    <t>GODZ RSP</t>
  </si>
  <si>
    <t>WYKO-ROŚL</t>
  </si>
  <si>
    <t>dowóz i pocięcie opału</t>
  </si>
  <si>
    <t>GOT-PPOŻ1</t>
  </si>
  <si>
    <t>GOT-PPOŻ2</t>
  </si>
  <si>
    <t>Grupa prac</t>
  </si>
  <si>
    <t>GODZ CSP</t>
  </si>
  <si>
    <t>Kody czynności</t>
  </si>
  <si>
    <t>ZAB-UPAK</t>
  </si>
  <si>
    <t>prace transportowe</t>
  </si>
  <si>
    <t>prace mechaniczne</t>
  </si>
  <si>
    <t>prace ręczne wykonywane bez konieczności wykorzystania narzędzi mechanicznych</t>
  </si>
  <si>
    <t>prace ręczne wykonywane z wykorzystaniem narzędzi mechanicznych</t>
  </si>
  <si>
    <t>naprawy, remonty, demontaże, patrole ppoż</t>
  </si>
  <si>
    <t>koszenie plantacji nasiennej</t>
  </si>
  <si>
    <t>gotowość przeciwpożarowa</t>
  </si>
  <si>
    <t>prace godzinowe ciągnik - pozyskanie i stan posiadania</t>
  </si>
  <si>
    <t>Jednostka rozliczeniowa</t>
  </si>
  <si>
    <t>Stawka jednostkowa [PLN]</t>
  </si>
  <si>
    <t>C</t>
  </si>
  <si>
    <t>KOSZTORYS OFERTOWY</t>
  </si>
  <si>
    <t>prace mechaniczne w szkółce leśnej</t>
  </si>
  <si>
    <t>dyżur przeciwpożarowy</t>
  </si>
  <si>
    <t>DYŻ-PPOŻ</t>
  </si>
  <si>
    <t>PORZ&gt;100</t>
  </si>
  <si>
    <t>KOSZ-ZIEL</t>
  </si>
  <si>
    <t xml:space="preserve">Załącznik nr 2.I. do SIWZ </t>
  </si>
  <si>
    <t xml:space="preserve">Załącznik nr 2.II. do SIWZ </t>
  </si>
  <si>
    <t>koszenie mieszanki zielonej na szkółce</t>
  </si>
  <si>
    <t>CWDN-D</t>
  </si>
  <si>
    <t>Pakiet nr I</t>
  </si>
  <si>
    <t>RAZEM CZĘŚĆ ZAMÓWIENIA NR I</t>
  </si>
  <si>
    <t>GODZ CH</t>
  </si>
  <si>
    <t>Leśnictwa Mirachowo, Bącka Huta i Kamionka</t>
  </si>
  <si>
    <t>PORZ-STOS</t>
  </si>
  <si>
    <t>ZAŁ-2LL</t>
  </si>
  <si>
    <t>ZAŁ-1IL</t>
  </si>
  <si>
    <t>ZAŁ-2IL</t>
  </si>
  <si>
    <t>DOŁ-1I</t>
  </si>
  <si>
    <t>DOŁ-2L</t>
  </si>
  <si>
    <t>DOŁ-2I</t>
  </si>
  <si>
    <t>DOŁ-4L</t>
  </si>
  <si>
    <t>ZAŁ-4LL</t>
  </si>
  <si>
    <t>CZYSZ-BUD</t>
  </si>
  <si>
    <t>grodzenie, rozgradzanie i konserwacja grodzeń upraw</t>
  </si>
  <si>
    <t>KONS-OGR</t>
  </si>
  <si>
    <t>KOR-PŚW</t>
  </si>
  <si>
    <t>Pakiet nr II</t>
  </si>
  <si>
    <t>Leśnictwa Glinne i Sierakowice</t>
  </si>
  <si>
    <t>RAZEM CZĘŚĆ ZAMÓWIENIA NR II</t>
  </si>
  <si>
    <t>USUW-ŚW-R</t>
  </si>
  <si>
    <t xml:space="preserve">Załącznik nr 2.III. do SIWZ </t>
  </si>
  <si>
    <t>Pakiet nr III</t>
  </si>
  <si>
    <t>Leśnictwa Sianowo i Dzierżążno</t>
  </si>
  <si>
    <t>RAZEM CZĘŚĆ ZAMÓWIENIA NR III</t>
  </si>
  <si>
    <t>pozyskanie drewna harwesterem</t>
  </si>
  <si>
    <t>CWDMN</t>
  </si>
  <si>
    <t>GOT-PPOŻ3</t>
  </si>
  <si>
    <t>RAZEM CZĘŚĆ ZAMÓWIENIA NR IV</t>
  </si>
  <si>
    <t xml:space="preserve">Załącznik nr 2.IV. do SIWZ </t>
  </si>
  <si>
    <t>Pakiet nr IV</t>
  </si>
  <si>
    <t>Leśnictwa Kiełpino, Bilowo i szkółka leśna Kiełpino</t>
  </si>
  <si>
    <t>KOSZ ARB</t>
  </si>
  <si>
    <t>SIEW-DC</t>
  </si>
  <si>
    <t>SIEW-NC</t>
  </si>
  <si>
    <t>GOT-PPOŻ4</t>
  </si>
  <si>
    <t xml:space="preserve">Załącznik nr 2.V. do SIWZ </t>
  </si>
  <si>
    <t>Pakiet nr V</t>
  </si>
  <si>
    <t>Leśnictwa Przewóz, Kolańska Huta, Uniradze i Sikorzyno</t>
  </si>
  <si>
    <t>RAZEM CZĘŚĆ ZAMÓWIENIA NR V</t>
  </si>
  <si>
    <t>GOT-PPOŻ5</t>
  </si>
  <si>
    <t>PUŁ-SO</t>
  </si>
  <si>
    <t>KOR-PSO</t>
  </si>
  <si>
    <t>dn - dni</t>
  </si>
  <si>
    <t>dn</t>
  </si>
  <si>
    <t>GODZ-CH</t>
  </si>
  <si>
    <t>GODZ-RH</t>
  </si>
  <si>
    <t>ha - hektary</t>
  </si>
  <si>
    <t>maszynowe pozyskanie drewna</t>
  </si>
  <si>
    <t>Pakiet nr VI</t>
  </si>
  <si>
    <t>Teren Nadleśnictwa Kartuzy</t>
  </si>
  <si>
    <t>RAZEM CZĘŚĆ ZAMÓWIENIA NR VI</t>
  </si>
  <si>
    <t xml:space="preserve">Załącznik nr 2.VI. do SIWZ </t>
  </si>
  <si>
    <t>GODZ RP</t>
  </si>
  <si>
    <t>m3p</t>
  </si>
  <si>
    <t>porządkowanie powierzchni z chrustu, gałęzi</t>
  </si>
  <si>
    <t>SADZ-1M</t>
  </si>
  <si>
    <t>GODZ-CHX</t>
  </si>
  <si>
    <t>DOŁ-1L</t>
  </si>
  <si>
    <t>ZAŁ-1LL</t>
  </si>
  <si>
    <t>GRODZ-SN</t>
  </si>
  <si>
    <t>GODZ-RHX</t>
  </si>
  <si>
    <t>WYN-ŚW-R</t>
  </si>
  <si>
    <t>PORZ-SPAL</t>
  </si>
  <si>
    <t>GODZ CP</t>
  </si>
  <si>
    <t>m3p - metry przestrzenne</t>
  </si>
  <si>
    <t>ZD-ŚW</t>
  </si>
  <si>
    <t>WYK-TAL40</t>
  </si>
  <si>
    <t>PRZ-TALSA</t>
  </si>
  <si>
    <t>prace godzinowe ciągnik - pozyskanie</t>
  </si>
  <si>
    <t>WPOD-32G</t>
  </si>
  <si>
    <t xml:space="preserve"> WŁÓK-SC</t>
  </si>
  <si>
    <t>prace ręczne w szkółce leśnej</t>
  </si>
  <si>
    <t>DMONT-DS</t>
  </si>
  <si>
    <t>MONT-DESS</t>
  </si>
  <si>
    <t>OPR-PSPAL</t>
  </si>
  <si>
    <t>ZAPR-NAS</t>
  </si>
  <si>
    <t>MONT-DESN</t>
  </si>
  <si>
    <t>NAW-MINER</t>
  </si>
  <si>
    <t>PIEL-NAM</t>
  </si>
  <si>
    <t>WYJ-2LN</t>
  </si>
  <si>
    <t>SIEW-NR</t>
  </si>
  <si>
    <t>SIEW-ZIEL</t>
  </si>
  <si>
    <t>OSŁ-ATM</t>
  </si>
  <si>
    <t>OSŁ-REG</t>
  </si>
  <si>
    <t>PIEL-RN1</t>
  </si>
  <si>
    <t>PRZEZ-RN</t>
  </si>
  <si>
    <t>SPUL-R</t>
  </si>
  <si>
    <t>SPUL-R1</t>
  </si>
  <si>
    <t>SZUK-PĘDR</t>
  </si>
  <si>
    <t>GRAB-R</t>
  </si>
  <si>
    <t>SZK-1R</t>
  </si>
  <si>
    <t>SORT-1I</t>
  </si>
  <si>
    <t>SORT-1L</t>
  </si>
  <si>
    <t>SORT-2I</t>
  </si>
  <si>
    <t>SORT-2L</t>
  </si>
  <si>
    <t>SORT-4L</t>
  </si>
  <si>
    <t>WIĄZ-PE</t>
  </si>
  <si>
    <t>WYJ-1IR</t>
  </si>
  <si>
    <t>WYJ-1IW</t>
  </si>
  <si>
    <t>WYJ-1LR</t>
  </si>
  <si>
    <t>WYJ-2IR</t>
  </si>
  <si>
    <t>WYJ-2IW</t>
  </si>
  <si>
    <t>WYJ-2LR</t>
  </si>
  <si>
    <t>WYJ-2LW</t>
  </si>
  <si>
    <t>WYJ-4LS</t>
  </si>
  <si>
    <t>PRZ-NAS</t>
  </si>
  <si>
    <t>SIEW-R</t>
  </si>
  <si>
    <t>sadzenie ręczne</t>
  </si>
  <si>
    <t>SADZ-BC</t>
  </si>
  <si>
    <t>OBAL-REZ</t>
  </si>
  <si>
    <t>WYN-GAŁ-R</t>
  </si>
  <si>
    <t>USUW-P-R</t>
  </si>
  <si>
    <t>usuwanie podrostu z rezerwatu</t>
  </si>
  <si>
    <t>pozostałe działania ochronne w rezerwacie</t>
  </si>
  <si>
    <t>wynoszenie gałęzi po wyciętych świerkach w rezerwacie</t>
  </si>
  <si>
    <t>usuwanie świerka z rezerwacie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</si>
</sst>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"/>
      <family val="0"/>
    </font>
    <font>
      <sz val="10"/>
      <name val="Courier New"/>
      <family val="3"/>
    </font>
    <font>
      <b/>
      <sz val="12"/>
      <name val="Courier New"/>
      <family val="3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view="pageBreakPreview" zoomScale="90" zoomScaleSheetLayoutView="90" zoomScalePageLayoutView="0" workbookViewId="0" topLeftCell="A7">
      <selection activeCell="C81" sqref="C81"/>
    </sheetView>
  </sheetViews>
  <sheetFormatPr defaultColWidth="9.140625" defaultRowHeight="12.75"/>
  <cols>
    <col min="1" max="1" width="24.57421875" style="0" customWidth="1"/>
    <col min="2" max="2" width="13.421875" style="0" customWidth="1"/>
    <col min="3" max="3" width="12.140625" style="0" customWidth="1"/>
    <col min="4" max="4" width="10.28125" style="0" customWidth="1"/>
    <col min="5" max="5" width="11.421875" style="0" customWidth="1"/>
    <col min="6" max="6" width="19.57421875" style="0" customWidth="1"/>
    <col min="7" max="7" width="8.28125" style="0" customWidth="1"/>
    <col min="8" max="8" width="20.57421875" style="9" customWidth="1"/>
    <col min="9" max="9" width="14.28125" style="0" customWidth="1"/>
  </cols>
  <sheetData>
    <row r="1" ht="14.25">
      <c r="H1" s="42" t="s">
        <v>96</v>
      </c>
    </row>
    <row r="2" spans="1:7" ht="18">
      <c r="A2" s="3" t="s">
        <v>90</v>
      </c>
      <c r="B2" s="3"/>
      <c r="C2" s="1"/>
      <c r="D2" s="2"/>
      <c r="F2" s="41"/>
      <c r="G2" s="41"/>
    </row>
    <row r="3" spans="1:4" ht="13.5">
      <c r="A3" s="1"/>
      <c r="B3" s="1"/>
      <c r="C3" s="1"/>
      <c r="D3" s="2"/>
    </row>
    <row r="4" spans="1:9" ht="16.5">
      <c r="A4" s="4" t="s">
        <v>100</v>
      </c>
      <c r="B4" s="25"/>
      <c r="C4" s="26"/>
      <c r="D4" s="27"/>
      <c r="E4" s="28"/>
      <c r="F4" s="28"/>
      <c r="G4" s="29"/>
      <c r="H4" s="27"/>
      <c r="I4" s="30"/>
    </row>
    <row r="5" spans="1:9" ht="22.5" customHeight="1">
      <c r="A5" s="107" t="s">
        <v>103</v>
      </c>
      <c r="B5" s="107"/>
      <c r="C5" s="107"/>
      <c r="D5" s="107"/>
      <c r="E5" s="107"/>
      <c r="F5" s="107"/>
      <c r="G5" s="107"/>
      <c r="H5" s="107"/>
      <c r="I5" s="40"/>
    </row>
    <row r="6" spans="1:9" ht="12.75">
      <c r="A6" s="8"/>
      <c r="B6" s="8"/>
      <c r="C6" s="14"/>
      <c r="D6" s="14"/>
      <c r="E6" s="14"/>
      <c r="F6" s="14"/>
      <c r="G6" s="14"/>
      <c r="H6" s="15"/>
      <c r="I6" s="14"/>
    </row>
    <row r="7" spans="1:9" ht="45" customHeight="1">
      <c r="A7" s="34" t="s">
        <v>75</v>
      </c>
      <c r="B7" s="34" t="s">
        <v>77</v>
      </c>
      <c r="C7" s="34" t="s">
        <v>87</v>
      </c>
      <c r="D7" s="34" t="s">
        <v>0</v>
      </c>
      <c r="E7" s="34" t="s">
        <v>88</v>
      </c>
      <c r="F7" s="34" t="s">
        <v>21</v>
      </c>
      <c r="G7" s="34" t="s">
        <v>22</v>
      </c>
      <c r="H7" s="34" t="s">
        <v>23</v>
      </c>
      <c r="I7" s="14"/>
    </row>
    <row r="8" spans="1:9" ht="9.75" customHeight="1">
      <c r="A8" s="38" t="s">
        <v>15</v>
      </c>
      <c r="B8" s="38" t="s">
        <v>16</v>
      </c>
      <c r="C8" s="38" t="s">
        <v>89</v>
      </c>
      <c r="D8" s="38" t="s">
        <v>17</v>
      </c>
      <c r="E8" s="38" t="s">
        <v>18</v>
      </c>
      <c r="F8" s="38" t="s">
        <v>19</v>
      </c>
      <c r="G8" s="38" t="s">
        <v>20</v>
      </c>
      <c r="H8" s="38" t="s">
        <v>50</v>
      </c>
      <c r="I8" s="14"/>
    </row>
    <row r="9" spans="1:9" ht="9.75" customHeight="1">
      <c r="A9" s="39"/>
      <c r="B9" s="39"/>
      <c r="C9" s="39"/>
      <c r="D9" s="39"/>
      <c r="E9" s="39"/>
      <c r="F9" s="39"/>
      <c r="G9" s="39"/>
      <c r="H9" s="39"/>
      <c r="I9" s="14"/>
    </row>
    <row r="10" spans="1:9" ht="18" customHeight="1">
      <c r="A10" s="80" t="s">
        <v>5</v>
      </c>
      <c r="B10" s="35" t="s">
        <v>24</v>
      </c>
      <c r="C10" s="82" t="s">
        <v>3</v>
      </c>
      <c r="D10" s="84">
        <v>27648.69</v>
      </c>
      <c r="E10" s="86"/>
      <c r="F10" s="86"/>
      <c r="G10" s="82">
        <v>8</v>
      </c>
      <c r="H10" s="77"/>
      <c r="I10" s="14"/>
    </row>
    <row r="11" spans="1:9" ht="18" customHeight="1">
      <c r="A11" s="81"/>
      <c r="B11" s="35" t="s">
        <v>99</v>
      </c>
      <c r="C11" s="83"/>
      <c r="D11" s="85"/>
      <c r="E11" s="87"/>
      <c r="F11" s="87"/>
      <c r="G11" s="83"/>
      <c r="H11" s="78"/>
      <c r="I11" s="14"/>
    </row>
    <row r="12" spans="1:9" ht="28.5" customHeight="1">
      <c r="A12" s="67" t="s">
        <v>125</v>
      </c>
      <c r="B12" s="35" t="s">
        <v>126</v>
      </c>
      <c r="C12" s="49" t="s">
        <v>41</v>
      </c>
      <c r="D12" s="48">
        <v>29</v>
      </c>
      <c r="E12" s="46"/>
      <c r="F12" s="46"/>
      <c r="G12" s="16">
        <v>8</v>
      </c>
      <c r="H12" s="45"/>
      <c r="I12" s="14"/>
    </row>
    <row r="13" spans="1:9" ht="37.5" customHeight="1">
      <c r="A13" s="63" t="s">
        <v>12</v>
      </c>
      <c r="B13" s="31" t="s">
        <v>25</v>
      </c>
      <c r="C13" s="16" t="s">
        <v>41</v>
      </c>
      <c r="D13" s="52">
        <v>17467</v>
      </c>
      <c r="E13" s="36"/>
      <c r="F13" s="36"/>
      <c r="G13" s="16">
        <v>8</v>
      </c>
      <c r="H13" s="43"/>
      <c r="I13" s="14"/>
    </row>
    <row r="14" spans="1:9" ht="37.5" customHeight="1">
      <c r="A14" s="63" t="s">
        <v>13</v>
      </c>
      <c r="B14" s="35" t="s">
        <v>26</v>
      </c>
      <c r="C14" s="16" t="s">
        <v>41</v>
      </c>
      <c r="D14" s="52">
        <v>300</v>
      </c>
      <c r="E14" s="36"/>
      <c r="F14" s="36"/>
      <c r="G14" s="16">
        <v>8</v>
      </c>
      <c r="H14" s="43"/>
      <c r="I14" s="14"/>
    </row>
    <row r="15" spans="1:9" ht="24.75" customHeight="1">
      <c r="A15" s="80" t="s">
        <v>86</v>
      </c>
      <c r="B15" s="35" t="s">
        <v>164</v>
      </c>
      <c r="C15" s="82" t="s">
        <v>4</v>
      </c>
      <c r="D15" s="84">
        <f>60+4</f>
        <v>64</v>
      </c>
      <c r="E15" s="86"/>
      <c r="F15" s="86"/>
      <c r="G15" s="82">
        <v>8</v>
      </c>
      <c r="H15" s="77"/>
      <c r="I15" s="14"/>
    </row>
    <row r="16" spans="1:9" ht="24.75" customHeight="1">
      <c r="A16" s="81"/>
      <c r="B16" s="35" t="s">
        <v>76</v>
      </c>
      <c r="C16" s="83"/>
      <c r="D16" s="85"/>
      <c r="E16" s="87"/>
      <c r="F16" s="87"/>
      <c r="G16" s="83"/>
      <c r="H16" s="78"/>
      <c r="I16" s="14"/>
    </row>
    <row r="17" spans="1:9" ht="37.5" customHeight="1">
      <c r="A17" s="80" t="s">
        <v>79</v>
      </c>
      <c r="B17" s="31" t="s">
        <v>145</v>
      </c>
      <c r="C17" s="16" t="s">
        <v>4</v>
      </c>
      <c r="D17" s="52">
        <f>43</f>
        <v>43</v>
      </c>
      <c r="E17" s="37"/>
      <c r="F17" s="37"/>
      <c r="G17" s="16">
        <v>8</v>
      </c>
      <c r="H17" s="43"/>
      <c r="I17" s="14"/>
    </row>
    <row r="18" spans="1:9" ht="37.5" customHeight="1">
      <c r="A18" s="81"/>
      <c r="B18" s="31" t="s">
        <v>157</v>
      </c>
      <c r="C18" s="16" t="s">
        <v>4</v>
      </c>
      <c r="D18" s="61">
        <f>42+8.72+1.45+12+4</f>
        <v>68.17</v>
      </c>
      <c r="E18" s="37"/>
      <c r="F18" s="37"/>
      <c r="G18" s="16">
        <v>23</v>
      </c>
      <c r="H18" s="43"/>
      <c r="I18" s="14"/>
    </row>
    <row r="19" spans="1:9" ht="15" customHeight="1">
      <c r="A19" s="98" t="s">
        <v>80</v>
      </c>
      <c r="B19" s="31" t="s">
        <v>30</v>
      </c>
      <c r="C19" s="79" t="s">
        <v>4</v>
      </c>
      <c r="D19" s="84">
        <f>158.7+103.62+4.5+1</f>
        <v>267.82</v>
      </c>
      <c r="E19" s="96"/>
      <c r="F19" s="96"/>
      <c r="G19" s="79">
        <v>8</v>
      </c>
      <c r="H19" s="88"/>
      <c r="I19" s="14"/>
    </row>
    <row r="20" spans="1:9" ht="15" customHeight="1">
      <c r="A20" s="98"/>
      <c r="B20" s="31" t="s">
        <v>145</v>
      </c>
      <c r="C20" s="79"/>
      <c r="D20" s="95"/>
      <c r="E20" s="96"/>
      <c r="F20" s="96"/>
      <c r="G20" s="79"/>
      <c r="H20" s="88"/>
      <c r="I20" s="14"/>
    </row>
    <row r="21" spans="1:9" ht="15" customHeight="1">
      <c r="A21" s="98"/>
      <c r="B21" s="31" t="s">
        <v>67</v>
      </c>
      <c r="C21" s="79"/>
      <c r="D21" s="95"/>
      <c r="E21" s="96"/>
      <c r="F21" s="96"/>
      <c r="G21" s="79"/>
      <c r="H21" s="88"/>
      <c r="I21" s="14"/>
    </row>
    <row r="22" spans="1:9" ht="15" customHeight="1">
      <c r="A22" s="98"/>
      <c r="B22" s="31" t="s">
        <v>166</v>
      </c>
      <c r="C22" s="79"/>
      <c r="D22" s="95"/>
      <c r="E22" s="96"/>
      <c r="F22" s="96"/>
      <c r="G22" s="79"/>
      <c r="H22" s="88"/>
      <c r="I22" s="14"/>
    </row>
    <row r="23" spans="1:9" ht="27.75" customHeight="1">
      <c r="A23" s="66" t="s">
        <v>155</v>
      </c>
      <c r="B23" s="31" t="s">
        <v>104</v>
      </c>
      <c r="C23" s="21" t="s">
        <v>154</v>
      </c>
      <c r="D23" s="52">
        <v>40</v>
      </c>
      <c r="E23" s="62"/>
      <c r="F23" s="62"/>
      <c r="G23" s="21">
        <v>8</v>
      </c>
      <c r="H23" s="60"/>
      <c r="I23" s="14"/>
    </row>
    <row r="24" spans="1:9" ht="15" customHeight="1">
      <c r="A24" s="80" t="s">
        <v>81</v>
      </c>
      <c r="B24" s="51" t="s">
        <v>105</v>
      </c>
      <c r="C24" s="104" t="s">
        <v>3</v>
      </c>
      <c r="D24" s="84">
        <f>389.75+102.5+5+84+100.07+17.04+549.48+8.4+183+8+218.2+22+50</f>
        <v>1737.44</v>
      </c>
      <c r="E24" s="86"/>
      <c r="F24" s="86"/>
      <c r="G24" s="82">
        <v>8</v>
      </c>
      <c r="H24" s="77"/>
      <c r="I24" s="14"/>
    </row>
    <row r="25" spans="1:9" ht="15" customHeight="1">
      <c r="A25" s="103"/>
      <c r="B25" s="51" t="s">
        <v>159</v>
      </c>
      <c r="C25" s="105"/>
      <c r="D25" s="95"/>
      <c r="E25" s="89"/>
      <c r="F25" s="89"/>
      <c r="G25" s="94"/>
      <c r="H25" s="90"/>
      <c r="I25" s="14"/>
    </row>
    <row r="26" spans="1:9" ht="15" customHeight="1">
      <c r="A26" s="103"/>
      <c r="B26" s="51" t="s">
        <v>106</v>
      </c>
      <c r="C26" s="105"/>
      <c r="D26" s="95"/>
      <c r="E26" s="89"/>
      <c r="F26" s="89"/>
      <c r="G26" s="94"/>
      <c r="H26" s="90"/>
      <c r="I26" s="14"/>
    </row>
    <row r="27" spans="1:9" ht="15" customHeight="1">
      <c r="A27" s="103"/>
      <c r="B27" s="51" t="s">
        <v>107</v>
      </c>
      <c r="C27" s="105"/>
      <c r="D27" s="95"/>
      <c r="E27" s="89"/>
      <c r="F27" s="89"/>
      <c r="G27" s="94"/>
      <c r="H27" s="90"/>
      <c r="I27" s="14"/>
    </row>
    <row r="28" spans="1:9" ht="15" customHeight="1">
      <c r="A28" s="103"/>
      <c r="B28" s="51" t="s">
        <v>108</v>
      </c>
      <c r="C28" s="105"/>
      <c r="D28" s="95"/>
      <c r="E28" s="89"/>
      <c r="F28" s="89"/>
      <c r="G28" s="94"/>
      <c r="H28" s="90"/>
      <c r="I28" s="14"/>
    </row>
    <row r="29" spans="1:9" ht="15" customHeight="1">
      <c r="A29" s="103"/>
      <c r="B29" s="51" t="s">
        <v>158</v>
      </c>
      <c r="C29" s="105"/>
      <c r="D29" s="95"/>
      <c r="E29" s="89"/>
      <c r="F29" s="89"/>
      <c r="G29" s="94"/>
      <c r="H29" s="90"/>
      <c r="I29" s="14"/>
    </row>
    <row r="30" spans="1:9" ht="15" customHeight="1">
      <c r="A30" s="103"/>
      <c r="B30" s="51" t="s">
        <v>109</v>
      </c>
      <c r="C30" s="105"/>
      <c r="D30" s="95"/>
      <c r="E30" s="89"/>
      <c r="F30" s="89"/>
      <c r="G30" s="94"/>
      <c r="H30" s="90"/>
      <c r="I30" s="14"/>
    </row>
    <row r="31" spans="1:9" ht="15" customHeight="1">
      <c r="A31" s="103"/>
      <c r="B31" s="51" t="s">
        <v>110</v>
      </c>
      <c r="C31" s="105"/>
      <c r="D31" s="95"/>
      <c r="E31" s="89"/>
      <c r="F31" s="89"/>
      <c r="G31" s="94"/>
      <c r="H31" s="90"/>
      <c r="I31" s="14"/>
    </row>
    <row r="32" spans="1:9" ht="15" customHeight="1">
      <c r="A32" s="103"/>
      <c r="B32" s="51" t="s">
        <v>146</v>
      </c>
      <c r="C32" s="105"/>
      <c r="D32" s="95"/>
      <c r="E32" s="89"/>
      <c r="F32" s="89"/>
      <c r="G32" s="94"/>
      <c r="H32" s="90"/>
      <c r="I32" s="14"/>
    </row>
    <row r="33" spans="1:9" ht="15" customHeight="1">
      <c r="A33" s="103"/>
      <c r="B33" s="31" t="s">
        <v>45</v>
      </c>
      <c r="C33" s="105"/>
      <c r="D33" s="95"/>
      <c r="E33" s="89"/>
      <c r="F33" s="89"/>
      <c r="G33" s="94"/>
      <c r="H33" s="90"/>
      <c r="I33" s="14"/>
    </row>
    <row r="34" spans="1:9" ht="15" customHeight="1">
      <c r="A34" s="103"/>
      <c r="B34" s="31" t="s">
        <v>46</v>
      </c>
      <c r="C34" s="105"/>
      <c r="D34" s="95"/>
      <c r="E34" s="89"/>
      <c r="F34" s="89"/>
      <c r="G34" s="94"/>
      <c r="H34" s="90"/>
      <c r="I34" s="14"/>
    </row>
    <row r="35" spans="1:9" ht="15" customHeight="1">
      <c r="A35" s="103"/>
      <c r="B35" s="31" t="s">
        <v>52</v>
      </c>
      <c r="C35" s="105"/>
      <c r="D35" s="95"/>
      <c r="E35" s="89"/>
      <c r="F35" s="89"/>
      <c r="G35" s="94"/>
      <c r="H35" s="90"/>
      <c r="I35" s="14"/>
    </row>
    <row r="36" spans="1:9" ht="15" customHeight="1">
      <c r="A36" s="103"/>
      <c r="B36" s="31" t="s">
        <v>78</v>
      </c>
      <c r="C36" s="105"/>
      <c r="D36" s="95"/>
      <c r="E36" s="89"/>
      <c r="F36" s="89"/>
      <c r="G36" s="94"/>
      <c r="H36" s="90"/>
      <c r="I36" s="14"/>
    </row>
    <row r="37" spans="1:9" ht="15" customHeight="1">
      <c r="A37" s="103"/>
      <c r="B37" s="31" t="s">
        <v>42</v>
      </c>
      <c r="C37" s="105"/>
      <c r="D37" s="95"/>
      <c r="E37" s="89"/>
      <c r="F37" s="89"/>
      <c r="G37" s="94"/>
      <c r="H37" s="90"/>
      <c r="I37" s="14"/>
    </row>
    <row r="38" spans="1:9" ht="15" customHeight="1">
      <c r="A38" s="103"/>
      <c r="B38" s="31" t="s">
        <v>163</v>
      </c>
      <c r="C38" s="105"/>
      <c r="D38" s="95"/>
      <c r="E38" s="89"/>
      <c r="F38" s="89"/>
      <c r="G38" s="94"/>
      <c r="H38" s="90"/>
      <c r="I38" s="14"/>
    </row>
    <row r="39" spans="1:9" ht="15" customHeight="1">
      <c r="A39" s="103"/>
      <c r="B39" s="31" t="s">
        <v>116</v>
      </c>
      <c r="C39" s="105"/>
      <c r="D39" s="95"/>
      <c r="E39" s="89"/>
      <c r="F39" s="89"/>
      <c r="G39" s="94"/>
      <c r="H39" s="90"/>
      <c r="I39" s="14"/>
    </row>
    <row r="40" spans="1:9" ht="15" customHeight="1">
      <c r="A40" s="103"/>
      <c r="B40" s="31" t="s">
        <v>113</v>
      </c>
      <c r="C40" s="105"/>
      <c r="D40" s="95"/>
      <c r="E40" s="89"/>
      <c r="F40" s="89"/>
      <c r="G40" s="94"/>
      <c r="H40" s="90"/>
      <c r="I40" s="14"/>
    </row>
    <row r="41" spans="1:9" ht="15" customHeight="1">
      <c r="A41" s="98" t="s">
        <v>208</v>
      </c>
      <c r="B41" s="31" t="s">
        <v>28</v>
      </c>
      <c r="C41" s="79" t="s">
        <v>3</v>
      </c>
      <c r="D41" s="97">
        <v>4466.83</v>
      </c>
      <c r="E41" s="96"/>
      <c r="F41" s="96"/>
      <c r="G41" s="79">
        <v>8</v>
      </c>
      <c r="H41" s="88"/>
      <c r="I41" s="14"/>
    </row>
    <row r="42" spans="1:9" ht="15" customHeight="1">
      <c r="A42" s="98"/>
      <c r="B42" s="31" t="s">
        <v>156</v>
      </c>
      <c r="C42" s="79"/>
      <c r="D42" s="97"/>
      <c r="E42" s="96"/>
      <c r="F42" s="96"/>
      <c r="G42" s="79"/>
      <c r="H42" s="88"/>
      <c r="I42" s="14"/>
    </row>
    <row r="43" spans="1:9" ht="15" customHeight="1">
      <c r="A43" s="98"/>
      <c r="B43" s="31" t="s">
        <v>29</v>
      </c>
      <c r="C43" s="102"/>
      <c r="D43" s="97"/>
      <c r="E43" s="96"/>
      <c r="F43" s="96"/>
      <c r="G43" s="79"/>
      <c r="H43" s="88"/>
      <c r="I43" s="14"/>
    </row>
    <row r="44" spans="1:9" ht="15" customHeight="1">
      <c r="A44" s="98"/>
      <c r="B44" s="31" t="s">
        <v>27</v>
      </c>
      <c r="C44" s="102"/>
      <c r="D44" s="97"/>
      <c r="E44" s="96"/>
      <c r="F44" s="96"/>
      <c r="G44" s="79"/>
      <c r="H44" s="88"/>
      <c r="I44" s="14"/>
    </row>
    <row r="45" spans="1:9" ht="15" customHeight="1">
      <c r="A45" s="98" t="s">
        <v>82</v>
      </c>
      <c r="B45" s="31" t="s">
        <v>40</v>
      </c>
      <c r="C45" s="79" t="s">
        <v>3</v>
      </c>
      <c r="D45" s="97">
        <f>8+792.66+186.74+25.5+1264.78+15+54.24</f>
        <v>2346.9199999999996</v>
      </c>
      <c r="E45" s="96"/>
      <c r="F45" s="96"/>
      <c r="G45" s="79">
        <v>8</v>
      </c>
      <c r="H45" s="88"/>
      <c r="I45" s="14"/>
    </row>
    <row r="46" spans="1:9" ht="15" customHeight="1">
      <c r="A46" s="98"/>
      <c r="B46" s="31" t="s">
        <v>153</v>
      </c>
      <c r="C46" s="79"/>
      <c r="D46" s="97"/>
      <c r="E46" s="96"/>
      <c r="F46" s="96"/>
      <c r="G46" s="79"/>
      <c r="H46" s="88"/>
      <c r="I46" s="14"/>
    </row>
    <row r="47" spans="1:9" ht="15" customHeight="1">
      <c r="A47" s="98"/>
      <c r="B47" s="31" t="s">
        <v>71</v>
      </c>
      <c r="C47" s="102"/>
      <c r="D47" s="97"/>
      <c r="E47" s="96"/>
      <c r="F47" s="96"/>
      <c r="G47" s="79"/>
      <c r="H47" s="88"/>
      <c r="I47" s="14"/>
    </row>
    <row r="48" spans="1:9" ht="15" customHeight="1">
      <c r="A48" s="98"/>
      <c r="B48" s="31" t="s">
        <v>37</v>
      </c>
      <c r="C48" s="102"/>
      <c r="D48" s="97"/>
      <c r="E48" s="96"/>
      <c r="F48" s="96"/>
      <c r="G48" s="79"/>
      <c r="H48" s="88"/>
      <c r="I48" s="14"/>
    </row>
    <row r="49" spans="1:9" ht="15" customHeight="1">
      <c r="A49" s="98"/>
      <c r="B49" s="31" t="s">
        <v>36</v>
      </c>
      <c r="C49" s="102"/>
      <c r="D49" s="97"/>
      <c r="E49" s="96"/>
      <c r="F49" s="96"/>
      <c r="G49" s="79"/>
      <c r="H49" s="88"/>
      <c r="I49" s="14"/>
    </row>
    <row r="50" spans="1:9" ht="15" customHeight="1">
      <c r="A50" s="98"/>
      <c r="B50" s="31" t="s">
        <v>51</v>
      </c>
      <c r="C50" s="102"/>
      <c r="D50" s="97"/>
      <c r="E50" s="96"/>
      <c r="F50" s="96"/>
      <c r="G50" s="79"/>
      <c r="H50" s="88"/>
      <c r="I50" s="14"/>
    </row>
    <row r="51" spans="1:9" ht="15" customHeight="1">
      <c r="A51" s="98"/>
      <c r="B51" s="31" t="s">
        <v>65</v>
      </c>
      <c r="C51" s="102"/>
      <c r="D51" s="97"/>
      <c r="E51" s="96"/>
      <c r="F51" s="96"/>
      <c r="G51" s="79"/>
      <c r="H51" s="88"/>
      <c r="I51" s="14"/>
    </row>
    <row r="52" spans="1:9" ht="15" customHeight="1">
      <c r="A52" s="98"/>
      <c r="B52" s="31" t="s">
        <v>33</v>
      </c>
      <c r="C52" s="102"/>
      <c r="D52" s="97"/>
      <c r="E52" s="96"/>
      <c r="F52" s="96"/>
      <c r="G52" s="79"/>
      <c r="H52" s="88"/>
      <c r="I52" s="14"/>
    </row>
    <row r="53" spans="1:9" ht="15" customHeight="1">
      <c r="A53" s="98"/>
      <c r="B53" s="31" t="s">
        <v>34</v>
      </c>
      <c r="C53" s="102"/>
      <c r="D53" s="97"/>
      <c r="E53" s="96"/>
      <c r="F53" s="96"/>
      <c r="G53" s="79"/>
      <c r="H53" s="88"/>
      <c r="I53" s="14"/>
    </row>
    <row r="54" spans="1:9" ht="15" customHeight="1">
      <c r="A54" s="98"/>
      <c r="B54" s="31" t="s">
        <v>31</v>
      </c>
      <c r="C54" s="102"/>
      <c r="D54" s="97"/>
      <c r="E54" s="96"/>
      <c r="F54" s="96"/>
      <c r="G54" s="79"/>
      <c r="H54" s="88"/>
      <c r="I54" s="14"/>
    </row>
    <row r="55" spans="1:9" ht="15" customHeight="1">
      <c r="A55" s="98"/>
      <c r="B55" s="31" t="s">
        <v>32</v>
      </c>
      <c r="C55" s="102"/>
      <c r="D55" s="97"/>
      <c r="E55" s="96"/>
      <c r="F55" s="96"/>
      <c r="G55" s="79"/>
      <c r="H55" s="88"/>
      <c r="I55" s="14"/>
    </row>
    <row r="56" spans="1:9" ht="15" customHeight="1">
      <c r="A56" s="98"/>
      <c r="B56" s="31" t="s">
        <v>39</v>
      </c>
      <c r="C56" s="102"/>
      <c r="D56" s="97"/>
      <c r="E56" s="96"/>
      <c r="F56" s="96"/>
      <c r="G56" s="79"/>
      <c r="H56" s="88"/>
      <c r="I56" s="14"/>
    </row>
    <row r="57" spans="1:9" ht="15" customHeight="1">
      <c r="A57" s="98"/>
      <c r="B57" s="31" t="s">
        <v>70</v>
      </c>
      <c r="C57" s="102"/>
      <c r="D57" s="97"/>
      <c r="E57" s="96"/>
      <c r="F57" s="96"/>
      <c r="G57" s="79"/>
      <c r="H57" s="88"/>
      <c r="I57" s="14"/>
    </row>
    <row r="58" spans="1:9" ht="42.75" customHeight="1">
      <c r="A58" s="34" t="s">
        <v>75</v>
      </c>
      <c r="B58" s="34" t="s">
        <v>77</v>
      </c>
      <c r="C58" s="34" t="s">
        <v>87</v>
      </c>
      <c r="D58" s="34" t="s">
        <v>0</v>
      </c>
      <c r="E58" s="34" t="s">
        <v>88</v>
      </c>
      <c r="F58" s="34" t="s">
        <v>21</v>
      </c>
      <c r="G58" s="34" t="s">
        <v>22</v>
      </c>
      <c r="H58" s="34" t="s">
        <v>23</v>
      </c>
      <c r="I58" s="14"/>
    </row>
    <row r="59" spans="1:9" ht="12" customHeight="1">
      <c r="A59" s="38" t="s">
        <v>15</v>
      </c>
      <c r="B59" s="38" t="s">
        <v>16</v>
      </c>
      <c r="C59" s="38" t="s">
        <v>89</v>
      </c>
      <c r="D59" s="38" t="s">
        <v>17</v>
      </c>
      <c r="E59" s="38" t="s">
        <v>18</v>
      </c>
      <c r="F59" s="38" t="s">
        <v>19</v>
      </c>
      <c r="G59" s="38" t="s">
        <v>20</v>
      </c>
      <c r="H59" s="38" t="s">
        <v>50</v>
      </c>
      <c r="I59" s="14"/>
    </row>
    <row r="60" spans="1:9" ht="12" customHeight="1">
      <c r="A60" s="39"/>
      <c r="B60" s="39"/>
      <c r="C60" s="39"/>
      <c r="D60" s="39"/>
      <c r="E60" s="39"/>
      <c r="F60" s="39"/>
      <c r="G60" s="39"/>
      <c r="H60" s="39"/>
      <c r="I60" s="14"/>
    </row>
    <row r="61" spans="1:9" ht="15" customHeight="1">
      <c r="A61" s="106" t="s">
        <v>83</v>
      </c>
      <c r="B61" s="31" t="s">
        <v>161</v>
      </c>
      <c r="C61" s="79" t="s">
        <v>3</v>
      </c>
      <c r="D61" s="97">
        <f>20+64+168</f>
        <v>252</v>
      </c>
      <c r="E61" s="96"/>
      <c r="F61" s="96"/>
      <c r="G61" s="79">
        <v>23</v>
      </c>
      <c r="H61" s="88"/>
      <c r="I61" s="14"/>
    </row>
    <row r="62" spans="1:9" ht="15" customHeight="1">
      <c r="A62" s="106"/>
      <c r="B62" s="31" t="s">
        <v>47</v>
      </c>
      <c r="C62" s="102"/>
      <c r="D62" s="97"/>
      <c r="E62" s="96"/>
      <c r="F62" s="96"/>
      <c r="G62" s="79"/>
      <c r="H62" s="88"/>
      <c r="I62" s="14"/>
    </row>
    <row r="63" spans="1:9" ht="24.75" customHeight="1">
      <c r="A63" s="91" t="s">
        <v>114</v>
      </c>
      <c r="B63" s="31" t="s">
        <v>160</v>
      </c>
      <c r="C63" s="82" t="s">
        <v>3</v>
      </c>
      <c r="D63" s="84">
        <f>377.69+69.25+80</f>
        <v>526.94</v>
      </c>
      <c r="E63" s="86"/>
      <c r="F63" s="86"/>
      <c r="G63" s="82">
        <v>23</v>
      </c>
      <c r="H63" s="77"/>
      <c r="I63" s="14"/>
    </row>
    <row r="64" spans="1:9" ht="24.75" customHeight="1">
      <c r="A64" s="92"/>
      <c r="B64" s="31" t="s">
        <v>44</v>
      </c>
      <c r="C64" s="94"/>
      <c r="D64" s="95"/>
      <c r="E64" s="89"/>
      <c r="F64" s="89"/>
      <c r="G64" s="94"/>
      <c r="H64" s="90"/>
      <c r="I64" s="14"/>
    </row>
    <row r="65" spans="1:9" ht="24.75" customHeight="1">
      <c r="A65" s="93"/>
      <c r="B65" s="33" t="s">
        <v>115</v>
      </c>
      <c r="C65" s="83"/>
      <c r="D65" s="85"/>
      <c r="E65" s="87"/>
      <c r="F65" s="87"/>
      <c r="G65" s="83"/>
      <c r="H65" s="78"/>
      <c r="I65" s="14"/>
    </row>
    <row r="66" spans="1:9" ht="41.25" customHeight="1">
      <c r="A66" s="47" t="s">
        <v>215</v>
      </c>
      <c r="B66" s="31" t="s">
        <v>162</v>
      </c>
      <c r="C66" s="49" t="s">
        <v>1</v>
      </c>
      <c r="D66" s="48">
        <v>2.86</v>
      </c>
      <c r="E66" s="46"/>
      <c r="F66" s="46"/>
      <c r="G66" s="49">
        <v>8</v>
      </c>
      <c r="H66" s="45"/>
      <c r="I66" s="14"/>
    </row>
    <row r="67" spans="1:9" ht="24.75" customHeight="1">
      <c r="A67" s="32" t="s">
        <v>85</v>
      </c>
      <c r="B67" s="31" t="s">
        <v>73</v>
      </c>
      <c r="C67" s="16" t="s">
        <v>144</v>
      </c>
      <c r="D67" s="52">
        <v>60</v>
      </c>
      <c r="E67" s="37"/>
      <c r="F67" s="36"/>
      <c r="G67" s="16">
        <v>8</v>
      </c>
      <c r="H67" s="43"/>
      <c r="I67" s="14"/>
    </row>
    <row r="68" spans="1:9" ht="24.75" customHeight="1">
      <c r="A68" s="32" t="s">
        <v>72</v>
      </c>
      <c r="B68" s="31" t="s">
        <v>48</v>
      </c>
      <c r="C68" s="16" t="s">
        <v>41</v>
      </c>
      <c r="D68" s="52">
        <v>6</v>
      </c>
      <c r="E68" s="36"/>
      <c r="F68" s="36"/>
      <c r="G68" s="16">
        <v>23</v>
      </c>
      <c r="H68" s="43"/>
      <c r="I68" s="14"/>
    </row>
    <row r="69" spans="1:9" ht="12.75">
      <c r="A69" s="8"/>
      <c r="B69" s="8"/>
      <c r="C69" s="14"/>
      <c r="D69" s="14"/>
      <c r="E69" s="14"/>
      <c r="F69" s="14"/>
      <c r="G69" s="14"/>
      <c r="H69" s="15"/>
      <c r="I69" s="14"/>
    </row>
    <row r="70" spans="1:8" ht="26.25" customHeight="1" thickBot="1">
      <c r="A70" s="7"/>
      <c r="B70" s="7"/>
      <c r="C70" s="7"/>
      <c r="D70" s="7"/>
      <c r="E70" s="20"/>
      <c r="F70" s="23" t="s">
        <v>21</v>
      </c>
      <c r="G70" s="22"/>
      <c r="H70" s="24" t="s">
        <v>23</v>
      </c>
    </row>
    <row r="71" spans="1:8" ht="26.25" customHeight="1" thickBot="1">
      <c r="A71" s="99" t="s">
        <v>101</v>
      </c>
      <c r="B71" s="100"/>
      <c r="C71" s="100"/>
      <c r="D71" s="100"/>
      <c r="E71" s="101"/>
      <c r="F71" s="5"/>
      <c r="G71" s="6" t="s">
        <v>2</v>
      </c>
      <c r="H71" s="44"/>
    </row>
    <row r="77" spans="3:8" ht="15.75">
      <c r="C77" s="10" t="s">
        <v>14</v>
      </c>
      <c r="G77" s="12" t="s">
        <v>9</v>
      </c>
      <c r="H77"/>
    </row>
    <row r="78" spans="7:8" ht="15">
      <c r="G78" s="12" t="s">
        <v>10</v>
      </c>
      <c r="H78"/>
    </row>
    <row r="79" spans="7:8" ht="15">
      <c r="G79" s="13" t="s">
        <v>11</v>
      </c>
      <c r="H79" s="11"/>
    </row>
    <row r="80" ht="12.75">
      <c r="A80" s="17" t="s">
        <v>6</v>
      </c>
    </row>
    <row r="81" spans="1:2" ht="12.75">
      <c r="A81" s="18" t="s">
        <v>7</v>
      </c>
      <c r="B81" s="17"/>
    </row>
    <row r="82" spans="1:2" ht="12.75">
      <c r="A82" s="18" t="s">
        <v>8</v>
      </c>
      <c r="B82" s="18"/>
    </row>
    <row r="83" spans="1:2" ht="12.75" customHeight="1">
      <c r="A83" s="18" t="s">
        <v>49</v>
      </c>
      <c r="B83" s="18"/>
    </row>
    <row r="84" spans="1:2" ht="12.75" customHeight="1">
      <c r="A84" s="18" t="s">
        <v>165</v>
      </c>
      <c r="B84" s="18"/>
    </row>
    <row r="85" spans="1:2" ht="12.75">
      <c r="A85" s="18" t="s">
        <v>143</v>
      </c>
      <c r="B85" s="19"/>
    </row>
  </sheetData>
  <sheetProtection/>
  <mergeCells count="59">
    <mergeCell ref="A17:A18"/>
    <mergeCell ref="H63:H65"/>
    <mergeCell ref="F45:F57"/>
    <mergeCell ref="H45:H57"/>
    <mergeCell ref="F19:F22"/>
    <mergeCell ref="A5:H5"/>
    <mergeCell ref="G19:G22"/>
    <mergeCell ref="H41:H44"/>
    <mergeCell ref="A41:A44"/>
    <mergeCell ref="D19:D22"/>
    <mergeCell ref="H61:H62"/>
    <mergeCell ref="C61:C62"/>
    <mergeCell ref="G61:G62"/>
    <mergeCell ref="A61:A62"/>
    <mergeCell ref="F41:F44"/>
    <mergeCell ref="E45:E57"/>
    <mergeCell ref="C41:C44"/>
    <mergeCell ref="D41:D44"/>
    <mergeCell ref="G45:G57"/>
    <mergeCell ref="A71:E71"/>
    <mergeCell ref="F61:F62"/>
    <mergeCell ref="E19:E22"/>
    <mergeCell ref="A19:A22"/>
    <mergeCell ref="C19:C22"/>
    <mergeCell ref="C45:C57"/>
    <mergeCell ref="E41:E44"/>
    <mergeCell ref="A24:A40"/>
    <mergeCell ref="C24:C40"/>
    <mergeCell ref="D24:D40"/>
    <mergeCell ref="G10:G11"/>
    <mergeCell ref="H10:H11"/>
    <mergeCell ref="D45:D57"/>
    <mergeCell ref="A10:A11"/>
    <mergeCell ref="C10:C11"/>
    <mergeCell ref="D10:D11"/>
    <mergeCell ref="E10:E11"/>
    <mergeCell ref="F10:F11"/>
    <mergeCell ref="A45:A57"/>
    <mergeCell ref="G24:G40"/>
    <mergeCell ref="H24:H40"/>
    <mergeCell ref="A63:A65"/>
    <mergeCell ref="C63:C65"/>
    <mergeCell ref="D63:D65"/>
    <mergeCell ref="E63:E65"/>
    <mergeCell ref="F63:F65"/>
    <mergeCell ref="G63:G65"/>
    <mergeCell ref="E24:E40"/>
    <mergeCell ref="E61:E62"/>
    <mergeCell ref="D61:D62"/>
    <mergeCell ref="H15:H16"/>
    <mergeCell ref="G41:G44"/>
    <mergeCell ref="A15:A16"/>
    <mergeCell ref="C15:C16"/>
    <mergeCell ref="D15:D16"/>
    <mergeCell ref="E15:E16"/>
    <mergeCell ref="F15:F16"/>
    <mergeCell ref="G15:G16"/>
    <mergeCell ref="H19:H22"/>
    <mergeCell ref="F24:F40"/>
  </mergeCells>
  <printOptions horizontalCentered="1"/>
  <pageMargins left="0.3937007874015748" right="0.3937007874015748" top="0.3937007874015748" bottom="0.5905511811023623" header="0.5118110236220472" footer="0.31496062992125984"/>
  <pageSetup fitToHeight="0" fitToWidth="1" horizontalDpi="600" verticalDpi="600" orientation="portrait" paperSize="9" scale="80" r:id="rId1"/>
  <headerFooter alignWithMargins="0">
    <oddFooter>&amp;CKosztorys Ofertowy - Pakiet nr 1&amp;RStrona &amp;P z &amp;N</oddFooter>
  </headerFooter>
  <rowBreaks count="1" manualBreakCount="1"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90" zoomScaleSheetLayoutView="90" zoomScalePageLayoutView="0" workbookViewId="0" topLeftCell="A4">
      <selection activeCell="A66" sqref="A66:IV67"/>
    </sheetView>
  </sheetViews>
  <sheetFormatPr defaultColWidth="9.140625" defaultRowHeight="12.75"/>
  <cols>
    <col min="1" max="1" width="22.8515625" style="0" customWidth="1"/>
    <col min="2" max="2" width="14.00390625" style="0" customWidth="1"/>
    <col min="3" max="3" width="10.7109375" style="0" customWidth="1"/>
    <col min="4" max="4" width="11.140625" style="9" customWidth="1"/>
    <col min="5" max="5" width="12.140625" style="0" customWidth="1"/>
    <col min="6" max="6" width="15.140625" style="0" customWidth="1"/>
    <col min="8" max="8" width="14.00390625" style="0" customWidth="1"/>
  </cols>
  <sheetData>
    <row r="1" ht="14.25">
      <c r="H1" s="42" t="s">
        <v>97</v>
      </c>
    </row>
    <row r="2" spans="1:8" ht="18">
      <c r="A2" s="3" t="s">
        <v>90</v>
      </c>
      <c r="B2" s="3"/>
      <c r="C2" s="1"/>
      <c r="D2" s="53"/>
      <c r="F2" s="41"/>
      <c r="G2" s="41"/>
      <c r="H2" s="9"/>
    </row>
    <row r="3" spans="1:8" ht="13.5">
      <c r="A3" s="1"/>
      <c r="B3" s="1"/>
      <c r="C3" s="1"/>
      <c r="D3" s="53"/>
      <c r="H3" s="9"/>
    </row>
    <row r="4" spans="1:8" ht="16.5">
      <c r="A4" s="4" t="s">
        <v>117</v>
      </c>
      <c r="B4" s="25"/>
      <c r="C4" s="26"/>
      <c r="D4" s="27"/>
      <c r="E4" s="28"/>
      <c r="F4" s="28"/>
      <c r="G4" s="29"/>
      <c r="H4" s="27"/>
    </row>
    <row r="5" spans="1:8" ht="16.5">
      <c r="A5" s="107" t="s">
        <v>118</v>
      </c>
      <c r="B5" s="107"/>
      <c r="C5" s="107"/>
      <c r="D5" s="107"/>
      <c r="E5" s="107"/>
      <c r="F5" s="107"/>
      <c r="G5" s="107"/>
      <c r="H5" s="107"/>
    </row>
    <row r="6" spans="1:8" ht="12.75">
      <c r="A6" s="8"/>
      <c r="B6" s="8"/>
      <c r="C6" s="14"/>
      <c r="D6" s="15"/>
      <c r="E6" s="14"/>
      <c r="F6" s="14"/>
      <c r="G6" s="14"/>
      <c r="H6" s="15"/>
    </row>
    <row r="7" spans="1:8" ht="33.75">
      <c r="A7" s="34" t="s">
        <v>75</v>
      </c>
      <c r="B7" s="34" t="s">
        <v>77</v>
      </c>
      <c r="C7" s="34" t="s">
        <v>87</v>
      </c>
      <c r="D7" s="34" t="s">
        <v>0</v>
      </c>
      <c r="E7" s="34" t="s">
        <v>88</v>
      </c>
      <c r="F7" s="34" t="s">
        <v>21</v>
      </c>
      <c r="G7" s="34" t="s">
        <v>22</v>
      </c>
      <c r="H7" s="34" t="s">
        <v>23</v>
      </c>
    </row>
    <row r="8" spans="1:8" ht="12.75">
      <c r="A8" s="38" t="s">
        <v>15</v>
      </c>
      <c r="B8" s="38" t="s">
        <v>16</v>
      </c>
      <c r="C8" s="38" t="s">
        <v>89</v>
      </c>
      <c r="D8" s="38" t="s">
        <v>17</v>
      </c>
      <c r="E8" s="38" t="s">
        <v>18</v>
      </c>
      <c r="F8" s="38" t="s">
        <v>19</v>
      </c>
      <c r="G8" s="38" t="s">
        <v>20</v>
      </c>
      <c r="H8" s="38" t="s">
        <v>50</v>
      </c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25.5" customHeight="1">
      <c r="A10" s="80" t="s">
        <v>5</v>
      </c>
      <c r="B10" s="35" t="s">
        <v>24</v>
      </c>
      <c r="C10" s="82" t="s">
        <v>3</v>
      </c>
      <c r="D10" s="84">
        <v>26201.93</v>
      </c>
      <c r="E10" s="86"/>
      <c r="F10" s="86"/>
      <c r="G10" s="82">
        <v>8</v>
      </c>
      <c r="H10" s="77"/>
    </row>
    <row r="11" spans="1:8" ht="25.5" customHeight="1">
      <c r="A11" s="81"/>
      <c r="B11" s="35" t="s">
        <v>99</v>
      </c>
      <c r="C11" s="83"/>
      <c r="D11" s="85"/>
      <c r="E11" s="87"/>
      <c r="F11" s="87"/>
      <c r="G11" s="83"/>
      <c r="H11" s="78"/>
    </row>
    <row r="12" spans="1:8" ht="31.5" customHeight="1">
      <c r="A12" s="67" t="s">
        <v>125</v>
      </c>
      <c r="B12" s="35" t="s">
        <v>126</v>
      </c>
      <c r="C12" s="49" t="s">
        <v>41</v>
      </c>
      <c r="D12" s="48">
        <v>1111</v>
      </c>
      <c r="E12" s="46"/>
      <c r="F12" s="46"/>
      <c r="G12" s="16">
        <v>8</v>
      </c>
      <c r="H12" s="45"/>
    </row>
    <row r="13" spans="1:8" ht="32.25" customHeight="1">
      <c r="A13" s="63" t="s">
        <v>12</v>
      </c>
      <c r="B13" s="31" t="s">
        <v>25</v>
      </c>
      <c r="C13" s="16" t="s">
        <v>41</v>
      </c>
      <c r="D13" s="52">
        <v>17585</v>
      </c>
      <c r="E13" s="36"/>
      <c r="F13" s="36"/>
      <c r="G13" s="16">
        <v>8</v>
      </c>
      <c r="H13" s="43"/>
    </row>
    <row r="14" spans="1:8" ht="32.25" customHeight="1">
      <c r="A14" s="63" t="s">
        <v>13</v>
      </c>
      <c r="B14" s="35" t="s">
        <v>26</v>
      </c>
      <c r="C14" s="16" t="s">
        <v>41</v>
      </c>
      <c r="D14" s="52">
        <v>200</v>
      </c>
      <c r="E14" s="36"/>
      <c r="F14" s="36"/>
      <c r="G14" s="16">
        <v>8</v>
      </c>
      <c r="H14" s="43"/>
    </row>
    <row r="15" spans="1:8" ht="27.75" customHeight="1">
      <c r="A15" s="66" t="s">
        <v>169</v>
      </c>
      <c r="B15" s="35" t="s">
        <v>164</v>
      </c>
      <c r="C15" s="21" t="s">
        <v>4</v>
      </c>
      <c r="D15" s="52">
        <f>100</f>
        <v>100</v>
      </c>
      <c r="E15" s="37"/>
      <c r="F15" s="37"/>
      <c r="G15" s="16">
        <v>8</v>
      </c>
      <c r="H15" s="43"/>
    </row>
    <row r="16" spans="1:8" ht="22.5" customHeight="1">
      <c r="A16" s="80" t="s">
        <v>79</v>
      </c>
      <c r="B16" s="31" t="s">
        <v>145</v>
      </c>
      <c r="C16" s="16" t="s">
        <v>4</v>
      </c>
      <c r="D16" s="52">
        <v>10</v>
      </c>
      <c r="E16" s="37"/>
      <c r="F16" s="37"/>
      <c r="G16" s="16">
        <v>8</v>
      </c>
      <c r="H16" s="43"/>
    </row>
    <row r="17" spans="1:8" ht="24.75" customHeight="1">
      <c r="A17" s="81"/>
      <c r="B17" s="31" t="s">
        <v>157</v>
      </c>
      <c r="C17" s="16" t="s">
        <v>4</v>
      </c>
      <c r="D17" s="52">
        <f>4+2.4+3.8+1.91+6+30+4</f>
        <v>52.11</v>
      </c>
      <c r="E17" s="37"/>
      <c r="F17" s="37"/>
      <c r="G17" s="16">
        <v>23</v>
      </c>
      <c r="H17" s="43"/>
    </row>
    <row r="18" spans="1:8" ht="12.75">
      <c r="A18" s="98" t="s">
        <v>80</v>
      </c>
      <c r="B18" s="31" t="s">
        <v>30</v>
      </c>
      <c r="C18" s="79" t="s">
        <v>4</v>
      </c>
      <c r="D18" s="84">
        <f>18.02+13.68+15+1</f>
        <v>47.7</v>
      </c>
      <c r="E18" s="96"/>
      <c r="F18" s="96"/>
      <c r="G18" s="79">
        <v>8</v>
      </c>
      <c r="H18" s="88"/>
    </row>
    <row r="19" spans="1:8" ht="12.75">
      <c r="A19" s="98"/>
      <c r="B19" s="31" t="s">
        <v>67</v>
      </c>
      <c r="C19" s="79"/>
      <c r="D19" s="95"/>
      <c r="E19" s="96"/>
      <c r="F19" s="96"/>
      <c r="G19" s="79"/>
      <c r="H19" s="88"/>
    </row>
    <row r="20" spans="1:8" ht="12.75">
      <c r="A20" s="98"/>
      <c r="B20" s="31" t="s">
        <v>145</v>
      </c>
      <c r="C20" s="79"/>
      <c r="D20" s="95"/>
      <c r="E20" s="96"/>
      <c r="F20" s="96"/>
      <c r="G20" s="79"/>
      <c r="H20" s="88"/>
    </row>
    <row r="21" spans="1:8" ht="12.75">
      <c r="A21" s="98"/>
      <c r="B21" s="31" t="s">
        <v>166</v>
      </c>
      <c r="C21" s="79"/>
      <c r="D21" s="95"/>
      <c r="E21" s="96"/>
      <c r="F21" s="96"/>
      <c r="G21" s="79"/>
      <c r="H21" s="88"/>
    </row>
    <row r="22" spans="1:8" ht="38.25">
      <c r="A22" s="66" t="s">
        <v>155</v>
      </c>
      <c r="B22" s="31" t="s">
        <v>104</v>
      </c>
      <c r="C22" s="21" t="s">
        <v>154</v>
      </c>
      <c r="D22" s="52">
        <v>2897</v>
      </c>
      <c r="E22" s="62"/>
      <c r="F22" s="62"/>
      <c r="G22" s="21">
        <v>8</v>
      </c>
      <c r="H22" s="60"/>
    </row>
    <row r="23" spans="1:8" ht="12.75">
      <c r="A23" s="80" t="s">
        <v>81</v>
      </c>
      <c r="B23" s="31" t="s">
        <v>167</v>
      </c>
      <c r="C23" s="104" t="s">
        <v>3</v>
      </c>
      <c r="D23" s="84">
        <f>33.28+34.88+30+116+251.85+105.3+754.3+9.2+258+16+104.5+6+2</f>
        <v>1721.31</v>
      </c>
      <c r="E23" s="86"/>
      <c r="F23" s="86"/>
      <c r="G23" s="82">
        <v>8</v>
      </c>
      <c r="H23" s="77"/>
    </row>
    <row r="24" spans="1:8" ht="12.75">
      <c r="A24" s="103"/>
      <c r="B24" s="68" t="s">
        <v>168</v>
      </c>
      <c r="C24" s="105"/>
      <c r="D24" s="95"/>
      <c r="E24" s="89"/>
      <c r="F24" s="89"/>
      <c r="G24" s="94"/>
      <c r="H24" s="90"/>
    </row>
    <row r="25" spans="1:8" ht="12.75">
      <c r="A25" s="103"/>
      <c r="B25" s="51" t="s">
        <v>105</v>
      </c>
      <c r="C25" s="105"/>
      <c r="D25" s="95"/>
      <c r="E25" s="89"/>
      <c r="F25" s="89"/>
      <c r="G25" s="94"/>
      <c r="H25" s="90"/>
    </row>
    <row r="26" spans="1:8" ht="12.75">
      <c r="A26" s="103"/>
      <c r="B26" s="51" t="s">
        <v>106</v>
      </c>
      <c r="C26" s="105"/>
      <c r="D26" s="95"/>
      <c r="E26" s="89"/>
      <c r="F26" s="89"/>
      <c r="G26" s="94"/>
      <c r="H26" s="90"/>
    </row>
    <row r="27" spans="1:8" ht="12.75">
      <c r="A27" s="103"/>
      <c r="B27" s="51" t="s">
        <v>107</v>
      </c>
      <c r="C27" s="105"/>
      <c r="D27" s="95"/>
      <c r="E27" s="89"/>
      <c r="F27" s="89"/>
      <c r="G27" s="94"/>
      <c r="H27" s="90"/>
    </row>
    <row r="28" spans="1:8" ht="12.75">
      <c r="A28" s="103"/>
      <c r="B28" s="51" t="s">
        <v>108</v>
      </c>
      <c r="C28" s="105"/>
      <c r="D28" s="95"/>
      <c r="E28" s="89"/>
      <c r="F28" s="89"/>
      <c r="G28" s="94"/>
      <c r="H28" s="90"/>
    </row>
    <row r="29" spans="1:8" ht="12.75">
      <c r="A29" s="103"/>
      <c r="B29" s="51" t="s">
        <v>110</v>
      </c>
      <c r="C29" s="105"/>
      <c r="D29" s="95"/>
      <c r="E29" s="89"/>
      <c r="F29" s="89"/>
      <c r="G29" s="94"/>
      <c r="H29" s="90"/>
    </row>
    <row r="30" spans="1:8" ht="12.75">
      <c r="A30" s="103"/>
      <c r="B30" s="51" t="s">
        <v>109</v>
      </c>
      <c r="C30" s="105"/>
      <c r="D30" s="95"/>
      <c r="E30" s="89"/>
      <c r="F30" s="89"/>
      <c r="G30" s="94"/>
      <c r="H30" s="90"/>
    </row>
    <row r="31" spans="1:8" ht="12.75">
      <c r="A31" s="103"/>
      <c r="B31" s="51" t="s">
        <v>146</v>
      </c>
      <c r="C31" s="105"/>
      <c r="D31" s="95"/>
      <c r="E31" s="89"/>
      <c r="F31" s="89"/>
      <c r="G31" s="94"/>
      <c r="H31" s="90"/>
    </row>
    <row r="32" spans="1:8" ht="12.75">
      <c r="A32" s="103"/>
      <c r="B32" s="31" t="s">
        <v>45</v>
      </c>
      <c r="C32" s="105"/>
      <c r="D32" s="95"/>
      <c r="E32" s="89"/>
      <c r="F32" s="89"/>
      <c r="G32" s="94"/>
      <c r="H32" s="90"/>
    </row>
    <row r="33" spans="1:8" ht="12.75">
      <c r="A33" s="103"/>
      <c r="B33" s="31" t="s">
        <v>46</v>
      </c>
      <c r="C33" s="105"/>
      <c r="D33" s="95"/>
      <c r="E33" s="89"/>
      <c r="F33" s="89"/>
      <c r="G33" s="94"/>
      <c r="H33" s="90"/>
    </row>
    <row r="34" spans="1:8" ht="12.75">
      <c r="A34" s="103"/>
      <c r="B34" s="31" t="s">
        <v>52</v>
      </c>
      <c r="C34" s="105"/>
      <c r="D34" s="95"/>
      <c r="E34" s="89"/>
      <c r="F34" s="89"/>
      <c r="G34" s="94"/>
      <c r="H34" s="90"/>
    </row>
    <row r="35" spans="1:8" ht="12.75">
      <c r="A35" s="103"/>
      <c r="B35" s="31" t="s">
        <v>78</v>
      </c>
      <c r="C35" s="105"/>
      <c r="D35" s="95"/>
      <c r="E35" s="89"/>
      <c r="F35" s="89"/>
      <c r="G35" s="94"/>
      <c r="H35" s="90"/>
    </row>
    <row r="36" spans="1:8" ht="12.75">
      <c r="A36" s="103"/>
      <c r="B36" s="31" t="s">
        <v>42</v>
      </c>
      <c r="C36" s="105"/>
      <c r="D36" s="95"/>
      <c r="E36" s="89"/>
      <c r="F36" s="89"/>
      <c r="G36" s="94"/>
      <c r="H36" s="90"/>
    </row>
    <row r="37" spans="1:8" ht="12.75">
      <c r="A37" s="103"/>
      <c r="B37" s="31" t="s">
        <v>116</v>
      </c>
      <c r="C37" s="105"/>
      <c r="D37" s="95"/>
      <c r="E37" s="89"/>
      <c r="F37" s="89"/>
      <c r="G37" s="94"/>
      <c r="H37" s="90"/>
    </row>
    <row r="38" spans="1:8" ht="12.75">
      <c r="A38" s="103"/>
      <c r="B38" s="31" t="s">
        <v>113</v>
      </c>
      <c r="C38" s="105"/>
      <c r="D38" s="95"/>
      <c r="E38" s="89"/>
      <c r="F38" s="89"/>
      <c r="G38" s="94"/>
      <c r="H38" s="90"/>
    </row>
    <row r="39" spans="1:8" ht="12.75">
      <c r="A39" s="98" t="s">
        <v>208</v>
      </c>
      <c r="B39" s="31" t="s">
        <v>28</v>
      </c>
      <c r="C39" s="79" t="s">
        <v>3</v>
      </c>
      <c r="D39" s="97">
        <v>303.42</v>
      </c>
      <c r="E39" s="96"/>
      <c r="F39" s="96"/>
      <c r="G39" s="79">
        <v>8</v>
      </c>
      <c r="H39" s="88"/>
    </row>
    <row r="40" spans="1:8" ht="12.75">
      <c r="A40" s="98"/>
      <c r="B40" s="31" t="s">
        <v>29</v>
      </c>
      <c r="C40" s="102"/>
      <c r="D40" s="97"/>
      <c r="E40" s="96"/>
      <c r="F40" s="96"/>
      <c r="G40" s="79"/>
      <c r="H40" s="88"/>
    </row>
    <row r="41" spans="1:8" ht="12.75">
      <c r="A41" s="98" t="s">
        <v>82</v>
      </c>
      <c r="B41" s="31" t="s">
        <v>40</v>
      </c>
      <c r="C41" s="79" t="s">
        <v>3</v>
      </c>
      <c r="D41" s="97">
        <f>20+702.48+342+64.44+636+10.8+18</f>
        <v>1793.72</v>
      </c>
      <c r="E41" s="96"/>
      <c r="F41" s="96"/>
      <c r="G41" s="79">
        <v>8</v>
      </c>
      <c r="H41" s="88"/>
    </row>
    <row r="42" spans="1:8" ht="12.75">
      <c r="A42" s="98"/>
      <c r="B42" s="31" t="s">
        <v>153</v>
      </c>
      <c r="C42" s="79"/>
      <c r="D42" s="97"/>
      <c r="E42" s="96"/>
      <c r="F42" s="96"/>
      <c r="G42" s="79"/>
      <c r="H42" s="88"/>
    </row>
    <row r="43" spans="1:8" ht="12.75">
      <c r="A43" s="98"/>
      <c r="B43" s="31" t="s">
        <v>71</v>
      </c>
      <c r="C43" s="102"/>
      <c r="D43" s="97"/>
      <c r="E43" s="96"/>
      <c r="F43" s="96"/>
      <c r="G43" s="79"/>
      <c r="H43" s="88"/>
    </row>
    <row r="44" spans="1:8" ht="12.75">
      <c r="A44" s="98"/>
      <c r="B44" s="31" t="s">
        <v>37</v>
      </c>
      <c r="C44" s="102"/>
      <c r="D44" s="97"/>
      <c r="E44" s="96"/>
      <c r="F44" s="96"/>
      <c r="G44" s="79"/>
      <c r="H44" s="88"/>
    </row>
    <row r="45" spans="1:8" ht="12.75">
      <c r="A45" s="98"/>
      <c r="B45" s="31" t="s">
        <v>36</v>
      </c>
      <c r="C45" s="102"/>
      <c r="D45" s="97"/>
      <c r="E45" s="96"/>
      <c r="F45" s="96"/>
      <c r="G45" s="79"/>
      <c r="H45" s="88"/>
    </row>
    <row r="46" spans="1:8" ht="12.75">
      <c r="A46" s="98"/>
      <c r="B46" s="31" t="s">
        <v>33</v>
      </c>
      <c r="C46" s="102"/>
      <c r="D46" s="97"/>
      <c r="E46" s="96"/>
      <c r="F46" s="96"/>
      <c r="G46" s="79"/>
      <c r="H46" s="88"/>
    </row>
    <row r="47" spans="1:8" ht="12.75">
      <c r="A47" s="98"/>
      <c r="B47" s="31" t="s">
        <v>34</v>
      </c>
      <c r="C47" s="102"/>
      <c r="D47" s="97"/>
      <c r="E47" s="96"/>
      <c r="F47" s="96"/>
      <c r="G47" s="79"/>
      <c r="H47" s="88"/>
    </row>
    <row r="48" spans="1:8" ht="12.75">
      <c r="A48" s="98"/>
      <c r="B48" s="31" t="s">
        <v>31</v>
      </c>
      <c r="C48" s="102"/>
      <c r="D48" s="97"/>
      <c r="E48" s="96"/>
      <c r="F48" s="96"/>
      <c r="G48" s="79"/>
      <c r="H48" s="88"/>
    </row>
    <row r="49" spans="1:8" ht="12.75">
      <c r="A49" s="98"/>
      <c r="B49" s="31" t="s">
        <v>38</v>
      </c>
      <c r="C49" s="102"/>
      <c r="D49" s="97"/>
      <c r="E49" s="96"/>
      <c r="F49" s="96"/>
      <c r="G49" s="79"/>
      <c r="H49" s="88"/>
    </row>
    <row r="50" spans="1:8" ht="20.25" customHeight="1">
      <c r="A50" s="98" t="s">
        <v>83</v>
      </c>
      <c r="B50" s="31" t="s">
        <v>161</v>
      </c>
      <c r="C50" s="79" t="s">
        <v>3</v>
      </c>
      <c r="D50" s="97">
        <f>32+10+40</f>
        <v>82</v>
      </c>
      <c r="E50" s="96"/>
      <c r="F50" s="96"/>
      <c r="G50" s="79">
        <v>23</v>
      </c>
      <c r="H50" s="88"/>
    </row>
    <row r="51" spans="1:8" ht="20.25" customHeight="1">
      <c r="A51" s="98"/>
      <c r="B51" s="31" t="s">
        <v>47</v>
      </c>
      <c r="C51" s="102"/>
      <c r="D51" s="97"/>
      <c r="E51" s="96"/>
      <c r="F51" s="96"/>
      <c r="G51" s="79"/>
      <c r="H51" s="88"/>
    </row>
    <row r="52" spans="1:8" ht="15" customHeight="1">
      <c r="A52" s="80" t="s">
        <v>114</v>
      </c>
      <c r="B52" s="31" t="s">
        <v>160</v>
      </c>
      <c r="C52" s="82" t="s">
        <v>3</v>
      </c>
      <c r="D52" s="84">
        <f>103.95+189.53+83.09+60</f>
        <v>436.57000000000005</v>
      </c>
      <c r="E52" s="86"/>
      <c r="F52" s="86"/>
      <c r="G52" s="82">
        <v>23</v>
      </c>
      <c r="H52" s="77"/>
    </row>
    <row r="53" spans="1:8" ht="17.25" customHeight="1">
      <c r="A53" s="103"/>
      <c r="B53" s="31" t="s">
        <v>44</v>
      </c>
      <c r="C53" s="94"/>
      <c r="D53" s="95"/>
      <c r="E53" s="89"/>
      <c r="F53" s="89"/>
      <c r="G53" s="94"/>
      <c r="H53" s="90"/>
    </row>
    <row r="54" spans="1:8" ht="18" customHeight="1">
      <c r="A54" s="81"/>
      <c r="B54" s="31" t="s">
        <v>115</v>
      </c>
      <c r="C54" s="83"/>
      <c r="D54" s="85"/>
      <c r="E54" s="87"/>
      <c r="F54" s="87"/>
      <c r="G54" s="83"/>
      <c r="H54" s="78"/>
    </row>
    <row r="55" spans="1:8" ht="33" customHeight="1">
      <c r="A55" s="34" t="s">
        <v>75</v>
      </c>
      <c r="B55" s="34" t="s">
        <v>77</v>
      </c>
      <c r="C55" s="34" t="s">
        <v>87</v>
      </c>
      <c r="D55" s="34" t="s">
        <v>0</v>
      </c>
      <c r="E55" s="34" t="s">
        <v>88</v>
      </c>
      <c r="F55" s="34" t="s">
        <v>21</v>
      </c>
      <c r="G55" s="34" t="s">
        <v>22</v>
      </c>
      <c r="H55" s="34" t="s">
        <v>23</v>
      </c>
    </row>
    <row r="56" spans="1:8" ht="12.75" customHeight="1">
      <c r="A56" s="38" t="s">
        <v>15</v>
      </c>
      <c r="B56" s="38" t="s">
        <v>16</v>
      </c>
      <c r="C56" s="38" t="s">
        <v>89</v>
      </c>
      <c r="D56" s="38" t="s">
        <v>17</v>
      </c>
      <c r="E56" s="38" t="s">
        <v>18</v>
      </c>
      <c r="F56" s="38" t="s">
        <v>19</v>
      </c>
      <c r="G56" s="38" t="s">
        <v>20</v>
      </c>
      <c r="H56" s="38" t="s">
        <v>50</v>
      </c>
    </row>
    <row r="57" spans="1:8" ht="9.75" customHeight="1">
      <c r="A57" s="39"/>
      <c r="B57" s="39"/>
      <c r="C57" s="39"/>
      <c r="D57" s="39"/>
      <c r="E57" s="39"/>
      <c r="F57" s="39"/>
      <c r="G57" s="39"/>
      <c r="H57" s="39"/>
    </row>
    <row r="58" spans="1:8" ht="41.25" customHeight="1">
      <c r="A58" s="47" t="s">
        <v>215</v>
      </c>
      <c r="B58" s="31" t="s">
        <v>162</v>
      </c>
      <c r="C58" s="49" t="s">
        <v>1</v>
      </c>
      <c r="D58" s="48">
        <v>7.64</v>
      </c>
      <c r="E58" s="46"/>
      <c r="F58" s="46"/>
      <c r="G58" s="49">
        <v>8</v>
      </c>
      <c r="H58" s="45"/>
    </row>
    <row r="59" spans="1:8" ht="27.75" customHeight="1">
      <c r="A59" s="47" t="s">
        <v>216</v>
      </c>
      <c r="B59" s="31" t="s">
        <v>120</v>
      </c>
      <c r="C59" s="49" t="s">
        <v>1</v>
      </c>
      <c r="D59" s="48">
        <v>8.62</v>
      </c>
      <c r="E59" s="46"/>
      <c r="F59" s="46"/>
      <c r="G59" s="49">
        <v>8</v>
      </c>
      <c r="H59" s="45"/>
    </row>
    <row r="60" spans="1:8" ht="25.5">
      <c r="A60" s="32" t="s">
        <v>85</v>
      </c>
      <c r="B60" s="31" t="s">
        <v>74</v>
      </c>
      <c r="C60" s="16" t="s">
        <v>144</v>
      </c>
      <c r="D60" s="52">
        <v>60</v>
      </c>
      <c r="E60" s="37"/>
      <c r="F60" s="36"/>
      <c r="G60" s="16">
        <v>8</v>
      </c>
      <c r="H60" s="43"/>
    </row>
    <row r="61" spans="1:8" ht="25.5" customHeight="1">
      <c r="A61" s="32" t="s">
        <v>92</v>
      </c>
      <c r="B61" s="31" t="s">
        <v>93</v>
      </c>
      <c r="C61" s="16" t="s">
        <v>3</v>
      </c>
      <c r="D61" s="52">
        <v>100</v>
      </c>
      <c r="E61" s="36"/>
      <c r="F61" s="36"/>
      <c r="G61" s="16">
        <v>8</v>
      </c>
      <c r="H61" s="43"/>
    </row>
    <row r="62" spans="1:8" ht="12.75">
      <c r="A62" s="8"/>
      <c r="B62" s="8"/>
      <c r="C62" s="14"/>
      <c r="D62" s="15"/>
      <c r="E62" s="14"/>
      <c r="F62" s="14"/>
      <c r="G62" s="14"/>
      <c r="H62" s="15"/>
    </row>
    <row r="63" spans="1:8" ht="23.25" thickBot="1">
      <c r="A63" s="7"/>
      <c r="B63" s="7"/>
      <c r="C63" s="7"/>
      <c r="D63" s="7"/>
      <c r="E63" s="20"/>
      <c r="F63" s="23" t="s">
        <v>21</v>
      </c>
      <c r="G63" s="22"/>
      <c r="H63" s="24" t="s">
        <v>23</v>
      </c>
    </row>
    <row r="64" spans="1:8" ht="18.75" thickBot="1">
      <c r="A64" s="99" t="s">
        <v>119</v>
      </c>
      <c r="B64" s="100"/>
      <c r="C64" s="100"/>
      <c r="D64" s="100"/>
      <c r="E64" s="101"/>
      <c r="F64" s="5"/>
      <c r="G64" s="6" t="s">
        <v>2</v>
      </c>
      <c r="H64" s="44"/>
    </row>
    <row r="65" ht="12.75">
      <c r="H65" s="9"/>
    </row>
    <row r="66" ht="12.75">
      <c r="H66" s="9"/>
    </row>
    <row r="67" ht="12.75">
      <c r="H67" s="9"/>
    </row>
    <row r="68" ht="12.75">
      <c r="H68" s="9"/>
    </row>
    <row r="69" ht="12.75">
      <c r="H69" s="9"/>
    </row>
    <row r="70" spans="3:7" ht="15.75">
      <c r="C70" s="10" t="s">
        <v>14</v>
      </c>
      <c r="G70" s="12" t="s">
        <v>9</v>
      </c>
    </row>
    <row r="71" ht="15">
      <c r="G71" s="12" t="s">
        <v>10</v>
      </c>
    </row>
    <row r="72" spans="7:8" ht="15">
      <c r="G72" s="13" t="s">
        <v>11</v>
      </c>
      <c r="H72" s="11"/>
    </row>
    <row r="73" spans="1:8" ht="12.75">
      <c r="A73" s="17" t="s">
        <v>6</v>
      </c>
      <c r="H73" s="9"/>
    </row>
    <row r="74" spans="1:8" ht="12.75">
      <c r="A74" s="18" t="s">
        <v>7</v>
      </c>
      <c r="B74" s="17"/>
      <c r="H74" s="9"/>
    </row>
    <row r="75" spans="1:8" ht="12.75">
      <c r="A75" s="18" t="s">
        <v>8</v>
      </c>
      <c r="B75" s="18"/>
      <c r="H75" s="9"/>
    </row>
    <row r="76" spans="1:8" ht="12.75">
      <c r="A76" s="18" t="s">
        <v>49</v>
      </c>
      <c r="B76" s="18"/>
      <c r="H76" s="9"/>
    </row>
    <row r="77" spans="1:8" ht="12.75">
      <c r="A77" s="19" t="s">
        <v>147</v>
      </c>
      <c r="B77" s="18"/>
      <c r="H77" s="9"/>
    </row>
    <row r="78" spans="1:8" ht="12.75">
      <c r="A78" s="18" t="s">
        <v>143</v>
      </c>
      <c r="B78" s="19"/>
      <c r="H78" s="9"/>
    </row>
    <row r="79" ht="12.75">
      <c r="H79" s="9"/>
    </row>
  </sheetData>
  <sheetProtection/>
  <mergeCells count="52">
    <mergeCell ref="A16:A17"/>
    <mergeCell ref="A64:E64"/>
    <mergeCell ref="H50:H51"/>
    <mergeCell ref="A52:A54"/>
    <mergeCell ref="C52:C54"/>
    <mergeCell ref="D52:D54"/>
    <mergeCell ref="E52:E54"/>
    <mergeCell ref="F52:F54"/>
    <mergeCell ref="G52:G54"/>
    <mergeCell ref="H52:H54"/>
    <mergeCell ref="A50:A51"/>
    <mergeCell ref="C50:C51"/>
    <mergeCell ref="D50:D51"/>
    <mergeCell ref="E50:E51"/>
    <mergeCell ref="F50:F51"/>
    <mergeCell ref="G50:G51"/>
    <mergeCell ref="H39:H40"/>
    <mergeCell ref="H41:H49"/>
    <mergeCell ref="A41:A49"/>
    <mergeCell ref="C41:C49"/>
    <mergeCell ref="D41:D49"/>
    <mergeCell ref="E41:E49"/>
    <mergeCell ref="F41:F49"/>
    <mergeCell ref="G41:G49"/>
    <mergeCell ref="H23:H38"/>
    <mergeCell ref="A18:A21"/>
    <mergeCell ref="C18:C21"/>
    <mergeCell ref="A39:A40"/>
    <mergeCell ref="C39:C40"/>
    <mergeCell ref="D39:D40"/>
    <mergeCell ref="E39:E40"/>
    <mergeCell ref="F39:F40"/>
    <mergeCell ref="G39:G40"/>
    <mergeCell ref="A23:A38"/>
    <mergeCell ref="C23:C38"/>
    <mergeCell ref="D23:D38"/>
    <mergeCell ref="E23:E38"/>
    <mergeCell ref="F23:F38"/>
    <mergeCell ref="G23:G38"/>
    <mergeCell ref="A5:H5"/>
    <mergeCell ref="A10:A11"/>
    <mergeCell ref="C10:C11"/>
    <mergeCell ref="D10:D11"/>
    <mergeCell ref="E10:E11"/>
    <mergeCell ref="F10:F11"/>
    <mergeCell ref="G10:G11"/>
    <mergeCell ref="H10:H11"/>
    <mergeCell ref="D18:D21"/>
    <mergeCell ref="E18:E21"/>
    <mergeCell ref="F18:F21"/>
    <mergeCell ref="G18:G21"/>
    <mergeCell ref="H18:H21"/>
  </mergeCells>
  <printOptions/>
  <pageMargins left="0.7" right="0.7" top="0.75" bottom="0.75" header="0.3" footer="0.3"/>
  <pageSetup fitToHeight="0" fitToWidth="1" horizontalDpi="600" verticalDpi="600" orientation="portrait" paperSize="9" scale="81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zoomScalePageLayoutView="0" workbookViewId="0" topLeftCell="A58">
      <selection activeCell="D23" activeCellId="6" sqref="D62:D63 D57:D59 D55:D56 D42:D54 D39:D41 D24:D38 D10:D23"/>
    </sheetView>
  </sheetViews>
  <sheetFormatPr defaultColWidth="9.140625" defaultRowHeight="12.75"/>
  <cols>
    <col min="1" max="1" width="22.7109375" style="0" customWidth="1"/>
    <col min="2" max="2" width="14.140625" style="0" customWidth="1"/>
    <col min="3" max="3" width="12.140625" style="0" customWidth="1"/>
    <col min="4" max="4" width="10.8515625" style="0" customWidth="1"/>
    <col min="5" max="5" width="11.28125" style="0" customWidth="1"/>
    <col min="6" max="6" width="17.421875" style="0" customWidth="1"/>
    <col min="8" max="8" width="19.140625" style="0" customWidth="1"/>
  </cols>
  <sheetData>
    <row r="1" ht="14.25">
      <c r="H1" s="42" t="s">
        <v>121</v>
      </c>
    </row>
    <row r="2" spans="1:8" ht="18">
      <c r="A2" s="3" t="s">
        <v>90</v>
      </c>
      <c r="B2" s="3"/>
      <c r="C2" s="1"/>
      <c r="D2" s="2"/>
      <c r="F2" s="41"/>
      <c r="G2" s="41"/>
      <c r="H2" s="9"/>
    </row>
    <row r="3" spans="1:8" ht="13.5">
      <c r="A3" s="1"/>
      <c r="B3" s="1"/>
      <c r="C3" s="1"/>
      <c r="D3" s="2"/>
      <c r="H3" s="9"/>
    </row>
    <row r="4" spans="1:8" ht="16.5">
      <c r="A4" s="4" t="s">
        <v>122</v>
      </c>
      <c r="B4" s="25"/>
      <c r="C4" s="26"/>
      <c r="D4" s="27"/>
      <c r="E4" s="28"/>
      <c r="F4" s="28"/>
      <c r="G4" s="29"/>
      <c r="H4" s="27"/>
    </row>
    <row r="5" spans="1:8" ht="16.5">
      <c r="A5" s="107" t="s">
        <v>123</v>
      </c>
      <c r="B5" s="107"/>
      <c r="C5" s="107"/>
      <c r="D5" s="107"/>
      <c r="E5" s="107"/>
      <c r="F5" s="107"/>
      <c r="G5" s="107"/>
      <c r="H5" s="107"/>
    </row>
    <row r="6" spans="1:8" ht="12.75">
      <c r="A6" s="8"/>
      <c r="B6" s="8"/>
      <c r="C6" s="14"/>
      <c r="D6" s="14"/>
      <c r="E6" s="14"/>
      <c r="F6" s="14"/>
      <c r="G6" s="14"/>
      <c r="H6" s="15"/>
    </row>
    <row r="7" spans="1:8" ht="33.75">
      <c r="A7" s="34" t="s">
        <v>75</v>
      </c>
      <c r="B7" s="34" t="s">
        <v>77</v>
      </c>
      <c r="C7" s="34" t="s">
        <v>87</v>
      </c>
      <c r="D7" s="34" t="s">
        <v>0</v>
      </c>
      <c r="E7" s="34" t="s">
        <v>88</v>
      </c>
      <c r="F7" s="34" t="s">
        <v>21</v>
      </c>
      <c r="G7" s="34" t="s">
        <v>22</v>
      </c>
      <c r="H7" s="34" t="s">
        <v>23</v>
      </c>
    </row>
    <row r="8" spans="1:8" ht="12.75">
      <c r="A8" s="38" t="s">
        <v>15</v>
      </c>
      <c r="B8" s="38" t="s">
        <v>16</v>
      </c>
      <c r="C8" s="38" t="s">
        <v>89</v>
      </c>
      <c r="D8" s="38" t="s">
        <v>17</v>
      </c>
      <c r="E8" s="38" t="s">
        <v>18</v>
      </c>
      <c r="F8" s="38" t="s">
        <v>19</v>
      </c>
      <c r="G8" s="38" t="s">
        <v>20</v>
      </c>
      <c r="H8" s="38" t="s">
        <v>50</v>
      </c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26.25" customHeight="1">
      <c r="A10" s="91" t="s">
        <v>5</v>
      </c>
      <c r="B10" s="35" t="s">
        <v>24</v>
      </c>
      <c r="C10" s="108" t="s">
        <v>3</v>
      </c>
      <c r="D10" s="110">
        <v>22935.93</v>
      </c>
      <c r="E10" s="86"/>
      <c r="F10" s="86"/>
      <c r="G10" s="82">
        <v>8</v>
      </c>
      <c r="H10" s="77"/>
    </row>
    <row r="11" spans="1:8" ht="26.25" customHeight="1">
      <c r="A11" s="93"/>
      <c r="B11" s="35" t="s">
        <v>99</v>
      </c>
      <c r="C11" s="109"/>
      <c r="D11" s="111"/>
      <c r="E11" s="87"/>
      <c r="F11" s="87"/>
      <c r="G11" s="83"/>
      <c r="H11" s="78"/>
    </row>
    <row r="12" spans="1:8" ht="28.5" customHeight="1">
      <c r="A12" s="47" t="s">
        <v>125</v>
      </c>
      <c r="B12" s="35" t="s">
        <v>126</v>
      </c>
      <c r="C12" s="31" t="s">
        <v>41</v>
      </c>
      <c r="D12" s="70">
        <v>273</v>
      </c>
      <c r="E12" s="46"/>
      <c r="F12" s="46"/>
      <c r="G12" s="49">
        <v>8</v>
      </c>
      <c r="H12" s="45"/>
    </row>
    <row r="13" spans="1:8" ht="28.5" customHeight="1">
      <c r="A13" s="32" t="s">
        <v>12</v>
      </c>
      <c r="B13" s="31" t="s">
        <v>25</v>
      </c>
      <c r="C13" s="31" t="s">
        <v>41</v>
      </c>
      <c r="D13" s="71">
        <v>14409</v>
      </c>
      <c r="E13" s="36"/>
      <c r="F13" s="36"/>
      <c r="G13" s="16">
        <v>8</v>
      </c>
      <c r="H13" s="43"/>
    </row>
    <row r="14" spans="1:8" ht="28.5" customHeight="1">
      <c r="A14" s="32" t="s">
        <v>13</v>
      </c>
      <c r="B14" s="35" t="s">
        <v>26</v>
      </c>
      <c r="C14" s="31" t="s">
        <v>41</v>
      </c>
      <c r="D14" s="71">
        <v>200</v>
      </c>
      <c r="E14" s="36"/>
      <c r="F14" s="36"/>
      <c r="G14" s="16">
        <v>8</v>
      </c>
      <c r="H14" s="43"/>
    </row>
    <row r="15" spans="1:8" ht="21" customHeight="1">
      <c r="A15" s="91" t="s">
        <v>86</v>
      </c>
      <c r="B15" s="35" t="s">
        <v>164</v>
      </c>
      <c r="C15" s="108" t="s">
        <v>4</v>
      </c>
      <c r="D15" s="110">
        <f>104+7</f>
        <v>111</v>
      </c>
      <c r="E15" s="86"/>
      <c r="F15" s="86"/>
      <c r="G15" s="82">
        <v>8</v>
      </c>
      <c r="H15" s="77"/>
    </row>
    <row r="16" spans="1:8" ht="21" customHeight="1">
      <c r="A16" s="93"/>
      <c r="B16" s="35" t="s">
        <v>76</v>
      </c>
      <c r="C16" s="109"/>
      <c r="D16" s="111"/>
      <c r="E16" s="87"/>
      <c r="F16" s="87"/>
      <c r="G16" s="83"/>
      <c r="H16" s="78"/>
    </row>
    <row r="17" spans="1:8" ht="21" customHeight="1">
      <c r="A17" s="91" t="s">
        <v>79</v>
      </c>
      <c r="B17" s="35" t="s">
        <v>145</v>
      </c>
      <c r="C17" s="64" t="s">
        <v>4</v>
      </c>
      <c r="D17" s="70">
        <f>21+1</f>
        <v>22</v>
      </c>
      <c r="E17" s="46"/>
      <c r="F17" s="46"/>
      <c r="G17" s="49">
        <v>8</v>
      </c>
      <c r="H17" s="45"/>
    </row>
    <row r="18" spans="1:8" ht="20.25" customHeight="1">
      <c r="A18" s="93"/>
      <c r="B18" s="31" t="s">
        <v>157</v>
      </c>
      <c r="C18" s="31" t="s">
        <v>4</v>
      </c>
      <c r="D18" s="71">
        <f>8+3.52+0.35+6+7+2+3</f>
        <v>29.869999999999997</v>
      </c>
      <c r="E18" s="37"/>
      <c r="F18" s="37"/>
      <c r="G18" s="16">
        <v>23</v>
      </c>
      <c r="H18" s="43"/>
    </row>
    <row r="19" spans="1:8" ht="12.75">
      <c r="A19" s="106" t="s">
        <v>80</v>
      </c>
      <c r="B19" s="31" t="s">
        <v>30</v>
      </c>
      <c r="C19" s="115" t="s">
        <v>4</v>
      </c>
      <c r="D19" s="110">
        <f>8.16+31.38+4.5+1</f>
        <v>45.04</v>
      </c>
      <c r="E19" s="96"/>
      <c r="F19" s="96"/>
      <c r="G19" s="79">
        <v>8</v>
      </c>
      <c r="H19" s="88"/>
    </row>
    <row r="20" spans="1:8" ht="12.75">
      <c r="A20" s="106"/>
      <c r="B20" s="31" t="s">
        <v>67</v>
      </c>
      <c r="C20" s="115"/>
      <c r="D20" s="112"/>
      <c r="E20" s="96"/>
      <c r="F20" s="96"/>
      <c r="G20" s="79"/>
      <c r="H20" s="88"/>
    </row>
    <row r="21" spans="1:8" ht="12.75">
      <c r="A21" s="106"/>
      <c r="B21" s="31" t="s">
        <v>145</v>
      </c>
      <c r="C21" s="115"/>
      <c r="D21" s="112"/>
      <c r="E21" s="96"/>
      <c r="F21" s="96"/>
      <c r="G21" s="79"/>
      <c r="H21" s="88"/>
    </row>
    <row r="22" spans="1:8" ht="12.75">
      <c r="A22" s="106"/>
      <c r="B22" s="31" t="s">
        <v>166</v>
      </c>
      <c r="C22" s="115"/>
      <c r="D22" s="112"/>
      <c r="E22" s="96"/>
      <c r="F22" s="96"/>
      <c r="G22" s="79"/>
      <c r="H22" s="88"/>
    </row>
    <row r="23" spans="1:8" ht="38.25">
      <c r="A23" s="66" t="s">
        <v>155</v>
      </c>
      <c r="B23" s="31" t="s">
        <v>104</v>
      </c>
      <c r="C23" s="65" t="s">
        <v>154</v>
      </c>
      <c r="D23" s="71">
        <v>1634</v>
      </c>
      <c r="E23" s="62"/>
      <c r="F23" s="62"/>
      <c r="G23" s="21">
        <v>8</v>
      </c>
      <c r="H23" s="60"/>
    </row>
    <row r="24" spans="1:8" ht="12.75">
      <c r="A24" s="91" t="s">
        <v>81</v>
      </c>
      <c r="B24" s="51" t="s">
        <v>146</v>
      </c>
      <c r="C24" s="113" t="s">
        <v>3</v>
      </c>
      <c r="D24" s="110">
        <f>23+46.99+70+10+246+10+178.92+7.8+213+21+336.36+15</f>
        <v>1178.07</v>
      </c>
      <c r="E24" s="86"/>
      <c r="F24" s="86"/>
      <c r="G24" s="82">
        <v>8</v>
      </c>
      <c r="H24" s="77"/>
    </row>
    <row r="25" spans="1:8" ht="12.75">
      <c r="A25" s="92"/>
      <c r="B25" s="51" t="s">
        <v>105</v>
      </c>
      <c r="C25" s="114"/>
      <c r="D25" s="112"/>
      <c r="E25" s="89"/>
      <c r="F25" s="89"/>
      <c r="G25" s="94"/>
      <c r="H25" s="90"/>
    </row>
    <row r="26" spans="1:8" ht="12.75">
      <c r="A26" s="92"/>
      <c r="B26" s="51" t="s">
        <v>106</v>
      </c>
      <c r="C26" s="114"/>
      <c r="D26" s="112"/>
      <c r="E26" s="89"/>
      <c r="F26" s="89"/>
      <c r="G26" s="94"/>
      <c r="H26" s="90"/>
    </row>
    <row r="27" spans="1:8" ht="12.75">
      <c r="A27" s="92"/>
      <c r="B27" s="51" t="s">
        <v>159</v>
      </c>
      <c r="C27" s="114"/>
      <c r="D27" s="112"/>
      <c r="E27" s="89"/>
      <c r="F27" s="89"/>
      <c r="G27" s="94"/>
      <c r="H27" s="90"/>
    </row>
    <row r="28" spans="1:8" ht="12.75">
      <c r="A28" s="92"/>
      <c r="B28" s="51" t="s">
        <v>107</v>
      </c>
      <c r="C28" s="114"/>
      <c r="D28" s="112"/>
      <c r="E28" s="89"/>
      <c r="F28" s="89"/>
      <c r="G28" s="94"/>
      <c r="H28" s="90"/>
    </row>
    <row r="29" spans="1:8" ht="12.75">
      <c r="A29" s="92"/>
      <c r="B29" s="51" t="s">
        <v>108</v>
      </c>
      <c r="C29" s="114"/>
      <c r="D29" s="112"/>
      <c r="E29" s="89"/>
      <c r="F29" s="89"/>
      <c r="G29" s="94"/>
      <c r="H29" s="90"/>
    </row>
    <row r="30" spans="1:8" ht="12.75">
      <c r="A30" s="92"/>
      <c r="B30" s="51" t="s">
        <v>158</v>
      </c>
      <c r="C30" s="114"/>
      <c r="D30" s="112"/>
      <c r="E30" s="89"/>
      <c r="F30" s="89"/>
      <c r="G30" s="94"/>
      <c r="H30" s="90"/>
    </row>
    <row r="31" spans="1:8" ht="12.75">
      <c r="A31" s="92"/>
      <c r="B31" s="51" t="s">
        <v>109</v>
      </c>
      <c r="C31" s="114"/>
      <c r="D31" s="112"/>
      <c r="E31" s="89"/>
      <c r="F31" s="89"/>
      <c r="G31" s="94"/>
      <c r="H31" s="90"/>
    </row>
    <row r="32" spans="1:8" ht="12.75">
      <c r="A32" s="92"/>
      <c r="B32" s="51" t="s">
        <v>110</v>
      </c>
      <c r="C32" s="114"/>
      <c r="D32" s="112"/>
      <c r="E32" s="89"/>
      <c r="F32" s="89"/>
      <c r="G32" s="94"/>
      <c r="H32" s="90"/>
    </row>
    <row r="33" spans="1:8" ht="12.75">
      <c r="A33" s="92"/>
      <c r="B33" s="31" t="s">
        <v>45</v>
      </c>
      <c r="C33" s="114"/>
      <c r="D33" s="112"/>
      <c r="E33" s="89"/>
      <c r="F33" s="89"/>
      <c r="G33" s="94"/>
      <c r="H33" s="90"/>
    </row>
    <row r="34" spans="1:8" ht="12.75">
      <c r="A34" s="92"/>
      <c r="B34" s="31" t="s">
        <v>46</v>
      </c>
      <c r="C34" s="114"/>
      <c r="D34" s="112"/>
      <c r="E34" s="89"/>
      <c r="F34" s="89"/>
      <c r="G34" s="94"/>
      <c r="H34" s="90"/>
    </row>
    <row r="35" spans="1:8" ht="12.75">
      <c r="A35" s="92"/>
      <c r="B35" s="31" t="s">
        <v>42</v>
      </c>
      <c r="C35" s="114"/>
      <c r="D35" s="112"/>
      <c r="E35" s="89"/>
      <c r="F35" s="89"/>
      <c r="G35" s="94"/>
      <c r="H35" s="90"/>
    </row>
    <row r="36" spans="1:8" ht="12.75">
      <c r="A36" s="92"/>
      <c r="B36" s="31" t="s">
        <v>116</v>
      </c>
      <c r="C36" s="114"/>
      <c r="D36" s="112"/>
      <c r="E36" s="89"/>
      <c r="F36" s="89"/>
      <c r="G36" s="94"/>
      <c r="H36" s="90"/>
    </row>
    <row r="37" spans="1:8" ht="12.75">
      <c r="A37" s="92"/>
      <c r="B37" s="31" t="s">
        <v>163</v>
      </c>
      <c r="C37" s="114"/>
      <c r="D37" s="112"/>
      <c r="E37" s="89"/>
      <c r="F37" s="89"/>
      <c r="G37" s="94"/>
      <c r="H37" s="90"/>
    </row>
    <row r="38" spans="1:8" ht="12.75">
      <c r="A38" s="92"/>
      <c r="B38" s="31" t="s">
        <v>113</v>
      </c>
      <c r="C38" s="114"/>
      <c r="D38" s="112"/>
      <c r="E38" s="89"/>
      <c r="F38" s="89"/>
      <c r="G38" s="94"/>
      <c r="H38" s="90"/>
    </row>
    <row r="39" spans="1:8" ht="12" customHeight="1">
      <c r="A39" s="106" t="s">
        <v>208</v>
      </c>
      <c r="B39" s="31" t="s">
        <v>28</v>
      </c>
      <c r="C39" s="115" t="s">
        <v>3</v>
      </c>
      <c r="D39" s="117">
        <v>1101.19</v>
      </c>
      <c r="E39" s="96"/>
      <c r="F39" s="96"/>
      <c r="G39" s="79">
        <v>8</v>
      </c>
      <c r="H39" s="88"/>
    </row>
    <row r="40" spans="1:8" ht="12" customHeight="1">
      <c r="A40" s="106"/>
      <c r="B40" s="31" t="s">
        <v>156</v>
      </c>
      <c r="C40" s="115"/>
      <c r="D40" s="117"/>
      <c r="E40" s="96"/>
      <c r="F40" s="96"/>
      <c r="G40" s="79"/>
      <c r="H40" s="88"/>
    </row>
    <row r="41" spans="1:8" ht="12" customHeight="1">
      <c r="A41" s="106"/>
      <c r="B41" s="31" t="s">
        <v>29</v>
      </c>
      <c r="C41" s="116"/>
      <c r="D41" s="117"/>
      <c r="E41" s="96"/>
      <c r="F41" s="96"/>
      <c r="G41" s="79"/>
      <c r="H41" s="88"/>
    </row>
    <row r="42" spans="1:8" ht="12.75">
      <c r="A42" s="106" t="s">
        <v>82</v>
      </c>
      <c r="B42" s="31" t="s">
        <v>40</v>
      </c>
      <c r="C42" s="115" t="s">
        <v>3</v>
      </c>
      <c r="D42" s="117">
        <f>20+298.45+166.92+102+506.24+29+6.48</f>
        <v>1129.0900000000001</v>
      </c>
      <c r="E42" s="96"/>
      <c r="F42" s="96"/>
      <c r="G42" s="79">
        <v>8</v>
      </c>
      <c r="H42" s="88"/>
    </row>
    <row r="43" spans="1:8" ht="12.75">
      <c r="A43" s="106"/>
      <c r="B43" s="31" t="s">
        <v>153</v>
      </c>
      <c r="C43" s="115"/>
      <c r="D43" s="117"/>
      <c r="E43" s="96"/>
      <c r="F43" s="96"/>
      <c r="G43" s="79"/>
      <c r="H43" s="88"/>
    </row>
    <row r="44" spans="1:8" ht="12.75">
      <c r="A44" s="106"/>
      <c r="B44" s="31" t="s">
        <v>71</v>
      </c>
      <c r="C44" s="116"/>
      <c r="D44" s="117"/>
      <c r="E44" s="96"/>
      <c r="F44" s="96"/>
      <c r="G44" s="79"/>
      <c r="H44" s="88"/>
    </row>
    <row r="45" spans="1:8" ht="12.75">
      <c r="A45" s="106"/>
      <c r="B45" s="31" t="s">
        <v>37</v>
      </c>
      <c r="C45" s="116"/>
      <c r="D45" s="117"/>
      <c r="E45" s="96"/>
      <c r="F45" s="96"/>
      <c r="G45" s="79"/>
      <c r="H45" s="88"/>
    </row>
    <row r="46" spans="1:8" ht="12.75">
      <c r="A46" s="106"/>
      <c r="B46" s="31" t="s">
        <v>35</v>
      </c>
      <c r="C46" s="116"/>
      <c r="D46" s="117"/>
      <c r="E46" s="96"/>
      <c r="F46" s="96"/>
      <c r="G46" s="79"/>
      <c r="H46" s="88"/>
    </row>
    <row r="47" spans="1:8" ht="12.75">
      <c r="A47" s="106"/>
      <c r="B47" s="31" t="s">
        <v>36</v>
      </c>
      <c r="C47" s="116"/>
      <c r="D47" s="117"/>
      <c r="E47" s="96"/>
      <c r="F47" s="96"/>
      <c r="G47" s="79"/>
      <c r="H47" s="88"/>
    </row>
    <row r="48" spans="1:8" ht="12.75">
      <c r="A48" s="106"/>
      <c r="B48" s="31" t="s">
        <v>65</v>
      </c>
      <c r="C48" s="116"/>
      <c r="D48" s="117"/>
      <c r="E48" s="96"/>
      <c r="F48" s="96"/>
      <c r="G48" s="79"/>
      <c r="H48" s="88"/>
    </row>
    <row r="49" spans="1:8" ht="12.75">
      <c r="A49" s="106"/>
      <c r="B49" s="31" t="s">
        <v>33</v>
      </c>
      <c r="C49" s="116"/>
      <c r="D49" s="117"/>
      <c r="E49" s="96"/>
      <c r="F49" s="96"/>
      <c r="G49" s="79"/>
      <c r="H49" s="88"/>
    </row>
    <row r="50" spans="1:8" ht="12.75">
      <c r="A50" s="106"/>
      <c r="B50" s="31" t="s">
        <v>34</v>
      </c>
      <c r="C50" s="116"/>
      <c r="D50" s="117"/>
      <c r="E50" s="96"/>
      <c r="F50" s="96"/>
      <c r="G50" s="79"/>
      <c r="H50" s="88"/>
    </row>
    <row r="51" spans="1:8" ht="12.75">
      <c r="A51" s="106"/>
      <c r="B51" s="31" t="s">
        <v>31</v>
      </c>
      <c r="C51" s="116"/>
      <c r="D51" s="117"/>
      <c r="E51" s="96"/>
      <c r="F51" s="96"/>
      <c r="G51" s="79"/>
      <c r="H51" s="88"/>
    </row>
    <row r="52" spans="1:8" ht="12.75">
      <c r="A52" s="106"/>
      <c r="B52" s="31" t="s">
        <v>32</v>
      </c>
      <c r="C52" s="116"/>
      <c r="D52" s="117"/>
      <c r="E52" s="96"/>
      <c r="F52" s="96"/>
      <c r="G52" s="79"/>
      <c r="H52" s="88"/>
    </row>
    <row r="53" spans="1:8" ht="12.75">
      <c r="A53" s="106"/>
      <c r="B53" s="31" t="s">
        <v>39</v>
      </c>
      <c r="C53" s="116"/>
      <c r="D53" s="117"/>
      <c r="E53" s="96"/>
      <c r="F53" s="96"/>
      <c r="G53" s="79"/>
      <c r="H53" s="88"/>
    </row>
    <row r="54" spans="1:8" ht="12.75">
      <c r="A54" s="106"/>
      <c r="B54" s="54" t="s">
        <v>76</v>
      </c>
      <c r="C54" s="116"/>
      <c r="D54" s="117"/>
      <c r="E54" s="96"/>
      <c r="F54" s="96"/>
      <c r="G54" s="79"/>
      <c r="H54" s="88"/>
    </row>
    <row r="55" spans="1:8" ht="17.25" customHeight="1">
      <c r="A55" s="106" t="s">
        <v>83</v>
      </c>
      <c r="B55" s="31" t="s">
        <v>161</v>
      </c>
      <c r="C55" s="115" t="s">
        <v>3</v>
      </c>
      <c r="D55" s="117">
        <f>64+16+24</f>
        <v>104</v>
      </c>
      <c r="E55" s="96"/>
      <c r="F55" s="96"/>
      <c r="G55" s="79">
        <v>23</v>
      </c>
      <c r="H55" s="88"/>
    </row>
    <row r="56" spans="1:8" ht="17.25" customHeight="1">
      <c r="A56" s="106"/>
      <c r="B56" s="31" t="s">
        <v>47</v>
      </c>
      <c r="C56" s="116"/>
      <c r="D56" s="117"/>
      <c r="E56" s="96"/>
      <c r="F56" s="96"/>
      <c r="G56" s="79"/>
      <c r="H56" s="88"/>
    </row>
    <row r="57" spans="1:8" ht="15" customHeight="1">
      <c r="A57" s="91" t="s">
        <v>114</v>
      </c>
      <c r="B57" s="31" t="s">
        <v>160</v>
      </c>
      <c r="C57" s="108" t="s">
        <v>3</v>
      </c>
      <c r="D57" s="110">
        <f>152.46+17.23+50</f>
        <v>219.69</v>
      </c>
      <c r="E57" s="86"/>
      <c r="F57" s="86"/>
      <c r="G57" s="82">
        <v>23</v>
      </c>
      <c r="H57" s="77"/>
    </row>
    <row r="58" spans="1:8" ht="15" customHeight="1">
      <c r="A58" s="92"/>
      <c r="B58" s="31" t="s">
        <v>44</v>
      </c>
      <c r="C58" s="118"/>
      <c r="D58" s="112"/>
      <c r="E58" s="89"/>
      <c r="F58" s="89"/>
      <c r="G58" s="94"/>
      <c r="H58" s="90"/>
    </row>
    <row r="59" spans="1:8" ht="15" customHeight="1">
      <c r="A59" s="93"/>
      <c r="B59" s="33" t="s">
        <v>115</v>
      </c>
      <c r="C59" s="109"/>
      <c r="D59" s="111"/>
      <c r="E59" s="87"/>
      <c r="F59" s="87"/>
      <c r="G59" s="83"/>
      <c r="H59" s="78"/>
    </row>
    <row r="60" spans="1:8" ht="45.75" customHeight="1">
      <c r="A60" s="34" t="s">
        <v>75</v>
      </c>
      <c r="B60" s="34" t="s">
        <v>77</v>
      </c>
      <c r="C60" s="34" t="s">
        <v>87</v>
      </c>
      <c r="D60" s="34" t="s">
        <v>0</v>
      </c>
      <c r="E60" s="34" t="s">
        <v>88</v>
      </c>
      <c r="F60" s="34" t="s">
        <v>21</v>
      </c>
      <c r="G60" s="34" t="s">
        <v>22</v>
      </c>
      <c r="H60" s="34" t="s">
        <v>23</v>
      </c>
    </row>
    <row r="61" spans="1:8" ht="15" customHeight="1">
      <c r="A61" s="38" t="s">
        <v>15</v>
      </c>
      <c r="B61" s="38" t="s">
        <v>16</v>
      </c>
      <c r="C61" s="38" t="s">
        <v>89</v>
      </c>
      <c r="D61" s="38" t="s">
        <v>17</v>
      </c>
      <c r="E61" s="38" t="s">
        <v>18</v>
      </c>
      <c r="F61" s="38" t="s">
        <v>19</v>
      </c>
      <c r="G61" s="38" t="s">
        <v>20</v>
      </c>
      <c r="H61" s="38" t="s">
        <v>50</v>
      </c>
    </row>
    <row r="62" spans="1:8" ht="25.5">
      <c r="A62" s="32" t="s">
        <v>85</v>
      </c>
      <c r="B62" s="31" t="s">
        <v>127</v>
      </c>
      <c r="C62" s="16" t="s">
        <v>144</v>
      </c>
      <c r="D62" s="52">
        <v>60</v>
      </c>
      <c r="E62" s="37"/>
      <c r="F62" s="36"/>
      <c r="G62" s="16">
        <v>8</v>
      </c>
      <c r="H62" s="43"/>
    </row>
    <row r="63" spans="1:8" ht="30" customHeight="1">
      <c r="A63" s="32" t="s">
        <v>72</v>
      </c>
      <c r="B63" s="31" t="s">
        <v>48</v>
      </c>
      <c r="C63" s="16" t="s">
        <v>41</v>
      </c>
      <c r="D63" s="52">
        <v>0.7</v>
      </c>
      <c r="E63" s="36"/>
      <c r="F63" s="36"/>
      <c r="G63" s="16">
        <v>23</v>
      </c>
      <c r="H63" s="43"/>
    </row>
    <row r="64" spans="1:8" ht="12.75">
      <c r="A64" s="8"/>
      <c r="B64" s="8"/>
      <c r="C64" s="14"/>
      <c r="D64" s="14"/>
      <c r="E64" s="14"/>
      <c r="F64" s="14"/>
      <c r="G64" s="14"/>
      <c r="H64" s="15"/>
    </row>
    <row r="65" spans="1:8" ht="16.5" thickBot="1">
      <c r="A65" s="7"/>
      <c r="B65" s="7"/>
      <c r="C65" s="7"/>
      <c r="D65" s="7"/>
      <c r="E65" s="20"/>
      <c r="F65" s="23" t="s">
        <v>21</v>
      </c>
      <c r="G65" s="22"/>
      <c r="H65" s="24" t="s">
        <v>23</v>
      </c>
    </row>
    <row r="66" spans="1:8" ht="18.75" thickBot="1">
      <c r="A66" s="99" t="s">
        <v>124</v>
      </c>
      <c r="B66" s="100"/>
      <c r="C66" s="100"/>
      <c r="D66" s="100"/>
      <c r="E66" s="101"/>
      <c r="F66" s="5"/>
      <c r="G66" s="6" t="s">
        <v>2</v>
      </c>
      <c r="H66" s="44"/>
    </row>
    <row r="67" ht="12.75">
      <c r="H67" s="9"/>
    </row>
    <row r="68" ht="12.75">
      <c r="H68" s="9"/>
    </row>
    <row r="69" ht="12.75">
      <c r="H69" s="9"/>
    </row>
    <row r="70" ht="12.75">
      <c r="H70" s="9"/>
    </row>
    <row r="71" ht="12.75">
      <c r="H71" s="9"/>
    </row>
    <row r="72" spans="3:7" ht="15.75">
      <c r="C72" s="10" t="s">
        <v>14</v>
      </c>
      <c r="G72" s="12" t="s">
        <v>9</v>
      </c>
    </row>
    <row r="73" ht="15">
      <c r="G73" s="12" t="s">
        <v>10</v>
      </c>
    </row>
    <row r="74" spans="7:8" ht="15">
      <c r="G74" s="13" t="s">
        <v>11</v>
      </c>
      <c r="H74" s="11"/>
    </row>
    <row r="75" spans="1:8" ht="12.75">
      <c r="A75" s="17" t="s">
        <v>6</v>
      </c>
      <c r="H75" s="9"/>
    </row>
    <row r="76" spans="1:8" ht="12.75">
      <c r="A76" s="18" t="s">
        <v>7</v>
      </c>
      <c r="B76" s="17"/>
      <c r="H76" s="9"/>
    </row>
    <row r="77" spans="1:8" ht="12.75">
      <c r="A77" s="18" t="s">
        <v>8</v>
      </c>
      <c r="B77" s="18"/>
      <c r="H77" s="9"/>
    </row>
    <row r="78" spans="1:8" ht="12.75">
      <c r="A78" s="18" t="s">
        <v>49</v>
      </c>
      <c r="B78" s="18"/>
      <c r="H78" s="9"/>
    </row>
    <row r="79" spans="1:8" ht="12.75">
      <c r="A79" s="18" t="s">
        <v>165</v>
      </c>
      <c r="B79" s="18"/>
      <c r="H79" s="9"/>
    </row>
    <row r="80" spans="1:8" ht="12.75">
      <c r="A80" s="18" t="s">
        <v>143</v>
      </c>
      <c r="B80" s="19"/>
      <c r="H80" s="9"/>
    </row>
    <row r="81" ht="12.75">
      <c r="H81" s="9"/>
    </row>
    <row r="82" ht="12.75">
      <c r="H82" s="9"/>
    </row>
  </sheetData>
  <sheetProtection/>
  <mergeCells count="59">
    <mergeCell ref="A66:E66"/>
    <mergeCell ref="H55:H56"/>
    <mergeCell ref="A57:A59"/>
    <mergeCell ref="C57:C59"/>
    <mergeCell ref="D57:D59"/>
    <mergeCell ref="E57:E59"/>
    <mergeCell ref="F57:F59"/>
    <mergeCell ref="G57:G59"/>
    <mergeCell ref="H57:H59"/>
    <mergeCell ref="A55:A56"/>
    <mergeCell ref="C55:C56"/>
    <mergeCell ref="D55:D56"/>
    <mergeCell ref="E55:E56"/>
    <mergeCell ref="F55:F56"/>
    <mergeCell ref="G55:G56"/>
    <mergeCell ref="H39:H41"/>
    <mergeCell ref="H42:H54"/>
    <mergeCell ref="A42:A54"/>
    <mergeCell ref="C42:C54"/>
    <mergeCell ref="D42:D54"/>
    <mergeCell ref="E42:E54"/>
    <mergeCell ref="F42:F54"/>
    <mergeCell ref="G42:G54"/>
    <mergeCell ref="H24:H38"/>
    <mergeCell ref="A19:A22"/>
    <mergeCell ref="C19:C22"/>
    <mergeCell ref="A39:A41"/>
    <mergeCell ref="C39:C41"/>
    <mergeCell ref="D39:D41"/>
    <mergeCell ref="E39:E41"/>
    <mergeCell ref="F39:F41"/>
    <mergeCell ref="G39:G41"/>
    <mergeCell ref="A24:A38"/>
    <mergeCell ref="C24:C38"/>
    <mergeCell ref="D24:D38"/>
    <mergeCell ref="E24:E38"/>
    <mergeCell ref="F24:F38"/>
    <mergeCell ref="G24:G38"/>
    <mergeCell ref="A5:H5"/>
    <mergeCell ref="A10:A11"/>
    <mergeCell ref="C10:C11"/>
    <mergeCell ref="D10:D11"/>
    <mergeCell ref="E10:E11"/>
    <mergeCell ref="G15:G16"/>
    <mergeCell ref="F10:F11"/>
    <mergeCell ref="G10:G11"/>
    <mergeCell ref="H10:H11"/>
    <mergeCell ref="D19:D22"/>
    <mergeCell ref="E19:E22"/>
    <mergeCell ref="F19:F22"/>
    <mergeCell ref="G19:G22"/>
    <mergeCell ref="H19:H22"/>
    <mergeCell ref="H15:H16"/>
    <mergeCell ref="A17:A18"/>
    <mergeCell ref="A15:A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SheetLayoutView="100" zoomScalePageLayoutView="0" workbookViewId="0" topLeftCell="A124">
      <selection activeCell="A125" sqref="A125:IV126"/>
    </sheetView>
  </sheetViews>
  <sheetFormatPr defaultColWidth="9.140625" defaultRowHeight="12.75"/>
  <cols>
    <col min="1" max="1" width="21.7109375" style="0" customWidth="1"/>
    <col min="2" max="2" width="12.57421875" style="0" customWidth="1"/>
    <col min="3" max="3" width="11.421875" style="0" customWidth="1"/>
    <col min="4" max="5" width="11.140625" style="0" customWidth="1"/>
    <col min="6" max="6" width="19.00390625" style="0" customWidth="1"/>
    <col min="8" max="8" width="20.421875" style="0" customWidth="1"/>
  </cols>
  <sheetData>
    <row r="1" ht="14.25">
      <c r="H1" s="42" t="s">
        <v>129</v>
      </c>
    </row>
    <row r="2" spans="1:8" ht="18">
      <c r="A2" s="3" t="s">
        <v>90</v>
      </c>
      <c r="B2" s="3"/>
      <c r="C2" s="1"/>
      <c r="D2" s="2"/>
      <c r="F2" s="41"/>
      <c r="G2" s="41"/>
      <c r="H2" s="9"/>
    </row>
    <row r="3" spans="1:8" ht="13.5">
      <c r="A3" s="1"/>
      <c r="B3" s="1"/>
      <c r="C3" s="1"/>
      <c r="D3" s="2"/>
      <c r="H3" s="9"/>
    </row>
    <row r="4" spans="1:8" ht="16.5">
      <c r="A4" s="4" t="s">
        <v>130</v>
      </c>
      <c r="B4" s="25"/>
      <c r="C4" s="26"/>
      <c r="D4" s="27"/>
      <c r="E4" s="28"/>
      <c r="F4" s="28"/>
      <c r="G4" s="29"/>
      <c r="H4" s="27"/>
    </row>
    <row r="5" spans="1:8" ht="16.5">
      <c r="A5" s="107" t="s">
        <v>131</v>
      </c>
      <c r="B5" s="107"/>
      <c r="C5" s="107"/>
      <c r="D5" s="107"/>
      <c r="E5" s="107"/>
      <c r="F5" s="107"/>
      <c r="G5" s="107"/>
      <c r="H5" s="107"/>
    </row>
    <row r="6" spans="1:8" ht="12.75">
      <c r="A6" s="8"/>
      <c r="B6" s="8"/>
      <c r="C6" s="14"/>
      <c r="D6" s="14"/>
      <c r="E6" s="14"/>
      <c r="F6" s="14"/>
      <c r="G6" s="14"/>
      <c r="H6" s="15"/>
    </row>
    <row r="7" spans="1:8" ht="33.75">
      <c r="A7" s="34" t="s">
        <v>75</v>
      </c>
      <c r="B7" s="34" t="s">
        <v>77</v>
      </c>
      <c r="C7" s="34" t="s">
        <v>87</v>
      </c>
      <c r="D7" s="34" t="s">
        <v>0</v>
      </c>
      <c r="E7" s="34" t="s">
        <v>88</v>
      </c>
      <c r="F7" s="34" t="s">
        <v>21</v>
      </c>
      <c r="G7" s="34" t="s">
        <v>22</v>
      </c>
      <c r="H7" s="34" t="s">
        <v>23</v>
      </c>
    </row>
    <row r="8" spans="1:8" ht="12.75">
      <c r="A8" s="38" t="s">
        <v>15</v>
      </c>
      <c r="B8" s="38" t="s">
        <v>16</v>
      </c>
      <c r="C8" s="38" t="s">
        <v>89</v>
      </c>
      <c r="D8" s="38" t="s">
        <v>17</v>
      </c>
      <c r="E8" s="38" t="s">
        <v>18</v>
      </c>
      <c r="F8" s="38" t="s">
        <v>19</v>
      </c>
      <c r="G8" s="38" t="s">
        <v>20</v>
      </c>
      <c r="H8" s="38" t="s">
        <v>50</v>
      </c>
    </row>
    <row r="9" spans="1:8" ht="9" customHeight="1">
      <c r="A9" s="39"/>
      <c r="B9" s="39"/>
      <c r="C9" s="39"/>
      <c r="D9" s="39"/>
      <c r="E9" s="39"/>
      <c r="F9" s="39"/>
      <c r="G9" s="39"/>
      <c r="H9" s="39"/>
    </row>
    <row r="10" spans="1:8" ht="15.75" customHeight="1">
      <c r="A10" s="91" t="s">
        <v>5</v>
      </c>
      <c r="B10" s="35" t="s">
        <v>24</v>
      </c>
      <c r="C10" s="82" t="s">
        <v>3</v>
      </c>
      <c r="D10" s="84">
        <v>22928.54</v>
      </c>
      <c r="E10" s="86"/>
      <c r="F10" s="86"/>
      <c r="G10" s="82">
        <v>8</v>
      </c>
      <c r="H10" s="77"/>
    </row>
    <row r="11" spans="1:8" ht="15.75" customHeight="1">
      <c r="A11" s="93"/>
      <c r="B11" s="35" t="s">
        <v>99</v>
      </c>
      <c r="C11" s="83"/>
      <c r="D11" s="85"/>
      <c r="E11" s="87"/>
      <c r="F11" s="87"/>
      <c r="G11" s="83"/>
      <c r="H11" s="78"/>
    </row>
    <row r="12" spans="1:8" ht="25.5">
      <c r="A12" s="47" t="s">
        <v>125</v>
      </c>
      <c r="B12" s="35" t="s">
        <v>126</v>
      </c>
      <c r="C12" s="16" t="s">
        <v>41</v>
      </c>
      <c r="D12" s="48">
        <v>217</v>
      </c>
      <c r="E12" s="46"/>
      <c r="F12" s="46"/>
      <c r="G12" s="49">
        <v>8</v>
      </c>
      <c r="H12" s="45"/>
    </row>
    <row r="13" spans="1:8" ht="22.5" customHeight="1">
      <c r="A13" s="32" t="s">
        <v>12</v>
      </c>
      <c r="B13" s="31" t="s">
        <v>25</v>
      </c>
      <c r="C13" s="16" t="s">
        <v>41</v>
      </c>
      <c r="D13" s="52">
        <v>15758</v>
      </c>
      <c r="E13" s="36"/>
      <c r="F13" s="36"/>
      <c r="G13" s="16">
        <v>8</v>
      </c>
      <c r="H13" s="43"/>
    </row>
    <row r="14" spans="1:8" ht="22.5" customHeight="1">
      <c r="A14" s="32" t="s">
        <v>13</v>
      </c>
      <c r="B14" s="35" t="s">
        <v>26</v>
      </c>
      <c r="C14" s="16" t="s">
        <v>41</v>
      </c>
      <c r="D14" s="52">
        <v>200</v>
      </c>
      <c r="E14" s="36"/>
      <c r="F14" s="36"/>
      <c r="G14" s="16">
        <v>8</v>
      </c>
      <c r="H14" s="43"/>
    </row>
    <row r="15" spans="1:8" ht="20.25" customHeight="1">
      <c r="A15" s="91" t="s">
        <v>86</v>
      </c>
      <c r="B15" s="35" t="s">
        <v>164</v>
      </c>
      <c r="C15" s="82" t="s">
        <v>4</v>
      </c>
      <c r="D15" s="84">
        <f>110+15</f>
        <v>125</v>
      </c>
      <c r="E15" s="86"/>
      <c r="F15" s="86"/>
      <c r="G15" s="82">
        <v>8</v>
      </c>
      <c r="H15" s="77"/>
    </row>
    <row r="16" spans="1:8" ht="20.25" customHeight="1">
      <c r="A16" s="93"/>
      <c r="B16" s="35" t="s">
        <v>76</v>
      </c>
      <c r="C16" s="83"/>
      <c r="D16" s="85"/>
      <c r="E16" s="87"/>
      <c r="F16" s="87"/>
      <c r="G16" s="83"/>
      <c r="H16" s="78"/>
    </row>
    <row r="17" spans="1:8" ht="18.75" customHeight="1">
      <c r="A17" s="91" t="s">
        <v>79</v>
      </c>
      <c r="B17" s="35" t="s">
        <v>145</v>
      </c>
      <c r="C17" s="49" t="s">
        <v>4</v>
      </c>
      <c r="D17" s="48">
        <f>48+4</f>
        <v>52</v>
      </c>
      <c r="E17" s="46"/>
      <c r="F17" s="46"/>
      <c r="G17" s="49">
        <v>8</v>
      </c>
      <c r="H17" s="45"/>
    </row>
    <row r="18" spans="1:8" ht="18.75" customHeight="1">
      <c r="A18" s="93"/>
      <c r="B18" s="31" t="s">
        <v>157</v>
      </c>
      <c r="C18" s="16" t="s">
        <v>4</v>
      </c>
      <c r="D18" s="52">
        <f>1+2+4.12+1.32+5+4+27+5+7</f>
        <v>56.44</v>
      </c>
      <c r="E18" s="37"/>
      <c r="F18" s="37"/>
      <c r="G18" s="16">
        <v>23</v>
      </c>
      <c r="H18" s="43"/>
    </row>
    <row r="19" spans="1:8" ht="12.75">
      <c r="A19" s="106" t="s">
        <v>80</v>
      </c>
      <c r="B19" s="31" t="s">
        <v>30</v>
      </c>
      <c r="C19" s="79" t="s">
        <v>4</v>
      </c>
      <c r="D19" s="84">
        <f>1.44+25.02+7.5+3.42+1</f>
        <v>38.38</v>
      </c>
      <c r="E19" s="96"/>
      <c r="F19" s="96"/>
      <c r="G19" s="79">
        <v>8</v>
      </c>
      <c r="H19" s="88"/>
    </row>
    <row r="20" spans="1:8" ht="12.75">
      <c r="A20" s="106"/>
      <c r="B20" s="31" t="s">
        <v>67</v>
      </c>
      <c r="C20" s="79"/>
      <c r="D20" s="95"/>
      <c r="E20" s="96"/>
      <c r="F20" s="96"/>
      <c r="G20" s="79"/>
      <c r="H20" s="88"/>
    </row>
    <row r="21" spans="1:8" ht="12.75">
      <c r="A21" s="106"/>
      <c r="B21" s="31" t="s">
        <v>145</v>
      </c>
      <c r="C21" s="79"/>
      <c r="D21" s="95"/>
      <c r="E21" s="96"/>
      <c r="F21" s="96"/>
      <c r="G21" s="79"/>
      <c r="H21" s="88"/>
    </row>
    <row r="22" spans="1:8" ht="12.75">
      <c r="A22" s="106"/>
      <c r="B22" s="31" t="s">
        <v>64</v>
      </c>
      <c r="C22" s="79"/>
      <c r="D22" s="95"/>
      <c r="E22" s="96"/>
      <c r="F22" s="96"/>
      <c r="G22" s="79"/>
      <c r="H22" s="88"/>
    </row>
    <row r="23" spans="1:8" ht="12.75">
      <c r="A23" s="106"/>
      <c r="B23" s="31" t="s">
        <v>166</v>
      </c>
      <c r="C23" s="79"/>
      <c r="D23" s="95"/>
      <c r="E23" s="96"/>
      <c r="F23" s="96"/>
      <c r="G23" s="79"/>
      <c r="H23" s="88"/>
    </row>
    <row r="24" spans="1:8" ht="36" customHeight="1">
      <c r="A24" s="66" t="s">
        <v>155</v>
      </c>
      <c r="B24" s="65" t="s">
        <v>104</v>
      </c>
      <c r="C24" s="65" t="s">
        <v>154</v>
      </c>
      <c r="D24" s="69">
        <v>1385</v>
      </c>
      <c r="E24" s="62"/>
      <c r="F24" s="62"/>
      <c r="G24" s="21">
        <v>8</v>
      </c>
      <c r="H24" s="60"/>
    </row>
    <row r="25" spans="1:8" ht="12" customHeight="1">
      <c r="A25" s="106" t="s">
        <v>172</v>
      </c>
      <c r="B25" s="73" t="s">
        <v>173</v>
      </c>
      <c r="C25" s="82" t="s">
        <v>3</v>
      </c>
      <c r="D25" s="84">
        <v>8331.74</v>
      </c>
      <c r="E25" s="86"/>
      <c r="F25" s="86"/>
      <c r="G25" s="82">
        <v>8</v>
      </c>
      <c r="H25" s="77"/>
    </row>
    <row r="26" spans="1:8" ht="12" customHeight="1">
      <c r="A26" s="106"/>
      <c r="B26" s="73" t="s">
        <v>174</v>
      </c>
      <c r="C26" s="94"/>
      <c r="D26" s="95"/>
      <c r="E26" s="89"/>
      <c r="F26" s="89"/>
      <c r="G26" s="94"/>
      <c r="H26" s="90"/>
    </row>
    <row r="27" spans="1:8" ht="12" customHeight="1">
      <c r="A27" s="106"/>
      <c r="B27" s="73" t="s">
        <v>146</v>
      </c>
      <c r="C27" s="94"/>
      <c r="D27" s="95"/>
      <c r="E27" s="89"/>
      <c r="F27" s="89"/>
      <c r="G27" s="94"/>
      <c r="H27" s="90"/>
    </row>
    <row r="28" spans="1:8" ht="12" customHeight="1">
      <c r="A28" s="106"/>
      <c r="B28" s="73" t="s">
        <v>175</v>
      </c>
      <c r="C28" s="94"/>
      <c r="D28" s="95"/>
      <c r="E28" s="89"/>
      <c r="F28" s="89"/>
      <c r="G28" s="94"/>
      <c r="H28" s="90"/>
    </row>
    <row r="29" spans="1:8" ht="12" customHeight="1">
      <c r="A29" s="106"/>
      <c r="B29" s="73" t="s">
        <v>176</v>
      </c>
      <c r="C29" s="94"/>
      <c r="D29" s="95"/>
      <c r="E29" s="89"/>
      <c r="F29" s="89"/>
      <c r="G29" s="94"/>
      <c r="H29" s="90"/>
    </row>
    <row r="30" spans="1:8" ht="12" customHeight="1">
      <c r="A30" s="106"/>
      <c r="B30" s="73" t="s">
        <v>177</v>
      </c>
      <c r="C30" s="94"/>
      <c r="D30" s="95"/>
      <c r="E30" s="89"/>
      <c r="F30" s="89"/>
      <c r="G30" s="94"/>
      <c r="H30" s="90"/>
    </row>
    <row r="31" spans="1:8" ht="12" customHeight="1">
      <c r="A31" s="106"/>
      <c r="B31" s="73" t="s">
        <v>178</v>
      </c>
      <c r="C31" s="94"/>
      <c r="D31" s="95"/>
      <c r="E31" s="89"/>
      <c r="F31" s="89"/>
      <c r="G31" s="94"/>
      <c r="H31" s="90"/>
    </row>
    <row r="32" spans="1:8" ht="12" customHeight="1">
      <c r="A32" s="106"/>
      <c r="B32" s="73" t="s">
        <v>179</v>
      </c>
      <c r="C32" s="94"/>
      <c r="D32" s="95"/>
      <c r="E32" s="89"/>
      <c r="F32" s="89"/>
      <c r="G32" s="94"/>
      <c r="H32" s="90"/>
    </row>
    <row r="33" spans="1:8" ht="12" customHeight="1">
      <c r="A33" s="106"/>
      <c r="B33" s="73" t="s">
        <v>180</v>
      </c>
      <c r="C33" s="94"/>
      <c r="D33" s="95"/>
      <c r="E33" s="89"/>
      <c r="F33" s="89"/>
      <c r="G33" s="94"/>
      <c r="H33" s="90"/>
    </row>
    <row r="34" spans="1:8" ht="12" customHeight="1">
      <c r="A34" s="106"/>
      <c r="B34" s="73" t="s">
        <v>181</v>
      </c>
      <c r="C34" s="94"/>
      <c r="D34" s="95"/>
      <c r="E34" s="89"/>
      <c r="F34" s="89"/>
      <c r="G34" s="94"/>
      <c r="H34" s="90"/>
    </row>
    <row r="35" spans="1:8" ht="12" customHeight="1">
      <c r="A35" s="106"/>
      <c r="B35" s="73" t="s">
        <v>182</v>
      </c>
      <c r="C35" s="94"/>
      <c r="D35" s="95"/>
      <c r="E35" s="89"/>
      <c r="F35" s="89"/>
      <c r="G35" s="94"/>
      <c r="H35" s="90"/>
    </row>
    <row r="36" spans="1:8" ht="12" customHeight="1">
      <c r="A36" s="106"/>
      <c r="B36" s="73" t="s">
        <v>183</v>
      </c>
      <c r="C36" s="94"/>
      <c r="D36" s="95"/>
      <c r="E36" s="89"/>
      <c r="F36" s="89"/>
      <c r="G36" s="94"/>
      <c r="H36" s="90"/>
    </row>
    <row r="37" spans="1:8" ht="12" customHeight="1">
      <c r="A37" s="106"/>
      <c r="B37" s="73" t="s">
        <v>184</v>
      </c>
      <c r="C37" s="94"/>
      <c r="D37" s="95"/>
      <c r="E37" s="89"/>
      <c r="F37" s="89"/>
      <c r="G37" s="94"/>
      <c r="H37" s="90"/>
    </row>
    <row r="38" spans="1:8" ht="12" customHeight="1">
      <c r="A38" s="106"/>
      <c r="B38" s="73" t="s">
        <v>69</v>
      </c>
      <c r="C38" s="94"/>
      <c r="D38" s="95"/>
      <c r="E38" s="89"/>
      <c r="F38" s="89"/>
      <c r="G38" s="94"/>
      <c r="H38" s="90"/>
    </row>
    <row r="39" spans="1:8" ht="12" customHeight="1">
      <c r="A39" s="106"/>
      <c r="B39" s="73" t="s">
        <v>185</v>
      </c>
      <c r="C39" s="94"/>
      <c r="D39" s="95"/>
      <c r="E39" s="89"/>
      <c r="F39" s="89"/>
      <c r="G39" s="94"/>
      <c r="H39" s="90"/>
    </row>
    <row r="40" spans="1:8" ht="12" customHeight="1">
      <c r="A40" s="106"/>
      <c r="B40" s="73" t="s">
        <v>186</v>
      </c>
      <c r="C40" s="94"/>
      <c r="D40" s="95"/>
      <c r="E40" s="89"/>
      <c r="F40" s="89"/>
      <c r="G40" s="94"/>
      <c r="H40" s="90"/>
    </row>
    <row r="41" spans="1:8" ht="12" customHeight="1">
      <c r="A41" s="106"/>
      <c r="B41" s="73" t="s">
        <v>187</v>
      </c>
      <c r="C41" s="94"/>
      <c r="D41" s="95"/>
      <c r="E41" s="89"/>
      <c r="F41" s="89"/>
      <c r="G41" s="94"/>
      <c r="H41" s="90"/>
    </row>
    <row r="42" spans="1:8" ht="12" customHeight="1">
      <c r="A42" s="106"/>
      <c r="B42" s="73" t="s">
        <v>188</v>
      </c>
      <c r="C42" s="94"/>
      <c r="D42" s="95"/>
      <c r="E42" s="89"/>
      <c r="F42" s="89"/>
      <c r="G42" s="94"/>
      <c r="H42" s="90"/>
    </row>
    <row r="43" spans="1:8" ht="12" customHeight="1">
      <c r="A43" s="106"/>
      <c r="B43" s="73" t="s">
        <v>189</v>
      </c>
      <c r="C43" s="94"/>
      <c r="D43" s="95"/>
      <c r="E43" s="89"/>
      <c r="F43" s="89"/>
      <c r="G43" s="94"/>
      <c r="H43" s="90"/>
    </row>
    <row r="44" spans="1:8" ht="12" customHeight="1">
      <c r="A44" s="106"/>
      <c r="B44" s="73" t="s">
        <v>190</v>
      </c>
      <c r="C44" s="94"/>
      <c r="D44" s="95"/>
      <c r="E44" s="89"/>
      <c r="F44" s="89"/>
      <c r="G44" s="94"/>
      <c r="H44" s="90"/>
    </row>
    <row r="45" spans="1:8" ht="12" customHeight="1">
      <c r="A45" s="106"/>
      <c r="B45" s="73" t="s">
        <v>191</v>
      </c>
      <c r="C45" s="94"/>
      <c r="D45" s="95"/>
      <c r="E45" s="89"/>
      <c r="F45" s="89"/>
      <c r="G45" s="94"/>
      <c r="H45" s="90"/>
    </row>
    <row r="46" spans="1:8" ht="12" customHeight="1">
      <c r="A46" s="106"/>
      <c r="B46" s="73" t="s">
        <v>108</v>
      </c>
      <c r="C46" s="94"/>
      <c r="D46" s="95"/>
      <c r="E46" s="89"/>
      <c r="F46" s="89"/>
      <c r="G46" s="94"/>
      <c r="H46" s="90"/>
    </row>
    <row r="47" spans="1:8" ht="12" customHeight="1">
      <c r="A47" s="106"/>
      <c r="B47" s="73" t="s">
        <v>158</v>
      </c>
      <c r="C47" s="94"/>
      <c r="D47" s="95"/>
      <c r="E47" s="89"/>
      <c r="F47" s="89"/>
      <c r="G47" s="94"/>
      <c r="H47" s="90"/>
    </row>
    <row r="48" spans="1:8" ht="12" customHeight="1">
      <c r="A48" s="106"/>
      <c r="B48" s="73" t="s">
        <v>110</v>
      </c>
      <c r="C48" s="94"/>
      <c r="D48" s="95"/>
      <c r="E48" s="89"/>
      <c r="F48" s="89"/>
      <c r="G48" s="94"/>
      <c r="H48" s="90"/>
    </row>
    <row r="49" spans="1:8" ht="12" customHeight="1">
      <c r="A49" s="106"/>
      <c r="B49" s="73" t="s">
        <v>109</v>
      </c>
      <c r="C49" s="94"/>
      <c r="D49" s="95"/>
      <c r="E49" s="89"/>
      <c r="F49" s="89"/>
      <c r="G49" s="94"/>
      <c r="H49" s="90"/>
    </row>
    <row r="50" spans="1:8" ht="12" customHeight="1">
      <c r="A50" s="106"/>
      <c r="B50" s="73" t="s">
        <v>111</v>
      </c>
      <c r="C50" s="94"/>
      <c r="D50" s="95"/>
      <c r="E50" s="89"/>
      <c r="F50" s="89"/>
      <c r="G50" s="94"/>
      <c r="H50" s="90"/>
    </row>
    <row r="51" spans="1:8" ht="12" customHeight="1">
      <c r="A51" s="106"/>
      <c r="B51" s="73" t="s">
        <v>192</v>
      </c>
      <c r="C51" s="94"/>
      <c r="D51" s="95"/>
      <c r="E51" s="89"/>
      <c r="F51" s="89"/>
      <c r="G51" s="94"/>
      <c r="H51" s="90"/>
    </row>
    <row r="52" spans="1:8" ht="12" customHeight="1">
      <c r="A52" s="106"/>
      <c r="B52" s="73" t="s">
        <v>193</v>
      </c>
      <c r="C52" s="94"/>
      <c r="D52" s="95"/>
      <c r="E52" s="89"/>
      <c r="F52" s="89"/>
      <c r="G52" s="94"/>
      <c r="H52" s="90"/>
    </row>
    <row r="53" spans="1:8" ht="12" customHeight="1">
      <c r="A53" s="106"/>
      <c r="B53" s="73" t="s">
        <v>194</v>
      </c>
      <c r="C53" s="94"/>
      <c r="D53" s="95"/>
      <c r="E53" s="89"/>
      <c r="F53" s="89"/>
      <c r="G53" s="94"/>
      <c r="H53" s="90"/>
    </row>
    <row r="54" spans="1:8" ht="12" customHeight="1">
      <c r="A54" s="106"/>
      <c r="B54" s="73" t="s">
        <v>195</v>
      </c>
      <c r="C54" s="94"/>
      <c r="D54" s="95"/>
      <c r="E54" s="89"/>
      <c r="F54" s="89"/>
      <c r="G54" s="94"/>
      <c r="H54" s="90"/>
    </row>
    <row r="55" spans="1:8" ht="12" customHeight="1">
      <c r="A55" s="106"/>
      <c r="B55" s="73" t="s">
        <v>196</v>
      </c>
      <c r="C55" s="94"/>
      <c r="D55" s="95"/>
      <c r="E55" s="89"/>
      <c r="F55" s="89"/>
      <c r="G55" s="94"/>
      <c r="H55" s="90"/>
    </row>
    <row r="56" spans="1:8" ht="12" customHeight="1">
      <c r="A56" s="106"/>
      <c r="B56" s="73" t="s">
        <v>197</v>
      </c>
      <c r="C56" s="94"/>
      <c r="D56" s="95"/>
      <c r="E56" s="89"/>
      <c r="F56" s="89"/>
      <c r="G56" s="94"/>
      <c r="H56" s="90"/>
    </row>
    <row r="57" spans="1:8" ht="12" customHeight="1">
      <c r="A57" s="106"/>
      <c r="B57" s="73" t="s">
        <v>198</v>
      </c>
      <c r="C57" s="94"/>
      <c r="D57" s="95"/>
      <c r="E57" s="89"/>
      <c r="F57" s="89"/>
      <c r="G57" s="94"/>
      <c r="H57" s="90"/>
    </row>
    <row r="58" spans="1:8" ht="12" customHeight="1">
      <c r="A58" s="106"/>
      <c r="B58" s="73" t="s">
        <v>199</v>
      </c>
      <c r="C58" s="94"/>
      <c r="D58" s="95"/>
      <c r="E58" s="89"/>
      <c r="F58" s="89"/>
      <c r="G58" s="94"/>
      <c r="H58" s="90"/>
    </row>
    <row r="59" spans="1:8" ht="12" customHeight="1">
      <c r="A59" s="106"/>
      <c r="B59" s="73" t="s">
        <v>200</v>
      </c>
      <c r="C59" s="94"/>
      <c r="D59" s="95"/>
      <c r="E59" s="89"/>
      <c r="F59" s="89"/>
      <c r="G59" s="94"/>
      <c r="H59" s="90"/>
    </row>
    <row r="60" spans="1:8" ht="12" customHeight="1">
      <c r="A60" s="106"/>
      <c r="B60" s="73" t="s">
        <v>201</v>
      </c>
      <c r="C60" s="94"/>
      <c r="D60" s="95"/>
      <c r="E60" s="89"/>
      <c r="F60" s="89"/>
      <c r="G60" s="94"/>
      <c r="H60" s="90"/>
    </row>
    <row r="61" spans="1:8" ht="12" customHeight="1">
      <c r="A61" s="106"/>
      <c r="B61" s="73" t="s">
        <v>202</v>
      </c>
      <c r="C61" s="94"/>
      <c r="D61" s="95"/>
      <c r="E61" s="89"/>
      <c r="F61" s="89"/>
      <c r="G61" s="94"/>
      <c r="H61" s="90"/>
    </row>
    <row r="62" spans="1:8" ht="12" customHeight="1">
      <c r="A62" s="106"/>
      <c r="B62" s="73" t="s">
        <v>203</v>
      </c>
      <c r="C62" s="94"/>
      <c r="D62" s="95"/>
      <c r="E62" s="89"/>
      <c r="F62" s="89"/>
      <c r="G62" s="94"/>
      <c r="H62" s="90"/>
    </row>
    <row r="63" spans="1:8" ht="12" customHeight="1">
      <c r="A63" s="106"/>
      <c r="B63" s="73" t="s">
        <v>204</v>
      </c>
      <c r="C63" s="94"/>
      <c r="D63" s="95"/>
      <c r="E63" s="89"/>
      <c r="F63" s="89"/>
      <c r="G63" s="94"/>
      <c r="H63" s="90"/>
    </row>
    <row r="64" spans="1:8" ht="12" customHeight="1">
      <c r="A64" s="106"/>
      <c r="B64" s="73" t="s">
        <v>205</v>
      </c>
      <c r="C64" s="94"/>
      <c r="D64" s="95"/>
      <c r="E64" s="89"/>
      <c r="F64" s="89"/>
      <c r="G64" s="94"/>
      <c r="H64" s="90"/>
    </row>
    <row r="65" spans="1:8" ht="12" customHeight="1">
      <c r="A65" s="106"/>
      <c r="B65" s="73" t="s">
        <v>106</v>
      </c>
      <c r="C65" s="94"/>
      <c r="D65" s="95"/>
      <c r="E65" s="89"/>
      <c r="F65" s="89"/>
      <c r="G65" s="94"/>
      <c r="H65" s="90"/>
    </row>
    <row r="66" spans="1:8" ht="12" customHeight="1">
      <c r="A66" s="106"/>
      <c r="B66" s="73" t="s">
        <v>159</v>
      </c>
      <c r="C66" s="94"/>
      <c r="D66" s="95"/>
      <c r="E66" s="89"/>
      <c r="F66" s="89"/>
      <c r="G66" s="94"/>
      <c r="H66" s="90"/>
    </row>
    <row r="67" spans="1:8" ht="12" customHeight="1">
      <c r="A67" s="106"/>
      <c r="B67" s="73" t="s">
        <v>107</v>
      </c>
      <c r="C67" s="94"/>
      <c r="D67" s="95"/>
      <c r="E67" s="89"/>
      <c r="F67" s="89"/>
      <c r="G67" s="94"/>
      <c r="H67" s="90"/>
    </row>
    <row r="68" spans="1:8" ht="12" customHeight="1">
      <c r="A68" s="106"/>
      <c r="B68" s="73" t="s">
        <v>105</v>
      </c>
      <c r="C68" s="94"/>
      <c r="D68" s="95"/>
      <c r="E68" s="89"/>
      <c r="F68" s="89"/>
      <c r="G68" s="94"/>
      <c r="H68" s="90"/>
    </row>
    <row r="69" spans="1:8" ht="12" customHeight="1">
      <c r="A69" s="106"/>
      <c r="B69" s="73" t="s">
        <v>112</v>
      </c>
      <c r="C69" s="94"/>
      <c r="D69" s="95"/>
      <c r="E69" s="89"/>
      <c r="F69" s="89"/>
      <c r="G69" s="94"/>
      <c r="H69" s="90"/>
    </row>
    <row r="70" spans="1:8" ht="12" customHeight="1">
      <c r="A70" s="106"/>
      <c r="B70" s="73" t="s">
        <v>206</v>
      </c>
      <c r="C70" s="94"/>
      <c r="D70" s="95"/>
      <c r="E70" s="89"/>
      <c r="F70" s="89"/>
      <c r="G70" s="94"/>
      <c r="H70" s="90"/>
    </row>
    <row r="71" spans="1:8" ht="12" customHeight="1">
      <c r="A71" s="106"/>
      <c r="B71" s="73" t="s">
        <v>207</v>
      </c>
      <c r="C71" s="83"/>
      <c r="D71" s="85"/>
      <c r="E71" s="87"/>
      <c r="F71" s="87"/>
      <c r="G71" s="83"/>
      <c r="H71" s="78"/>
    </row>
    <row r="72" spans="1:8" ht="33.75">
      <c r="A72" s="34" t="s">
        <v>75</v>
      </c>
      <c r="B72" s="34" t="s">
        <v>77</v>
      </c>
      <c r="C72" s="34" t="s">
        <v>87</v>
      </c>
      <c r="D72" s="34" t="s">
        <v>0</v>
      </c>
      <c r="E72" s="34" t="s">
        <v>88</v>
      </c>
      <c r="F72" s="34" t="s">
        <v>21</v>
      </c>
      <c r="G72" s="34" t="s">
        <v>22</v>
      </c>
      <c r="H72" s="34" t="s">
        <v>23</v>
      </c>
    </row>
    <row r="73" spans="1:8" ht="12" customHeight="1">
      <c r="A73" s="38" t="s">
        <v>15</v>
      </c>
      <c r="B73" s="38" t="s">
        <v>16</v>
      </c>
      <c r="C73" s="38" t="s">
        <v>89</v>
      </c>
      <c r="D73" s="38" t="s">
        <v>17</v>
      </c>
      <c r="E73" s="38" t="s">
        <v>18</v>
      </c>
      <c r="F73" s="38" t="s">
        <v>19</v>
      </c>
      <c r="G73" s="38" t="s">
        <v>20</v>
      </c>
      <c r="H73" s="38" t="s">
        <v>50</v>
      </c>
    </row>
    <row r="74" spans="1:8" ht="9" customHeight="1">
      <c r="A74" s="39"/>
      <c r="B74" s="39"/>
      <c r="C74" s="39"/>
      <c r="D74" s="39"/>
      <c r="E74" s="39"/>
      <c r="F74" s="39"/>
      <c r="G74" s="39"/>
      <c r="H74" s="39"/>
    </row>
    <row r="75" spans="1:8" ht="12.75">
      <c r="A75" s="91" t="s">
        <v>91</v>
      </c>
      <c r="B75" s="74" t="s">
        <v>53</v>
      </c>
      <c r="C75" s="82" t="s">
        <v>4</v>
      </c>
      <c r="D75" s="84">
        <v>735.37</v>
      </c>
      <c r="E75" s="86"/>
      <c r="F75" s="86"/>
      <c r="G75" s="82">
        <v>8</v>
      </c>
      <c r="H75" s="77"/>
    </row>
    <row r="76" spans="1:8" ht="12.75">
      <c r="A76" s="92"/>
      <c r="B76" s="56" t="s">
        <v>54</v>
      </c>
      <c r="C76" s="105"/>
      <c r="D76" s="95"/>
      <c r="E76" s="89"/>
      <c r="F76" s="89"/>
      <c r="G76" s="94"/>
      <c r="H76" s="90"/>
    </row>
    <row r="77" spans="1:8" ht="12.75">
      <c r="A77" s="92"/>
      <c r="B77" s="56" t="s">
        <v>55</v>
      </c>
      <c r="C77" s="105"/>
      <c r="D77" s="95"/>
      <c r="E77" s="89"/>
      <c r="F77" s="89"/>
      <c r="G77" s="94"/>
      <c r="H77" s="90"/>
    </row>
    <row r="78" spans="1:8" ht="12.75">
      <c r="A78" s="92"/>
      <c r="B78" s="56" t="s">
        <v>133</v>
      </c>
      <c r="C78" s="105"/>
      <c r="D78" s="95"/>
      <c r="E78" s="89"/>
      <c r="F78" s="89"/>
      <c r="G78" s="94"/>
      <c r="H78" s="90"/>
    </row>
    <row r="79" spans="1:8" ht="12.75">
      <c r="A79" s="92"/>
      <c r="B79" s="56" t="s">
        <v>56</v>
      </c>
      <c r="C79" s="105"/>
      <c r="D79" s="95"/>
      <c r="E79" s="89"/>
      <c r="F79" s="89"/>
      <c r="G79" s="94"/>
      <c r="H79" s="90"/>
    </row>
    <row r="80" spans="1:8" ht="12.75">
      <c r="A80" s="92"/>
      <c r="B80" s="56" t="s">
        <v>134</v>
      </c>
      <c r="C80" s="105"/>
      <c r="D80" s="95"/>
      <c r="E80" s="89"/>
      <c r="F80" s="89"/>
      <c r="G80" s="94"/>
      <c r="H80" s="90"/>
    </row>
    <row r="81" spans="1:8" ht="12.75">
      <c r="A81" s="92"/>
      <c r="B81" s="56" t="s">
        <v>57</v>
      </c>
      <c r="C81" s="105"/>
      <c r="D81" s="95"/>
      <c r="E81" s="89"/>
      <c r="F81" s="89"/>
      <c r="G81" s="94"/>
      <c r="H81" s="90"/>
    </row>
    <row r="82" spans="1:8" ht="12.75">
      <c r="A82" s="92"/>
      <c r="B82" s="56" t="s">
        <v>58</v>
      </c>
      <c r="C82" s="105"/>
      <c r="D82" s="95"/>
      <c r="E82" s="89"/>
      <c r="F82" s="89"/>
      <c r="G82" s="94"/>
      <c r="H82" s="90"/>
    </row>
    <row r="83" spans="1:8" ht="12.75">
      <c r="A83" s="92"/>
      <c r="B83" s="56" t="s">
        <v>59</v>
      </c>
      <c r="C83" s="105"/>
      <c r="D83" s="95"/>
      <c r="E83" s="89"/>
      <c r="F83" s="89"/>
      <c r="G83" s="94"/>
      <c r="H83" s="90"/>
    </row>
    <row r="84" spans="1:8" ht="12.75">
      <c r="A84" s="92"/>
      <c r="B84" s="56" t="s">
        <v>68</v>
      </c>
      <c r="C84" s="105"/>
      <c r="D84" s="95"/>
      <c r="E84" s="89"/>
      <c r="F84" s="89"/>
      <c r="G84" s="94"/>
      <c r="H84" s="90"/>
    </row>
    <row r="85" spans="1:8" ht="12.75">
      <c r="A85" s="92"/>
      <c r="B85" s="56" t="s">
        <v>60</v>
      </c>
      <c r="C85" s="105"/>
      <c r="D85" s="95"/>
      <c r="E85" s="89"/>
      <c r="F85" s="89"/>
      <c r="G85" s="94"/>
      <c r="H85" s="90"/>
    </row>
    <row r="86" spans="1:8" ht="12.75">
      <c r="A86" s="92"/>
      <c r="B86" s="56" t="s">
        <v>61</v>
      </c>
      <c r="C86" s="105"/>
      <c r="D86" s="95"/>
      <c r="E86" s="89"/>
      <c r="F86" s="89"/>
      <c r="G86" s="94"/>
      <c r="H86" s="90"/>
    </row>
    <row r="87" spans="1:8" ht="12.75">
      <c r="A87" s="92"/>
      <c r="B87" s="56" t="s">
        <v>171</v>
      </c>
      <c r="C87" s="105"/>
      <c r="D87" s="95"/>
      <c r="E87" s="89"/>
      <c r="F87" s="89"/>
      <c r="G87" s="94"/>
      <c r="H87" s="90"/>
    </row>
    <row r="88" spans="1:8" ht="12.75">
      <c r="A88" s="92"/>
      <c r="B88" s="56" t="s">
        <v>62</v>
      </c>
      <c r="C88" s="105"/>
      <c r="D88" s="95"/>
      <c r="E88" s="89"/>
      <c r="F88" s="89"/>
      <c r="G88" s="94"/>
      <c r="H88" s="90"/>
    </row>
    <row r="89" spans="1:8" ht="12.75">
      <c r="A89" s="92"/>
      <c r="B89" s="56" t="s">
        <v>63</v>
      </c>
      <c r="C89" s="105"/>
      <c r="D89" s="95"/>
      <c r="E89" s="89"/>
      <c r="F89" s="89"/>
      <c r="G89" s="94"/>
      <c r="H89" s="90"/>
    </row>
    <row r="90" spans="1:8" ht="12.75">
      <c r="A90" s="93"/>
      <c r="B90" s="75" t="s">
        <v>145</v>
      </c>
      <c r="C90" s="119"/>
      <c r="D90" s="85"/>
      <c r="E90" s="87"/>
      <c r="F90" s="87"/>
      <c r="G90" s="83"/>
      <c r="H90" s="78"/>
    </row>
    <row r="91" spans="1:8" ht="25.5">
      <c r="A91" s="47" t="s">
        <v>98</v>
      </c>
      <c r="B91" s="31" t="s">
        <v>95</v>
      </c>
      <c r="C91" s="49" t="s">
        <v>1</v>
      </c>
      <c r="D91" s="48">
        <v>2.4</v>
      </c>
      <c r="E91" s="46"/>
      <c r="F91" s="46"/>
      <c r="G91" s="49">
        <v>8</v>
      </c>
      <c r="H91" s="45"/>
    </row>
    <row r="92" spans="1:8" ht="12.75">
      <c r="A92" s="91" t="s">
        <v>81</v>
      </c>
      <c r="B92" s="51" t="s">
        <v>105</v>
      </c>
      <c r="C92" s="104" t="s">
        <v>3</v>
      </c>
      <c r="D92" s="84">
        <f>0.14+10+58+700+25+53.74+6+171+16+275.99+16</f>
        <v>1331.8700000000001</v>
      </c>
      <c r="E92" s="86"/>
      <c r="F92" s="86"/>
      <c r="G92" s="82">
        <v>8</v>
      </c>
      <c r="H92" s="77"/>
    </row>
    <row r="93" spans="1:8" ht="12.75">
      <c r="A93" s="92"/>
      <c r="B93" s="58" t="s">
        <v>146</v>
      </c>
      <c r="C93" s="105"/>
      <c r="D93" s="95"/>
      <c r="E93" s="89"/>
      <c r="F93" s="89"/>
      <c r="G93" s="94"/>
      <c r="H93" s="90"/>
    </row>
    <row r="94" spans="1:8" ht="12.75">
      <c r="A94" s="92"/>
      <c r="B94" s="31" t="s">
        <v>45</v>
      </c>
      <c r="C94" s="105"/>
      <c r="D94" s="95"/>
      <c r="E94" s="89"/>
      <c r="F94" s="89"/>
      <c r="G94" s="94"/>
      <c r="H94" s="90"/>
    </row>
    <row r="95" spans="1:8" ht="12.75">
      <c r="A95" s="92"/>
      <c r="B95" s="31" t="s">
        <v>46</v>
      </c>
      <c r="C95" s="105"/>
      <c r="D95" s="95"/>
      <c r="E95" s="89"/>
      <c r="F95" s="89"/>
      <c r="G95" s="94"/>
      <c r="H95" s="90"/>
    </row>
    <row r="96" spans="1:8" ht="12.75">
      <c r="A96" s="92"/>
      <c r="B96" s="31" t="s">
        <v>42</v>
      </c>
      <c r="C96" s="105"/>
      <c r="D96" s="95"/>
      <c r="E96" s="89"/>
      <c r="F96" s="89"/>
      <c r="G96" s="94"/>
      <c r="H96" s="90"/>
    </row>
    <row r="97" spans="1:8" ht="12.75">
      <c r="A97" s="92"/>
      <c r="B97" s="31" t="s">
        <v>116</v>
      </c>
      <c r="C97" s="105"/>
      <c r="D97" s="95"/>
      <c r="E97" s="89"/>
      <c r="F97" s="89"/>
      <c r="G97" s="94"/>
      <c r="H97" s="90"/>
    </row>
    <row r="98" spans="1:8" ht="12.75">
      <c r="A98" s="92"/>
      <c r="B98" s="31" t="s">
        <v>163</v>
      </c>
      <c r="C98" s="105"/>
      <c r="D98" s="95"/>
      <c r="E98" s="89"/>
      <c r="F98" s="89"/>
      <c r="G98" s="94"/>
      <c r="H98" s="90"/>
    </row>
    <row r="99" spans="1:8" ht="12.75">
      <c r="A99" s="92"/>
      <c r="B99" s="31" t="s">
        <v>113</v>
      </c>
      <c r="C99" s="105"/>
      <c r="D99" s="95"/>
      <c r="E99" s="89"/>
      <c r="F99" s="89"/>
      <c r="G99" s="94"/>
      <c r="H99" s="90"/>
    </row>
    <row r="100" spans="1:8" ht="21" customHeight="1">
      <c r="A100" s="32" t="s">
        <v>208</v>
      </c>
      <c r="B100" s="31" t="s">
        <v>27</v>
      </c>
      <c r="C100" s="16" t="s">
        <v>3</v>
      </c>
      <c r="D100" s="52">
        <v>7.4</v>
      </c>
      <c r="E100" s="37"/>
      <c r="F100" s="37"/>
      <c r="G100" s="16">
        <v>8</v>
      </c>
      <c r="H100" s="43"/>
    </row>
    <row r="101" spans="1:8" ht="12.75">
      <c r="A101" s="106" t="s">
        <v>82</v>
      </c>
      <c r="B101" s="31" t="s">
        <v>40</v>
      </c>
      <c r="C101" s="79" t="s">
        <v>3</v>
      </c>
      <c r="D101" s="97">
        <f>20+1405.72+40.96+23.04+591.71+14.4+40+50.4</f>
        <v>2186.2300000000005</v>
      </c>
      <c r="E101" s="96"/>
      <c r="F101" s="96"/>
      <c r="G101" s="79">
        <v>8</v>
      </c>
      <c r="H101" s="88"/>
    </row>
    <row r="102" spans="1:8" ht="12.75">
      <c r="A102" s="106"/>
      <c r="B102" s="31" t="s">
        <v>132</v>
      </c>
      <c r="C102" s="79"/>
      <c r="D102" s="97"/>
      <c r="E102" s="96"/>
      <c r="F102" s="96"/>
      <c r="G102" s="79"/>
      <c r="H102" s="88"/>
    </row>
    <row r="103" spans="1:8" ht="12.75">
      <c r="A103" s="106"/>
      <c r="B103" s="31" t="s">
        <v>153</v>
      </c>
      <c r="C103" s="79"/>
      <c r="D103" s="97"/>
      <c r="E103" s="96"/>
      <c r="F103" s="96"/>
      <c r="G103" s="79"/>
      <c r="H103" s="88"/>
    </row>
    <row r="104" spans="1:8" ht="12.75">
      <c r="A104" s="106"/>
      <c r="B104" s="31" t="s">
        <v>71</v>
      </c>
      <c r="C104" s="102"/>
      <c r="D104" s="97"/>
      <c r="E104" s="96"/>
      <c r="F104" s="96"/>
      <c r="G104" s="79"/>
      <c r="H104" s="88"/>
    </row>
    <row r="105" spans="1:8" ht="12.75">
      <c r="A105" s="106"/>
      <c r="B105" s="31" t="s">
        <v>36</v>
      </c>
      <c r="C105" s="102"/>
      <c r="D105" s="97"/>
      <c r="E105" s="96"/>
      <c r="F105" s="96"/>
      <c r="G105" s="79"/>
      <c r="H105" s="88"/>
    </row>
    <row r="106" spans="1:8" ht="12.75">
      <c r="A106" s="106"/>
      <c r="B106" s="31" t="s">
        <v>51</v>
      </c>
      <c r="C106" s="102"/>
      <c r="D106" s="97"/>
      <c r="E106" s="96"/>
      <c r="F106" s="96"/>
      <c r="G106" s="79"/>
      <c r="H106" s="88"/>
    </row>
    <row r="107" spans="1:8" ht="12.75">
      <c r="A107" s="106"/>
      <c r="B107" s="31" t="s">
        <v>65</v>
      </c>
      <c r="C107" s="102"/>
      <c r="D107" s="97"/>
      <c r="E107" s="96"/>
      <c r="F107" s="96"/>
      <c r="G107" s="79"/>
      <c r="H107" s="88"/>
    </row>
    <row r="108" spans="1:8" ht="12.75">
      <c r="A108" s="106"/>
      <c r="B108" s="31" t="s">
        <v>33</v>
      </c>
      <c r="C108" s="102"/>
      <c r="D108" s="97"/>
      <c r="E108" s="96"/>
      <c r="F108" s="96"/>
      <c r="G108" s="79"/>
      <c r="H108" s="88"/>
    </row>
    <row r="109" spans="1:8" ht="12.75">
      <c r="A109" s="106"/>
      <c r="B109" s="31" t="s">
        <v>31</v>
      </c>
      <c r="C109" s="102"/>
      <c r="D109" s="97"/>
      <c r="E109" s="96"/>
      <c r="F109" s="96"/>
      <c r="G109" s="79"/>
      <c r="H109" s="88"/>
    </row>
    <row r="110" spans="1:8" ht="12.75">
      <c r="A110" s="106"/>
      <c r="B110" s="31" t="s">
        <v>32</v>
      </c>
      <c r="C110" s="102"/>
      <c r="D110" s="97"/>
      <c r="E110" s="96"/>
      <c r="F110" s="96"/>
      <c r="G110" s="79"/>
      <c r="H110" s="88"/>
    </row>
    <row r="111" spans="1:8" ht="12.75">
      <c r="A111" s="106"/>
      <c r="B111" s="31" t="s">
        <v>38</v>
      </c>
      <c r="C111" s="102"/>
      <c r="D111" s="97"/>
      <c r="E111" s="96"/>
      <c r="F111" s="96"/>
      <c r="G111" s="79"/>
      <c r="H111" s="88"/>
    </row>
    <row r="112" spans="1:8" ht="12.75">
      <c r="A112" s="106"/>
      <c r="B112" s="31" t="s">
        <v>170</v>
      </c>
      <c r="C112" s="102"/>
      <c r="D112" s="97"/>
      <c r="E112" s="96"/>
      <c r="F112" s="96"/>
      <c r="G112" s="79"/>
      <c r="H112" s="88"/>
    </row>
    <row r="113" spans="1:8" ht="12.75">
      <c r="A113" s="106"/>
      <c r="B113" s="59" t="s">
        <v>70</v>
      </c>
      <c r="C113" s="102"/>
      <c r="D113" s="97"/>
      <c r="E113" s="96"/>
      <c r="F113" s="96"/>
      <c r="G113" s="79"/>
      <c r="H113" s="88"/>
    </row>
    <row r="114" spans="1:8" ht="17.25" customHeight="1">
      <c r="A114" s="106" t="s">
        <v>83</v>
      </c>
      <c r="B114" s="31" t="s">
        <v>161</v>
      </c>
      <c r="C114" s="79" t="s">
        <v>3</v>
      </c>
      <c r="D114" s="97">
        <f>5+8+64+100+30+60</f>
        <v>267</v>
      </c>
      <c r="E114" s="96"/>
      <c r="F114" s="96"/>
      <c r="G114" s="79">
        <v>23</v>
      </c>
      <c r="H114" s="88"/>
    </row>
    <row r="115" spans="1:8" ht="17.25" customHeight="1">
      <c r="A115" s="106"/>
      <c r="B115" s="31" t="s">
        <v>47</v>
      </c>
      <c r="C115" s="102"/>
      <c r="D115" s="97"/>
      <c r="E115" s="96"/>
      <c r="F115" s="96"/>
      <c r="G115" s="79"/>
      <c r="H115" s="88"/>
    </row>
    <row r="116" spans="1:8" ht="16.5" customHeight="1">
      <c r="A116" s="91" t="s">
        <v>114</v>
      </c>
      <c r="B116" s="31" t="s">
        <v>160</v>
      </c>
      <c r="C116" s="82" t="s">
        <v>3</v>
      </c>
      <c r="D116" s="84">
        <f>187.64+65.34+40</f>
        <v>292.98</v>
      </c>
      <c r="E116" s="86"/>
      <c r="F116" s="86"/>
      <c r="G116" s="82">
        <v>23</v>
      </c>
      <c r="H116" s="77"/>
    </row>
    <row r="117" spans="1:8" ht="16.5" customHeight="1">
      <c r="A117" s="92"/>
      <c r="B117" s="31" t="s">
        <v>44</v>
      </c>
      <c r="C117" s="94"/>
      <c r="D117" s="95"/>
      <c r="E117" s="89"/>
      <c r="F117" s="89"/>
      <c r="G117" s="94"/>
      <c r="H117" s="90"/>
    </row>
    <row r="118" spans="1:8" ht="16.5" customHeight="1">
      <c r="A118" s="93"/>
      <c r="B118" s="31" t="s">
        <v>115</v>
      </c>
      <c r="C118" s="83"/>
      <c r="D118" s="85"/>
      <c r="E118" s="87"/>
      <c r="F118" s="87"/>
      <c r="G118" s="83"/>
      <c r="H118" s="78"/>
    </row>
    <row r="119" spans="1:8" ht="30.75" customHeight="1">
      <c r="A119" s="32" t="s">
        <v>85</v>
      </c>
      <c r="B119" s="31" t="s">
        <v>135</v>
      </c>
      <c r="C119" s="16" t="s">
        <v>144</v>
      </c>
      <c r="D119" s="72">
        <v>60</v>
      </c>
      <c r="E119" s="37"/>
      <c r="F119" s="36"/>
      <c r="G119" s="16">
        <v>8</v>
      </c>
      <c r="H119" s="43"/>
    </row>
    <row r="120" spans="1:8" ht="26.25" customHeight="1">
      <c r="A120" s="32" t="s">
        <v>72</v>
      </c>
      <c r="B120" s="31" t="s">
        <v>48</v>
      </c>
      <c r="C120" s="16" t="s">
        <v>41</v>
      </c>
      <c r="D120" s="52">
        <v>0.7</v>
      </c>
      <c r="E120" s="36"/>
      <c r="F120" s="36"/>
      <c r="G120" s="16">
        <v>23</v>
      </c>
      <c r="H120" s="43"/>
    </row>
    <row r="121" spans="1:8" ht="12.75">
      <c r="A121" s="8"/>
      <c r="B121" s="8"/>
      <c r="C121" s="14"/>
      <c r="D121" s="14"/>
      <c r="E121" s="14"/>
      <c r="F121" s="14"/>
      <c r="G121" s="14"/>
      <c r="H121" s="15"/>
    </row>
    <row r="122" spans="1:8" ht="16.5" thickBot="1">
      <c r="A122" s="7"/>
      <c r="B122" s="7"/>
      <c r="C122" s="7"/>
      <c r="D122" s="7"/>
      <c r="E122" s="20"/>
      <c r="F122" s="23" t="s">
        <v>21</v>
      </c>
      <c r="G122" s="22"/>
      <c r="H122" s="24" t="s">
        <v>23</v>
      </c>
    </row>
    <row r="123" spans="1:8" ht="18.75" thickBot="1">
      <c r="A123" s="99" t="s">
        <v>128</v>
      </c>
      <c r="B123" s="100"/>
      <c r="C123" s="100"/>
      <c r="D123" s="100"/>
      <c r="E123" s="101"/>
      <c r="F123" s="5"/>
      <c r="G123" s="6" t="s">
        <v>2</v>
      </c>
      <c r="H123" s="44"/>
    </row>
    <row r="124" ht="12.75">
      <c r="H124" s="9"/>
    </row>
    <row r="125" ht="12.75">
      <c r="H125" s="9"/>
    </row>
    <row r="126" ht="12.75">
      <c r="H126" s="9"/>
    </row>
    <row r="127" ht="12.75">
      <c r="H127" s="9"/>
    </row>
    <row r="128" ht="12.75">
      <c r="H128" s="9"/>
    </row>
    <row r="129" spans="3:7" ht="15.75">
      <c r="C129" s="10" t="s">
        <v>14</v>
      </c>
      <c r="G129" s="12" t="s">
        <v>9</v>
      </c>
    </row>
    <row r="130" ht="15">
      <c r="G130" s="12" t="s">
        <v>10</v>
      </c>
    </row>
    <row r="131" spans="7:8" ht="15">
      <c r="G131" s="13" t="s">
        <v>11</v>
      </c>
      <c r="H131" s="11"/>
    </row>
    <row r="132" spans="1:8" ht="12.75">
      <c r="A132" s="17" t="s">
        <v>6</v>
      </c>
      <c r="H132" s="9"/>
    </row>
    <row r="133" spans="1:8" ht="12.75">
      <c r="A133" s="18" t="s">
        <v>7</v>
      </c>
      <c r="B133" s="17"/>
      <c r="H133" s="9"/>
    </row>
    <row r="134" spans="1:8" ht="12.75">
      <c r="A134" s="18" t="s">
        <v>8</v>
      </c>
      <c r="B134" s="18"/>
      <c r="H134" s="9"/>
    </row>
    <row r="135" spans="1:8" ht="12.75">
      <c r="A135" s="18" t="s">
        <v>49</v>
      </c>
      <c r="B135" s="18"/>
      <c r="H135" s="9"/>
    </row>
    <row r="136" spans="1:8" ht="12.75">
      <c r="A136" s="18" t="s">
        <v>165</v>
      </c>
      <c r="B136" s="18"/>
      <c r="H136" s="9"/>
    </row>
    <row r="137" spans="1:8" ht="12.75">
      <c r="A137" s="18" t="s">
        <v>147</v>
      </c>
      <c r="B137" s="18"/>
      <c r="H137" s="9"/>
    </row>
    <row r="138" spans="1:8" ht="12.75">
      <c r="A138" s="18" t="s">
        <v>143</v>
      </c>
      <c r="B138" s="19"/>
      <c r="H138" s="9"/>
    </row>
    <row r="139" ht="12.75">
      <c r="H139" s="9"/>
    </row>
    <row r="140" ht="12.75">
      <c r="H140" s="9"/>
    </row>
  </sheetData>
  <sheetProtection/>
  <mergeCells count="66">
    <mergeCell ref="H116:H118"/>
    <mergeCell ref="A114:A115"/>
    <mergeCell ref="C114:C115"/>
    <mergeCell ref="A123:E123"/>
    <mergeCell ref="A75:A90"/>
    <mergeCell ref="C75:C90"/>
    <mergeCell ref="D75:D90"/>
    <mergeCell ref="E75:E90"/>
    <mergeCell ref="F75:F90"/>
    <mergeCell ref="D114:D115"/>
    <mergeCell ref="F101:F113"/>
    <mergeCell ref="A92:A99"/>
    <mergeCell ref="C92:C99"/>
    <mergeCell ref="D92:D99"/>
    <mergeCell ref="H101:H113"/>
    <mergeCell ref="H114:H115"/>
    <mergeCell ref="A116:A118"/>
    <mergeCell ref="C116:C118"/>
    <mergeCell ref="D116:D118"/>
    <mergeCell ref="E116:E118"/>
    <mergeCell ref="F116:F118"/>
    <mergeCell ref="G116:G118"/>
    <mergeCell ref="E114:E115"/>
    <mergeCell ref="F114:F115"/>
    <mergeCell ref="E92:E99"/>
    <mergeCell ref="F92:F99"/>
    <mergeCell ref="G114:G115"/>
    <mergeCell ref="A101:A113"/>
    <mergeCell ref="C101:C113"/>
    <mergeCell ref="D101:D113"/>
    <mergeCell ref="E101:E113"/>
    <mergeCell ref="G92:G99"/>
    <mergeCell ref="G101:G113"/>
    <mergeCell ref="H92:H99"/>
    <mergeCell ref="G75:G90"/>
    <mergeCell ref="H75:H90"/>
    <mergeCell ref="A19:A23"/>
    <mergeCell ref="C19:C23"/>
    <mergeCell ref="D19:D23"/>
    <mergeCell ref="E19:E23"/>
    <mergeCell ref="F19:F23"/>
    <mergeCell ref="G19:G23"/>
    <mergeCell ref="G25:G71"/>
    <mergeCell ref="A5:H5"/>
    <mergeCell ref="A10:A11"/>
    <mergeCell ref="C10:C11"/>
    <mergeCell ref="D10:D11"/>
    <mergeCell ref="E10:E11"/>
    <mergeCell ref="F10:F11"/>
    <mergeCell ref="G10:G11"/>
    <mergeCell ref="H10:H11"/>
    <mergeCell ref="H15:H16"/>
    <mergeCell ref="A15:A16"/>
    <mergeCell ref="C15:C16"/>
    <mergeCell ref="D15:D16"/>
    <mergeCell ref="E15:E16"/>
    <mergeCell ref="F15:F16"/>
    <mergeCell ref="G15:G16"/>
    <mergeCell ref="H25:H71"/>
    <mergeCell ref="A17:A18"/>
    <mergeCell ref="A25:A71"/>
    <mergeCell ref="C25:C71"/>
    <mergeCell ref="D25:D71"/>
    <mergeCell ref="E25:E71"/>
    <mergeCell ref="F25:F71"/>
    <mergeCell ref="H19:H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zoomScalePageLayoutView="0" workbookViewId="0" topLeftCell="A74">
      <selection activeCell="E81" sqref="E81"/>
    </sheetView>
  </sheetViews>
  <sheetFormatPr defaultColWidth="9.140625" defaultRowHeight="12.75"/>
  <cols>
    <col min="1" max="1" width="20.28125" style="0" customWidth="1"/>
    <col min="2" max="2" width="14.28125" style="0" customWidth="1"/>
    <col min="3" max="3" width="12.8515625" style="0" customWidth="1"/>
    <col min="4" max="4" width="11.140625" style="0" customWidth="1"/>
    <col min="5" max="5" width="11.00390625" style="0" customWidth="1"/>
    <col min="6" max="6" width="18.140625" style="0" customWidth="1"/>
    <col min="8" max="8" width="19.8515625" style="0" customWidth="1"/>
  </cols>
  <sheetData>
    <row r="1" ht="14.25">
      <c r="H1" s="42" t="s">
        <v>136</v>
      </c>
    </row>
    <row r="2" spans="1:8" ht="18">
      <c r="A2" s="3" t="s">
        <v>90</v>
      </c>
      <c r="B2" s="3"/>
      <c r="C2" s="1"/>
      <c r="D2" s="2"/>
      <c r="F2" s="41"/>
      <c r="G2" s="41"/>
      <c r="H2" s="9"/>
    </row>
    <row r="3" spans="1:8" ht="13.5">
      <c r="A3" s="1"/>
      <c r="B3" s="1"/>
      <c r="C3" s="1"/>
      <c r="D3" s="2"/>
      <c r="H3" s="9"/>
    </row>
    <row r="4" spans="1:8" ht="16.5">
      <c r="A4" s="4" t="s">
        <v>137</v>
      </c>
      <c r="B4" s="25"/>
      <c r="C4" s="26"/>
      <c r="D4" s="27"/>
      <c r="E4" s="28"/>
      <c r="F4" s="28"/>
      <c r="G4" s="29"/>
      <c r="H4" s="27"/>
    </row>
    <row r="5" spans="1:8" ht="16.5">
      <c r="A5" s="107" t="s">
        <v>138</v>
      </c>
      <c r="B5" s="107"/>
      <c r="C5" s="107"/>
      <c r="D5" s="107"/>
      <c r="E5" s="107"/>
      <c r="F5" s="107"/>
      <c r="G5" s="107"/>
      <c r="H5" s="107"/>
    </row>
    <row r="6" spans="1:8" ht="12.75">
      <c r="A6" s="8"/>
      <c r="B6" s="8"/>
      <c r="C6" s="14"/>
      <c r="D6" s="14"/>
      <c r="E6" s="14"/>
      <c r="F6" s="14"/>
      <c r="G6" s="14"/>
      <c r="H6" s="15"/>
    </row>
    <row r="7" spans="1:8" ht="33.75">
      <c r="A7" s="34" t="s">
        <v>75</v>
      </c>
      <c r="B7" s="34" t="s">
        <v>77</v>
      </c>
      <c r="C7" s="34" t="s">
        <v>87</v>
      </c>
      <c r="D7" s="34" t="s">
        <v>0</v>
      </c>
      <c r="E7" s="34" t="s">
        <v>88</v>
      </c>
      <c r="F7" s="34" t="s">
        <v>21</v>
      </c>
      <c r="G7" s="34" t="s">
        <v>22</v>
      </c>
      <c r="H7" s="34" t="s">
        <v>23</v>
      </c>
    </row>
    <row r="8" spans="1:8" ht="12.75">
      <c r="A8" s="38" t="s">
        <v>15</v>
      </c>
      <c r="B8" s="38" t="s">
        <v>16</v>
      </c>
      <c r="C8" s="38" t="s">
        <v>89</v>
      </c>
      <c r="D8" s="38" t="s">
        <v>17</v>
      </c>
      <c r="E8" s="38" t="s">
        <v>18</v>
      </c>
      <c r="F8" s="38" t="s">
        <v>19</v>
      </c>
      <c r="G8" s="38" t="s">
        <v>20</v>
      </c>
      <c r="H8" s="38" t="s">
        <v>50</v>
      </c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20.25" customHeight="1">
      <c r="A10" s="91" t="s">
        <v>5</v>
      </c>
      <c r="B10" s="35" t="s">
        <v>24</v>
      </c>
      <c r="C10" s="82" t="s">
        <v>3</v>
      </c>
      <c r="D10" s="84">
        <v>30101.5</v>
      </c>
      <c r="E10" s="86"/>
      <c r="F10" s="86"/>
      <c r="G10" s="82">
        <v>8</v>
      </c>
      <c r="H10" s="77"/>
    </row>
    <row r="11" spans="1:8" ht="20.25" customHeight="1">
      <c r="A11" s="93"/>
      <c r="B11" s="35" t="s">
        <v>99</v>
      </c>
      <c r="C11" s="83"/>
      <c r="D11" s="85"/>
      <c r="E11" s="87"/>
      <c r="F11" s="87"/>
      <c r="G11" s="83"/>
      <c r="H11" s="78"/>
    </row>
    <row r="12" spans="1:8" ht="24.75" customHeight="1">
      <c r="A12" s="47" t="s">
        <v>125</v>
      </c>
      <c r="B12" s="35" t="s">
        <v>126</v>
      </c>
      <c r="C12" s="16" t="s">
        <v>41</v>
      </c>
      <c r="D12" s="48">
        <v>114</v>
      </c>
      <c r="E12" s="46"/>
      <c r="F12" s="46"/>
      <c r="G12" s="49">
        <v>8</v>
      </c>
      <c r="H12" s="45"/>
    </row>
    <row r="13" spans="1:8" ht="30" customHeight="1">
      <c r="A13" s="32" t="s">
        <v>12</v>
      </c>
      <c r="B13" s="31" t="s">
        <v>25</v>
      </c>
      <c r="C13" s="16" t="s">
        <v>41</v>
      </c>
      <c r="D13" s="52">
        <v>18259</v>
      </c>
      <c r="E13" s="36"/>
      <c r="F13" s="36"/>
      <c r="G13" s="16">
        <v>8</v>
      </c>
      <c r="H13" s="43"/>
    </row>
    <row r="14" spans="1:8" ht="27" customHeight="1">
      <c r="A14" s="32" t="s">
        <v>13</v>
      </c>
      <c r="B14" s="35" t="s">
        <v>26</v>
      </c>
      <c r="C14" s="16" t="s">
        <v>41</v>
      </c>
      <c r="D14" s="52">
        <v>210</v>
      </c>
      <c r="E14" s="36"/>
      <c r="F14" s="36"/>
      <c r="G14" s="16">
        <v>8</v>
      </c>
      <c r="H14" s="43"/>
    </row>
    <row r="15" spans="1:8" ht="24" customHeight="1">
      <c r="A15" s="91" t="s">
        <v>86</v>
      </c>
      <c r="B15" s="35" t="s">
        <v>164</v>
      </c>
      <c r="C15" s="82" t="s">
        <v>4</v>
      </c>
      <c r="D15" s="84">
        <f>150+19</f>
        <v>169</v>
      </c>
      <c r="E15" s="86"/>
      <c r="F15" s="86"/>
      <c r="G15" s="82">
        <v>8</v>
      </c>
      <c r="H15" s="77"/>
    </row>
    <row r="16" spans="1:8" ht="24" customHeight="1">
      <c r="A16" s="93"/>
      <c r="B16" s="35" t="s">
        <v>76</v>
      </c>
      <c r="C16" s="83"/>
      <c r="D16" s="85"/>
      <c r="E16" s="87"/>
      <c r="F16" s="87"/>
      <c r="G16" s="83"/>
      <c r="H16" s="78"/>
    </row>
    <row r="17" spans="1:8" ht="24" customHeight="1">
      <c r="A17" s="91" t="s">
        <v>79</v>
      </c>
      <c r="B17" s="35" t="s">
        <v>145</v>
      </c>
      <c r="C17" s="49" t="s">
        <v>4</v>
      </c>
      <c r="D17" s="48">
        <f>5+129+2</f>
        <v>136</v>
      </c>
      <c r="E17" s="46"/>
      <c r="F17" s="46"/>
      <c r="G17" s="49">
        <v>8</v>
      </c>
      <c r="H17" s="45"/>
    </row>
    <row r="18" spans="1:8" ht="23.25" customHeight="1">
      <c r="A18" s="93"/>
      <c r="B18" s="31" t="s">
        <v>157</v>
      </c>
      <c r="C18" s="16" t="s">
        <v>4</v>
      </c>
      <c r="D18" s="52">
        <f>11+7.72+2.2+15.5+37+2+66</f>
        <v>141.42000000000002</v>
      </c>
      <c r="E18" s="37"/>
      <c r="F18" s="37"/>
      <c r="G18" s="16">
        <v>23</v>
      </c>
      <c r="H18" s="43"/>
    </row>
    <row r="19" spans="1:8" ht="12.75">
      <c r="A19" s="106" t="s">
        <v>80</v>
      </c>
      <c r="B19" s="31" t="s">
        <v>30</v>
      </c>
      <c r="C19" s="79" t="s">
        <v>4</v>
      </c>
      <c r="D19" s="84">
        <f>101.36+63.84+66.41+9+1+0.24</f>
        <v>241.85</v>
      </c>
      <c r="E19" s="96"/>
      <c r="F19" s="96"/>
      <c r="G19" s="79">
        <v>8</v>
      </c>
      <c r="H19" s="88"/>
    </row>
    <row r="20" spans="1:8" ht="12.75">
      <c r="A20" s="106"/>
      <c r="B20" s="31" t="s">
        <v>67</v>
      </c>
      <c r="C20" s="79"/>
      <c r="D20" s="95"/>
      <c r="E20" s="96"/>
      <c r="F20" s="96"/>
      <c r="G20" s="79"/>
      <c r="H20" s="88"/>
    </row>
    <row r="21" spans="1:8" ht="12.75">
      <c r="A21" s="106"/>
      <c r="B21" s="31" t="s">
        <v>209</v>
      </c>
      <c r="C21" s="79"/>
      <c r="D21" s="95"/>
      <c r="E21" s="96"/>
      <c r="F21" s="96"/>
      <c r="G21" s="79"/>
      <c r="H21" s="88"/>
    </row>
    <row r="22" spans="1:8" ht="12.75">
      <c r="A22" s="106"/>
      <c r="B22" s="31" t="s">
        <v>102</v>
      </c>
      <c r="C22" s="79"/>
      <c r="D22" s="95"/>
      <c r="E22" s="96"/>
      <c r="F22" s="96"/>
      <c r="G22" s="79"/>
      <c r="H22" s="88"/>
    </row>
    <row r="23" spans="1:8" ht="12.75">
      <c r="A23" s="106"/>
      <c r="B23" s="31" t="s">
        <v>64</v>
      </c>
      <c r="C23" s="79"/>
      <c r="D23" s="95"/>
      <c r="E23" s="96"/>
      <c r="F23" s="96"/>
      <c r="G23" s="79"/>
      <c r="H23" s="88"/>
    </row>
    <row r="24" spans="1:8" ht="12.75">
      <c r="A24" s="106"/>
      <c r="B24" s="31" t="s">
        <v>166</v>
      </c>
      <c r="C24" s="79"/>
      <c r="D24" s="95"/>
      <c r="E24" s="96"/>
      <c r="F24" s="96"/>
      <c r="G24" s="79"/>
      <c r="H24" s="88"/>
    </row>
    <row r="25" spans="1:8" ht="12.75">
      <c r="A25" s="91" t="s">
        <v>81</v>
      </c>
      <c r="B25" s="31" t="s">
        <v>167</v>
      </c>
      <c r="C25" s="104" t="s">
        <v>3</v>
      </c>
      <c r="D25" s="84">
        <f>31.5+76.25+15+135+22+790+50+120.6+102.25+176.44+7.6+223+20+395.44+29+8</f>
        <v>2202.08</v>
      </c>
      <c r="E25" s="86"/>
      <c r="F25" s="86"/>
      <c r="G25" s="82">
        <v>8</v>
      </c>
      <c r="H25" s="77"/>
    </row>
    <row r="26" spans="1:8" ht="12.75">
      <c r="A26" s="92"/>
      <c r="B26" s="57" t="s">
        <v>105</v>
      </c>
      <c r="C26" s="105"/>
      <c r="D26" s="95"/>
      <c r="E26" s="89"/>
      <c r="F26" s="89"/>
      <c r="G26" s="94"/>
      <c r="H26" s="90"/>
    </row>
    <row r="27" spans="1:8" ht="12.75">
      <c r="A27" s="92"/>
      <c r="B27" s="51" t="s">
        <v>159</v>
      </c>
      <c r="C27" s="105"/>
      <c r="D27" s="95"/>
      <c r="E27" s="89"/>
      <c r="F27" s="89"/>
      <c r="G27" s="94"/>
      <c r="H27" s="90"/>
    </row>
    <row r="28" spans="1:8" ht="12.75">
      <c r="A28" s="92"/>
      <c r="B28" s="51" t="s">
        <v>107</v>
      </c>
      <c r="C28" s="105"/>
      <c r="D28" s="95"/>
      <c r="E28" s="89"/>
      <c r="F28" s="89"/>
      <c r="G28" s="94"/>
      <c r="H28" s="90"/>
    </row>
    <row r="29" spans="1:8" ht="12.75">
      <c r="A29" s="92"/>
      <c r="B29" s="51" t="s">
        <v>158</v>
      </c>
      <c r="C29" s="105"/>
      <c r="D29" s="95"/>
      <c r="E29" s="89"/>
      <c r="F29" s="89"/>
      <c r="G29" s="94"/>
      <c r="H29" s="90"/>
    </row>
    <row r="30" spans="1:8" ht="12.75">
      <c r="A30" s="92"/>
      <c r="B30" s="51" t="s">
        <v>110</v>
      </c>
      <c r="C30" s="105"/>
      <c r="D30" s="95"/>
      <c r="E30" s="89"/>
      <c r="F30" s="89"/>
      <c r="G30" s="94"/>
      <c r="H30" s="90"/>
    </row>
    <row r="31" spans="1:8" ht="12.75">
      <c r="A31" s="92"/>
      <c r="B31" s="51" t="s">
        <v>109</v>
      </c>
      <c r="C31" s="105"/>
      <c r="D31" s="95"/>
      <c r="E31" s="89"/>
      <c r="F31" s="89"/>
      <c r="G31" s="94"/>
      <c r="H31" s="90"/>
    </row>
    <row r="32" spans="1:8" ht="12.75">
      <c r="A32" s="92"/>
      <c r="B32" s="51" t="s">
        <v>146</v>
      </c>
      <c r="C32" s="105"/>
      <c r="D32" s="95"/>
      <c r="E32" s="89"/>
      <c r="F32" s="89"/>
      <c r="G32" s="94"/>
      <c r="H32" s="90"/>
    </row>
    <row r="33" spans="1:8" ht="12.75">
      <c r="A33" s="92"/>
      <c r="B33" s="31" t="s">
        <v>45</v>
      </c>
      <c r="C33" s="105"/>
      <c r="D33" s="95"/>
      <c r="E33" s="89"/>
      <c r="F33" s="89"/>
      <c r="G33" s="94"/>
      <c r="H33" s="90"/>
    </row>
    <row r="34" spans="1:8" ht="12.75">
      <c r="A34" s="92"/>
      <c r="B34" s="31" t="s">
        <v>43</v>
      </c>
      <c r="C34" s="105"/>
      <c r="D34" s="95"/>
      <c r="E34" s="89"/>
      <c r="F34" s="89"/>
      <c r="G34" s="94"/>
      <c r="H34" s="90"/>
    </row>
    <row r="35" spans="1:8" ht="12.75">
      <c r="A35" s="92"/>
      <c r="B35" s="31" t="s">
        <v>46</v>
      </c>
      <c r="C35" s="105"/>
      <c r="D35" s="95"/>
      <c r="E35" s="89"/>
      <c r="F35" s="89"/>
      <c r="G35" s="94"/>
      <c r="H35" s="90"/>
    </row>
    <row r="36" spans="1:8" ht="12.75">
      <c r="A36" s="92"/>
      <c r="B36" s="31" t="s">
        <v>42</v>
      </c>
      <c r="C36" s="105"/>
      <c r="D36" s="95"/>
      <c r="E36" s="89"/>
      <c r="F36" s="89"/>
      <c r="G36" s="94"/>
      <c r="H36" s="90"/>
    </row>
    <row r="37" spans="1:8" ht="12.75">
      <c r="A37" s="92"/>
      <c r="B37" s="31" t="s">
        <v>141</v>
      </c>
      <c r="C37" s="105"/>
      <c r="D37" s="95"/>
      <c r="E37" s="89"/>
      <c r="F37" s="89"/>
      <c r="G37" s="94"/>
      <c r="H37" s="90"/>
    </row>
    <row r="38" spans="1:8" ht="12.75">
      <c r="A38" s="92"/>
      <c r="B38" s="31" t="s">
        <v>116</v>
      </c>
      <c r="C38" s="105"/>
      <c r="D38" s="95"/>
      <c r="E38" s="89"/>
      <c r="F38" s="89"/>
      <c r="G38" s="94"/>
      <c r="H38" s="90"/>
    </row>
    <row r="39" spans="1:8" ht="12.75">
      <c r="A39" s="92"/>
      <c r="B39" s="31" t="s">
        <v>142</v>
      </c>
      <c r="C39" s="105"/>
      <c r="D39" s="95"/>
      <c r="E39" s="89"/>
      <c r="F39" s="89"/>
      <c r="G39" s="94"/>
      <c r="H39" s="90"/>
    </row>
    <row r="40" spans="1:8" ht="12.75">
      <c r="A40" s="92"/>
      <c r="B40" s="31" t="s">
        <v>163</v>
      </c>
      <c r="C40" s="105"/>
      <c r="D40" s="95"/>
      <c r="E40" s="89"/>
      <c r="F40" s="89"/>
      <c r="G40" s="94"/>
      <c r="H40" s="90"/>
    </row>
    <row r="41" spans="1:8" ht="12.75">
      <c r="A41" s="92"/>
      <c r="B41" s="31" t="s">
        <v>78</v>
      </c>
      <c r="C41" s="105"/>
      <c r="D41" s="95"/>
      <c r="E41" s="89"/>
      <c r="F41" s="89"/>
      <c r="G41" s="94"/>
      <c r="H41" s="90"/>
    </row>
    <row r="42" spans="1:8" ht="12.75">
      <c r="A42" s="92"/>
      <c r="B42" s="31" t="s">
        <v>113</v>
      </c>
      <c r="C42" s="105"/>
      <c r="D42" s="95"/>
      <c r="E42" s="89"/>
      <c r="F42" s="89"/>
      <c r="G42" s="94"/>
      <c r="H42" s="90"/>
    </row>
    <row r="43" spans="1:8" ht="12.75">
      <c r="A43" s="106" t="s">
        <v>208</v>
      </c>
      <c r="B43" s="31" t="s">
        <v>156</v>
      </c>
      <c r="C43" s="79" t="s">
        <v>3</v>
      </c>
      <c r="D43" s="97">
        <v>524.56</v>
      </c>
      <c r="E43" s="96"/>
      <c r="F43" s="96"/>
      <c r="G43" s="79">
        <v>8</v>
      </c>
      <c r="H43" s="88"/>
    </row>
    <row r="44" spans="1:8" ht="12.75">
      <c r="A44" s="106"/>
      <c r="B44" s="31" t="s">
        <v>29</v>
      </c>
      <c r="C44" s="79"/>
      <c r="D44" s="97"/>
      <c r="E44" s="96"/>
      <c r="F44" s="96"/>
      <c r="G44" s="79"/>
      <c r="H44" s="88"/>
    </row>
    <row r="45" spans="1:8" ht="12.75">
      <c r="A45" s="106"/>
      <c r="B45" s="33" t="s">
        <v>27</v>
      </c>
      <c r="C45" s="102"/>
      <c r="D45" s="97"/>
      <c r="E45" s="96"/>
      <c r="F45" s="96"/>
      <c r="G45" s="79"/>
      <c r="H45" s="88"/>
    </row>
    <row r="46" spans="1:8" ht="12.75">
      <c r="A46" s="106" t="s">
        <v>82</v>
      </c>
      <c r="B46" s="31" t="s">
        <v>40</v>
      </c>
      <c r="C46" s="79" t="s">
        <v>3</v>
      </c>
      <c r="D46" s="97">
        <f>20+218.3+496.57+42.08+13.92+1142.94+50+90.72</f>
        <v>2074.5299999999997</v>
      </c>
      <c r="E46" s="96"/>
      <c r="F46" s="96"/>
      <c r="G46" s="79">
        <v>8</v>
      </c>
      <c r="H46" s="88"/>
    </row>
    <row r="47" spans="1:8" ht="12.75">
      <c r="A47" s="106"/>
      <c r="B47" s="31" t="s">
        <v>153</v>
      </c>
      <c r="C47" s="79"/>
      <c r="D47" s="97"/>
      <c r="E47" s="96"/>
      <c r="F47" s="96"/>
      <c r="G47" s="79"/>
      <c r="H47" s="88"/>
    </row>
    <row r="48" spans="1:8" ht="12.75">
      <c r="A48" s="106"/>
      <c r="B48" s="31" t="s">
        <v>71</v>
      </c>
      <c r="C48" s="102"/>
      <c r="D48" s="97"/>
      <c r="E48" s="96"/>
      <c r="F48" s="96"/>
      <c r="G48" s="79"/>
      <c r="H48" s="88"/>
    </row>
    <row r="49" spans="1:8" ht="12.75">
      <c r="A49" s="106"/>
      <c r="B49" s="31" t="s">
        <v>37</v>
      </c>
      <c r="C49" s="102"/>
      <c r="D49" s="97"/>
      <c r="E49" s="96"/>
      <c r="F49" s="96"/>
      <c r="G49" s="79"/>
      <c r="H49" s="88"/>
    </row>
    <row r="50" spans="1:8" ht="12.75">
      <c r="A50" s="106"/>
      <c r="B50" s="31" t="s">
        <v>35</v>
      </c>
      <c r="C50" s="102"/>
      <c r="D50" s="97"/>
      <c r="E50" s="96"/>
      <c r="F50" s="96"/>
      <c r="G50" s="79"/>
      <c r="H50" s="88"/>
    </row>
    <row r="51" spans="1:8" ht="12.75">
      <c r="A51" s="106"/>
      <c r="B51" s="31" t="s">
        <v>36</v>
      </c>
      <c r="C51" s="102"/>
      <c r="D51" s="97"/>
      <c r="E51" s="96"/>
      <c r="F51" s="96"/>
      <c r="G51" s="79"/>
      <c r="H51" s="88"/>
    </row>
    <row r="52" spans="1:8" ht="12.75">
      <c r="A52" s="106"/>
      <c r="B52" s="31" t="s">
        <v>51</v>
      </c>
      <c r="C52" s="102"/>
      <c r="D52" s="97"/>
      <c r="E52" s="96"/>
      <c r="F52" s="96"/>
      <c r="G52" s="79"/>
      <c r="H52" s="88"/>
    </row>
    <row r="53" spans="1:8" ht="12.75">
      <c r="A53" s="106"/>
      <c r="B53" s="31" t="s">
        <v>65</v>
      </c>
      <c r="C53" s="102"/>
      <c r="D53" s="97"/>
      <c r="E53" s="96"/>
      <c r="F53" s="96"/>
      <c r="G53" s="79"/>
      <c r="H53" s="88"/>
    </row>
    <row r="54" spans="1:8" ht="12.75">
      <c r="A54" s="106"/>
      <c r="B54" s="31" t="s">
        <v>33</v>
      </c>
      <c r="C54" s="102"/>
      <c r="D54" s="97"/>
      <c r="E54" s="96"/>
      <c r="F54" s="96"/>
      <c r="G54" s="79"/>
      <c r="H54" s="88"/>
    </row>
    <row r="55" spans="1:8" ht="12.75">
      <c r="A55" s="106"/>
      <c r="B55" s="31" t="s">
        <v>34</v>
      </c>
      <c r="C55" s="102"/>
      <c r="D55" s="97"/>
      <c r="E55" s="96"/>
      <c r="F55" s="96"/>
      <c r="G55" s="79"/>
      <c r="H55" s="88"/>
    </row>
    <row r="56" spans="1:8" ht="12.75">
      <c r="A56" s="106"/>
      <c r="B56" s="31" t="s">
        <v>31</v>
      </c>
      <c r="C56" s="102"/>
      <c r="D56" s="97"/>
      <c r="E56" s="96"/>
      <c r="F56" s="96"/>
      <c r="G56" s="79"/>
      <c r="H56" s="88"/>
    </row>
    <row r="57" spans="1:8" ht="12.75">
      <c r="A57" s="106"/>
      <c r="B57" s="55" t="s">
        <v>38</v>
      </c>
      <c r="C57" s="102"/>
      <c r="D57" s="97"/>
      <c r="E57" s="96"/>
      <c r="F57" s="96"/>
      <c r="G57" s="79"/>
      <c r="H57" s="88"/>
    </row>
    <row r="58" spans="1:8" ht="12.75">
      <c r="A58" s="106"/>
      <c r="B58" s="55" t="s">
        <v>170</v>
      </c>
      <c r="C58" s="102"/>
      <c r="D58" s="97"/>
      <c r="E58" s="96"/>
      <c r="F58" s="96"/>
      <c r="G58" s="79"/>
      <c r="H58" s="88"/>
    </row>
    <row r="59" spans="1:8" ht="12.75">
      <c r="A59" s="106"/>
      <c r="B59" s="76" t="s">
        <v>94</v>
      </c>
      <c r="C59" s="102"/>
      <c r="D59" s="97"/>
      <c r="E59" s="96"/>
      <c r="F59" s="96"/>
      <c r="G59" s="79"/>
      <c r="H59" s="88"/>
    </row>
    <row r="60" spans="1:8" ht="12.75">
      <c r="A60" s="106"/>
      <c r="B60" s="54" t="s">
        <v>70</v>
      </c>
      <c r="C60" s="102"/>
      <c r="D60" s="97"/>
      <c r="E60" s="96"/>
      <c r="F60" s="96"/>
      <c r="G60" s="79"/>
      <c r="H60" s="88"/>
    </row>
    <row r="61" spans="1:8" ht="25.5">
      <c r="A61" s="32" t="s">
        <v>84</v>
      </c>
      <c r="B61" s="31" t="s">
        <v>66</v>
      </c>
      <c r="C61" s="50" t="s">
        <v>1</v>
      </c>
      <c r="D61" s="52">
        <v>6.49</v>
      </c>
      <c r="E61" s="37"/>
      <c r="F61" s="37"/>
      <c r="G61" s="16">
        <v>8</v>
      </c>
      <c r="H61" s="43"/>
    </row>
    <row r="62" spans="1:8" ht="33.75">
      <c r="A62" s="34" t="s">
        <v>75</v>
      </c>
      <c r="B62" s="34" t="s">
        <v>77</v>
      </c>
      <c r="C62" s="34" t="s">
        <v>87</v>
      </c>
      <c r="D62" s="34" t="s">
        <v>0</v>
      </c>
      <c r="E62" s="34" t="s">
        <v>88</v>
      </c>
      <c r="F62" s="34" t="s">
        <v>21</v>
      </c>
      <c r="G62" s="34" t="s">
        <v>22</v>
      </c>
      <c r="H62" s="34" t="s">
        <v>23</v>
      </c>
    </row>
    <row r="63" spans="1:8" ht="12.75">
      <c r="A63" s="38" t="s">
        <v>15</v>
      </c>
      <c r="B63" s="38" t="s">
        <v>16</v>
      </c>
      <c r="C63" s="38" t="s">
        <v>89</v>
      </c>
      <c r="D63" s="38" t="s">
        <v>17</v>
      </c>
      <c r="E63" s="38" t="s">
        <v>18</v>
      </c>
      <c r="F63" s="38" t="s">
        <v>19</v>
      </c>
      <c r="G63" s="38" t="s">
        <v>20</v>
      </c>
      <c r="H63" s="38" t="s">
        <v>50</v>
      </c>
    </row>
    <row r="64" spans="1:8" ht="12.75">
      <c r="A64" s="39"/>
      <c r="B64" s="39"/>
      <c r="C64" s="39"/>
      <c r="D64" s="39"/>
      <c r="E64" s="39"/>
      <c r="F64" s="39"/>
      <c r="G64" s="39"/>
      <c r="H64" s="39"/>
    </row>
    <row r="65" spans="1:8" ht="12.75">
      <c r="A65" s="106" t="s">
        <v>83</v>
      </c>
      <c r="B65" s="31" t="s">
        <v>161</v>
      </c>
      <c r="C65" s="79" t="s">
        <v>3</v>
      </c>
      <c r="D65" s="97">
        <f>8+96+110</f>
        <v>214</v>
      </c>
      <c r="E65" s="96"/>
      <c r="F65" s="96"/>
      <c r="G65" s="79">
        <v>23</v>
      </c>
      <c r="H65" s="88"/>
    </row>
    <row r="66" spans="1:8" ht="12.75">
      <c r="A66" s="106"/>
      <c r="B66" s="31" t="s">
        <v>47</v>
      </c>
      <c r="C66" s="102"/>
      <c r="D66" s="97"/>
      <c r="E66" s="96"/>
      <c r="F66" s="96"/>
      <c r="G66" s="79"/>
      <c r="H66" s="88"/>
    </row>
    <row r="67" spans="1:8" ht="12.75">
      <c r="A67" s="91" t="s">
        <v>114</v>
      </c>
      <c r="B67" s="31" t="s">
        <v>160</v>
      </c>
      <c r="C67" s="82" t="s">
        <v>3</v>
      </c>
      <c r="D67" s="84">
        <f>333.68+79.2+250</f>
        <v>662.88</v>
      </c>
      <c r="E67" s="86"/>
      <c r="F67" s="86"/>
      <c r="G67" s="82">
        <v>23</v>
      </c>
      <c r="H67" s="77"/>
    </row>
    <row r="68" spans="1:8" ht="12.75">
      <c r="A68" s="92"/>
      <c r="B68" s="31" t="s">
        <v>44</v>
      </c>
      <c r="C68" s="94"/>
      <c r="D68" s="95"/>
      <c r="E68" s="89"/>
      <c r="F68" s="89"/>
      <c r="G68" s="94"/>
      <c r="H68" s="90"/>
    </row>
    <row r="69" spans="1:8" ht="12.75">
      <c r="A69" s="93"/>
      <c r="B69" s="33" t="s">
        <v>115</v>
      </c>
      <c r="C69" s="83"/>
      <c r="D69" s="85"/>
      <c r="E69" s="87"/>
      <c r="F69" s="87"/>
      <c r="G69" s="83"/>
      <c r="H69" s="78"/>
    </row>
    <row r="70" spans="1:8" ht="25.5">
      <c r="A70" s="47" t="s">
        <v>213</v>
      </c>
      <c r="B70" s="31" t="s">
        <v>212</v>
      </c>
      <c r="C70" s="49" t="s">
        <v>1</v>
      </c>
      <c r="D70" s="48">
        <v>1.12</v>
      </c>
      <c r="E70" s="46"/>
      <c r="F70" s="46"/>
      <c r="G70" s="49">
        <v>8</v>
      </c>
      <c r="H70" s="45"/>
    </row>
    <row r="71" spans="1:8" ht="26.25" customHeight="1">
      <c r="A71" s="91" t="s">
        <v>214</v>
      </c>
      <c r="B71" s="31" t="s">
        <v>210</v>
      </c>
      <c r="C71" s="82" t="s">
        <v>3</v>
      </c>
      <c r="D71" s="84">
        <v>93</v>
      </c>
      <c r="E71" s="86"/>
      <c r="F71" s="86"/>
      <c r="G71" s="82">
        <v>8</v>
      </c>
      <c r="H71" s="77"/>
    </row>
    <row r="72" spans="1:8" ht="12.75">
      <c r="A72" s="93"/>
      <c r="B72" s="31" t="s">
        <v>211</v>
      </c>
      <c r="C72" s="83"/>
      <c r="D72" s="85"/>
      <c r="E72" s="87"/>
      <c r="F72" s="87"/>
      <c r="G72" s="83"/>
      <c r="H72" s="78"/>
    </row>
    <row r="73" spans="1:8" ht="25.5">
      <c r="A73" s="32" t="s">
        <v>85</v>
      </c>
      <c r="B73" s="31" t="s">
        <v>140</v>
      </c>
      <c r="C73" s="16" t="s">
        <v>144</v>
      </c>
      <c r="D73" s="52">
        <v>60</v>
      </c>
      <c r="E73" s="37"/>
      <c r="F73" s="36"/>
      <c r="G73" s="16">
        <v>8</v>
      </c>
      <c r="H73" s="43"/>
    </row>
    <row r="74" spans="1:8" ht="12.75">
      <c r="A74" s="8"/>
      <c r="B74" s="8"/>
      <c r="C74" s="14"/>
      <c r="D74" s="14"/>
      <c r="E74" s="14"/>
      <c r="F74" s="14"/>
      <c r="G74" s="14"/>
      <c r="H74" s="15"/>
    </row>
    <row r="75" spans="1:8" ht="16.5" thickBot="1">
      <c r="A75" s="7"/>
      <c r="B75" s="7"/>
      <c r="C75" s="7"/>
      <c r="D75" s="7"/>
      <c r="E75" s="20"/>
      <c r="F75" s="23" t="s">
        <v>21</v>
      </c>
      <c r="G75" s="22"/>
      <c r="H75" s="24" t="s">
        <v>23</v>
      </c>
    </row>
    <row r="76" spans="1:8" ht="18.75" thickBot="1">
      <c r="A76" s="99" t="s">
        <v>139</v>
      </c>
      <c r="B76" s="100"/>
      <c r="C76" s="100"/>
      <c r="D76" s="100"/>
      <c r="E76" s="101"/>
      <c r="F76" s="5"/>
      <c r="G76" s="6" t="s">
        <v>2</v>
      </c>
      <c r="H76" s="44"/>
    </row>
    <row r="77" ht="12.75">
      <c r="H77" s="9"/>
    </row>
    <row r="78" ht="12.75">
      <c r="H78" s="9"/>
    </row>
    <row r="79" ht="12.75">
      <c r="H79" s="9"/>
    </row>
    <row r="80" ht="12.75">
      <c r="H80" s="9"/>
    </row>
    <row r="81" ht="12.75">
      <c r="H81" s="9"/>
    </row>
    <row r="82" spans="3:7" ht="15.75">
      <c r="C82" s="10" t="s">
        <v>14</v>
      </c>
      <c r="G82" s="12" t="s">
        <v>9</v>
      </c>
    </row>
    <row r="83" ht="15">
      <c r="G83" s="12" t="s">
        <v>10</v>
      </c>
    </row>
    <row r="84" spans="7:8" ht="15">
      <c r="G84" s="13" t="s">
        <v>11</v>
      </c>
      <c r="H84" s="11"/>
    </row>
    <row r="85" spans="1:8" ht="12.75">
      <c r="A85" s="17" t="s">
        <v>6</v>
      </c>
      <c r="H85" s="9"/>
    </row>
    <row r="86" spans="1:8" ht="12.75">
      <c r="A86" s="18" t="s">
        <v>7</v>
      </c>
      <c r="B86" s="17"/>
      <c r="H86" s="9"/>
    </row>
    <row r="87" spans="1:8" ht="12.75">
      <c r="A87" s="18" t="s">
        <v>8</v>
      </c>
      <c r="B87" s="18"/>
      <c r="H87" s="9"/>
    </row>
    <row r="88" spans="1:8" ht="12.75">
      <c r="A88" s="18" t="s">
        <v>49</v>
      </c>
      <c r="B88" s="18"/>
      <c r="H88" s="9"/>
    </row>
    <row r="89" spans="1:8" ht="12.75">
      <c r="A89" s="18" t="s">
        <v>147</v>
      </c>
      <c r="B89" s="18"/>
      <c r="H89" s="9"/>
    </row>
    <row r="90" spans="1:8" ht="12.75">
      <c r="A90" s="18" t="s">
        <v>143</v>
      </c>
      <c r="B90" s="19"/>
      <c r="H90" s="9"/>
    </row>
    <row r="91" ht="12.75">
      <c r="H91" s="9"/>
    </row>
    <row r="92" ht="12.75">
      <c r="H92" s="9"/>
    </row>
  </sheetData>
  <sheetProtection/>
  <mergeCells count="66">
    <mergeCell ref="E67:E69"/>
    <mergeCell ref="F67:F69"/>
    <mergeCell ref="G67:G69"/>
    <mergeCell ref="H67:H69"/>
    <mergeCell ref="A65:A66"/>
    <mergeCell ref="G65:G66"/>
    <mergeCell ref="H43:H45"/>
    <mergeCell ref="H46:H60"/>
    <mergeCell ref="G43:G45"/>
    <mergeCell ref="G46:G60"/>
    <mergeCell ref="A76:E76"/>
    <mergeCell ref="H65:H66"/>
    <mergeCell ref="A67:A69"/>
    <mergeCell ref="C67:C69"/>
    <mergeCell ref="D67:D69"/>
    <mergeCell ref="A46:A60"/>
    <mergeCell ref="C46:C60"/>
    <mergeCell ref="D46:D60"/>
    <mergeCell ref="E46:E60"/>
    <mergeCell ref="F46:F60"/>
    <mergeCell ref="C65:C66"/>
    <mergeCell ref="D65:D66"/>
    <mergeCell ref="E65:E66"/>
    <mergeCell ref="F65:F66"/>
    <mergeCell ref="C19:C24"/>
    <mergeCell ref="A43:A45"/>
    <mergeCell ref="C43:C45"/>
    <mergeCell ref="D43:D45"/>
    <mergeCell ref="E43:E45"/>
    <mergeCell ref="F43:F45"/>
    <mergeCell ref="E25:E42"/>
    <mergeCell ref="F25:F42"/>
    <mergeCell ref="A25:A42"/>
    <mergeCell ref="G25:G42"/>
    <mergeCell ref="A5:H5"/>
    <mergeCell ref="A10:A11"/>
    <mergeCell ref="C10:C11"/>
    <mergeCell ref="D10:D11"/>
    <mergeCell ref="E10:E11"/>
    <mergeCell ref="H25:H42"/>
    <mergeCell ref="A19:A24"/>
    <mergeCell ref="F10:F11"/>
    <mergeCell ref="G10:G11"/>
    <mergeCell ref="H10:H11"/>
    <mergeCell ref="D19:D24"/>
    <mergeCell ref="E19:E24"/>
    <mergeCell ref="F19:F24"/>
    <mergeCell ref="G19:G24"/>
    <mergeCell ref="H19:H24"/>
    <mergeCell ref="H15:H16"/>
    <mergeCell ref="A15:A16"/>
    <mergeCell ref="C15:C16"/>
    <mergeCell ref="D15:D16"/>
    <mergeCell ref="E15:E16"/>
    <mergeCell ref="F15:F16"/>
    <mergeCell ref="G15:G16"/>
    <mergeCell ref="G71:G72"/>
    <mergeCell ref="H71:H72"/>
    <mergeCell ref="A17:A18"/>
    <mergeCell ref="A71:A72"/>
    <mergeCell ref="C71:C72"/>
    <mergeCell ref="D71:D72"/>
    <mergeCell ref="E71:E72"/>
    <mergeCell ref="F71:F72"/>
    <mergeCell ref="C25:C42"/>
    <mergeCell ref="D25:D42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18.140625" style="0" customWidth="1"/>
    <col min="3" max="5" width="10.28125" style="0" customWidth="1"/>
    <col min="6" max="6" width="13.421875" style="0" customWidth="1"/>
    <col min="8" max="8" width="13.7109375" style="0" customWidth="1"/>
  </cols>
  <sheetData>
    <row r="1" ht="14.25">
      <c r="H1" s="42" t="s">
        <v>152</v>
      </c>
    </row>
    <row r="2" spans="1:8" ht="18">
      <c r="A2" s="3" t="s">
        <v>90</v>
      </c>
      <c r="B2" s="3"/>
      <c r="C2" s="1"/>
      <c r="D2" s="2"/>
      <c r="F2" s="41"/>
      <c r="G2" s="41"/>
      <c r="H2" s="9"/>
    </row>
    <row r="3" spans="1:8" ht="13.5">
      <c r="A3" s="1"/>
      <c r="B3" s="1"/>
      <c r="C3" s="1"/>
      <c r="D3" s="2"/>
      <c r="H3" s="9"/>
    </row>
    <row r="4" spans="1:8" ht="16.5">
      <c r="A4" s="4" t="s">
        <v>149</v>
      </c>
      <c r="B4" s="25"/>
      <c r="C4" s="26"/>
      <c r="D4" s="27"/>
      <c r="E4" s="28"/>
      <c r="F4" s="28"/>
      <c r="G4" s="29"/>
      <c r="H4" s="27"/>
    </row>
    <row r="5" spans="1:8" ht="16.5">
      <c r="A5" s="107" t="s">
        <v>150</v>
      </c>
      <c r="B5" s="107"/>
      <c r="C5" s="107"/>
      <c r="D5" s="107"/>
      <c r="E5" s="107"/>
      <c r="F5" s="107"/>
      <c r="G5" s="107"/>
      <c r="H5" s="107"/>
    </row>
    <row r="6" spans="1:8" ht="12.75">
      <c r="A6" s="8"/>
      <c r="B6" s="8"/>
      <c r="C6" s="14"/>
      <c r="D6" s="14"/>
      <c r="E6" s="14"/>
      <c r="F6" s="14"/>
      <c r="G6" s="14"/>
      <c r="H6" s="15"/>
    </row>
    <row r="7" spans="1:8" ht="33.75">
      <c r="A7" s="34" t="s">
        <v>75</v>
      </c>
      <c r="B7" s="34" t="s">
        <v>77</v>
      </c>
      <c r="C7" s="34" t="s">
        <v>87</v>
      </c>
      <c r="D7" s="34" t="s">
        <v>0</v>
      </c>
      <c r="E7" s="34" t="s">
        <v>88</v>
      </c>
      <c r="F7" s="34" t="s">
        <v>21</v>
      </c>
      <c r="G7" s="34" t="s">
        <v>22</v>
      </c>
      <c r="H7" s="34" t="s">
        <v>23</v>
      </c>
    </row>
    <row r="8" spans="1:8" ht="12.75">
      <c r="A8" s="38" t="s">
        <v>15</v>
      </c>
      <c r="B8" s="38" t="s">
        <v>16</v>
      </c>
      <c r="C8" s="38" t="s">
        <v>89</v>
      </c>
      <c r="D8" s="38" t="s">
        <v>17</v>
      </c>
      <c r="E8" s="38" t="s">
        <v>18</v>
      </c>
      <c r="F8" s="38" t="s">
        <v>19</v>
      </c>
      <c r="G8" s="38" t="s">
        <v>20</v>
      </c>
      <c r="H8" s="38" t="s">
        <v>50</v>
      </c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25.5">
      <c r="A10" s="47" t="s">
        <v>148</v>
      </c>
      <c r="B10" s="35" t="s">
        <v>126</v>
      </c>
      <c r="C10" s="49" t="s">
        <v>41</v>
      </c>
      <c r="D10" s="48">
        <v>10022</v>
      </c>
      <c r="E10" s="46"/>
      <c r="F10" s="46"/>
      <c r="G10" s="16">
        <v>8</v>
      </c>
      <c r="H10" s="45"/>
    </row>
    <row r="11" spans="1:8" ht="33" customHeight="1">
      <c r="A11" s="32" t="s">
        <v>12</v>
      </c>
      <c r="B11" s="31" t="s">
        <v>25</v>
      </c>
      <c r="C11" s="16" t="s">
        <v>41</v>
      </c>
      <c r="D11" s="52">
        <v>10022</v>
      </c>
      <c r="E11" s="36"/>
      <c r="F11" s="36"/>
      <c r="G11" s="16">
        <v>8</v>
      </c>
      <c r="H11" s="43"/>
    </row>
    <row r="12" spans="1:8" ht="12.75">
      <c r="A12" s="8"/>
      <c r="B12" s="8"/>
      <c r="C12" s="14"/>
      <c r="D12" s="14"/>
      <c r="E12" s="14"/>
      <c r="F12" s="14"/>
      <c r="G12" s="14"/>
      <c r="H12" s="15"/>
    </row>
    <row r="13" spans="1:8" ht="23.25" thickBot="1">
      <c r="A13" s="7"/>
      <c r="B13" s="7"/>
      <c r="C13" s="7"/>
      <c r="D13" s="7"/>
      <c r="E13" s="20"/>
      <c r="F13" s="23" t="s">
        <v>21</v>
      </c>
      <c r="G13" s="22"/>
      <c r="H13" s="24" t="s">
        <v>23</v>
      </c>
    </row>
    <row r="14" spans="1:8" ht="18.75" thickBot="1">
      <c r="A14" s="99" t="s">
        <v>151</v>
      </c>
      <c r="B14" s="100"/>
      <c r="C14" s="100"/>
      <c r="D14" s="100"/>
      <c r="E14" s="101"/>
      <c r="F14" s="5"/>
      <c r="G14" s="6" t="s">
        <v>2</v>
      </c>
      <c r="H14" s="44"/>
    </row>
    <row r="15" ht="12.75">
      <c r="H15" s="9"/>
    </row>
    <row r="16" ht="12.75">
      <c r="H16" s="9"/>
    </row>
    <row r="17" ht="12.75">
      <c r="H17" s="9"/>
    </row>
    <row r="18" spans="3:7" ht="15.75">
      <c r="C18" s="10" t="s">
        <v>14</v>
      </c>
      <c r="G18" s="12" t="s">
        <v>9</v>
      </c>
    </row>
    <row r="19" ht="15">
      <c r="G19" s="12" t="s">
        <v>10</v>
      </c>
    </row>
    <row r="20" spans="7:8" ht="15">
      <c r="G20" s="13" t="s">
        <v>11</v>
      </c>
      <c r="H20" s="11"/>
    </row>
    <row r="21" spans="1:8" ht="12.75">
      <c r="A21" s="17" t="s">
        <v>6</v>
      </c>
      <c r="H21" s="9"/>
    </row>
    <row r="22" spans="1:8" ht="12.75">
      <c r="A22" s="18" t="s">
        <v>49</v>
      </c>
      <c r="B22" s="17"/>
      <c r="H22" s="9"/>
    </row>
    <row r="23" spans="1:8" ht="12.75">
      <c r="A23" s="18"/>
      <c r="B23" s="18"/>
      <c r="H23" s="9"/>
    </row>
    <row r="24" spans="2:8" ht="12.75">
      <c r="B24" s="18"/>
      <c r="H24" s="9"/>
    </row>
    <row r="25" spans="1:8" ht="12.75">
      <c r="A25" s="18"/>
      <c r="B25" s="19"/>
      <c r="H25" s="9"/>
    </row>
    <row r="26" ht="12.75">
      <c r="H26" s="9"/>
    </row>
  </sheetData>
  <sheetProtection/>
  <mergeCells count="2">
    <mergeCell ref="A14:E14"/>
    <mergeCell ref="A5:H5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Majewski</dc:creator>
  <cp:keywords/>
  <dc:description/>
  <cp:lastModifiedBy>Dominika Kolczyńska - Nadleśnictwo Kartuzy</cp:lastModifiedBy>
  <cp:lastPrinted>2019-10-23T09:17:35Z</cp:lastPrinted>
  <dcterms:created xsi:type="dcterms:W3CDTF">2008-11-03T09:15:01Z</dcterms:created>
  <dcterms:modified xsi:type="dcterms:W3CDTF">2019-10-28T10:33:54Z</dcterms:modified>
  <cp:category/>
  <cp:version/>
  <cp:contentType/>
  <cp:contentStatus/>
</cp:coreProperties>
</file>