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48695\Desktop\BAZA\SMP\2024 rok\"/>
    </mc:Choice>
  </mc:AlternateContent>
  <xr:revisionPtr revIDLastSave="0" documentId="13_ncr:1_{7A6F33F6-289D-4A0E-8784-A078EA86EA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xlnm._FilterDatabase" localSheetId="0" hidden="1">Arkusz1!$A$5:$K$53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1" i="1" l="1"/>
  <c r="J74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92" i="1"/>
  <c r="F87" i="1"/>
  <c r="F88" i="1"/>
  <c r="F89" i="1"/>
  <c r="F90" i="1"/>
  <c r="F91" i="1"/>
  <c r="F86" i="1"/>
  <c r="F56" i="1" l="1"/>
  <c r="E92" i="1"/>
  <c r="E86" i="1"/>
  <c r="E87" i="1"/>
  <c r="E88" i="1"/>
  <c r="E89" i="1"/>
  <c r="E90" i="1"/>
  <c r="E91" i="1"/>
  <c r="G90" i="1" l="1"/>
  <c r="G91" i="1"/>
  <c r="I91" i="1" s="1"/>
  <c r="G92" i="1"/>
  <c r="I90" i="1" l="1"/>
  <c r="J90" i="1" s="1"/>
  <c r="J91" i="1"/>
  <c r="I92" i="1"/>
  <c r="J92" i="1" s="1"/>
  <c r="G65" i="1"/>
  <c r="G66" i="1"/>
  <c r="I66" i="1" s="1"/>
  <c r="G67" i="1"/>
  <c r="I67" i="1" s="1"/>
  <c r="G64" i="1"/>
  <c r="I64" i="1" s="1"/>
  <c r="G63" i="1"/>
  <c r="I63" i="1" s="1"/>
  <c r="G62" i="1"/>
  <c r="G61" i="1"/>
  <c r="G68" i="1" l="1"/>
  <c r="G80" i="1" s="1"/>
  <c r="I65" i="1"/>
  <c r="J65" i="1" s="1"/>
  <c r="J66" i="1"/>
  <c r="J67" i="1"/>
  <c r="J64" i="1"/>
  <c r="I62" i="1"/>
  <c r="J62" i="1" s="1"/>
  <c r="I61" i="1"/>
  <c r="J61" i="1" s="1"/>
  <c r="J63" i="1"/>
  <c r="I68" i="1" l="1"/>
  <c r="I80" i="1" s="1"/>
  <c r="H34" i="1"/>
  <c r="I34" i="1" s="1"/>
  <c r="H21" i="1"/>
  <c r="I21" i="1" s="1"/>
  <c r="H30" i="1"/>
  <c r="I30" i="1" s="1"/>
  <c r="H31" i="1"/>
  <c r="I31" i="1" s="1"/>
  <c r="H33" i="1"/>
  <c r="H35" i="1"/>
  <c r="I35" i="1" s="1"/>
  <c r="H38" i="1"/>
  <c r="I38" i="1" s="1"/>
  <c r="H39" i="1"/>
  <c r="I39" i="1" s="1"/>
  <c r="H41" i="1"/>
  <c r="H42" i="1"/>
  <c r="I42" i="1" s="1"/>
  <c r="H43" i="1"/>
  <c r="I43" i="1" s="1"/>
  <c r="H47" i="1"/>
  <c r="I47" i="1" s="1"/>
  <c r="H49" i="1"/>
  <c r="H51" i="1"/>
  <c r="I51" i="1" s="1"/>
  <c r="H26" i="1"/>
  <c r="H25" i="1"/>
  <c r="I25" i="1" s="1"/>
  <c r="H18" i="1"/>
  <c r="I18" i="1" s="1"/>
  <c r="H20" i="1"/>
  <c r="H22" i="1"/>
  <c r="I22" i="1" s="1"/>
  <c r="H17" i="1"/>
  <c r="I17" i="1" s="1"/>
  <c r="J68" i="1" l="1"/>
  <c r="J80" i="1" s="1"/>
  <c r="H50" i="1"/>
  <c r="I50" i="1" s="1"/>
  <c r="I26" i="1"/>
  <c r="H24" i="1"/>
  <c r="I24" i="1" s="1"/>
  <c r="H45" i="1"/>
  <c r="I45" i="1" s="1"/>
  <c r="H37" i="1"/>
  <c r="I37" i="1" s="1"/>
  <c r="H29" i="1"/>
  <c r="I29" i="1" s="1"/>
  <c r="H16" i="1"/>
  <c r="I16" i="1" s="1"/>
  <c r="H23" i="1"/>
  <c r="I23" i="1" s="1"/>
  <c r="H19" i="1"/>
  <c r="I19" i="1" s="1"/>
  <c r="H52" i="1"/>
  <c r="I52" i="1" s="1"/>
  <c r="H48" i="1"/>
  <c r="I48" i="1" s="1"/>
  <c r="H44" i="1"/>
  <c r="I44" i="1" s="1"/>
  <c r="H40" i="1"/>
  <c r="I40" i="1" s="1"/>
  <c r="H36" i="1"/>
  <c r="I36" i="1" s="1"/>
  <c r="H32" i="1"/>
  <c r="I32" i="1" s="1"/>
  <c r="I20" i="1"/>
  <c r="I49" i="1"/>
  <c r="I41" i="1"/>
  <c r="I33" i="1"/>
  <c r="H46" i="1"/>
  <c r="I46" i="1" s="1"/>
  <c r="H14" i="1" l="1"/>
  <c r="I14" i="1" l="1"/>
  <c r="H15" i="1"/>
  <c r="I15" i="1" s="1"/>
  <c r="H13" i="1"/>
  <c r="I13" i="1" s="1"/>
  <c r="H12" i="1"/>
  <c r="I12" i="1" s="1"/>
  <c r="H11" i="1" l="1"/>
  <c r="I11" i="1" s="1"/>
  <c r="H10" i="1"/>
  <c r="I10" i="1" s="1"/>
  <c r="H9" i="1"/>
  <c r="I9" i="1" s="1"/>
  <c r="H28" i="1" l="1"/>
  <c r="I28" i="1" s="1"/>
  <c r="H7" i="1"/>
  <c r="I7" i="1" l="1"/>
  <c r="G79" i="1" l="1"/>
  <c r="G88" i="1" l="1"/>
  <c r="G89" i="1"/>
  <c r="G87" i="1"/>
  <c r="I89" i="1" l="1"/>
  <c r="J89" i="1" s="1"/>
  <c r="H27" i="1"/>
  <c r="I88" i="1"/>
  <c r="J88" i="1" s="1"/>
  <c r="H55" i="1"/>
  <c r="I55" i="1" s="1"/>
  <c r="H54" i="1"/>
  <c r="I54" i="1" s="1"/>
  <c r="H8" i="1"/>
  <c r="I27" i="1" l="1"/>
  <c r="I8" i="1"/>
  <c r="H53" i="1" l="1"/>
  <c r="H56" i="1" s="1"/>
  <c r="I79" i="1" s="1"/>
  <c r="I53" i="1" l="1"/>
  <c r="I56" i="1" s="1"/>
  <c r="J79" i="1" s="1"/>
  <c r="J82" i="1" s="1"/>
  <c r="G81" i="1" l="1"/>
  <c r="G82" i="1" s="1"/>
  <c r="I74" i="1"/>
  <c r="I81" i="1" l="1"/>
  <c r="I82" i="1" s="1"/>
  <c r="I87" i="1"/>
  <c r="J87" i="1" s="1"/>
  <c r="G86" i="1" l="1"/>
  <c r="G93" i="1" s="1"/>
  <c r="I86" i="1" l="1"/>
  <c r="I93" i="1" s="1"/>
  <c r="J86" i="1" l="1"/>
  <c r="J93" i="1" l="1"/>
  <c r="J97" i="1" s="1"/>
  <c r="G97" i="1"/>
  <c r="I97" i="1" l="1"/>
</calcChain>
</file>

<file path=xl/sharedStrings.xml><?xml version="1.0" encoding="utf-8"?>
<sst xmlns="http://schemas.openxmlformats.org/spreadsheetml/2006/main" count="143" uniqueCount="77">
  <si>
    <t>Nazwa opłaty</t>
  </si>
  <si>
    <t>Stawka podatku VAT %</t>
  </si>
  <si>
    <t>Zamówienie podstawowe zł brutto</t>
  </si>
  <si>
    <t>Rozliczenie wg cen taryfowych/konkurencyjnych</t>
  </si>
  <si>
    <t>Podatek VAT zł</t>
  </si>
  <si>
    <t>Stawka jednostkowa  (dla J.M z kol.3) zł netto</t>
  </si>
  <si>
    <t>Podatek VAT zł (kol. 5 x 23%)</t>
  </si>
  <si>
    <t>Zamówienie podstawowe zł brutto (kol. 5 +7)</t>
  </si>
  <si>
    <t xml:space="preserve">Ilość j.m.
</t>
  </si>
  <si>
    <t>Grupa taryfowa  oraz jednostka miary</t>
  </si>
  <si>
    <t xml:space="preserve">Ilość miesięcy </t>
  </si>
  <si>
    <t>Paliwo gazowe w podziale na płatnika podatku akcyzowego   oraz jednostka miary</t>
  </si>
  <si>
    <t>Wartość zamówienia podstawowego zł netto (kol. 3 x 4)</t>
  </si>
  <si>
    <t>2. Wyliczenie zakupu paliwa gazowego dla zamówienia podstawowego:</t>
  </si>
  <si>
    <t>Podatek VAT zł (kol. 1 x 23%)</t>
  </si>
  <si>
    <t>Zamówienie podstawowe zł brutto (kol. 1 +3)</t>
  </si>
  <si>
    <t xml:space="preserve">Wartość zamówienia podstawowego zł netto </t>
  </si>
  <si>
    <t xml:space="preserve">Podatek VAT zł </t>
  </si>
  <si>
    <t>Nazwa opłat</t>
  </si>
  <si>
    <t>Ilość kWh</t>
  </si>
  <si>
    <t>Cena jednostkowa dla zakupu paliwa gazowego zł</t>
  </si>
  <si>
    <t>Wartość zamówienia podstawowego zł netto</t>
  </si>
  <si>
    <t>Podsumowanie prawa opcji dla całego zamówienia:</t>
  </si>
  <si>
    <t>x</t>
  </si>
  <si>
    <t>1. zakup paliwa gazowego 10% od ilości (kWh) paliwa dla zamówienia podstawowego (tabela w pkt 2 powyżej):</t>
  </si>
  <si>
    <t>Podsumowanie wartości dla tabeli nr 2:</t>
  </si>
  <si>
    <t>3. Wyliczenie wartości usługi dystrybucji z uwzględnieniem wartości prawa opcji dla zakupu paliwa gazowego*:</t>
  </si>
  <si>
    <t>4. Podsumowanie wartości:</t>
  </si>
  <si>
    <t>Podsumowanie wartości dla tabeli nr 4:</t>
  </si>
  <si>
    <t>5 Wyliczenie prawa opcji (10% wartości zamówienia podstawowego wg ilości paliwa gazowego dla zakupu paliwa gazowego):</t>
  </si>
  <si>
    <t>Wyliczenie wartości dla tabeli nr 3:</t>
  </si>
  <si>
    <t>Wartość zamówienia  wyliczona przez Zamawiającego zł netto</t>
  </si>
  <si>
    <t>Zakup paliwa gazowego wraz z prawem opcji 10% oraz wartość usługi dystrybucji wyliczona przez Zamawiającego:</t>
  </si>
  <si>
    <t>Wartość zamówienia zł netto</t>
  </si>
  <si>
    <t>Zamówienie  zł brutto</t>
  </si>
  <si>
    <t>1. Opłata handlowa (przepisane sumy z tabeli nr 1 powyżej):</t>
  </si>
  <si>
    <t>2. Zakup paliwa gazowego (przepisane sumy z tabeli nr 2 powyżej):</t>
  </si>
  <si>
    <t>3. Usługa dystrybucji (przepisane kwoty z tabeli nr 3 powyżej):</t>
  </si>
  <si>
    <t>6. Podsumowanie wartości zamówienia podstawowego wraz z prawem opcji (przepisanie sumy z tabeli z pkt 4 i 5 powyżej):</t>
  </si>
  <si>
    <t>Kalkulator może być pomocniczo wykorzystany przez wykonawcę do wyliczenia wartości oferty, przy czym wyliczenia z kalkulatora nie stanowią podstawy do jakichkolwiek roszczeń wykonawcy w stosunku do zamawiającego i sam kalkulator nie stanowi załącznika do oferty.</t>
  </si>
  <si>
    <t>Wszystkie opłaty dystrybucyjne  wynikające z taryfy dystrybucyjnej PSG Sp. z o.o.</t>
  </si>
  <si>
    <t>*Zamawiający wyliczył wartość dystrybucji netto na podstawie taryfy PSG Sp. z o.o. oraz obowiązujących przepisów prawa. Wykonawca nie dokonuje zmiany wartości dystrybucji.</t>
  </si>
  <si>
    <t>2. zakup paliwa gazowego 10% od ilości (kWh) paliwa dla zamówienia podstawowego (tabela w pkt 2 powyżej):</t>
  </si>
  <si>
    <t>Stawka jednostkowa  (dla J.M z kol. 4) zł netto</t>
  </si>
  <si>
    <t>Podatek VAT zł (kol. 6 x 23%)</t>
  </si>
  <si>
    <t>Zamówienie podstawowe zł brutto (kol. 6 + 8)</t>
  </si>
  <si>
    <t>Podsumowanie  wartości dla tabeli nr 1:</t>
  </si>
  <si>
    <t>3. zakup paliwa gazowego 10% od ilości (kWh) paliwa dla zamówienia podstawowego (tabela w pkt 2 powyżej):</t>
  </si>
  <si>
    <t>4. zakup paliwa gazowego 10% od ilości (kWh) paliwa dla zamówienia podstawowego (tabela w pkt 2 powyżej):</t>
  </si>
  <si>
    <t>W-6A.1 Taryfa</t>
  </si>
  <si>
    <t>„Kompleksowa dostawa gazu ziemnego wysokometanowego (grupa E) dla Metropolii Poznań, na okres od 01.01.2025 r. do 31.12.2025 r.w podziale na dwie części zamówienia”</t>
  </si>
  <si>
    <t>1. Wyliczenie opłaty abonamentowej (taryfa) i handlowej (konkurencja) dla zamówienia podstawowego:</t>
  </si>
  <si>
    <t>W-5.1. Taryfa</t>
  </si>
  <si>
    <t>W-5.1. Konk.</t>
  </si>
  <si>
    <t>W-5.1 Taryfa</t>
  </si>
  <si>
    <t>W - 4 Taryfa</t>
  </si>
  <si>
    <t>W-3.9 Taryfa</t>
  </si>
  <si>
    <t>W-3.6 Taryfa</t>
  </si>
  <si>
    <t>W-2.1 Taryfa</t>
  </si>
  <si>
    <t>W-1.1 Taryfa</t>
  </si>
  <si>
    <t>W - 4 Konk.</t>
  </si>
  <si>
    <t>W-3.6 Konk.</t>
  </si>
  <si>
    <t>Podatek akcyzowy</t>
  </si>
  <si>
    <t>Ilość paliwa gazowego kWh</t>
  </si>
  <si>
    <t>zw</t>
  </si>
  <si>
    <t>taryfa od W-1 do W-4</t>
  </si>
  <si>
    <t>taryfowa powyżej W-5.1</t>
  </si>
  <si>
    <t>konk. od W-1 do W-4</t>
  </si>
  <si>
    <t>konk. powyżej W-5.1</t>
  </si>
  <si>
    <t>płatnik podatku</t>
  </si>
  <si>
    <t>5. zakup paliwa gazowego 10% od ilości (kWh) paliwa dla zamówienia podstawowego (tabela w pkt 2 powyżej):</t>
  </si>
  <si>
    <t>6. zakup paliwa gazowego 10% od ilości (kWh) paliwa dla zamówienia podstawowego (tabela w pkt 2 powyżej):</t>
  </si>
  <si>
    <t>7. zakup paliwa gazowego 10% od ilości (kWh) paliwa dla zamówienia podstawowego (tabela w pkt 2 powyżej):</t>
  </si>
  <si>
    <t>Wartość zamówienia podstawowego zł netto (kol. 2 x 3 x 4)</t>
  </si>
  <si>
    <t>Załącznik nr 3.1.A  do SWZ - kalkulator</t>
  </si>
  <si>
    <t>1 część zamówienia - rozliczenie wg cen taryfowych i rynku konkurencyjnego</t>
  </si>
  <si>
    <r>
      <t xml:space="preserve">Oferta zostanie wyliczona wg cen jednostkowych za paliwo gazowe oraz opłat abonamentowych i handlowych obowiązujących na dzień złożenia oferty z uwzględnieniem terminu rozpoczęcia zamówienia!!! </t>
    </r>
    <r>
      <rPr>
        <sz val="12"/>
        <color rgb="FFFF0000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</si>
</sst>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#,##0.00000"/>
    <numFmt numFmtId="166" formatCode="0.00000"/>
    <numFmt numFmtId="167" formatCode="#,##0.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charset val="238"/>
      <scheme val="major"/>
    </font>
    <font>
      <sz val="8"/>
      <name val="Calibri"/>
      <family val="2"/>
      <scheme val="minor"/>
    </font>
    <font>
      <sz val="9"/>
      <name val="Calibri Light"/>
      <family val="2"/>
      <charset val="238"/>
      <scheme val="major"/>
    </font>
    <font>
      <sz val="9"/>
      <color rgb="FF000000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4" fontId="1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3" fontId="3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6" fillId="0" borderId="0" xfId="0" applyNumberFormat="1" applyFont="1" applyAlignment="1">
      <alignment horizontal="left" vertical="center" wrapText="1"/>
    </xf>
    <xf numFmtId="0" fontId="5" fillId="0" borderId="1" xfId="0" applyFont="1" applyBorder="1" applyAlignment="1" applyProtection="1">
      <alignment vertical="center"/>
      <protection locked="0"/>
    </xf>
    <xf numFmtId="4" fontId="6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  <protection locked="0"/>
    </xf>
    <xf numFmtId="4" fontId="6" fillId="0" borderId="0" xfId="0" applyNumberFormat="1" applyFont="1" applyAlignment="1">
      <alignment horizontal="righ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3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166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10" fontId="3" fillId="0" borderId="1" xfId="0" applyNumberFormat="1" applyFont="1" applyBorder="1" applyAlignment="1" applyProtection="1">
      <alignment horizontal="left" vertical="center"/>
      <protection locked="0"/>
    </xf>
    <xf numFmtId="10" fontId="3" fillId="0" borderId="11" xfId="0" applyNumberFormat="1" applyFont="1" applyBorder="1" applyAlignment="1" applyProtection="1">
      <alignment horizontal="left" vertical="center"/>
      <protection locked="0"/>
    </xf>
    <xf numFmtId="10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167" fontId="1" fillId="2" borderId="0" xfId="0" applyNumberFormat="1" applyFont="1" applyFill="1" applyAlignment="1">
      <alignment horizontal="right" vertical="center" wrapText="1"/>
    </xf>
    <xf numFmtId="167" fontId="1" fillId="2" borderId="0" xfId="0" applyNumberFormat="1" applyFont="1" applyFill="1" applyAlignment="1">
      <alignment horizontal="left" vertical="center" wrapText="1"/>
    </xf>
    <xf numFmtId="9" fontId="3" fillId="0" borderId="1" xfId="0" applyNumberFormat="1" applyFont="1" applyBorder="1" applyAlignment="1" applyProtection="1">
      <alignment horizontal="left" vertical="center"/>
      <protection locked="0"/>
    </xf>
    <xf numFmtId="9" fontId="3" fillId="2" borderId="1" xfId="0" applyNumberFormat="1" applyFont="1" applyFill="1" applyBorder="1" applyAlignment="1" applyProtection="1">
      <alignment horizontal="left" vertical="center"/>
      <protection locked="0"/>
    </xf>
    <xf numFmtId="10" fontId="3" fillId="2" borderId="1" xfId="0" applyNumberFormat="1" applyFont="1" applyFill="1" applyBorder="1" applyAlignment="1" applyProtection="1">
      <alignment horizontal="left" vertical="center"/>
      <protection locked="0"/>
    </xf>
    <xf numFmtId="3" fontId="4" fillId="0" borderId="1" xfId="0" applyNumberFormat="1" applyFont="1" applyBorder="1" applyAlignment="1" applyProtection="1">
      <alignment horizontal="left" vertical="center"/>
      <protection locked="0"/>
    </xf>
    <xf numFmtId="165" fontId="1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9" fontId="1" fillId="0" borderId="1" xfId="0" applyNumberFormat="1" applyFont="1" applyBorder="1" applyAlignment="1">
      <alignment horizontal="left" vertical="center" wrapText="1"/>
    </xf>
    <xf numFmtId="3" fontId="4" fillId="2" borderId="1" xfId="0" applyNumberFormat="1" applyFont="1" applyFill="1" applyBorder="1" applyAlignment="1" applyProtection="1">
      <alignment horizontal="right" vertical="center"/>
      <protection locked="0"/>
    </xf>
    <xf numFmtId="4" fontId="1" fillId="2" borderId="0" xfId="0" applyNumberFormat="1" applyFont="1" applyFill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165" fontId="1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 wrapText="1"/>
    </xf>
    <xf numFmtId="167" fontId="6" fillId="2" borderId="0" xfId="0" applyNumberFormat="1" applyFont="1" applyFill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6" fillId="0" borderId="9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"/>
  <sheetViews>
    <sheetView tabSelected="1" topLeftCell="A59" workbookViewId="0">
      <selection activeCell="B110" sqref="B110"/>
    </sheetView>
  </sheetViews>
  <sheetFormatPr defaultColWidth="8.88671875" defaultRowHeight="12" x14ac:dyDescent="0.3"/>
  <cols>
    <col min="1" max="1" width="31.33203125" style="1" customWidth="1"/>
    <col min="2" max="2" width="13.21875" style="1" customWidth="1"/>
    <col min="3" max="3" width="17" style="2" customWidth="1"/>
    <col min="4" max="4" width="20.6640625" style="3" customWidth="1"/>
    <col min="5" max="5" width="9.5546875" style="3" customWidth="1"/>
    <col min="6" max="6" width="13.109375" style="4" customWidth="1"/>
    <col min="7" max="7" width="12.88671875" style="4" customWidth="1"/>
    <col min="8" max="8" width="11.33203125" style="5" customWidth="1"/>
    <col min="9" max="9" width="13" style="3" customWidth="1"/>
    <col min="10" max="10" width="13.5546875" style="3" customWidth="1"/>
    <col min="11" max="11" width="9.44140625" style="3" customWidth="1"/>
    <col min="12" max="16384" width="8.88671875" style="3"/>
  </cols>
  <sheetData>
    <row r="1" spans="1:11" ht="21.6" customHeight="1" x14ac:dyDescent="0.3">
      <c r="H1" s="69" t="s">
        <v>74</v>
      </c>
      <c r="I1" s="69"/>
      <c r="J1" s="69"/>
      <c r="K1" s="69"/>
    </row>
    <row r="2" spans="1:11" ht="46.2" customHeight="1" x14ac:dyDescent="0.3">
      <c r="A2" s="73" t="s">
        <v>50</v>
      </c>
      <c r="B2" s="73"/>
      <c r="C2" s="73"/>
      <c r="D2" s="73"/>
      <c r="E2" s="73"/>
      <c r="F2" s="73"/>
      <c r="G2" s="73"/>
      <c r="H2" s="73"/>
      <c r="I2" s="73"/>
      <c r="J2" s="73"/>
      <c r="K2" s="65"/>
    </row>
    <row r="3" spans="1:11" ht="24" customHeight="1" x14ac:dyDescent="0.3">
      <c r="A3" s="71" t="s">
        <v>75</v>
      </c>
      <c r="B3" s="71"/>
      <c r="C3" s="71"/>
    </row>
    <row r="4" spans="1:11" s="48" customFormat="1" ht="13.95" customHeight="1" x14ac:dyDescent="0.3">
      <c r="A4" s="70" t="s">
        <v>51</v>
      </c>
      <c r="B4" s="70"/>
      <c r="C4" s="70"/>
      <c r="D4" s="70"/>
      <c r="E4" s="70"/>
      <c r="F4" s="70"/>
      <c r="G4" s="70"/>
      <c r="H4" s="70"/>
      <c r="I4" s="70"/>
      <c r="J4" s="70"/>
      <c r="K4" s="47"/>
    </row>
    <row r="5" spans="1:11" ht="60" x14ac:dyDescent="0.3">
      <c r="A5" s="72" t="s">
        <v>9</v>
      </c>
      <c r="B5" s="72"/>
      <c r="C5" s="7" t="s">
        <v>8</v>
      </c>
      <c r="D5" s="7" t="s">
        <v>10</v>
      </c>
      <c r="E5" s="8" t="s">
        <v>43</v>
      </c>
      <c r="F5" s="9" t="s">
        <v>73</v>
      </c>
      <c r="G5" s="7" t="s">
        <v>1</v>
      </c>
      <c r="H5" s="7" t="s">
        <v>44</v>
      </c>
      <c r="I5" s="7" t="s">
        <v>45</v>
      </c>
    </row>
    <row r="6" spans="1:11" s="11" customFormat="1" ht="19.2" customHeight="1" x14ac:dyDescent="0.3">
      <c r="A6" s="68">
        <v>1</v>
      </c>
      <c r="B6" s="68"/>
      <c r="C6" s="10">
        <v>2</v>
      </c>
      <c r="D6" s="10">
        <v>3</v>
      </c>
      <c r="E6" s="9">
        <v>4</v>
      </c>
      <c r="F6" s="10">
        <v>5</v>
      </c>
      <c r="G6" s="10">
        <v>6</v>
      </c>
      <c r="H6" s="10">
        <v>7</v>
      </c>
      <c r="I6" s="10">
        <v>8</v>
      </c>
    </row>
    <row r="7" spans="1:11" s="11" customFormat="1" ht="12" customHeight="1" x14ac:dyDescent="0.3">
      <c r="A7" s="54" t="s">
        <v>49</v>
      </c>
      <c r="B7" s="57">
        <v>1</v>
      </c>
      <c r="C7" s="37">
        <v>1</v>
      </c>
      <c r="D7" s="37">
        <v>12</v>
      </c>
      <c r="E7" s="38"/>
      <c r="F7" s="15">
        <f>ROUND(B7*C7*D7*E7,2)</f>
        <v>0</v>
      </c>
      <c r="G7" s="39">
        <v>23</v>
      </c>
      <c r="H7" s="15">
        <f t="shared" ref="H7" si="0">ROUND(F7*0.23,2)</f>
        <v>0</v>
      </c>
      <c r="I7" s="15">
        <f t="shared" ref="I7" si="1">F7+H7</f>
        <v>0</v>
      </c>
    </row>
    <row r="8" spans="1:11" s="11" customFormat="1" ht="12" customHeight="1" x14ac:dyDescent="0.3">
      <c r="A8" s="12" t="s">
        <v>52</v>
      </c>
      <c r="B8" s="43">
        <v>8.8499999999999995E-2</v>
      </c>
      <c r="C8" s="13">
        <v>1</v>
      </c>
      <c r="D8" s="13">
        <v>12</v>
      </c>
      <c r="E8" s="14"/>
      <c r="F8" s="15">
        <f t="shared" ref="F8:F55" si="2">ROUND(B8*C8*D8*E8,2)</f>
        <v>0</v>
      </c>
      <c r="G8" s="15">
        <v>23</v>
      </c>
      <c r="H8" s="15">
        <f t="shared" ref="H8:H55" si="3">ROUND(F8*0.23,2)</f>
        <v>0</v>
      </c>
      <c r="I8" s="15">
        <f t="shared" ref="I8:I53" si="4">F8+H8</f>
        <v>0</v>
      </c>
    </row>
    <row r="9" spans="1:11" s="11" customFormat="1" ht="12" customHeight="1" x14ac:dyDescent="0.3">
      <c r="A9" s="12" t="s">
        <v>53</v>
      </c>
      <c r="B9" s="44">
        <v>0.91149999999999998</v>
      </c>
      <c r="C9" s="40">
        <v>1</v>
      </c>
      <c r="D9" s="13">
        <v>12</v>
      </c>
      <c r="E9" s="14"/>
      <c r="F9" s="15">
        <f t="shared" si="2"/>
        <v>0</v>
      </c>
      <c r="G9" s="15">
        <v>23</v>
      </c>
      <c r="H9" s="15">
        <f t="shared" si="3"/>
        <v>0</v>
      </c>
      <c r="I9" s="15">
        <f t="shared" si="4"/>
        <v>0</v>
      </c>
    </row>
    <row r="10" spans="1:11" s="11" customFormat="1" ht="12" customHeight="1" x14ac:dyDescent="0.3">
      <c r="A10" s="12" t="s">
        <v>52</v>
      </c>
      <c r="B10" s="45">
        <v>2.2499999999999999E-2</v>
      </c>
      <c r="C10" s="40">
        <v>1</v>
      </c>
      <c r="D10" s="13">
        <v>12</v>
      </c>
      <c r="E10" s="14"/>
      <c r="F10" s="15">
        <f t="shared" si="2"/>
        <v>0</v>
      </c>
      <c r="G10" s="15">
        <v>23</v>
      </c>
      <c r="H10" s="15">
        <f t="shared" si="3"/>
        <v>0</v>
      </c>
      <c r="I10" s="15">
        <f t="shared" si="4"/>
        <v>0</v>
      </c>
    </row>
    <row r="11" spans="1:11" s="11" customFormat="1" ht="12" customHeight="1" x14ac:dyDescent="0.3">
      <c r="A11" s="12" t="s">
        <v>53</v>
      </c>
      <c r="B11" s="45">
        <v>0.97750000000000004</v>
      </c>
      <c r="C11" s="40">
        <v>1</v>
      </c>
      <c r="D11" s="13">
        <v>12</v>
      </c>
      <c r="E11" s="14"/>
      <c r="F11" s="15">
        <f t="shared" si="2"/>
        <v>0</v>
      </c>
      <c r="G11" s="15">
        <v>23</v>
      </c>
      <c r="H11" s="15">
        <f t="shared" si="3"/>
        <v>0</v>
      </c>
      <c r="I11" s="15">
        <f t="shared" si="4"/>
        <v>0</v>
      </c>
    </row>
    <row r="12" spans="1:11" s="11" customFormat="1" ht="12" customHeight="1" x14ac:dyDescent="0.3">
      <c r="A12" s="12" t="s">
        <v>52</v>
      </c>
      <c r="B12" s="43">
        <v>0.99319999999999997</v>
      </c>
      <c r="C12" s="40">
        <v>1</v>
      </c>
      <c r="D12" s="13">
        <v>12</v>
      </c>
      <c r="E12" s="14"/>
      <c r="F12" s="15">
        <f t="shared" si="2"/>
        <v>0</v>
      </c>
      <c r="G12" s="15">
        <v>23</v>
      </c>
      <c r="H12" s="15">
        <f t="shared" si="3"/>
        <v>0</v>
      </c>
      <c r="I12" s="15">
        <f t="shared" si="4"/>
        <v>0</v>
      </c>
    </row>
    <row r="13" spans="1:11" s="11" customFormat="1" ht="12" customHeight="1" x14ac:dyDescent="0.3">
      <c r="A13" s="12" t="s">
        <v>53</v>
      </c>
      <c r="B13" s="43">
        <v>6.7999999999999996E-3</v>
      </c>
      <c r="C13" s="40">
        <v>1</v>
      </c>
      <c r="D13" s="13">
        <v>12</v>
      </c>
      <c r="E13" s="14"/>
      <c r="F13" s="15">
        <f t="shared" si="2"/>
        <v>0</v>
      </c>
      <c r="G13" s="15">
        <v>23</v>
      </c>
      <c r="H13" s="15">
        <f t="shared" si="3"/>
        <v>0</v>
      </c>
      <c r="I13" s="15">
        <f t="shared" si="4"/>
        <v>0</v>
      </c>
    </row>
    <row r="14" spans="1:11" s="11" customFormat="1" ht="12" customHeight="1" x14ac:dyDescent="0.3">
      <c r="A14" s="12" t="s">
        <v>52</v>
      </c>
      <c r="B14" s="43">
        <v>0.6</v>
      </c>
      <c r="C14" s="40">
        <v>1</v>
      </c>
      <c r="D14" s="13">
        <v>12</v>
      </c>
      <c r="E14" s="14"/>
      <c r="F14" s="15">
        <f t="shared" si="2"/>
        <v>0</v>
      </c>
      <c r="G14" s="15">
        <v>23</v>
      </c>
      <c r="H14" s="15">
        <f t="shared" si="3"/>
        <v>0</v>
      </c>
      <c r="I14" s="15">
        <f t="shared" si="4"/>
        <v>0</v>
      </c>
    </row>
    <row r="15" spans="1:11" s="11" customFormat="1" ht="12" customHeight="1" x14ac:dyDescent="0.3">
      <c r="A15" s="12" t="s">
        <v>53</v>
      </c>
      <c r="B15" s="43">
        <v>0.4</v>
      </c>
      <c r="C15" s="40">
        <v>1</v>
      </c>
      <c r="D15" s="13">
        <v>12</v>
      </c>
      <c r="E15" s="14"/>
      <c r="F15" s="15">
        <f t="shared" si="2"/>
        <v>0</v>
      </c>
      <c r="G15" s="15">
        <v>23</v>
      </c>
      <c r="H15" s="15">
        <f t="shared" si="3"/>
        <v>0</v>
      </c>
      <c r="I15" s="15">
        <f t="shared" si="4"/>
        <v>0</v>
      </c>
    </row>
    <row r="16" spans="1:11" s="11" customFormat="1" ht="12" customHeight="1" x14ac:dyDescent="0.3">
      <c r="A16" s="55" t="s">
        <v>54</v>
      </c>
      <c r="B16" s="49">
        <v>1</v>
      </c>
      <c r="C16" s="40">
        <v>54</v>
      </c>
      <c r="D16" s="13">
        <v>12</v>
      </c>
      <c r="E16" s="14"/>
      <c r="F16" s="15">
        <f t="shared" si="2"/>
        <v>0</v>
      </c>
      <c r="G16" s="15">
        <v>23</v>
      </c>
      <c r="H16" s="15">
        <f>ROUND(F16*0.23,2)</f>
        <v>0</v>
      </c>
      <c r="I16" s="15">
        <f>F16+H16</f>
        <v>0</v>
      </c>
    </row>
    <row r="17" spans="1:9" s="11" customFormat="1" ht="12" customHeight="1" x14ac:dyDescent="0.3">
      <c r="A17" s="46" t="s">
        <v>55</v>
      </c>
      <c r="B17" s="43">
        <v>0.97260000000000002</v>
      </c>
      <c r="C17" s="13">
        <v>1</v>
      </c>
      <c r="D17" s="13">
        <v>12</v>
      </c>
      <c r="E17" s="14"/>
      <c r="F17" s="15">
        <f t="shared" si="2"/>
        <v>0</v>
      </c>
      <c r="G17" s="15">
        <v>23</v>
      </c>
      <c r="H17" s="15">
        <f t="shared" ref="H17:H26" si="5">ROUND(F17*0.23,2)</f>
        <v>0</v>
      </c>
      <c r="I17" s="15">
        <f t="shared" ref="I17:I26" si="6">F17+H17</f>
        <v>0</v>
      </c>
    </row>
    <row r="18" spans="1:9" s="11" customFormat="1" ht="12" customHeight="1" x14ac:dyDescent="0.3">
      <c r="A18" s="46" t="s">
        <v>60</v>
      </c>
      <c r="B18" s="43">
        <v>2.7400000000000001E-2</v>
      </c>
      <c r="C18" s="13">
        <v>1</v>
      </c>
      <c r="D18" s="13">
        <v>12</v>
      </c>
      <c r="E18" s="14"/>
      <c r="F18" s="15">
        <f t="shared" si="2"/>
        <v>0</v>
      </c>
      <c r="G18" s="15">
        <v>23</v>
      </c>
      <c r="H18" s="15">
        <f t="shared" si="5"/>
        <v>0</v>
      </c>
      <c r="I18" s="15">
        <f t="shared" si="6"/>
        <v>0</v>
      </c>
    </row>
    <row r="19" spans="1:9" s="11" customFormat="1" ht="12" customHeight="1" x14ac:dyDescent="0.3">
      <c r="A19" s="46" t="s">
        <v>55</v>
      </c>
      <c r="B19" s="43">
        <v>0.1711</v>
      </c>
      <c r="C19" s="13">
        <v>1</v>
      </c>
      <c r="D19" s="13">
        <v>12</v>
      </c>
      <c r="E19" s="14"/>
      <c r="F19" s="15">
        <f t="shared" si="2"/>
        <v>0</v>
      </c>
      <c r="G19" s="15">
        <v>23</v>
      </c>
      <c r="H19" s="15">
        <f t="shared" si="5"/>
        <v>0</v>
      </c>
      <c r="I19" s="15">
        <f t="shared" si="6"/>
        <v>0</v>
      </c>
    </row>
    <row r="20" spans="1:9" s="11" customFormat="1" ht="12" customHeight="1" x14ac:dyDescent="0.3">
      <c r="A20" s="46" t="s">
        <v>60</v>
      </c>
      <c r="B20" s="51">
        <v>0.82889999999999997</v>
      </c>
      <c r="C20" s="13">
        <v>1</v>
      </c>
      <c r="D20" s="13">
        <v>12</v>
      </c>
      <c r="E20" s="14"/>
      <c r="F20" s="15">
        <f t="shared" si="2"/>
        <v>0</v>
      </c>
      <c r="G20" s="15">
        <v>23</v>
      </c>
      <c r="H20" s="15">
        <f t="shared" si="5"/>
        <v>0</v>
      </c>
      <c r="I20" s="15">
        <f t="shared" si="6"/>
        <v>0</v>
      </c>
    </row>
    <row r="21" spans="1:9" s="11" customFormat="1" ht="12" customHeight="1" x14ac:dyDescent="0.3">
      <c r="A21" s="46" t="s">
        <v>55</v>
      </c>
      <c r="B21" s="43">
        <v>0.42930000000000001</v>
      </c>
      <c r="C21" s="13">
        <v>1</v>
      </c>
      <c r="D21" s="13">
        <v>12</v>
      </c>
      <c r="E21" s="14"/>
      <c r="F21" s="15">
        <f t="shared" si="2"/>
        <v>0</v>
      </c>
      <c r="G21" s="15">
        <v>23</v>
      </c>
      <c r="H21" s="15">
        <f t="shared" si="5"/>
        <v>0</v>
      </c>
      <c r="I21" s="15">
        <f t="shared" si="6"/>
        <v>0</v>
      </c>
    </row>
    <row r="22" spans="1:9" s="11" customFormat="1" ht="12" customHeight="1" x14ac:dyDescent="0.3">
      <c r="A22" s="46" t="s">
        <v>60</v>
      </c>
      <c r="B22" s="43">
        <v>0.57069999999999999</v>
      </c>
      <c r="C22" s="13">
        <v>1</v>
      </c>
      <c r="D22" s="13">
        <v>12</v>
      </c>
      <c r="E22" s="14"/>
      <c r="F22" s="15">
        <f t="shared" si="2"/>
        <v>0</v>
      </c>
      <c r="G22" s="15">
        <v>23</v>
      </c>
      <c r="H22" s="15">
        <f t="shared" si="5"/>
        <v>0</v>
      </c>
      <c r="I22" s="15">
        <f t="shared" si="6"/>
        <v>0</v>
      </c>
    </row>
    <row r="23" spans="1:9" s="11" customFormat="1" ht="12" customHeight="1" x14ac:dyDescent="0.3">
      <c r="A23" s="46" t="s">
        <v>55</v>
      </c>
      <c r="B23" s="49">
        <v>0.95</v>
      </c>
      <c r="C23" s="13">
        <v>1</v>
      </c>
      <c r="D23" s="13">
        <v>12</v>
      </c>
      <c r="E23" s="14"/>
      <c r="F23" s="15">
        <f t="shared" si="2"/>
        <v>0</v>
      </c>
      <c r="G23" s="15">
        <v>23</v>
      </c>
      <c r="H23" s="15">
        <f t="shared" si="5"/>
        <v>0</v>
      </c>
      <c r="I23" s="15">
        <f t="shared" si="6"/>
        <v>0</v>
      </c>
    </row>
    <row r="24" spans="1:9" s="11" customFormat="1" ht="12" customHeight="1" x14ac:dyDescent="0.3">
      <c r="A24" s="46" t="s">
        <v>60</v>
      </c>
      <c r="B24" s="49">
        <v>0.05</v>
      </c>
      <c r="C24" s="13">
        <v>1</v>
      </c>
      <c r="D24" s="13">
        <v>12</v>
      </c>
      <c r="E24" s="14"/>
      <c r="F24" s="15">
        <f t="shared" si="2"/>
        <v>0</v>
      </c>
      <c r="G24" s="15">
        <v>23</v>
      </c>
      <c r="H24" s="15">
        <f t="shared" si="5"/>
        <v>0</v>
      </c>
      <c r="I24" s="15">
        <f t="shared" si="6"/>
        <v>0</v>
      </c>
    </row>
    <row r="25" spans="1:9" s="11" customFormat="1" ht="12" customHeight="1" x14ac:dyDescent="0.3">
      <c r="A25" s="46" t="s">
        <v>55</v>
      </c>
      <c r="B25" s="43">
        <v>0.5302</v>
      </c>
      <c r="C25" s="13">
        <v>1</v>
      </c>
      <c r="D25" s="13">
        <v>12</v>
      </c>
      <c r="E25" s="14"/>
      <c r="F25" s="15">
        <f t="shared" si="2"/>
        <v>0</v>
      </c>
      <c r="G25" s="15">
        <v>23</v>
      </c>
      <c r="H25" s="15">
        <f t="shared" si="5"/>
        <v>0</v>
      </c>
      <c r="I25" s="15">
        <f t="shared" si="6"/>
        <v>0</v>
      </c>
    </row>
    <row r="26" spans="1:9" s="11" customFormat="1" ht="12" customHeight="1" x14ac:dyDescent="0.3">
      <c r="A26" s="46" t="s">
        <v>60</v>
      </c>
      <c r="B26" s="43">
        <v>0.4698</v>
      </c>
      <c r="C26" s="13">
        <v>1</v>
      </c>
      <c r="D26" s="13">
        <v>12</v>
      </c>
      <c r="E26" s="14"/>
      <c r="F26" s="15">
        <f t="shared" si="2"/>
        <v>0</v>
      </c>
      <c r="G26" s="15">
        <v>23</v>
      </c>
      <c r="H26" s="15">
        <f t="shared" si="5"/>
        <v>0</v>
      </c>
      <c r="I26" s="15">
        <f t="shared" si="6"/>
        <v>0</v>
      </c>
    </row>
    <row r="27" spans="1:9" s="16" customFormat="1" x14ac:dyDescent="0.3">
      <c r="A27" s="55" t="s">
        <v>55</v>
      </c>
      <c r="B27" s="49">
        <v>1</v>
      </c>
      <c r="C27" s="41">
        <v>43</v>
      </c>
      <c r="D27" s="13">
        <v>12</v>
      </c>
      <c r="E27" s="14"/>
      <c r="F27" s="15">
        <f t="shared" si="2"/>
        <v>0</v>
      </c>
      <c r="G27" s="15">
        <v>23</v>
      </c>
      <c r="H27" s="15">
        <f t="shared" si="3"/>
        <v>0</v>
      </c>
      <c r="I27" s="15">
        <f t="shared" si="4"/>
        <v>0</v>
      </c>
    </row>
    <row r="28" spans="1:9" x14ac:dyDescent="0.3">
      <c r="A28" s="56" t="s">
        <v>56</v>
      </c>
      <c r="B28" s="50">
        <v>1</v>
      </c>
      <c r="C28" s="42">
        <v>1</v>
      </c>
      <c r="D28" s="36">
        <v>12</v>
      </c>
      <c r="E28" s="14"/>
      <c r="F28" s="15">
        <f t="shared" si="2"/>
        <v>0</v>
      </c>
      <c r="G28" s="15">
        <v>23</v>
      </c>
      <c r="H28" s="15">
        <f>ROUND(F28*0.23,2)</f>
        <v>0</v>
      </c>
      <c r="I28" s="15">
        <f>F28+H28</f>
        <v>0</v>
      </c>
    </row>
    <row r="29" spans="1:9" s="59" customFormat="1" x14ac:dyDescent="0.3">
      <c r="A29" s="60" t="s">
        <v>57</v>
      </c>
      <c r="B29" s="61">
        <v>0.5</v>
      </c>
      <c r="C29" s="62">
        <v>1</v>
      </c>
      <c r="D29" s="36">
        <v>12</v>
      </c>
      <c r="E29" s="63"/>
      <c r="F29" s="64">
        <f t="shared" si="2"/>
        <v>0</v>
      </c>
      <c r="G29" s="64">
        <v>23</v>
      </c>
      <c r="H29" s="64">
        <f t="shared" ref="H29:H52" si="7">ROUND(F29*0.23,2)</f>
        <v>0</v>
      </c>
      <c r="I29" s="64">
        <f t="shared" ref="I29:I52" si="8">F29+H29</f>
        <v>0</v>
      </c>
    </row>
    <row r="30" spans="1:9" s="59" customFormat="1" x14ac:dyDescent="0.3">
      <c r="A30" s="60" t="s">
        <v>61</v>
      </c>
      <c r="B30" s="50">
        <v>0.5</v>
      </c>
      <c r="C30" s="62">
        <v>1</v>
      </c>
      <c r="D30" s="36">
        <v>12</v>
      </c>
      <c r="E30" s="63"/>
      <c r="F30" s="64">
        <f t="shared" si="2"/>
        <v>0</v>
      </c>
      <c r="G30" s="64">
        <v>23</v>
      </c>
      <c r="H30" s="64">
        <f t="shared" si="7"/>
        <v>0</v>
      </c>
      <c r="I30" s="64">
        <f t="shared" si="8"/>
        <v>0</v>
      </c>
    </row>
    <row r="31" spans="1:9" s="59" customFormat="1" x14ac:dyDescent="0.3">
      <c r="A31" s="60" t="s">
        <v>57</v>
      </c>
      <c r="B31" s="51">
        <v>0.98629999999999995</v>
      </c>
      <c r="C31" s="62">
        <v>3</v>
      </c>
      <c r="D31" s="36">
        <v>12</v>
      </c>
      <c r="E31" s="63"/>
      <c r="F31" s="64">
        <f t="shared" si="2"/>
        <v>0</v>
      </c>
      <c r="G31" s="64">
        <v>23</v>
      </c>
      <c r="H31" s="64">
        <f t="shared" si="7"/>
        <v>0</v>
      </c>
      <c r="I31" s="64">
        <f t="shared" si="8"/>
        <v>0</v>
      </c>
    </row>
    <row r="32" spans="1:9" s="59" customFormat="1" x14ac:dyDescent="0.3">
      <c r="A32" s="60" t="s">
        <v>61</v>
      </c>
      <c r="B32" s="51">
        <v>1.37E-2</v>
      </c>
      <c r="C32" s="62">
        <v>3</v>
      </c>
      <c r="D32" s="36">
        <v>12</v>
      </c>
      <c r="E32" s="63"/>
      <c r="F32" s="64">
        <f t="shared" si="2"/>
        <v>0</v>
      </c>
      <c r="G32" s="64">
        <v>23</v>
      </c>
      <c r="H32" s="64">
        <f t="shared" si="7"/>
        <v>0</v>
      </c>
      <c r="I32" s="64">
        <f t="shared" si="8"/>
        <v>0</v>
      </c>
    </row>
    <row r="33" spans="1:9" s="59" customFormat="1" x14ac:dyDescent="0.3">
      <c r="A33" s="60" t="s">
        <v>57</v>
      </c>
      <c r="B33" s="51">
        <v>0.99450000000000005</v>
      </c>
      <c r="C33" s="62">
        <v>3</v>
      </c>
      <c r="D33" s="36">
        <v>12</v>
      </c>
      <c r="E33" s="63"/>
      <c r="F33" s="64">
        <f t="shared" si="2"/>
        <v>0</v>
      </c>
      <c r="G33" s="64">
        <v>23</v>
      </c>
      <c r="H33" s="64">
        <f t="shared" si="7"/>
        <v>0</v>
      </c>
      <c r="I33" s="64">
        <f t="shared" si="8"/>
        <v>0</v>
      </c>
    </row>
    <row r="34" spans="1:9" s="59" customFormat="1" x14ac:dyDescent="0.3">
      <c r="A34" s="60" t="s">
        <v>61</v>
      </c>
      <c r="B34" s="51">
        <v>5.4999999999999997E-3</v>
      </c>
      <c r="C34" s="62">
        <v>3</v>
      </c>
      <c r="D34" s="36">
        <v>12</v>
      </c>
      <c r="E34" s="63"/>
      <c r="F34" s="64">
        <f t="shared" si="2"/>
        <v>0</v>
      </c>
      <c r="G34" s="64">
        <v>23</v>
      </c>
      <c r="H34" s="64">
        <f t="shared" si="7"/>
        <v>0</v>
      </c>
      <c r="I34" s="64">
        <f t="shared" si="8"/>
        <v>0</v>
      </c>
    </row>
    <row r="35" spans="1:9" s="59" customFormat="1" x14ac:dyDescent="0.3">
      <c r="A35" s="60" t="s">
        <v>57</v>
      </c>
      <c r="B35" s="51">
        <v>0.94299999999999995</v>
      </c>
      <c r="C35" s="62">
        <v>1</v>
      </c>
      <c r="D35" s="36">
        <v>12</v>
      </c>
      <c r="E35" s="63"/>
      <c r="F35" s="64">
        <f t="shared" si="2"/>
        <v>0</v>
      </c>
      <c r="G35" s="64">
        <v>23</v>
      </c>
      <c r="H35" s="64">
        <f t="shared" si="7"/>
        <v>0</v>
      </c>
      <c r="I35" s="64">
        <f t="shared" si="8"/>
        <v>0</v>
      </c>
    </row>
    <row r="36" spans="1:9" s="59" customFormat="1" x14ac:dyDescent="0.3">
      <c r="A36" s="60" t="s">
        <v>61</v>
      </c>
      <c r="B36" s="51">
        <v>5.7000000000000002E-2</v>
      </c>
      <c r="C36" s="62">
        <v>1</v>
      </c>
      <c r="D36" s="36">
        <v>12</v>
      </c>
      <c r="E36" s="63"/>
      <c r="F36" s="64">
        <f t="shared" si="2"/>
        <v>0</v>
      </c>
      <c r="G36" s="64">
        <v>23</v>
      </c>
      <c r="H36" s="64">
        <f t="shared" si="7"/>
        <v>0</v>
      </c>
      <c r="I36" s="64">
        <f t="shared" si="8"/>
        <v>0</v>
      </c>
    </row>
    <row r="37" spans="1:9" s="59" customFormat="1" x14ac:dyDescent="0.3">
      <c r="A37" s="60" t="s">
        <v>57</v>
      </c>
      <c r="B37" s="51">
        <v>0.96440000000000003</v>
      </c>
      <c r="C37" s="62">
        <v>2</v>
      </c>
      <c r="D37" s="36">
        <v>12</v>
      </c>
      <c r="E37" s="63"/>
      <c r="F37" s="64">
        <f t="shared" si="2"/>
        <v>0</v>
      </c>
      <c r="G37" s="64">
        <v>23</v>
      </c>
      <c r="H37" s="64">
        <f t="shared" si="7"/>
        <v>0</v>
      </c>
      <c r="I37" s="64">
        <f t="shared" si="8"/>
        <v>0</v>
      </c>
    </row>
    <row r="38" spans="1:9" s="59" customFormat="1" x14ac:dyDescent="0.3">
      <c r="A38" s="60" t="s">
        <v>61</v>
      </c>
      <c r="B38" s="51">
        <v>3.56E-2</v>
      </c>
      <c r="C38" s="62">
        <v>2</v>
      </c>
      <c r="D38" s="36">
        <v>12</v>
      </c>
      <c r="E38" s="63"/>
      <c r="F38" s="64">
        <f t="shared" si="2"/>
        <v>0</v>
      </c>
      <c r="G38" s="64">
        <v>23</v>
      </c>
      <c r="H38" s="64">
        <f t="shared" si="7"/>
        <v>0</v>
      </c>
      <c r="I38" s="64">
        <f t="shared" si="8"/>
        <v>0</v>
      </c>
    </row>
    <row r="39" spans="1:9" s="59" customFormat="1" x14ac:dyDescent="0.3">
      <c r="A39" s="60" t="s">
        <v>57</v>
      </c>
      <c r="B39" s="51">
        <v>0.9425</v>
      </c>
      <c r="C39" s="62">
        <v>1</v>
      </c>
      <c r="D39" s="36">
        <v>12</v>
      </c>
      <c r="E39" s="63"/>
      <c r="F39" s="64">
        <f t="shared" si="2"/>
        <v>0</v>
      </c>
      <c r="G39" s="64">
        <v>23</v>
      </c>
      <c r="H39" s="64">
        <f t="shared" si="7"/>
        <v>0</v>
      </c>
      <c r="I39" s="64">
        <f t="shared" si="8"/>
        <v>0</v>
      </c>
    </row>
    <row r="40" spans="1:9" s="59" customFormat="1" x14ac:dyDescent="0.3">
      <c r="A40" s="60" t="s">
        <v>61</v>
      </c>
      <c r="B40" s="51">
        <v>5.7500000000000002E-2</v>
      </c>
      <c r="C40" s="62">
        <v>1</v>
      </c>
      <c r="D40" s="36">
        <v>12</v>
      </c>
      <c r="E40" s="63"/>
      <c r="F40" s="64">
        <f t="shared" si="2"/>
        <v>0</v>
      </c>
      <c r="G40" s="64">
        <v>23</v>
      </c>
      <c r="H40" s="64">
        <f t="shared" si="7"/>
        <v>0</v>
      </c>
      <c r="I40" s="64">
        <f t="shared" si="8"/>
        <v>0</v>
      </c>
    </row>
    <row r="41" spans="1:9" s="59" customFormat="1" x14ac:dyDescent="0.3">
      <c r="A41" s="60" t="s">
        <v>57</v>
      </c>
      <c r="B41" s="51">
        <v>0.95889999999999997</v>
      </c>
      <c r="C41" s="62">
        <v>1</v>
      </c>
      <c r="D41" s="36">
        <v>12</v>
      </c>
      <c r="E41" s="63"/>
      <c r="F41" s="64">
        <f t="shared" si="2"/>
        <v>0</v>
      </c>
      <c r="G41" s="64">
        <v>23</v>
      </c>
      <c r="H41" s="64">
        <f t="shared" si="7"/>
        <v>0</v>
      </c>
      <c r="I41" s="64">
        <f t="shared" si="8"/>
        <v>0</v>
      </c>
    </row>
    <row r="42" spans="1:9" s="59" customFormat="1" x14ac:dyDescent="0.3">
      <c r="A42" s="60" t="s">
        <v>61</v>
      </c>
      <c r="B42" s="51">
        <v>4.1099999999999998E-2</v>
      </c>
      <c r="C42" s="62">
        <v>1</v>
      </c>
      <c r="D42" s="36">
        <v>12</v>
      </c>
      <c r="E42" s="63"/>
      <c r="F42" s="64">
        <f t="shared" si="2"/>
        <v>0</v>
      </c>
      <c r="G42" s="64">
        <v>23</v>
      </c>
      <c r="H42" s="64">
        <f t="shared" si="7"/>
        <v>0</v>
      </c>
      <c r="I42" s="64">
        <f t="shared" si="8"/>
        <v>0</v>
      </c>
    </row>
    <row r="43" spans="1:9" s="59" customFormat="1" x14ac:dyDescent="0.3">
      <c r="A43" s="60" t="s">
        <v>57</v>
      </c>
      <c r="B43" s="51">
        <v>0.98909999999999998</v>
      </c>
      <c r="C43" s="62">
        <v>1</v>
      </c>
      <c r="D43" s="36">
        <v>12</v>
      </c>
      <c r="E43" s="63"/>
      <c r="F43" s="64">
        <f t="shared" si="2"/>
        <v>0</v>
      </c>
      <c r="G43" s="64">
        <v>23</v>
      </c>
      <c r="H43" s="64">
        <f t="shared" si="7"/>
        <v>0</v>
      </c>
      <c r="I43" s="64">
        <f t="shared" si="8"/>
        <v>0</v>
      </c>
    </row>
    <row r="44" spans="1:9" s="59" customFormat="1" x14ac:dyDescent="0.3">
      <c r="A44" s="60" t="s">
        <v>61</v>
      </c>
      <c r="B44" s="51">
        <v>1.09E-2</v>
      </c>
      <c r="C44" s="62">
        <v>1</v>
      </c>
      <c r="D44" s="36">
        <v>12</v>
      </c>
      <c r="E44" s="63"/>
      <c r="F44" s="64">
        <f t="shared" si="2"/>
        <v>0</v>
      </c>
      <c r="G44" s="64">
        <v>23</v>
      </c>
      <c r="H44" s="64">
        <f t="shared" si="7"/>
        <v>0</v>
      </c>
      <c r="I44" s="64">
        <f t="shared" si="8"/>
        <v>0</v>
      </c>
    </row>
    <row r="45" spans="1:9" s="59" customFormat="1" x14ac:dyDescent="0.3">
      <c r="A45" s="60" t="s">
        <v>57</v>
      </c>
      <c r="B45" s="51">
        <v>0.95340000000000003</v>
      </c>
      <c r="C45" s="62">
        <v>1</v>
      </c>
      <c r="D45" s="36">
        <v>12</v>
      </c>
      <c r="E45" s="63"/>
      <c r="F45" s="64">
        <f t="shared" si="2"/>
        <v>0</v>
      </c>
      <c r="G45" s="64">
        <v>23</v>
      </c>
      <c r="H45" s="64">
        <f t="shared" si="7"/>
        <v>0</v>
      </c>
      <c r="I45" s="64">
        <f t="shared" si="8"/>
        <v>0</v>
      </c>
    </row>
    <row r="46" spans="1:9" s="59" customFormat="1" x14ac:dyDescent="0.3">
      <c r="A46" s="60" t="s">
        <v>61</v>
      </c>
      <c r="B46" s="51">
        <v>4.6600000000000003E-2</v>
      </c>
      <c r="C46" s="62">
        <v>1</v>
      </c>
      <c r="D46" s="36">
        <v>12</v>
      </c>
      <c r="E46" s="63"/>
      <c r="F46" s="64">
        <f t="shared" si="2"/>
        <v>0</v>
      </c>
      <c r="G46" s="64">
        <v>23</v>
      </c>
      <c r="H46" s="64">
        <f t="shared" si="7"/>
        <v>0</v>
      </c>
      <c r="I46" s="64">
        <f t="shared" si="8"/>
        <v>0</v>
      </c>
    </row>
    <row r="47" spans="1:9" s="59" customFormat="1" x14ac:dyDescent="0.3">
      <c r="A47" s="60" t="s">
        <v>57</v>
      </c>
      <c r="B47" s="51">
        <v>0.98360000000000003</v>
      </c>
      <c r="C47" s="62">
        <v>1</v>
      </c>
      <c r="D47" s="36">
        <v>12</v>
      </c>
      <c r="E47" s="63"/>
      <c r="F47" s="64">
        <f t="shared" si="2"/>
        <v>0</v>
      </c>
      <c r="G47" s="64">
        <v>23</v>
      </c>
      <c r="H47" s="64">
        <f t="shared" si="7"/>
        <v>0</v>
      </c>
      <c r="I47" s="64">
        <f t="shared" si="8"/>
        <v>0</v>
      </c>
    </row>
    <row r="48" spans="1:9" s="59" customFormat="1" x14ac:dyDescent="0.3">
      <c r="A48" s="60" t="s">
        <v>61</v>
      </c>
      <c r="B48" s="51">
        <v>1.6400000000000001E-2</v>
      </c>
      <c r="C48" s="62">
        <v>1</v>
      </c>
      <c r="D48" s="36">
        <v>12</v>
      </c>
      <c r="E48" s="63"/>
      <c r="F48" s="64">
        <f t="shared" si="2"/>
        <v>0</v>
      </c>
      <c r="G48" s="64">
        <v>23</v>
      </c>
      <c r="H48" s="64">
        <f t="shared" si="7"/>
        <v>0</v>
      </c>
      <c r="I48" s="64">
        <f t="shared" si="8"/>
        <v>0</v>
      </c>
    </row>
    <row r="49" spans="1:12" s="59" customFormat="1" x14ac:dyDescent="0.3">
      <c r="A49" s="60" t="s">
        <v>57</v>
      </c>
      <c r="B49" s="51">
        <v>0.99180000000000001</v>
      </c>
      <c r="C49" s="62">
        <v>1</v>
      </c>
      <c r="D49" s="36">
        <v>12</v>
      </c>
      <c r="E49" s="63"/>
      <c r="F49" s="64">
        <f t="shared" si="2"/>
        <v>0</v>
      </c>
      <c r="G49" s="64">
        <v>23</v>
      </c>
      <c r="H49" s="64">
        <f t="shared" si="7"/>
        <v>0</v>
      </c>
      <c r="I49" s="64">
        <f t="shared" si="8"/>
        <v>0</v>
      </c>
    </row>
    <row r="50" spans="1:12" s="59" customFormat="1" x14ac:dyDescent="0.3">
      <c r="A50" s="60" t="s">
        <v>61</v>
      </c>
      <c r="B50" s="51">
        <v>8.2000000000000007E-3</v>
      </c>
      <c r="C50" s="62">
        <v>1</v>
      </c>
      <c r="D50" s="36">
        <v>12</v>
      </c>
      <c r="E50" s="63"/>
      <c r="F50" s="64">
        <f t="shared" si="2"/>
        <v>0</v>
      </c>
      <c r="G50" s="64">
        <v>23</v>
      </c>
      <c r="H50" s="64">
        <f t="shared" si="7"/>
        <v>0</v>
      </c>
      <c r="I50" s="64">
        <f t="shared" si="8"/>
        <v>0</v>
      </c>
    </row>
    <row r="51" spans="1:12" s="59" customFormat="1" x14ac:dyDescent="0.3">
      <c r="A51" s="60" t="s">
        <v>57</v>
      </c>
      <c r="B51" s="51">
        <v>0.22500000000000001</v>
      </c>
      <c r="C51" s="62">
        <v>1</v>
      </c>
      <c r="D51" s="36">
        <v>12</v>
      </c>
      <c r="E51" s="63"/>
      <c r="F51" s="64">
        <f t="shared" si="2"/>
        <v>0</v>
      </c>
      <c r="G51" s="64">
        <v>23</v>
      </c>
      <c r="H51" s="64">
        <f t="shared" si="7"/>
        <v>0</v>
      </c>
      <c r="I51" s="64">
        <f t="shared" si="8"/>
        <v>0</v>
      </c>
    </row>
    <row r="52" spans="1:12" s="59" customFormat="1" x14ac:dyDescent="0.3">
      <c r="A52" s="60" t="s">
        <v>61</v>
      </c>
      <c r="B52" s="51">
        <v>0.77500000000000002</v>
      </c>
      <c r="C52" s="62">
        <v>1</v>
      </c>
      <c r="D52" s="36">
        <v>12</v>
      </c>
      <c r="E52" s="63"/>
      <c r="F52" s="64">
        <f t="shared" si="2"/>
        <v>0</v>
      </c>
      <c r="G52" s="64">
        <v>23</v>
      </c>
      <c r="H52" s="64">
        <f t="shared" si="7"/>
        <v>0</v>
      </c>
      <c r="I52" s="64">
        <f t="shared" si="8"/>
        <v>0</v>
      </c>
    </row>
    <row r="53" spans="1:12" s="59" customFormat="1" x14ac:dyDescent="0.3">
      <c r="A53" s="56" t="s">
        <v>57</v>
      </c>
      <c r="B53" s="50">
        <v>1</v>
      </c>
      <c r="C53" s="62">
        <v>82</v>
      </c>
      <c r="D53" s="36">
        <v>12</v>
      </c>
      <c r="E53" s="63"/>
      <c r="F53" s="64">
        <f t="shared" si="2"/>
        <v>0</v>
      </c>
      <c r="G53" s="64">
        <v>23</v>
      </c>
      <c r="H53" s="64">
        <f t="shared" si="3"/>
        <v>0</v>
      </c>
      <c r="I53" s="64">
        <f t="shared" si="4"/>
        <v>0</v>
      </c>
    </row>
    <row r="54" spans="1:12" x14ac:dyDescent="0.3">
      <c r="A54" s="55" t="s">
        <v>58</v>
      </c>
      <c r="B54" s="49">
        <v>1</v>
      </c>
      <c r="C54" s="42">
        <v>19</v>
      </c>
      <c r="D54" s="13">
        <v>12</v>
      </c>
      <c r="E54" s="14"/>
      <c r="F54" s="15">
        <f t="shared" si="2"/>
        <v>0</v>
      </c>
      <c r="G54" s="15">
        <v>23</v>
      </c>
      <c r="H54" s="15">
        <f t="shared" si="3"/>
        <v>0</v>
      </c>
      <c r="I54" s="15">
        <f>F54+H54</f>
        <v>0</v>
      </c>
    </row>
    <row r="55" spans="1:12" x14ac:dyDescent="0.3">
      <c r="A55" s="55" t="s">
        <v>59</v>
      </c>
      <c r="B55" s="49">
        <v>1</v>
      </c>
      <c r="C55" s="42">
        <v>10</v>
      </c>
      <c r="D55" s="13">
        <v>12</v>
      </c>
      <c r="E55" s="14"/>
      <c r="F55" s="15">
        <f t="shared" si="2"/>
        <v>0</v>
      </c>
      <c r="G55" s="15">
        <v>23</v>
      </c>
      <c r="H55" s="15">
        <f t="shared" si="3"/>
        <v>0</v>
      </c>
      <c r="I55" s="15">
        <f>F55+H55</f>
        <v>0</v>
      </c>
    </row>
    <row r="56" spans="1:12" x14ac:dyDescent="0.3">
      <c r="A56" s="17" t="s">
        <v>46</v>
      </c>
      <c r="B56" s="17"/>
      <c r="C56" s="17"/>
      <c r="D56" s="17"/>
      <c r="E56" s="18" t="s">
        <v>23</v>
      </c>
      <c r="F56" s="18">
        <f>SUM(F7:F55)</f>
        <v>0</v>
      </c>
      <c r="G56" s="18" t="s">
        <v>23</v>
      </c>
      <c r="H56" s="18">
        <f>SUM(H7:H55)</f>
        <v>0</v>
      </c>
      <c r="I56" s="18">
        <f>SUM(I7:I55)</f>
        <v>0</v>
      </c>
    </row>
    <row r="57" spans="1:12" x14ac:dyDescent="0.3">
      <c r="A57" s="2"/>
      <c r="B57" s="2"/>
      <c r="D57" s="2"/>
      <c r="E57" s="2"/>
      <c r="F57" s="2"/>
      <c r="G57" s="19"/>
      <c r="H57" s="2"/>
      <c r="I57" s="2"/>
      <c r="J57" s="2"/>
    </row>
    <row r="58" spans="1:12" x14ac:dyDescent="0.3">
      <c r="A58" s="20" t="s">
        <v>13</v>
      </c>
      <c r="B58" s="20"/>
      <c r="C58" s="22"/>
      <c r="D58" s="23"/>
      <c r="E58" s="23"/>
      <c r="F58" s="1"/>
      <c r="G58" s="6"/>
      <c r="H58" s="6"/>
      <c r="I58" s="6"/>
      <c r="J58" s="6"/>
      <c r="K58" s="16"/>
    </row>
    <row r="59" spans="1:12" ht="48" x14ac:dyDescent="0.3">
      <c r="A59" s="7" t="s">
        <v>11</v>
      </c>
      <c r="B59" s="7" t="s">
        <v>62</v>
      </c>
      <c r="C59" s="7" t="s">
        <v>3</v>
      </c>
      <c r="D59" s="98" t="s">
        <v>8</v>
      </c>
      <c r="E59" s="99"/>
      <c r="F59" s="7" t="s">
        <v>5</v>
      </c>
      <c r="G59" s="9" t="s">
        <v>12</v>
      </c>
      <c r="H59" s="7" t="s">
        <v>1</v>
      </c>
      <c r="I59" s="7" t="s">
        <v>6</v>
      </c>
      <c r="J59" s="7" t="s">
        <v>7</v>
      </c>
      <c r="L59" s="59"/>
    </row>
    <row r="60" spans="1:12" ht="10.199999999999999" customHeight="1" x14ac:dyDescent="0.3">
      <c r="A60" s="10">
        <v>1</v>
      </c>
      <c r="B60" s="10"/>
      <c r="C60" s="10">
        <v>2</v>
      </c>
      <c r="D60" s="100">
        <v>3</v>
      </c>
      <c r="E60" s="101"/>
      <c r="F60" s="10">
        <v>4</v>
      </c>
      <c r="G60" s="10">
        <v>5</v>
      </c>
      <c r="H60" s="10">
        <v>6</v>
      </c>
      <c r="I60" s="10">
        <v>7</v>
      </c>
      <c r="J60" s="10">
        <v>8</v>
      </c>
    </row>
    <row r="61" spans="1:12" x14ac:dyDescent="0.3">
      <c r="A61" s="3" t="s">
        <v>63</v>
      </c>
      <c r="B61" s="12" t="s">
        <v>64</v>
      </c>
      <c r="C61" s="52" t="s">
        <v>65</v>
      </c>
      <c r="D61" s="96">
        <v>8513360</v>
      </c>
      <c r="E61" s="97"/>
      <c r="F61" s="53"/>
      <c r="G61" s="15">
        <f>ROUND(D61*F61,2)</f>
        <v>0</v>
      </c>
      <c r="H61" s="15">
        <v>23</v>
      </c>
      <c r="I61" s="15">
        <f>ROUND(G61*0.23,2)</f>
        <v>0</v>
      </c>
      <c r="J61" s="15">
        <f>G61+I61</f>
        <v>0</v>
      </c>
    </row>
    <row r="62" spans="1:12" ht="14.4" customHeight="1" x14ac:dyDescent="0.3">
      <c r="A62" s="12" t="s">
        <v>63</v>
      </c>
      <c r="B62" s="12" t="s">
        <v>64</v>
      </c>
      <c r="C62" s="52" t="s">
        <v>66</v>
      </c>
      <c r="D62" s="96">
        <v>15521906</v>
      </c>
      <c r="E62" s="97"/>
      <c r="F62" s="53"/>
      <c r="G62" s="15">
        <f>ROUND(D62*F62,2)</f>
        <v>0</v>
      </c>
      <c r="H62" s="15">
        <v>23</v>
      </c>
      <c r="I62" s="15">
        <f t="shared" ref="I62:I67" si="9">ROUND(G62*0.23,2)</f>
        <v>0</v>
      </c>
      <c r="J62" s="15">
        <f t="shared" ref="J62:J67" si="10">G62+I62</f>
        <v>0</v>
      </c>
    </row>
    <row r="63" spans="1:12" x14ac:dyDescent="0.3">
      <c r="A63" s="12" t="s">
        <v>63</v>
      </c>
      <c r="B63" s="12" t="s">
        <v>64</v>
      </c>
      <c r="C63" s="52" t="s">
        <v>67</v>
      </c>
      <c r="D63" s="96">
        <v>191718</v>
      </c>
      <c r="E63" s="97"/>
      <c r="F63" s="53"/>
      <c r="G63" s="15">
        <f>ROUND(D63*F63,2)</f>
        <v>0</v>
      </c>
      <c r="H63" s="15">
        <v>23</v>
      </c>
      <c r="I63" s="15">
        <f t="shared" si="9"/>
        <v>0</v>
      </c>
      <c r="J63" s="15">
        <f t="shared" si="10"/>
        <v>0</v>
      </c>
    </row>
    <row r="64" spans="1:12" x14ac:dyDescent="0.3">
      <c r="A64" s="12" t="s">
        <v>63</v>
      </c>
      <c r="B64" s="12" t="s">
        <v>64</v>
      </c>
      <c r="C64" s="52" t="s">
        <v>68</v>
      </c>
      <c r="D64" s="96">
        <v>805017</v>
      </c>
      <c r="E64" s="97"/>
      <c r="F64" s="53"/>
      <c r="G64" s="15">
        <f>ROUND(D64*F64,2)</f>
        <v>0</v>
      </c>
      <c r="H64" s="15">
        <v>23</v>
      </c>
      <c r="I64" s="15">
        <f t="shared" si="9"/>
        <v>0</v>
      </c>
      <c r="J64" s="15">
        <f t="shared" si="10"/>
        <v>0</v>
      </c>
    </row>
    <row r="65" spans="1:11" x14ac:dyDescent="0.3">
      <c r="A65" s="12" t="s">
        <v>63</v>
      </c>
      <c r="B65" s="12" t="s">
        <v>69</v>
      </c>
      <c r="C65" s="52" t="s">
        <v>65</v>
      </c>
      <c r="D65" s="96">
        <v>2652265</v>
      </c>
      <c r="E65" s="97"/>
      <c r="F65" s="53"/>
      <c r="G65" s="15">
        <f t="shared" ref="G65:G67" si="11">ROUND(D65*F65,2)</f>
        <v>0</v>
      </c>
      <c r="H65" s="15">
        <v>23</v>
      </c>
      <c r="I65" s="15">
        <f t="shared" si="9"/>
        <v>0</v>
      </c>
      <c r="J65" s="15">
        <f t="shared" si="10"/>
        <v>0</v>
      </c>
    </row>
    <row r="66" spans="1:11" x14ac:dyDescent="0.3">
      <c r="A66" s="12" t="s">
        <v>63</v>
      </c>
      <c r="B66" s="12" t="s">
        <v>69</v>
      </c>
      <c r="C66" s="52" t="s">
        <v>66</v>
      </c>
      <c r="D66" s="96">
        <v>2741082</v>
      </c>
      <c r="E66" s="97"/>
      <c r="F66" s="53"/>
      <c r="G66" s="15">
        <f t="shared" si="11"/>
        <v>0</v>
      </c>
      <c r="H66" s="15">
        <v>23</v>
      </c>
      <c r="I66" s="15">
        <f t="shared" si="9"/>
        <v>0</v>
      </c>
      <c r="J66" s="15">
        <f t="shared" si="10"/>
        <v>0</v>
      </c>
    </row>
    <row r="67" spans="1:11" x14ac:dyDescent="0.3">
      <c r="A67" s="12" t="s">
        <v>63</v>
      </c>
      <c r="B67" s="12" t="s">
        <v>69</v>
      </c>
      <c r="C67" s="52" t="s">
        <v>67</v>
      </c>
      <c r="D67" s="96">
        <v>129320</v>
      </c>
      <c r="E67" s="97"/>
      <c r="F67" s="53"/>
      <c r="G67" s="15">
        <f t="shared" si="11"/>
        <v>0</v>
      </c>
      <c r="H67" s="15">
        <v>23</v>
      </c>
      <c r="I67" s="15">
        <f t="shared" si="9"/>
        <v>0</v>
      </c>
      <c r="J67" s="15">
        <f t="shared" si="10"/>
        <v>0</v>
      </c>
    </row>
    <row r="68" spans="1:11" x14ac:dyDescent="0.3">
      <c r="A68" s="95" t="s">
        <v>25</v>
      </c>
      <c r="B68" s="95"/>
      <c r="C68" s="95"/>
      <c r="D68" s="95"/>
      <c r="E68" s="95"/>
      <c r="F68" s="95"/>
      <c r="G68" s="18">
        <f>SUM(G61:G67)</f>
        <v>0</v>
      </c>
      <c r="H68" s="18" t="s">
        <v>23</v>
      </c>
      <c r="I68" s="18">
        <f>ROUND(G68*0.23,2)</f>
        <v>0</v>
      </c>
      <c r="J68" s="18">
        <f>G68+I68</f>
        <v>0</v>
      </c>
    </row>
    <row r="69" spans="1:11" x14ac:dyDescent="0.3">
      <c r="A69" s="20"/>
      <c r="B69" s="20"/>
      <c r="C69" s="20"/>
      <c r="D69" s="20"/>
      <c r="E69" s="20"/>
      <c r="F69" s="20"/>
      <c r="G69" s="21"/>
      <c r="H69" s="21"/>
      <c r="I69" s="21"/>
      <c r="J69" s="21"/>
    </row>
    <row r="70" spans="1:11" x14ac:dyDescent="0.3">
      <c r="A70" s="16"/>
      <c r="B70" s="16"/>
      <c r="C70" s="16"/>
      <c r="D70" s="16"/>
      <c r="E70" s="16"/>
      <c r="F70" s="16"/>
      <c r="G70" s="21"/>
      <c r="H70" s="21"/>
      <c r="I70" s="21"/>
      <c r="J70" s="21"/>
      <c r="K70" s="16"/>
    </row>
    <row r="71" spans="1:11" x14ac:dyDescent="0.3">
      <c r="A71" s="75" t="s">
        <v>26</v>
      </c>
      <c r="B71" s="75"/>
      <c r="C71" s="75"/>
      <c r="D71" s="75"/>
      <c r="E71" s="75"/>
      <c r="F71" s="75"/>
      <c r="G71" s="75"/>
      <c r="H71" s="75"/>
      <c r="I71" s="75"/>
      <c r="J71" s="75"/>
    </row>
    <row r="72" spans="1:11" ht="60" x14ac:dyDescent="0.3">
      <c r="A72" s="72" t="s">
        <v>40</v>
      </c>
      <c r="B72" s="72"/>
      <c r="C72" s="72"/>
      <c r="D72" s="72"/>
      <c r="E72" s="72"/>
      <c r="F72" s="72"/>
      <c r="G72" s="9" t="s">
        <v>31</v>
      </c>
      <c r="H72" s="7" t="s">
        <v>1</v>
      </c>
      <c r="I72" s="7" t="s">
        <v>14</v>
      </c>
      <c r="J72" s="7" t="s">
        <v>15</v>
      </c>
      <c r="K72" s="16"/>
    </row>
    <row r="73" spans="1:11" x14ac:dyDescent="0.3">
      <c r="A73" s="72"/>
      <c r="B73" s="72"/>
      <c r="C73" s="72"/>
      <c r="D73" s="72"/>
      <c r="E73" s="72"/>
      <c r="F73" s="72"/>
      <c r="G73" s="10">
        <v>1</v>
      </c>
      <c r="H73" s="10">
        <v>2</v>
      </c>
      <c r="I73" s="10">
        <v>3</v>
      </c>
      <c r="J73" s="10">
        <v>4</v>
      </c>
    </row>
    <row r="74" spans="1:11" x14ac:dyDescent="0.3">
      <c r="A74" s="74" t="s">
        <v>30</v>
      </c>
      <c r="B74" s="75"/>
      <c r="C74" s="75"/>
      <c r="D74" s="75"/>
      <c r="E74" s="75"/>
      <c r="F74" s="76"/>
      <c r="G74" s="18">
        <v>2393603.4</v>
      </c>
      <c r="H74" s="18">
        <v>23</v>
      </c>
      <c r="I74" s="18">
        <f>ROUND(G74*0.23,2)</f>
        <v>550528.78</v>
      </c>
      <c r="J74" s="18">
        <f>G74+I74</f>
        <v>2944132.1799999997</v>
      </c>
    </row>
    <row r="75" spans="1:11" x14ac:dyDescent="0.3">
      <c r="A75" s="71" t="s">
        <v>41</v>
      </c>
      <c r="B75" s="71"/>
      <c r="C75" s="71"/>
      <c r="D75" s="71"/>
      <c r="E75" s="71"/>
      <c r="F75" s="71"/>
      <c r="G75" s="71"/>
      <c r="H75" s="71"/>
      <c r="I75" s="71"/>
      <c r="J75" s="71"/>
    </row>
    <row r="76" spans="1:11" ht="19.95" customHeight="1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</row>
    <row r="77" spans="1:11" x14ac:dyDescent="0.3">
      <c r="A77" s="75" t="s">
        <v>27</v>
      </c>
      <c r="B77" s="75"/>
      <c r="C77" s="75"/>
      <c r="D77" s="75"/>
      <c r="E77" s="75"/>
      <c r="F77" s="16"/>
      <c r="G77" s="16"/>
      <c r="H77" s="16"/>
      <c r="I77" s="16"/>
      <c r="J77" s="16"/>
    </row>
    <row r="78" spans="1:11" ht="48" x14ac:dyDescent="0.3">
      <c r="A78" s="72" t="s">
        <v>0</v>
      </c>
      <c r="B78" s="72"/>
      <c r="C78" s="72"/>
      <c r="D78" s="72"/>
      <c r="E78" s="72"/>
      <c r="F78" s="72"/>
      <c r="G78" s="9" t="s">
        <v>16</v>
      </c>
      <c r="H78" s="7" t="s">
        <v>1</v>
      </c>
      <c r="I78" s="7" t="s">
        <v>17</v>
      </c>
      <c r="J78" s="7" t="s">
        <v>2</v>
      </c>
    </row>
    <row r="79" spans="1:11" x14ac:dyDescent="0.3">
      <c r="A79" s="87" t="s">
        <v>35</v>
      </c>
      <c r="B79" s="87"/>
      <c r="C79" s="87"/>
      <c r="D79" s="87"/>
      <c r="E79" s="87"/>
      <c r="F79" s="87"/>
      <c r="G79" s="15">
        <f>F56</f>
        <v>0</v>
      </c>
      <c r="H79" s="15">
        <v>23</v>
      </c>
      <c r="I79" s="15">
        <f>H56</f>
        <v>0</v>
      </c>
      <c r="J79" s="15">
        <f>I56</f>
        <v>0</v>
      </c>
    </row>
    <row r="80" spans="1:11" x14ac:dyDescent="0.3">
      <c r="A80" s="87" t="s">
        <v>36</v>
      </c>
      <c r="B80" s="87"/>
      <c r="C80" s="87"/>
      <c r="D80" s="87"/>
      <c r="E80" s="87"/>
      <c r="F80" s="87"/>
      <c r="G80" s="15">
        <f>G68</f>
        <v>0</v>
      </c>
      <c r="H80" s="15">
        <v>23</v>
      </c>
      <c r="I80" s="15">
        <f>I68</f>
        <v>0</v>
      </c>
      <c r="J80" s="15">
        <f>J68</f>
        <v>0</v>
      </c>
    </row>
    <row r="81" spans="1:10" x14ac:dyDescent="0.3">
      <c r="A81" s="87" t="s">
        <v>37</v>
      </c>
      <c r="B81" s="87"/>
      <c r="C81" s="87"/>
      <c r="D81" s="87"/>
      <c r="E81" s="87"/>
      <c r="F81" s="87"/>
      <c r="G81" s="15">
        <f>G74</f>
        <v>2393603.4</v>
      </c>
      <c r="H81" s="15">
        <v>23</v>
      </c>
      <c r="I81" s="15">
        <f>I74</f>
        <v>550528.78</v>
      </c>
      <c r="J81" s="15">
        <f>J74</f>
        <v>2944132.1799999997</v>
      </c>
    </row>
    <row r="82" spans="1:10" x14ac:dyDescent="0.3">
      <c r="A82" s="92" t="s">
        <v>28</v>
      </c>
      <c r="B82" s="93"/>
      <c r="C82" s="93"/>
      <c r="D82" s="93"/>
      <c r="E82" s="93"/>
      <c r="F82" s="94"/>
      <c r="G82" s="18">
        <f>SUM(G79:G81)</f>
        <v>2393603.4</v>
      </c>
      <c r="H82" s="18" t="s">
        <v>23</v>
      </c>
      <c r="I82" s="18">
        <f>SUM(I79:I81)</f>
        <v>550528.78</v>
      </c>
      <c r="J82" s="18">
        <f>SUM(J79:J81)</f>
        <v>2944132.1799999997</v>
      </c>
    </row>
    <row r="83" spans="1:10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3">
      <c r="A84" s="88" t="s">
        <v>29</v>
      </c>
      <c r="B84" s="88"/>
      <c r="C84" s="88"/>
      <c r="D84" s="88"/>
      <c r="E84" s="88"/>
      <c r="F84" s="88"/>
      <c r="G84" s="88"/>
      <c r="H84" s="88"/>
      <c r="I84" s="88"/>
      <c r="J84" s="88"/>
    </row>
    <row r="85" spans="1:10" ht="48" x14ac:dyDescent="0.3">
      <c r="A85" s="89" t="s">
        <v>18</v>
      </c>
      <c r="B85" s="90"/>
      <c r="C85" s="90"/>
      <c r="D85" s="91"/>
      <c r="E85" s="24" t="s">
        <v>19</v>
      </c>
      <c r="F85" s="25" t="s">
        <v>20</v>
      </c>
      <c r="G85" s="9" t="s">
        <v>21</v>
      </c>
      <c r="H85" s="7" t="s">
        <v>1</v>
      </c>
      <c r="I85" s="7" t="s">
        <v>4</v>
      </c>
      <c r="J85" s="7" t="s">
        <v>2</v>
      </c>
    </row>
    <row r="86" spans="1:10" x14ac:dyDescent="0.3">
      <c r="A86" s="26" t="s">
        <v>24</v>
      </c>
      <c r="B86" s="27"/>
      <c r="C86" s="27"/>
      <c r="D86" s="28"/>
      <c r="E86" s="58">
        <f>ROUND(D61*0.1,0)</f>
        <v>851336</v>
      </c>
      <c r="F86" s="14">
        <f>F61</f>
        <v>0</v>
      </c>
      <c r="G86" s="29">
        <f>ROUND(E86*F86,2)</f>
        <v>0</v>
      </c>
      <c r="H86" s="15">
        <v>23</v>
      </c>
      <c r="I86" s="15">
        <f>ROUND(G86*0.23,2)</f>
        <v>0</v>
      </c>
      <c r="J86" s="15">
        <f>G86+I86</f>
        <v>0</v>
      </c>
    </row>
    <row r="87" spans="1:10" x14ac:dyDescent="0.3">
      <c r="A87" s="26" t="s">
        <v>42</v>
      </c>
      <c r="B87" s="27"/>
      <c r="C87" s="27"/>
      <c r="D87" s="27"/>
      <c r="E87" s="58">
        <f t="shared" ref="E87:E91" si="12">ROUND(D62*0.1,0)</f>
        <v>1552191</v>
      </c>
      <c r="F87" s="14">
        <f t="shared" ref="F87:F91" si="13">F62</f>
        <v>0</v>
      </c>
      <c r="G87" s="29">
        <f>ROUND(E87*F87,2)</f>
        <v>0</v>
      </c>
      <c r="H87" s="15">
        <v>23</v>
      </c>
      <c r="I87" s="15">
        <f>ROUND(G87*0.23,2)</f>
        <v>0</v>
      </c>
      <c r="J87" s="15">
        <f>G87+I87</f>
        <v>0</v>
      </c>
    </row>
    <row r="88" spans="1:10" x14ac:dyDescent="0.3">
      <c r="A88" s="26" t="s">
        <v>47</v>
      </c>
      <c r="B88" s="27"/>
      <c r="C88" s="27"/>
      <c r="D88" s="27"/>
      <c r="E88" s="58">
        <f t="shared" si="12"/>
        <v>19172</v>
      </c>
      <c r="F88" s="14">
        <f t="shared" si="13"/>
        <v>0</v>
      </c>
      <c r="G88" s="29">
        <f t="shared" ref="G88:G92" si="14">ROUND(E88*F88,2)</f>
        <v>0</v>
      </c>
      <c r="H88" s="15">
        <v>23</v>
      </c>
      <c r="I88" s="15">
        <f t="shared" ref="I88" si="15">ROUND(G88*0.23,2)</f>
        <v>0</v>
      </c>
      <c r="J88" s="15">
        <f t="shared" ref="J88" si="16">G88+I88</f>
        <v>0</v>
      </c>
    </row>
    <row r="89" spans="1:10" x14ac:dyDescent="0.3">
      <c r="A89" s="26" t="s">
        <v>48</v>
      </c>
      <c r="B89" s="27"/>
      <c r="C89" s="27"/>
      <c r="D89" s="27"/>
      <c r="E89" s="58">
        <f t="shared" si="12"/>
        <v>80502</v>
      </c>
      <c r="F89" s="14">
        <f t="shared" si="13"/>
        <v>0</v>
      </c>
      <c r="G89" s="29">
        <f t="shared" si="14"/>
        <v>0</v>
      </c>
      <c r="H89" s="15">
        <v>23</v>
      </c>
      <c r="I89" s="15">
        <f>ROUND(G89*0.23,2)</f>
        <v>0</v>
      </c>
      <c r="J89" s="15">
        <f>G89+I89</f>
        <v>0</v>
      </c>
    </row>
    <row r="90" spans="1:10" x14ac:dyDescent="0.3">
      <c r="A90" s="26" t="s">
        <v>70</v>
      </c>
      <c r="B90" s="27"/>
      <c r="C90" s="27"/>
      <c r="D90" s="27"/>
      <c r="E90" s="58">
        <f t="shared" si="12"/>
        <v>265227</v>
      </c>
      <c r="F90" s="14">
        <f t="shared" si="13"/>
        <v>0</v>
      </c>
      <c r="G90" s="29">
        <f t="shared" si="14"/>
        <v>0</v>
      </c>
      <c r="H90" s="15">
        <v>23</v>
      </c>
      <c r="I90" s="15">
        <f t="shared" ref="I90:I92" si="17">ROUND(G90*0.23,2)</f>
        <v>0</v>
      </c>
      <c r="J90" s="15">
        <f t="shared" ref="J90:J92" si="18">G90+I90</f>
        <v>0</v>
      </c>
    </row>
    <row r="91" spans="1:10" x14ac:dyDescent="0.3">
      <c r="A91" s="26" t="s">
        <v>71</v>
      </c>
      <c r="B91" s="27"/>
      <c r="C91" s="27"/>
      <c r="D91" s="27"/>
      <c r="E91" s="58">
        <f t="shared" si="12"/>
        <v>274108</v>
      </c>
      <c r="F91" s="14">
        <f t="shared" si="13"/>
        <v>0</v>
      </c>
      <c r="G91" s="29">
        <f t="shared" si="14"/>
        <v>0</v>
      </c>
      <c r="H91" s="15">
        <v>23</v>
      </c>
      <c r="I91" s="15">
        <f t="shared" si="17"/>
        <v>0</v>
      </c>
      <c r="J91" s="15">
        <f t="shared" si="18"/>
        <v>0</v>
      </c>
    </row>
    <row r="92" spans="1:10" x14ac:dyDescent="0.3">
      <c r="A92" s="26" t="s">
        <v>72</v>
      </c>
      <c r="B92" s="27"/>
      <c r="C92" s="27"/>
      <c r="D92" s="27"/>
      <c r="E92" s="58">
        <f>ROUND(D67*0.1,0)</f>
        <v>12932</v>
      </c>
      <c r="F92" s="14">
        <f>F67</f>
        <v>0</v>
      </c>
      <c r="G92" s="29">
        <f t="shared" si="14"/>
        <v>0</v>
      </c>
      <c r="H92" s="15">
        <v>23</v>
      </c>
      <c r="I92" s="15">
        <f t="shared" si="17"/>
        <v>0</v>
      </c>
      <c r="J92" s="15">
        <f t="shared" si="18"/>
        <v>0</v>
      </c>
    </row>
    <row r="93" spans="1:10" x14ac:dyDescent="0.3">
      <c r="A93" s="78" t="s">
        <v>22</v>
      </c>
      <c r="B93" s="79"/>
      <c r="C93" s="79"/>
      <c r="D93" s="79"/>
      <c r="E93" s="80"/>
      <c r="F93" s="30" t="s">
        <v>23</v>
      </c>
      <c r="G93" s="31">
        <f>SUM(G86:G92)</f>
        <v>0</v>
      </c>
      <c r="H93" s="66" t="s">
        <v>23</v>
      </c>
      <c r="I93" s="31">
        <f>SUM(I86:I92)</f>
        <v>0</v>
      </c>
      <c r="J93" s="31">
        <f>SUM(J86:J92)</f>
        <v>0</v>
      </c>
    </row>
    <row r="94" spans="1:10" x14ac:dyDescent="0.3">
      <c r="A94" s="32"/>
      <c r="B94" s="32"/>
      <c r="C94" s="32"/>
      <c r="D94" s="32"/>
      <c r="E94" s="32"/>
      <c r="F94" s="32"/>
      <c r="G94" s="32"/>
      <c r="H94" s="32"/>
      <c r="I94" s="32"/>
      <c r="J94" s="32"/>
    </row>
    <row r="95" spans="1:10" x14ac:dyDescent="0.3">
      <c r="A95" s="32" t="s">
        <v>38</v>
      </c>
      <c r="B95" s="32"/>
      <c r="C95" s="32"/>
      <c r="D95" s="32"/>
      <c r="E95" s="32"/>
      <c r="F95" s="32"/>
      <c r="G95" s="33"/>
      <c r="H95" s="32"/>
      <c r="I95" s="32"/>
      <c r="J95" s="32"/>
    </row>
    <row r="96" spans="1:10" ht="36" x14ac:dyDescent="0.3">
      <c r="A96" s="81" t="s">
        <v>32</v>
      </c>
      <c r="B96" s="82"/>
      <c r="C96" s="82"/>
      <c r="D96" s="82"/>
      <c r="E96" s="82"/>
      <c r="F96" s="83"/>
      <c r="G96" s="34" t="s">
        <v>33</v>
      </c>
      <c r="H96" s="35" t="s">
        <v>1</v>
      </c>
      <c r="I96" s="35" t="s">
        <v>4</v>
      </c>
      <c r="J96" s="35" t="s">
        <v>34</v>
      </c>
    </row>
    <row r="97" spans="1:10" x14ac:dyDescent="0.3">
      <c r="A97" s="84"/>
      <c r="B97" s="85"/>
      <c r="C97" s="85"/>
      <c r="D97" s="85"/>
      <c r="E97" s="85"/>
      <c r="F97" s="86"/>
      <c r="G97" s="31">
        <f>G82+G93</f>
        <v>2393603.4</v>
      </c>
      <c r="H97" s="67" t="s">
        <v>23</v>
      </c>
      <c r="I97" s="31">
        <f>I82+I93</f>
        <v>550528.78</v>
      </c>
      <c r="J97" s="31">
        <f>J82+J93</f>
        <v>2944132.1799999997</v>
      </c>
    </row>
    <row r="99" spans="1:10" ht="42.6" customHeight="1" x14ac:dyDescent="0.3">
      <c r="A99" s="77" t="s">
        <v>39</v>
      </c>
      <c r="B99" s="77"/>
      <c r="C99" s="77"/>
      <c r="D99" s="77"/>
      <c r="E99" s="77"/>
      <c r="F99" s="77"/>
      <c r="G99" s="77"/>
      <c r="H99" s="77"/>
      <c r="I99" s="77"/>
      <c r="J99" s="77"/>
    </row>
    <row r="101" spans="1:10" ht="15.6" x14ac:dyDescent="0.3">
      <c r="A101" s="102" t="s">
        <v>76</v>
      </c>
    </row>
  </sheetData>
  <mergeCells count="31">
    <mergeCell ref="A68:F68"/>
    <mergeCell ref="D63:E63"/>
    <mergeCell ref="D59:E59"/>
    <mergeCell ref="D60:E60"/>
    <mergeCell ref="D61:E61"/>
    <mergeCell ref="D62:E62"/>
    <mergeCell ref="D64:E64"/>
    <mergeCell ref="D65:E65"/>
    <mergeCell ref="D66:E66"/>
    <mergeCell ref="D67:E67"/>
    <mergeCell ref="A74:F74"/>
    <mergeCell ref="A75:J75"/>
    <mergeCell ref="A71:J71"/>
    <mergeCell ref="A99:J99"/>
    <mergeCell ref="A93:E93"/>
    <mergeCell ref="A96:F97"/>
    <mergeCell ref="A77:E77"/>
    <mergeCell ref="A79:F79"/>
    <mergeCell ref="A80:F80"/>
    <mergeCell ref="A84:J84"/>
    <mergeCell ref="A85:D85"/>
    <mergeCell ref="A81:F81"/>
    <mergeCell ref="A82:F82"/>
    <mergeCell ref="A78:F78"/>
    <mergeCell ref="A72:F73"/>
    <mergeCell ref="A6:B6"/>
    <mergeCell ref="H1:K1"/>
    <mergeCell ref="A4:J4"/>
    <mergeCell ref="A3:C3"/>
    <mergeCell ref="A5:B5"/>
    <mergeCell ref="A2:J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Enmedia</cp:lastModifiedBy>
  <dcterms:created xsi:type="dcterms:W3CDTF">2015-06-05T18:19:34Z</dcterms:created>
  <dcterms:modified xsi:type="dcterms:W3CDTF">2024-09-11T09:37:13Z</dcterms:modified>
</cp:coreProperties>
</file>