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ka\Desktop\pulpit\WTI\INWESTYCJE\budowa chodnika Parkowa i  Krasickiego\"/>
    </mc:Choice>
  </mc:AlternateContent>
  <xr:revisionPtr revIDLastSave="0" documentId="13_ncr:1_{35079909-BD3A-4AED-9973-84B46F5E4F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rasickiego chodnik i ścieżka  " sheetId="1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l">[1]rys6!#REF!</definedName>
    <definedName name="\z">[1]rys6!#REF!</definedName>
    <definedName name="_C">#REF!</definedName>
    <definedName name="A_marża_PW">#REF!</definedName>
    <definedName name="A_marża_SW">#REF!</definedName>
    <definedName name="ASD">[2]ZZK!$E$2</definedName>
    <definedName name="B_marża_PW">'[3]od. B'!$I$4</definedName>
    <definedName name="B_marża_SW">'[4]2.1.b'!$I$6</definedName>
    <definedName name="beton_B10_K2">'[5]cennik '!$D$34</definedName>
    <definedName name="BOX_narzut">'[3]odc. A'!$AZ$2</definedName>
    <definedName name="BUDOW">[6]BUDOWLANE!$J$7</definedName>
    <definedName name="C_marża_PW">'[7]2.1.c'!$K$7</definedName>
    <definedName name="D_marża_PW">#REF!</definedName>
    <definedName name="D_marża_SW">#REF!</definedName>
    <definedName name="DAKBUD">'[8]1 AL. MB FATIMSKIEJ - PL. PIAST'!$AI$6</definedName>
    <definedName name="dane">#REF!</definedName>
    <definedName name="das">#REF!</definedName>
    <definedName name="ddddd">'[9]cennik '!$L$16:$L$41</definedName>
    <definedName name="E_marża_PW">'[3]odc. E'!$J$6</definedName>
    <definedName name="E_marża_SW">'[3]odc. E'!$J$5</definedName>
    <definedName name="EDE">#REF!</definedName>
    <definedName name="elekt">[6]ELEKTRYCZNE!$K$7</definedName>
    <definedName name="F_marża_PW">'[3]odc. F'!$I$18</definedName>
    <definedName name="F_marża_SW">'[3]odc. F'!$I$17</definedName>
    <definedName name="G_gw_suchocki">'[7]2.1.g'!$N$6</definedName>
    <definedName name="G_marża_PW">'[7]2.1.g'!$J$7</definedName>
    <definedName name="gest_KŁSM_kontrakt">'[5]cennik '!$E$51</definedName>
    <definedName name="gest_KŁSM_Yeoman">'[5]cennik '!$E$48</definedName>
    <definedName name="gest_piasek">'[5]cennik '!$E$57</definedName>
    <definedName name="gest_stab_1.5">'[5]cennik '!$E$40</definedName>
    <definedName name="gest_ście_AC8_kr1.2_oryg">'[5]cennik '!$E$16</definedName>
    <definedName name="gęst_KŁSM">#REF!</definedName>
    <definedName name="gęst_mas">'[3]odc. A'!$O$1</definedName>
    <definedName name="gęst_masa">#REF!</definedName>
    <definedName name="gęst_mrozoochr">'[3]odc. A'!$Q$1</definedName>
    <definedName name="gęst_stabil_1.5">'[3]odc. A'!$Q$2</definedName>
    <definedName name="gęst_stabil_C3.4">'[3]odc. A'!$Q$3</definedName>
    <definedName name="gotowa_naw_z_kost8">'[2]S1 DK22 - Królewo'!$W$57</definedName>
    <definedName name="gr">[10]Konwersja!$K$10</definedName>
    <definedName name="H_gw_suchocki">'[7]2.1.h'!$M$6</definedName>
    <definedName name="H_marża_PW">'[7]2.1.h'!$I$7</definedName>
    <definedName name="KŁSM_kontrakt">'[5]cennik '!$D$51</definedName>
    <definedName name="koszt_zesp_bit">'[2]ZESTAWIENIE MAS'!$M$3</definedName>
    <definedName name="kurs">4.2735</definedName>
    <definedName name="Marża_PW">'[11]KOSZTORYS OFERTOWY'!$H$5</definedName>
    <definedName name="Marża_SW">'[11]KOSZTORYS OFERTOWY'!$H$4</definedName>
    <definedName name="materiały">'[5]cennik '!$B$2:$B$106</definedName>
    <definedName name="NrKolumnyFormuly">#REF!</definedName>
    <definedName name="NrKolumnyWyniku">#REF!</definedName>
    <definedName name="_xlnm.Print_Area">#REF!</definedName>
    <definedName name="odl_masy">[5]budżet!$V$2</definedName>
    <definedName name="odsączająca">'[5]cennik '!$D$58</definedName>
    <definedName name="osoba_odpowiedzialna">'[3]lista wyboru'!$A$3:$A$14</definedName>
    <definedName name="piasek">'[5]cennik '!$D$57</definedName>
    <definedName name="podsypka_cem_1.4">'[5]cennik '!$D$36</definedName>
    <definedName name="podwykonawcy">'[5]cennik '!$G$114:$G$125</definedName>
    <definedName name="polbruk_8_kolor">'[5]cennik '!$D$74</definedName>
    <definedName name="przelicznik_kursowy_zł_EUR">'[12]B3 SUMA'!#REF!</definedName>
    <definedName name="razem">'[11]KOSZTORYS OFERTOWY'!$H$58</definedName>
    <definedName name="Razem_A">#REF!</definedName>
    <definedName name="Razem_A_brutto">'[3]odc. A'!$G$312</definedName>
    <definedName name="Razem_B">'[4]2.1.b'!$I$81</definedName>
    <definedName name="Razem_B_brutto">'[3]od. B'!$G$363</definedName>
    <definedName name="Razem_C">'[3]odc. C'!$I$273</definedName>
    <definedName name="Razem_C_brutto">'[3]odc. C'!$G$273</definedName>
    <definedName name="Razem_D">#REF!</definedName>
    <definedName name="Razem_D_brutto">#REF!</definedName>
    <definedName name="RAZEM_DROG">#REF!</definedName>
    <definedName name="Razem_E">'[3]odc. E'!$J$213</definedName>
    <definedName name="Razem_F">'[3]odc. F'!$I$110</definedName>
    <definedName name="robocizna">'[5]cennik '!$L$16:$L$41</definedName>
    <definedName name="SANIT">[6]SANIT!$K$7</definedName>
    <definedName name="SAP">[6]SAP!$K$7</definedName>
    <definedName name="sprzęt">'[5]cennik '!$G$2:$G$107</definedName>
    <definedName name="swin">[6]SWIN!$K$7</definedName>
    <definedName name="total">'[13]KOSZTORYS OFERTOWY'!$I$89</definedName>
    <definedName name="Total_222">[3]ZESTAWIENIE!$H$12</definedName>
    <definedName name="Total_koszt">[2]ZZK!$E$15</definedName>
    <definedName name="TRANSP">'[13]KOSZTORYS OFERTOWY'!$S$4</definedName>
    <definedName name="transport">'[5]cennik '!$L$2:$L$14</definedName>
    <definedName name="_xlnm.Print_Titles">#REF!</definedName>
    <definedName name="układ_kraw_ciężk">'[5]cennik '!$N$31</definedName>
    <definedName name="układ_kraw_lekki">'[5]cennik '!$N$32</definedName>
    <definedName name="wbud_mas">'[14]ZESTAWIENIE MAS'!$M$10</definedName>
    <definedName name="wiążąca_AC16W_kr3.4">'[5]cennik '!$D$6</definedName>
    <definedName name="zł">[10]Konwersja!$K$8</definedName>
    <definedName name="żwir_pobocza">'[5]cennik '!$D$56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3" l="1"/>
  <c r="F37" i="13"/>
  <c r="F36" i="13"/>
  <c r="D27" i="13"/>
  <c r="F27" i="13" s="1"/>
  <c r="F33" i="13"/>
  <c r="D32" i="13"/>
  <c r="F32" i="13" s="1"/>
  <c r="F30" i="13"/>
  <c r="F21" i="13"/>
  <c r="F14" i="13"/>
  <c r="D10" i="13"/>
  <c r="F10" i="13" s="1"/>
  <c r="D8" i="13"/>
  <c r="D9" i="13" s="1"/>
  <c r="F26" i="13"/>
  <c r="F18" i="13"/>
  <c r="F25" i="13"/>
  <c r="A17" i="13"/>
  <c r="A18" i="13" s="1"/>
  <c r="F17" i="13"/>
  <c r="F24" i="13" l="1"/>
  <c r="F13" i="13"/>
  <c r="F20" i="13"/>
  <c r="F8" i="13"/>
  <c r="F9" i="13"/>
  <c r="A20" i="13"/>
  <c r="A21" i="13" l="1"/>
  <c r="A24" i="13" s="1"/>
  <c r="F40" i="13"/>
  <c r="F41" i="13" s="1"/>
  <c r="F42" i="13" s="1"/>
  <c r="F43" i="13" s="1"/>
  <c r="A25" i="13" l="1"/>
  <c r="A26" i="13" s="1"/>
  <c r="A27" i="13" l="1"/>
  <c r="A32" i="13" s="1"/>
  <c r="A33" i="13" s="1"/>
</calcChain>
</file>

<file path=xl/sharedStrings.xml><?xml version="1.0" encoding="utf-8"?>
<sst xmlns="http://schemas.openxmlformats.org/spreadsheetml/2006/main" count="96" uniqueCount="53">
  <si>
    <t>Poz.</t>
  </si>
  <si>
    <t>Wyszczególnienie elementów rozliczeniowych                                            (Opis robót i obliczenie ich ilości)</t>
  </si>
  <si>
    <t>Jednostka</t>
  </si>
  <si>
    <t>Cena jednostkowa</t>
  </si>
  <si>
    <t>Wartość pozycji</t>
  </si>
  <si>
    <t>Nazwa</t>
  </si>
  <si>
    <t>Ilość</t>
  </si>
  <si>
    <t>mb</t>
  </si>
  <si>
    <t>szt.</t>
  </si>
  <si>
    <t>RAZEM (netto):</t>
  </si>
  <si>
    <t>PODATEK VAT 23 %:</t>
  </si>
  <si>
    <t>CENA OFERTOWA (brutto):</t>
  </si>
  <si>
    <t>*</t>
  </si>
  <si>
    <t>Rozbiórki elementów dróg, ogrodzeń i przepustów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</si>
  <si>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</si>
  <si>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- rozebranie podbudowy z kruszywa o grubości około 10 cm</t>
  </si>
  <si>
    <t>ROBOTY ZIEMNE</t>
  </si>
  <si>
    <t>___</t>
  </si>
  <si>
    <t>Wykonanie wykopów</t>
  </si>
  <si>
    <t>PODBUDOWY</t>
  </si>
  <si>
    <t>Podbudowa z kruszywa niezwiązanego</t>
  </si>
  <si>
    <t>Podbudowa z mieszanki związanej spoiwem hydraulicznym</t>
  </si>
  <si>
    <t>- grunt stabilizowany cementem Rm=2,5 Mpa gr. 10 cm</t>
  </si>
  <si>
    <t>NAWIERZCHNIE</t>
  </si>
  <si>
    <t>- nawierzchnia z kostki brukowej betonowej fazowanej koloru szarego gr. 6cm na podsypce cementowo - piaskowej gr. 3cm (chodniki)</t>
  </si>
  <si>
    <t>ELEMENTY ULIC</t>
  </si>
  <si>
    <t>Krawężniki betonowe</t>
  </si>
  <si>
    <t>- ustawienie krawężników betonowych 15x30x100 cm na ławie betonowej z oporem z betonu C12/15 i na podsypce 5 cm</t>
  </si>
  <si>
    <t>Betonowe obrzeże chodnikowe</t>
  </si>
  <si>
    <t>SUMA CZĘŚCIOWA</t>
  </si>
  <si>
    <t>2</t>
  </si>
  <si>
    <t>5</t>
  </si>
  <si>
    <t>- korytowanie podłoża pod konstrukcję chodnika na głębokość do 10 cm</t>
  </si>
  <si>
    <t>- rozbiórka nawierzchni z prefabrykowanych elementów betonowych i z masy bitumicznej (chodniki i zjazdy)</t>
  </si>
  <si>
    <t>„Budowa chodnika i ścieżki rowerowej przy ul. Krasickiego”</t>
  </si>
  <si>
    <t>- rozebranie kostki z istniejących chodników do przełożenia</t>
  </si>
  <si>
    <t>- podbudowa z kruszywa łamanego stabilizowanego mechanicznie gr. 10 cm chodnik</t>
  </si>
  <si>
    <t>- podbudowa z kruszywa łamanego stabilizowanego mechanicznie gr. 10 cm ścieżka</t>
  </si>
  <si>
    <t>- korytowanie podłoża pod konstrukcję ścieżki rowerowej na głębokość do 25 cm</t>
  </si>
  <si>
    <t>- oznakowanie poziome i pionowe</t>
  </si>
  <si>
    <t>kpl</t>
  </si>
  <si>
    <t>- nawierzchnia z z BA gr 5cm ścieżka</t>
  </si>
  <si>
    <t>Nawierzchnia z kostki brukowej betonowej i BA</t>
  </si>
  <si>
    <t>- płytki integracyjne</t>
  </si>
  <si>
    <t>drogowa - Krasickiego</t>
  </si>
  <si>
    <t>drzewa</t>
  </si>
  <si>
    <t>- wycinka 2 drzew</t>
  </si>
  <si>
    <t>- przesadzenie drzew</t>
  </si>
  <si>
    <t>ZIELEŃ i INNE</t>
  </si>
  <si>
    <t>- przesunięcie 3 słupów oświetleniowych</t>
  </si>
  <si>
    <t>inne</t>
  </si>
  <si>
    <t>- ustawienie obrzeży betonowych 30x8x100 cm na ławie betonowej i podsypce cementowo-piaskowej gr. 5 cm</t>
  </si>
  <si>
    <t>- nawierzchnia z kostki brukowej betonowej fazowanej koloru grafitowego gr. 8cm na podsypce cementowo - piaskowej gr. 3cm (zjazdy i separacja)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</si>
</sst>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CE"/>
      <family val="2"/>
      <charset val="238"/>
    </font>
    <font>
      <b/>
      <sz val="14"/>
      <name val="Arial Narrow"/>
      <family val="2"/>
      <charset val="238"/>
    </font>
    <font>
      <sz val="10"/>
      <name val="Arial"/>
      <family val="2"/>
      <charset val="238"/>
    </font>
    <font>
      <sz val="20"/>
      <name val="Arial Narrow"/>
      <family val="2"/>
      <charset val="238"/>
    </font>
    <font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4"/>
      <name val="Arial Narrow"/>
      <family val="2"/>
    </font>
    <font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indexed="42"/>
        <bgColor indexed="42"/>
      </patternFill>
    </fill>
  </fills>
  <borders count="24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7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9" fillId="0" borderId="0" applyFill="0" applyBorder="0" applyAlignment="0" applyProtection="0"/>
    <xf numFmtId="0" fontId="7" fillId="0" borderId="0"/>
  </cellStyleXfs>
  <cellXfs count="82">
    <xf numFmtId="0" fontId="0" fillId="0" borderId="0" xfId="0"/>
    <xf numFmtId="1" fontId="2" fillId="0" borderId="1" xfId="1" applyNumberFormat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1" fontId="3" fillId="0" borderId="7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center" vertical="center"/>
    </xf>
    <xf numFmtId="4" fontId="4" fillId="0" borderId="5" xfId="1" applyNumberFormat="1" applyFont="1" applyBorder="1" applyAlignment="1">
      <alignment horizontal="right" vertical="center" indent="1"/>
    </xf>
    <xf numFmtId="4" fontId="5" fillId="0" borderId="6" xfId="1" applyNumberFormat="1" applyFont="1" applyBorder="1" applyAlignment="1">
      <alignment horizontal="right" vertical="center" indent="1"/>
    </xf>
    <xf numFmtId="4" fontId="2" fillId="0" borderId="6" xfId="1" applyNumberFormat="1" applyFont="1" applyBorder="1" applyAlignment="1">
      <alignment horizontal="right" indent="1"/>
    </xf>
    <xf numFmtId="4" fontId="2" fillId="0" borderId="9" xfId="1" applyNumberFormat="1" applyFont="1" applyBorder="1" applyAlignment="1">
      <alignment horizontal="right" indent="1"/>
    </xf>
    <xf numFmtId="0" fontId="8" fillId="0" borderId="12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10" fillId="0" borderId="15" xfId="2" applyFont="1" applyBorder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1" fillId="0" borderId="16" xfId="2" applyFont="1" applyBorder="1" applyAlignment="1">
      <alignment horizontal="centerContinuous" wrapText="1"/>
    </xf>
    <xf numFmtId="1" fontId="4" fillId="3" borderId="4" xfId="1" applyNumberFormat="1" applyFont="1" applyFill="1" applyBorder="1" applyAlignment="1">
      <alignment horizontal="center" vertical="center"/>
    </xf>
    <xf numFmtId="49" fontId="2" fillId="3" borderId="5" xfId="1" applyNumberFormat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center" vertical="center"/>
    </xf>
    <xf numFmtId="2" fontId="5" fillId="3" borderId="5" xfId="1" applyNumberFormat="1" applyFont="1" applyFill="1" applyBorder="1" applyAlignment="1">
      <alignment horizontal="center" vertical="center"/>
    </xf>
    <xf numFmtId="2" fontId="13" fillId="3" borderId="5" xfId="1" applyNumberFormat="1" applyFont="1" applyFill="1" applyBorder="1" applyAlignment="1">
      <alignment horizontal="right" vertical="center"/>
    </xf>
    <xf numFmtId="2" fontId="5" fillId="3" borderId="6" xfId="1" applyNumberFormat="1" applyFont="1" applyFill="1" applyBorder="1" applyAlignment="1">
      <alignment horizontal="right" vertical="center"/>
    </xf>
    <xf numFmtId="49" fontId="2" fillId="4" borderId="4" xfId="1" applyNumberFormat="1" applyFont="1" applyFill="1" applyBorder="1" applyAlignment="1">
      <alignment horizontal="center" vertical="center" wrapText="1"/>
    </xf>
    <xf numFmtId="49" fontId="2" fillId="4" borderId="5" xfId="1" applyNumberFormat="1" applyFont="1" applyFill="1" applyBorder="1" applyAlignment="1">
      <alignment horizontal="left" vertical="center" wrapText="1"/>
    </xf>
    <xf numFmtId="0" fontId="15" fillId="4" borderId="5" xfId="1" applyFont="1" applyFill="1" applyBorder="1" applyAlignment="1">
      <alignment horizontal="center" vertical="center"/>
    </xf>
    <xf numFmtId="2" fontId="15" fillId="4" borderId="5" xfId="1" applyNumberFormat="1" applyFont="1" applyFill="1" applyBorder="1" applyAlignment="1">
      <alignment horizontal="center" vertical="center"/>
    </xf>
    <xf numFmtId="2" fontId="15" fillId="4" borderId="6" xfId="1" applyNumberFormat="1" applyFont="1" applyFill="1" applyBorder="1" applyAlignment="1">
      <alignment horizontal="center" vertical="center"/>
    </xf>
    <xf numFmtId="4" fontId="5" fillId="3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5" fillId="3" borderId="6" xfId="1" applyNumberFormat="1" applyFont="1" applyFill="1" applyBorder="1" applyAlignment="1">
      <alignment horizontal="center" vertical="center"/>
    </xf>
    <xf numFmtId="49" fontId="5" fillId="0" borderId="5" xfId="5" applyNumberFormat="1" applyFont="1" applyBorder="1" applyAlignment="1">
      <alignment horizontal="left" vertical="center" wrapText="1"/>
    </xf>
    <xf numFmtId="1" fontId="4" fillId="4" borderId="4" xfId="1" applyNumberFormat="1" applyFont="1" applyFill="1" applyBorder="1" applyAlignment="1">
      <alignment horizontal="center" vertical="center"/>
    </xf>
    <xf numFmtId="2" fontId="16" fillId="4" borderId="5" xfId="1" applyNumberFormat="1" applyFont="1" applyFill="1" applyBorder="1" applyAlignment="1">
      <alignment horizontal="center" vertical="center"/>
    </xf>
    <xf numFmtId="2" fontId="14" fillId="4" borderId="5" xfId="1" applyNumberFormat="1" applyFont="1" applyFill="1" applyBorder="1" applyAlignment="1">
      <alignment horizontal="center" vertical="center"/>
    </xf>
    <xf numFmtId="2" fontId="16" fillId="4" borderId="6" xfId="1" applyNumberFormat="1" applyFont="1" applyFill="1" applyBorder="1" applyAlignment="1">
      <alignment horizontal="center" vertical="center"/>
    </xf>
    <xf numFmtId="4" fontId="5" fillId="3" borderId="5" xfId="1" applyNumberFormat="1" applyFont="1" applyFill="1" applyBorder="1" applyAlignment="1">
      <alignment horizontal="right" vertical="center"/>
    </xf>
    <xf numFmtId="4" fontId="4" fillId="3" borderId="5" xfId="1" applyNumberFormat="1" applyFont="1" applyFill="1" applyBorder="1" applyAlignment="1">
      <alignment horizontal="right" vertical="center"/>
    </xf>
    <xf numFmtId="4" fontId="5" fillId="3" borderId="6" xfId="1" applyNumberFormat="1" applyFont="1" applyFill="1" applyBorder="1" applyAlignment="1">
      <alignment horizontal="right" vertical="center"/>
    </xf>
    <xf numFmtId="164" fontId="9" fillId="3" borderId="5" xfId="6" applyFill="1" applyBorder="1" applyAlignment="1">
      <alignment horizontal="center" vertical="center"/>
    </xf>
    <xf numFmtId="4" fontId="9" fillId="3" borderId="5" xfId="6" applyNumberFormat="1" applyFill="1" applyBorder="1" applyAlignment="1">
      <alignment horizontal="right" vertical="center"/>
    </xf>
    <xf numFmtId="4" fontId="9" fillId="3" borderId="6" xfId="6" applyNumberFormat="1" applyFill="1" applyBorder="1" applyAlignment="1">
      <alignment horizontal="right" vertical="center"/>
    </xf>
    <xf numFmtId="0" fontId="15" fillId="3" borderId="5" xfId="1" applyFont="1" applyFill="1" applyBorder="1" applyAlignment="1">
      <alignment horizontal="center" vertical="center"/>
    </xf>
    <xf numFmtId="2" fontId="16" fillId="3" borderId="5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2" fontId="16" fillId="3" borderId="6" xfId="1" applyNumberFormat="1" applyFont="1" applyFill="1" applyBorder="1" applyAlignment="1">
      <alignment horizontal="center" vertical="center"/>
    </xf>
    <xf numFmtId="4" fontId="16" fillId="3" borderId="5" xfId="1" applyNumberFormat="1" applyFont="1" applyFill="1" applyBorder="1" applyAlignment="1">
      <alignment horizontal="center" vertical="center"/>
    </xf>
    <xf numFmtId="4" fontId="14" fillId="3" borderId="5" xfId="1" applyNumberFormat="1" applyFont="1" applyFill="1" applyBorder="1" applyAlignment="1">
      <alignment horizontal="right" vertical="center"/>
    </xf>
    <xf numFmtId="4" fontId="16" fillId="3" borderId="6" xfId="1" applyNumberFormat="1" applyFont="1" applyFill="1" applyBorder="1" applyAlignment="1">
      <alignment horizontal="right" vertical="center"/>
    </xf>
    <xf numFmtId="1" fontId="4" fillId="0" borderId="20" xfId="1" applyNumberFormat="1" applyFont="1" applyBorder="1" applyAlignment="1">
      <alignment vertical="center"/>
    </xf>
    <xf numFmtId="1" fontId="4" fillId="0" borderId="21" xfId="1" applyNumberFormat="1" applyFont="1" applyBorder="1" applyAlignment="1">
      <alignment vertical="center"/>
    </xf>
    <xf numFmtId="49" fontId="6" fillId="0" borderId="21" xfId="1" applyNumberFormat="1" applyFont="1" applyBorder="1" applyAlignment="1">
      <alignment vertical="center" wrapText="1"/>
    </xf>
    <xf numFmtId="49" fontId="6" fillId="0" borderId="21" xfId="1" applyNumberFormat="1" applyFont="1" applyBorder="1" applyAlignment="1">
      <alignment horizontal="right" vertical="center"/>
    </xf>
    <xf numFmtId="4" fontId="6" fillId="0" borderId="22" xfId="1" applyNumberFormat="1" applyFont="1" applyBorder="1" applyAlignment="1">
      <alignment horizontal="right" vertical="center" wrapText="1" indent="1"/>
    </xf>
    <xf numFmtId="0" fontId="7" fillId="0" borderId="0" xfId="1" applyFont="1"/>
    <xf numFmtId="4" fontId="2" fillId="0" borderId="3" xfId="1" applyNumberFormat="1" applyFont="1" applyBorder="1" applyAlignment="1">
      <alignment horizontal="right" indent="1"/>
    </xf>
    <xf numFmtId="0" fontId="2" fillId="0" borderId="2" xfId="1" applyFont="1" applyBorder="1" applyAlignment="1">
      <alignment horizontal="left" vertical="center"/>
    </xf>
    <xf numFmtId="164" fontId="9" fillId="3" borderId="4" xfId="6" applyFill="1" applyBorder="1" applyAlignment="1">
      <alignment horizontal="center" vertical="center"/>
    </xf>
    <xf numFmtId="0" fontId="18" fillId="0" borderId="0" xfId="0" applyFont="1"/>
    <xf numFmtId="1" fontId="12" fillId="2" borderId="17" xfId="1" applyNumberFormat="1" applyFont="1" applyFill="1" applyBorder="1" applyAlignment="1">
      <alignment horizontal="center" vertical="center"/>
    </xf>
    <xf numFmtId="1" fontId="12" fillId="2" borderId="18" xfId="1" applyNumberFormat="1" applyFont="1" applyFill="1" applyBorder="1" applyAlignment="1">
      <alignment horizontal="center" vertical="center"/>
    </xf>
    <xf numFmtId="1" fontId="12" fillId="2" borderId="19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0" fontId="6" fillId="0" borderId="23" xfId="1" applyFont="1" applyBorder="1" applyAlignment="1">
      <alignment horizontal="right"/>
    </xf>
    <xf numFmtId="49" fontId="6" fillId="0" borderId="4" xfId="1" applyNumberFormat="1" applyFont="1" applyBorder="1" applyAlignment="1">
      <alignment horizontal="right" vertical="center"/>
    </xf>
    <xf numFmtId="49" fontId="6" fillId="0" borderId="5" xfId="1" applyNumberFormat="1" applyFont="1" applyBorder="1" applyAlignment="1">
      <alignment horizontal="right" vertical="center"/>
    </xf>
    <xf numFmtId="49" fontId="6" fillId="0" borderId="10" xfId="1" applyNumberFormat="1" applyFont="1" applyBorder="1" applyAlignment="1">
      <alignment horizontal="right" vertical="center"/>
    </xf>
    <xf numFmtId="49" fontId="6" fillId="0" borderId="7" xfId="1" applyNumberFormat="1" applyFont="1" applyBorder="1" applyAlignment="1">
      <alignment horizontal="right" vertical="center"/>
    </xf>
    <xf numFmtId="49" fontId="6" fillId="0" borderId="8" xfId="1" applyNumberFormat="1" applyFont="1" applyBorder="1" applyAlignment="1">
      <alignment horizontal="right" vertical="center"/>
    </xf>
    <xf numFmtId="49" fontId="6" fillId="0" borderId="11" xfId="1" applyNumberFormat="1" applyFont="1" applyBorder="1" applyAlignment="1">
      <alignment horizontal="right" vertical="center"/>
    </xf>
  </cellXfs>
  <cellStyles count="8">
    <cellStyle name="Dziesiętny 2" xfId="6" xr:uid="{00000000-0005-0000-0000-000000000000}"/>
    <cellStyle name="Normalny" xfId="0" builtinId="0"/>
    <cellStyle name="Normalny 15" xfId="1" xr:uid="{00000000-0005-0000-0000-000002000000}"/>
    <cellStyle name="Normalny 2 4" xfId="3" xr:uid="{00000000-0005-0000-0000-000003000000}"/>
    <cellStyle name="Normalny 4 2" xfId="7" xr:uid="{00000000-0005-0000-0000-000004000000}"/>
    <cellStyle name="Normalny_DK 15" xfId="2" xr:uid="{00000000-0005-0000-0000-000005000000}"/>
    <cellStyle name="Normalny_DK 63" xfId="5" xr:uid="{00000000-0005-0000-0000-000006000000}"/>
    <cellStyle name="Procentowy 5" xfId="4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T\ZBRO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yszkiewicz\PROJEKTY\DOCUME~1\PBRZUC~1\LOCALS~1\Temp\notes9A9E92\$zalozenia\XLS\zamiana%20kwoty%20na%20tekst\S&#322;ownie_bez_VB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UG/TUCHOLA/Ma&#322;a%20Komorza-D&#261;br&#243;wka/1.materia&#322;y%20do%20oferty/MA&#321;A%20KOMORZA%20-%20D&#260;BR&#211;WKA%20-%20kosztorys%202016-05-23%20POAN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ystryA/Ustawienia%20lokalne/Temporary%20Internet%20Files/OLK33/KOSZTORYSY%20OFERTOWE/CZESC%20D%20-%20Roboty%20branzowe/BRAN&#379;E%20kosztorysy%20-%20wersje%20elektroniczne/Chojnice-ofertowy-telekomunikacja(D9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UG/GRUDZI&#260;DZ/Wielkie%20Lniska/Za&#322;&#261;cznik%2011%20-%20Dokumentacja/WIELKIE%20LNISKA%20-%20kosztorys%20ofertowy%202016-05-23%20POA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PZD/Dworcowa%20w%20Czarnej%20Wodzie/1.materia&#322;y%20do%20oferty/PZD%20CZARNA%20WODA%20-%20kosztorys%202016-05-22%20K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PZD/Lichn&#243;wki/materia&#322;y%20do%20oferty/PZD%20MALBORK%20-%20Kosztorysy_ca&#322;o&#347;&#263;%202016-05-17%20PO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ZDW%20GDA&#323;SK/rozbudowa%20DW%20222%20Gda&#324;sk-%20Starogard%20Gda&#324;ski/KOSZTORYSY%20i%20przedmiary/DW%20222%20-%20odc%20A-F%20zestawienie%20kosztorys&#243;w%202016-06-03%20PO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GDDKiA/DK%2055%20Sztum/1.materia&#322;y%20do%20oferty/DK%2055%20SZTUM%20-%20kosztorysy%20ofertowe%202016-06-13%20PO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mil/AppData/Local/Microsoft/Windows/INetCache/Content.Outlook/QIGEX9YO/NOWOWIEJSKA%20-%20bud&#380;et%202016-07-08%20PO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szablon%20-%20koszt%20v.%20A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GDDKiA/GDA&#323;SK/DK%2055%20Sztum/1.materia&#322;y%20do%20oferty/DK%2055%20SZTUM%20-%20kosztorysy%20ofertowe%202016-06-13%20POA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ANDY%20S/DW%20212%20CHOJNICE%20-%20FA&#321;KOWSKI/DW212%20CHOJNICE%20kosztorys%20ofertowy%20PR&#211;WNANIE%20PDW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!!!%20PBD/PRZETARGI/ZDW%20GDA&#323;SK/rozbudowa%20DW%20222%20Gda&#324;sk-%20Starogard%20Gda&#324;ski/KOSZTORYSY%20i%20przedmiary/BUD&#379;ETY/DW%20222%20-%20Odc.%20D%20-%20bud&#380;et%202016-06-29%20PO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ys6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Konwersja"/>
      <sheetName val="Formuły z &quot;Konwersja&quot;"/>
      <sheetName val="Nazwy w &quot;Konwersja&quot;"/>
    </sheetNames>
    <sheetDataSet>
      <sheetData sheetId="0"/>
      <sheetData sheetId="1">
        <row r="8">
          <cell r="K8" t="str">
            <v>jedenaście milionów sto siedemdziesiąt osiem tysięcy pięćset czterdzieści dwa zł</v>
          </cell>
        </row>
        <row r="10">
          <cell r="K10" t="str">
            <v>siedemdziesiąt sześć gr.</v>
          </cell>
        </row>
      </sheetData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KOSZTORYS OFERTOWY"/>
    </sheetNames>
    <sheetDataSet>
      <sheetData sheetId="0" refreshError="1"/>
      <sheetData sheetId="1">
        <row r="4">
          <cell r="H4">
            <v>1</v>
          </cell>
        </row>
        <row r="5">
          <cell r="H5">
            <v>1</v>
          </cell>
        </row>
        <row r="58">
          <cell r="H58">
            <v>280817.25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3 SUMA"/>
      <sheetName val="B3-1"/>
      <sheetName val="B3-2"/>
      <sheetName val="B3-3"/>
      <sheetName val="B3-5"/>
      <sheetName val="B3-4"/>
      <sheetName val="B3-6"/>
      <sheetName val="B3-7"/>
      <sheetName val="B3-8"/>
      <sheetName val="B3-9"/>
      <sheetName val="B3-10"/>
      <sheetName val="B3-11"/>
      <sheetName val="B3-12"/>
      <sheetName val="B3-1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KOSZTORYS OFERTOWY"/>
      <sheetName val="Arkusz2"/>
    </sheetNames>
    <sheetDataSet>
      <sheetData sheetId="0"/>
      <sheetData sheetId="1">
        <row r="4">
          <cell r="S4">
            <v>18.25</v>
          </cell>
        </row>
        <row r="89">
          <cell r="I89">
            <v>607657.88</v>
          </cell>
        </row>
      </sheetData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 MAS"/>
      <sheetName val="cennik"/>
      <sheetName val="ZZK"/>
      <sheetName val="drogowe"/>
      <sheetName val="przepust"/>
      <sheetName val="przepust - wg Z"/>
      <sheetName val="UWAGI"/>
      <sheetName val="budżet"/>
    </sheetNames>
    <sheetDataSet>
      <sheetData sheetId="0">
        <row r="10">
          <cell r="M10">
            <v>31.6</v>
          </cell>
        </row>
      </sheetData>
      <sheetData sheetId="1">
        <row r="5">
          <cell r="C5">
            <v>127.21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 zrobić "/>
      <sheetName val="cennik"/>
      <sheetName val="ZESTAWIENIE MAS"/>
      <sheetName val="ZZK"/>
      <sheetName val="L1 most Lichnówki"/>
      <sheetName val="L2 chodnik Lisewo"/>
      <sheetName val="L3 Lichnowy - Tralewo"/>
      <sheetName val="L4 Lichnowy - Gnojewo"/>
      <sheetName val="M1 DK22 - Cisy"/>
      <sheetName val="M2 Tragamin - Świerki"/>
      <sheetName val="M3 Kamionka - Szawałd"/>
      <sheetName val="S1 DK22 - Królewo"/>
      <sheetName val="S2 etap II Parwark"/>
      <sheetName val="S2 etap I Parwark"/>
    </sheetNames>
    <sheetDataSet>
      <sheetData sheetId="0" refreshError="1"/>
      <sheetData sheetId="1" refreshError="1"/>
      <sheetData sheetId="2" refreshError="1">
        <row r="3">
          <cell r="M3">
            <v>6000</v>
          </cell>
        </row>
      </sheetData>
      <sheetData sheetId="3" refreshError="1">
        <row r="2">
          <cell r="E2">
            <v>1.0345</v>
          </cell>
        </row>
        <row r="15">
          <cell r="E15">
            <v>4103632.3199999994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7">
          <cell r="W57">
            <v>40.049999999999997</v>
          </cell>
        </row>
      </sheetData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wykaz ofert PW"/>
      <sheetName val="odc. A"/>
      <sheetName val="od. B"/>
      <sheetName val="odc. C"/>
      <sheetName val="odc. D"/>
      <sheetName val="odc. E"/>
      <sheetName val="odc. F"/>
      <sheetName val="lista wyboru"/>
      <sheetName val="wykaz PW"/>
    </sheetNames>
    <sheetDataSet>
      <sheetData sheetId="0" refreshError="1">
        <row r="1">
          <cell r="F1">
            <v>42551</v>
          </cell>
        </row>
        <row r="12">
          <cell r="H12">
            <v>4955301.12</v>
          </cell>
        </row>
      </sheetData>
      <sheetData sheetId="1" refreshError="1"/>
      <sheetData sheetId="2" refreshError="1">
        <row r="1">
          <cell r="O1">
            <v>2.4</v>
          </cell>
          <cell r="Q1">
            <v>1.85</v>
          </cell>
        </row>
        <row r="2">
          <cell r="Q2">
            <v>2</v>
          </cell>
          <cell r="AZ2">
            <v>1.1499999999999999</v>
          </cell>
        </row>
        <row r="3">
          <cell r="Q3">
            <v>2.15</v>
          </cell>
        </row>
        <row r="312">
          <cell r="G312">
            <v>418162.93</v>
          </cell>
        </row>
      </sheetData>
      <sheetData sheetId="3" refreshError="1">
        <row r="3">
          <cell r="I3">
            <v>1.1000000000000001</v>
          </cell>
        </row>
        <row r="4">
          <cell r="I4">
            <v>1.05</v>
          </cell>
        </row>
        <row r="363">
          <cell r="G363">
            <v>1339090.6000000001</v>
          </cell>
        </row>
      </sheetData>
      <sheetData sheetId="4" refreshError="1">
        <row r="273">
          <cell r="G273">
            <v>391660.39</v>
          </cell>
          <cell r="I273">
            <v>356766.45</v>
          </cell>
        </row>
      </sheetData>
      <sheetData sheetId="5" refreshError="1"/>
      <sheetData sheetId="6" refreshError="1">
        <row r="5">
          <cell r="J5">
            <v>1.1000000000000001</v>
          </cell>
        </row>
        <row r="6">
          <cell r="J6">
            <v>1.05</v>
          </cell>
        </row>
        <row r="213">
          <cell r="J213">
            <v>1050912.05</v>
          </cell>
        </row>
      </sheetData>
      <sheetData sheetId="7" refreshError="1">
        <row r="17">
          <cell r="I17">
            <v>1.1000000000000001</v>
          </cell>
        </row>
        <row r="18">
          <cell r="I18">
            <v>1.05</v>
          </cell>
        </row>
        <row r="110">
          <cell r="I110">
            <v>13379.59</v>
          </cell>
        </row>
      </sheetData>
      <sheetData sheetId="8" refreshError="1">
        <row r="3">
          <cell r="A3" t="str">
            <v>Beata</v>
          </cell>
        </row>
        <row r="4">
          <cell r="A4" t="str">
            <v>Irena</v>
          </cell>
        </row>
        <row r="5">
          <cell r="A5" t="str">
            <v>Iza</v>
          </cell>
        </row>
        <row r="6">
          <cell r="A6" t="str">
            <v>Kasia</v>
          </cell>
        </row>
        <row r="7">
          <cell r="A7" t="str">
            <v>Andrzej</v>
          </cell>
        </row>
        <row r="8">
          <cell r="A8" t="str">
            <v>Artur</v>
          </cell>
        </row>
        <row r="9">
          <cell r="A9" t="str">
            <v>Kamil</v>
          </cell>
        </row>
        <row r="10">
          <cell r="A10" t="str">
            <v>Rafał</v>
          </cell>
        </row>
        <row r="11">
          <cell r="A11" t="str">
            <v>Zbyszek</v>
          </cell>
        </row>
        <row r="12">
          <cell r="A12" t="str">
            <v>zaopatrzenie</v>
          </cell>
        </row>
        <row r="13">
          <cell r="A13">
            <v>0</v>
          </cell>
        </row>
        <row r="14">
          <cell r="A14">
            <v>0</v>
          </cell>
        </row>
      </sheetData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IENIE"/>
      <sheetName val="2.1.a"/>
      <sheetName val="2.1.b"/>
      <sheetName val="2.1.c"/>
      <sheetName val="2.1.d"/>
      <sheetName val="2.1.e"/>
      <sheetName val="2.1.f"/>
      <sheetName val="2.1.g"/>
      <sheetName val="2.1.h"/>
    </sheetNames>
    <sheetDataSet>
      <sheetData sheetId="0">
        <row r="2">
          <cell r="F2">
            <v>1</v>
          </cell>
        </row>
      </sheetData>
      <sheetData sheetId="1"/>
      <sheetData sheetId="2">
        <row r="6">
          <cell r="I6">
            <v>1</v>
          </cell>
        </row>
        <row r="81">
          <cell r="I81">
            <v>87344.39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ZESTAWIENIE MAS"/>
      <sheetName val="cennik "/>
      <sheetName val="budżet"/>
      <sheetName val="listy wyboru"/>
      <sheetName val="koszt ofertowy"/>
      <sheetName val="Arkusz1"/>
    </sheetNames>
    <sheetDataSet>
      <sheetData sheetId="0" refreshError="1"/>
      <sheetData sheetId="1" refreshError="1"/>
      <sheetData sheetId="2">
        <row r="2">
          <cell r="B2" t="str">
            <v>MMB</v>
          </cell>
          <cell r="G2" t="str">
            <v>Do masy</v>
          </cell>
          <cell r="L2" t="str">
            <v>transport łódką za tkm</v>
          </cell>
        </row>
        <row r="3">
          <cell r="B3" t="str">
            <v>Podbudowa AC22P KR3-6     3/R/14</v>
          </cell>
          <cell r="G3" t="str">
            <v>zespół bitumiczny</v>
          </cell>
          <cell r="L3" t="str">
            <v>transport łódką za 1h</v>
          </cell>
        </row>
        <row r="4">
          <cell r="B4" t="str">
            <v>Podbudowa AC22P KR1-2    4A/R/14</v>
          </cell>
          <cell r="G4" t="str">
            <v xml:space="preserve">Rozściełacz mas bit.Dynapac   F-181C/S </v>
          </cell>
          <cell r="L4" t="str">
            <v>transport 4 osiówką za tkm</v>
          </cell>
        </row>
        <row r="5">
          <cell r="B5" t="str">
            <v>Podbudowa AC16P KR1-2</v>
          </cell>
          <cell r="G5" t="str">
            <v>Rozsciełacz mas bit. Dynapac  F -181C</v>
          </cell>
          <cell r="L5" t="str">
            <v>transport 4 osiówką za 1h</v>
          </cell>
        </row>
        <row r="6">
          <cell r="B6" t="str">
            <v>Wiążąca AC16W KR3-4         10A/R/14</v>
          </cell>
          <cell r="D6">
            <v>127.20949999999999</v>
          </cell>
          <cell r="G6" t="str">
            <v>Walec ogumiony Bitelli</v>
          </cell>
          <cell r="L6" t="str">
            <v>transport 3 osiówką za 1h</v>
          </cell>
        </row>
        <row r="7">
          <cell r="B7" t="str">
            <v>Wiążąca AC16W KR3-6      18D</v>
          </cell>
          <cell r="G7" t="str">
            <v>Walec wibracyjny CC522 Dynapac</v>
          </cell>
          <cell r="L7" t="str">
            <v>STAR SKRZYNIOWY Z HDS</v>
          </cell>
        </row>
        <row r="8">
          <cell r="B8" t="str">
            <v>Wiążąca AC22W KR3-4     19B/R/15</v>
          </cell>
          <cell r="G8" t="str">
            <v>Walec kombinowany DYNAPAC CC232</v>
          </cell>
          <cell r="L8" t="str">
            <v>IVECO,MERCEDES SKRZYNIA+WYWROTKA+HDS</v>
          </cell>
        </row>
        <row r="9">
          <cell r="B9" t="str">
            <v>Wiążąca AC16W KR1-2    11B/R/14</v>
          </cell>
          <cell r="G9" t="str">
            <v>WALEC GŁADKI 2,5 T</v>
          </cell>
          <cell r="L9" t="str">
            <v>MAN-SAMOCHÓD SKRZYNIOWY+HIAB 8 ton</v>
          </cell>
        </row>
        <row r="10">
          <cell r="B10" t="str">
            <v>Wiążąca AC11W KR1-2    20/R/15</v>
          </cell>
          <cell r="G10" t="str">
            <v>frezarka 1 m</v>
          </cell>
          <cell r="L10" t="str">
            <v>MAN-SAMOCHÓD SKRZYNIOWY+HIAB pow. 10 ton</v>
          </cell>
        </row>
        <row r="11">
          <cell r="B11" t="str">
            <v>Ścieralna AC11S - remonty cząstkowe KR3-4      13R/R/14</v>
          </cell>
          <cell r="G11" t="str">
            <v>bobcat</v>
          </cell>
        </row>
        <row r="12">
          <cell r="B12" t="str">
            <v>Ścieralna AC11S -KR3-6 oryginał   17E</v>
          </cell>
          <cell r="G12" t="str">
            <v>ciągnik + szczotka</v>
          </cell>
          <cell r="L12" t="str">
            <v>ZESTAW NISKOPODWOZIOWY            25 ton i powyżej</v>
          </cell>
        </row>
        <row r="13">
          <cell r="B13" t="str">
            <v>Ścieralna AC11S - KR3-4 (zamiennik 17E)</v>
          </cell>
          <cell r="G13" t="str">
            <v>ciagnik z wodą</v>
          </cell>
          <cell r="L13" t="str">
            <v>ZESTAW NISKOPODWOZIOWY - tylko ciągnik</v>
          </cell>
        </row>
        <row r="14">
          <cell r="B14" t="str">
            <v>Ścieralna AC11S - KR1-2 12D/R/14 taka w papierach</v>
          </cell>
          <cell r="G14" t="str">
            <v>STAR ze skrapiarką i obsługą operatorską skrapiarki</v>
          </cell>
        </row>
        <row r="15">
          <cell r="B15" t="str">
            <v>Ścieralna AC11S - KR1-2(zamiennik)    12D/R/14</v>
          </cell>
          <cell r="G15" t="str">
            <v>sprężarka "atlas copco"</v>
          </cell>
        </row>
        <row r="16">
          <cell r="B16" t="str">
            <v xml:space="preserve">Ścieralna AC8S - KR3-4 </v>
          </cell>
          <cell r="E16">
            <v>2.3889999999999998</v>
          </cell>
          <cell r="L16" t="str">
            <v>robocizna obca bez sprzętu</v>
          </cell>
        </row>
        <row r="17">
          <cell r="B17" t="str">
            <v xml:space="preserve">Ścieralna AC8S - KR3-4 (zamiennik) </v>
          </cell>
          <cell r="G17" t="str">
            <v>Koparki</v>
          </cell>
          <cell r="L17" t="str">
            <v>profilowanie i zagęszczenie podłoża</v>
          </cell>
        </row>
        <row r="18">
          <cell r="B18" t="str">
            <v>Ścieralna AC5S - KR1-2 22/R/15 ścieżki rowerowe</v>
          </cell>
          <cell r="G18" t="str">
            <v>Koparka kołowa</v>
          </cell>
          <cell r="L18" t="str">
            <v>wbud. w-wy odsączającej / stabil. do 10 cm</v>
          </cell>
        </row>
        <row r="19">
          <cell r="B19" t="str">
            <v>SMA11 KR3-4  9/R/14</v>
          </cell>
          <cell r="G19" t="str">
            <v>koparka kołowa Liebher z młotem</v>
          </cell>
          <cell r="L19" t="str">
            <v>wbud. w-wy odsączającej / stabil. od 11 cm</v>
          </cell>
        </row>
        <row r="20">
          <cell r="B20" t="str">
            <v>SMA8 KR3-4     17G/R/15</v>
          </cell>
          <cell r="G20" t="str">
            <v>koparko-ładowarka</v>
          </cell>
          <cell r="L20" t="str">
            <v>uk.KŁSM do 10 cm</v>
          </cell>
        </row>
        <row r="21">
          <cell r="B21" t="str">
            <v>SMA16 JENA  30/R/15</v>
          </cell>
          <cell r="G21" t="str">
            <v>koparka gąsienicowa 1,4 m3 Caterpiler Cat 320, Liebher, Furukawa</v>
          </cell>
          <cell r="L21" t="str">
            <v>uk.KŁSM 11-20 cm</v>
          </cell>
        </row>
        <row r="22">
          <cell r="B22" t="str">
            <v>Ścieralna AC5S - KR1-2 22K/R/15 ścieżki rowerowe czerwone</v>
          </cell>
          <cell r="G22" t="str">
            <v>koparka gąsienicowa 1,1 m3 Liebher</v>
          </cell>
          <cell r="L22" t="str">
            <v>uk.KŁSM od 21 cm</v>
          </cell>
        </row>
        <row r="23">
          <cell r="B23" t="str">
            <v>SMA5 KR1-2 czerwone ścieżki koncepcja</v>
          </cell>
          <cell r="G23" t="str">
            <v>koparka gąsienicowa 2,6 m3 Volvo</v>
          </cell>
          <cell r="L23" t="str">
            <v>uk.kostki 6 cm</v>
          </cell>
        </row>
        <row r="24">
          <cell r="B24" t="str">
            <v>emulja afaltowa</v>
          </cell>
          <cell r="G24" t="str">
            <v>koparka gąsienicowa 1,8 m3 Liebher</v>
          </cell>
          <cell r="L24" t="str">
            <v>uk.kostki 8 cm</v>
          </cell>
        </row>
        <row r="25">
          <cell r="G25" t="str">
            <v>koparka gąsienicowa 1,5 m3 Daewoo kopanie + skarpowanie</v>
          </cell>
          <cell r="L25" t="str">
            <v>uk.kostki kam 18/20</v>
          </cell>
        </row>
        <row r="26">
          <cell r="B26" t="str">
            <v>BETONY</v>
          </cell>
          <cell r="L26" t="str">
            <v>uk.kostki kam 9/11</v>
          </cell>
        </row>
        <row r="27">
          <cell r="B27" t="str">
            <v>beton B-25       K - 3</v>
          </cell>
          <cell r="G27" t="str">
            <v>Ładowarki</v>
          </cell>
          <cell r="L27" t="str">
            <v>uk.płyt chodn. 50x50</v>
          </cell>
        </row>
        <row r="28">
          <cell r="B28" t="str">
            <v>beton B-25       K - 2</v>
          </cell>
          <cell r="G28" t="str">
            <v>BOBCAT+OSPRZĘT</v>
          </cell>
          <cell r="L28" t="str">
            <v>uk.płyt chodn. (20-35)x(20-35)</v>
          </cell>
        </row>
        <row r="29">
          <cell r="B29" t="str">
            <v>beton B-20       K - 3</v>
          </cell>
          <cell r="G29" t="str">
            <v>Ł-200</v>
          </cell>
          <cell r="L29" t="str">
            <v>uk.płyt MEBA</v>
          </cell>
        </row>
        <row r="30">
          <cell r="B30" t="str">
            <v>beton B-20       K - 2</v>
          </cell>
          <cell r="G30" t="str">
            <v>Ł-34</v>
          </cell>
          <cell r="L30" t="str">
            <v>uk.płyt YOMB</v>
          </cell>
        </row>
        <row r="31">
          <cell r="B31" t="str">
            <v>beton B-15       K - 3</v>
          </cell>
          <cell r="G31" t="str">
            <v>LIEBHERR 754 4,5 M3</v>
          </cell>
          <cell r="L31" t="str">
            <v>uk.kraw ciężkiego 20x30</v>
          </cell>
          <cell r="N31">
            <v>12</v>
          </cell>
        </row>
        <row r="32">
          <cell r="B32" t="str">
            <v>beton B-15       K - 2</v>
          </cell>
          <cell r="L32" t="str">
            <v>uk.kraw lekkiego 15x30</v>
          </cell>
          <cell r="N32">
            <v>10</v>
          </cell>
        </row>
        <row r="33">
          <cell r="B33" t="str">
            <v>beton B-10       K - 3</v>
          </cell>
          <cell r="G33" t="str">
            <v>Równiarki</v>
          </cell>
          <cell r="L33" t="str">
            <v>uk.opornika bet 12x25</v>
          </cell>
        </row>
        <row r="34">
          <cell r="B34" t="str">
            <v>beton B-10       K - 2</v>
          </cell>
          <cell r="D34">
            <v>130</v>
          </cell>
          <cell r="G34" t="str">
            <v>RÓWNIARKA MBU G50A</v>
          </cell>
          <cell r="L34" t="str">
            <v>uk.obrzeża 6</v>
          </cell>
        </row>
        <row r="35">
          <cell r="B35" t="str">
            <v>beton B-7,5      K - 2</v>
          </cell>
          <cell r="G35" t="str">
            <v>Równiarka Nobas</v>
          </cell>
          <cell r="L35" t="str">
            <v>uk.obrzeża 8</v>
          </cell>
        </row>
        <row r="36">
          <cell r="B36" t="str">
            <v>podsypka  1 : 4</v>
          </cell>
          <cell r="D36">
            <v>100</v>
          </cell>
          <cell r="L36" t="str">
            <v>uk.kraw kam 15</v>
          </cell>
        </row>
        <row r="37">
          <cell r="B37" t="str">
            <v>podsypka  1 : 8</v>
          </cell>
          <cell r="G37" t="str">
            <v>Boczniaki i rozściełacze do asfaltu lanego</v>
          </cell>
          <cell r="L37" t="str">
            <v>uk.kraw kam 20</v>
          </cell>
        </row>
        <row r="38">
          <cell r="B38" t="str">
            <v>stabilizacja. 2,5-5 MPa</v>
          </cell>
          <cell r="G38" t="str">
            <v>DEMAG 0,75 DO 1,5M   BOCZNIAK</v>
          </cell>
          <cell r="L38" t="str">
            <v>uk.opornika kam 12</v>
          </cell>
        </row>
        <row r="39">
          <cell r="B39" t="str">
            <v>stabilizacja 2,5 MPa</v>
          </cell>
          <cell r="G39" t="str">
            <v>DEMAG 0,5 DO 2,5M gr. 10cm  BOCZNIAK</v>
          </cell>
          <cell r="L39" t="str">
            <v>uk.kostki 30x30 10 cm</v>
          </cell>
        </row>
        <row r="40">
          <cell r="B40" t="str">
            <v>stabilizacja 1,5 MPa</v>
          </cell>
          <cell r="E40">
            <v>2</v>
          </cell>
          <cell r="G40" t="str">
            <v>DEMAG 0,5 DO 2,5M gr. Każdy dalszy 1cm  BOCZNIAK</v>
          </cell>
          <cell r="L40" t="str">
            <v>uk.kostki 30x30 12 cm</v>
          </cell>
        </row>
        <row r="41">
          <cell r="B41" t="str">
            <v>podbudowa  6 - 9 Mpa</v>
          </cell>
          <cell r="G41" t="str">
            <v>UKŁADARKA ASFALTU TWARDOLANEGO  SZER   3-4 M</v>
          </cell>
          <cell r="L41" t="str">
            <v>uk.płyt kamiennych 40x60 gr. 12 cm</v>
          </cell>
        </row>
        <row r="42">
          <cell r="B42" t="str">
            <v>podbudowa  3,5 - 5 Mpa</v>
          </cell>
        </row>
        <row r="43">
          <cell r="B43" t="str">
            <v>podbudowa 2,5 - 5 Mpa</v>
          </cell>
          <cell r="G43" t="str">
            <v>Remonter</v>
          </cell>
        </row>
        <row r="44">
          <cell r="B44" t="str">
            <v>bet. B - 20   zatoki autobus</v>
          </cell>
          <cell r="G44" t="str">
            <v>GRZANIE+TRANSPORT /Z OBSŁUGĄ PRACOWNIKA/</v>
          </cell>
        </row>
        <row r="45">
          <cell r="G45" t="str">
            <v>GRZANIE KOTŁA/ BEZ OBSŁUGI/</v>
          </cell>
        </row>
        <row r="46">
          <cell r="B46" t="str">
            <v xml:space="preserve">PODBUDOWY </v>
          </cell>
        </row>
        <row r="47">
          <cell r="B47" t="str">
            <v>KŁSM 0/63 Mirowo</v>
          </cell>
          <cell r="G47" t="str">
            <v>Kocioł grzewczy</v>
          </cell>
        </row>
        <row r="48">
          <cell r="B48" t="str">
            <v>KŁAM Yeoman 0/31,5</v>
          </cell>
          <cell r="E48">
            <v>2.2999999999999998</v>
          </cell>
          <cell r="G48" t="str">
            <v>GRZANIE KOTŁA</v>
          </cell>
        </row>
        <row r="49">
          <cell r="B49" t="str">
            <v>KŁSM Mibau</v>
          </cell>
          <cell r="G49" t="str">
            <v>GRZANIE KOTŁA+ TRANSPORT</v>
          </cell>
        </row>
        <row r="50">
          <cell r="B50" t="str">
            <v>KŁSM Gostomie</v>
          </cell>
        </row>
        <row r="51">
          <cell r="B51" t="str">
            <v>KŁSM kontrakt</v>
          </cell>
          <cell r="D51">
            <v>55</v>
          </cell>
          <cell r="E51">
            <v>2.2799999999999998</v>
          </cell>
          <cell r="G51" t="str">
            <v>Sprzęt inny</v>
          </cell>
        </row>
        <row r="52">
          <cell r="B52" t="str">
            <v>gruzobeton</v>
          </cell>
          <cell r="G52" t="str">
            <v>Kruszarka mobilna</v>
          </cell>
        </row>
        <row r="53">
          <cell r="B53" t="str">
            <v>PIASKI, ŻWIRY, POSPÓŁKI,</v>
          </cell>
        </row>
        <row r="54">
          <cell r="B54" t="str">
            <v>mrozoochronna</v>
          </cell>
          <cell r="G54" t="str">
            <v>Zagęszczarka</v>
          </cell>
        </row>
        <row r="55">
          <cell r="B55" t="str">
            <v>pospółka</v>
          </cell>
          <cell r="G55" t="str">
            <v>PŁYTOWA WACKER</v>
          </cell>
        </row>
        <row r="56">
          <cell r="B56" t="str">
            <v>żwiry na nawierzchnię, pobocza</v>
          </cell>
          <cell r="D56">
            <v>26</v>
          </cell>
          <cell r="G56" t="str">
            <v>PŁYTOWA PROJECT</v>
          </cell>
        </row>
        <row r="57">
          <cell r="B57" t="str">
            <v>piasek loco budowa</v>
          </cell>
          <cell r="D57">
            <v>12</v>
          </cell>
          <cell r="E57">
            <v>1.65</v>
          </cell>
          <cell r="G57" t="str">
            <v>GX390  Pałubicki, Wierdak</v>
          </cell>
        </row>
        <row r="58">
          <cell r="B58" t="str">
            <v>odsączająca</v>
          </cell>
          <cell r="D58">
            <v>20</v>
          </cell>
          <cell r="G58" t="str">
            <v>Dynapac 500 Ramirent</v>
          </cell>
        </row>
        <row r="59">
          <cell r="B59" t="str">
            <v>MATERIAŁY KAMIENNE</v>
          </cell>
          <cell r="G59" t="str">
            <v>Skrapiarka</v>
          </cell>
        </row>
        <row r="60">
          <cell r="B60" t="str">
            <v>kostka kamienna gr 11 cm</v>
          </cell>
          <cell r="G60" t="str">
            <v>skrapiarka PBD</v>
          </cell>
        </row>
        <row r="61">
          <cell r="B61" t="str">
            <v>kostka kamienna gr 18-20 cm</v>
          </cell>
          <cell r="G61" t="str">
            <v>frezarka za dzień - 2 m</v>
          </cell>
        </row>
        <row r="62">
          <cell r="B62" t="str">
            <v>Krawężnik kamienny 20x30x100</v>
          </cell>
          <cell r="G62" t="str">
            <v>frezarka za dzień - 1 m</v>
          </cell>
        </row>
        <row r="63">
          <cell r="B63" t="str">
            <v>krawężnik najazdowy kamienny 20x22x100</v>
          </cell>
          <cell r="G63" t="str">
            <v>Frezarka</v>
          </cell>
        </row>
        <row r="64">
          <cell r="B64" t="str">
            <v>Krawężnik kamienny 15x30x100</v>
          </cell>
          <cell r="G64" t="str">
            <v>Wirtgen 2000  DC i W2000 FREZ-BET</v>
          </cell>
        </row>
        <row r="65">
          <cell r="B65" t="str">
            <v>Kamień polny</v>
          </cell>
          <cell r="G65" t="str">
            <v>frezowanie miejskie do 1000 m2 od 0-4 cm</v>
          </cell>
        </row>
        <row r="66">
          <cell r="G66" t="str">
            <v xml:space="preserve">frezowanie miejskie do 1000 m2 za każdy następny cm </v>
          </cell>
        </row>
        <row r="67">
          <cell r="B67" t="str">
            <v>PREFABRYKATY BETONOWE</v>
          </cell>
          <cell r="G67" t="str">
            <v>frezowanie miejskie pow. 1000 m2 od 0-4 cm</v>
          </cell>
        </row>
        <row r="68">
          <cell r="B68" t="str">
            <v>Polbruk  loco budowa bez rozładunku / z rozładunkiem</v>
          </cell>
          <cell r="G68" t="str">
            <v xml:space="preserve">frezowanie miejskie pow. 1000 m2 za każdy następny cm </v>
          </cell>
        </row>
        <row r="69">
          <cell r="B69" t="str">
            <v>Polbruk gr .6 cm szara prostokąt, tetetka, eskoo, unikor</v>
          </cell>
          <cell r="G69" t="str">
            <v>frezowanie pozamiejskie do 1000 m2 od 0-4 cm</v>
          </cell>
        </row>
        <row r="70">
          <cell r="B70" t="str">
            <v>Polbruk gr. 6 cm kolor  prostokąt, tetetka, eskoo, unikor</v>
          </cell>
          <cell r="G70" t="str">
            <v xml:space="preserve">frezowanie pozamiejskie do 1000 m2 za każdy następny cm </v>
          </cell>
        </row>
        <row r="71">
          <cell r="B71" t="str">
            <v>Polbruk gr .6 cm szara prostokąt bezfazy</v>
          </cell>
          <cell r="G71" t="str">
            <v>frezowanie pozamiejskie pow. 1000 m2 od 0-4 cm</v>
          </cell>
        </row>
        <row r="72">
          <cell r="B72" t="str">
            <v>Polbruk gr .6 cm kolor  prostokąt bezfazy</v>
          </cell>
          <cell r="G72" t="str">
            <v xml:space="preserve">frezowanie pozamiejskie pow. 1000 m2 za każdy następny cm </v>
          </cell>
        </row>
        <row r="73">
          <cell r="B73" t="str">
            <v>Polbruk gr. 8 cm szara prostokąt, tetetka, eskoo, unikor</v>
          </cell>
          <cell r="G73" t="str">
            <v xml:space="preserve">frezownie cząstkowe </v>
          </cell>
        </row>
        <row r="74">
          <cell r="B74" t="str">
            <v>Polbruk gr. 8 cm kolor prostokąt, tetetka, eskoo, unikor</v>
          </cell>
          <cell r="D74">
            <v>25</v>
          </cell>
          <cell r="G74" t="str">
            <v>frezowanie betonu nawierzchniowego</v>
          </cell>
        </row>
        <row r="75">
          <cell r="B75" t="str">
            <v>Polbruk gr. 8 cm szara prostokąt, TT  bezfazy</v>
          </cell>
          <cell r="G75" t="str">
            <v>piła do cięcia</v>
          </cell>
        </row>
        <row r="76">
          <cell r="B76" t="str">
            <v>Polbruk gr. 8 cm kolor  prostokąt, TT  bezfazy</v>
          </cell>
          <cell r="G76" t="str">
            <v>Wirtgen 1000 C (1m) FREZ-BET - remonty</v>
          </cell>
        </row>
        <row r="77">
          <cell r="B77" t="str">
            <v>Płyta chodnikowa gładka gr. 7cm  50x50 szara</v>
          </cell>
          <cell r="G77" t="str">
            <v xml:space="preserve">frezowanie cząstkowe wcinki - remonty 1000 m2 od 0-4 cm </v>
          </cell>
        </row>
        <row r="78">
          <cell r="B78" t="str">
            <v>Płyta chodnikowa gładka gr. 7cm  50x50 kolor</v>
          </cell>
          <cell r="G78" t="str">
            <v>frezowanie cząstkowe wcinki - remonty 1000 m2 za każdy następny cm</v>
          </cell>
        </row>
        <row r="79">
          <cell r="B79" t="str">
            <v xml:space="preserve">Płyta ażurowa "MEBA" gr. 8 cm szara 40x60 </v>
          </cell>
          <cell r="G79" t="str">
            <v xml:space="preserve">frezowanie cząstkowe wcinki - remonty pow. 1000 m2 od 0-4 cm </v>
          </cell>
        </row>
        <row r="80">
          <cell r="B80" t="str">
            <v xml:space="preserve">Płyta ażurowa "MEBA" gr. 10cm szara 40x60 </v>
          </cell>
          <cell r="G80" t="str">
            <v xml:space="preserve">frezowanie cząstkowe wcinki - remonty pow. 1000 m2  za każdy następny cm </v>
          </cell>
        </row>
        <row r="81">
          <cell r="B81" t="str">
            <v>Płyta ażurowa "MEBA" gr. 12cm szara 40x60</v>
          </cell>
        </row>
        <row r="82">
          <cell r="B82" t="str">
            <v>Obrzeże trawnikowe 20x100 szare</v>
          </cell>
          <cell r="G82" t="str">
            <v>Dźwig</v>
          </cell>
        </row>
        <row r="83">
          <cell r="B83" t="str">
            <v>Obrzeże chodnikowe gr. 8cm   25x100  szare</v>
          </cell>
          <cell r="G83" t="str">
            <v>7 ton                     dojazd  5zł/km</v>
          </cell>
        </row>
        <row r="84">
          <cell r="B84" t="str">
            <v>Obrzeże chodnikowe gr. 8cm   30x100  szare</v>
          </cell>
          <cell r="G84" t="str">
            <v>13 ton                   dojazd 7zł/km</v>
          </cell>
        </row>
        <row r="85">
          <cell r="B85" t="str">
            <v>Krawężnik drogowy lekki  15x30x100  szary</v>
          </cell>
          <cell r="G85" t="str">
            <v>16 ton                  dojazd 11zl/km</v>
          </cell>
        </row>
        <row r="86">
          <cell r="B86" t="str">
            <v>Krawężnik drogowy lekki połówka  15x30x50  szary</v>
          </cell>
          <cell r="G86" t="str">
            <v>18 ton                  dojazd 12zł/km</v>
          </cell>
        </row>
        <row r="87">
          <cell r="B87" t="str">
            <v>Krawężnik drogowy ciężki  20x30x100  szary</v>
          </cell>
        </row>
        <row r="88">
          <cell r="B88" t="str">
            <v>Krawężnik drogowy niski  15x25x100  szary</v>
          </cell>
          <cell r="G88" t="str">
            <v>Ciągnik rolniczy, zamiatarka</v>
          </cell>
        </row>
        <row r="89">
          <cell r="B89" t="str">
            <v>Krawężnik najazdowy  15x22x100  szary</v>
          </cell>
          <cell r="G89" t="str">
            <v xml:space="preserve">URSUS,ZETOR, C-360 FARMER </v>
          </cell>
        </row>
        <row r="90">
          <cell r="B90" t="str">
            <v>Krawężnik drogowy - opornik  12x25x100  szary</v>
          </cell>
          <cell r="G90" t="str">
            <v>Z OSPRZĘTEM SZCZOTKA,BECZKA</v>
          </cell>
        </row>
        <row r="91">
          <cell r="B91" t="str">
            <v>Krawężnik łuk. zew. i wew.  15x30, r= 0,5; 1; 2; ; 5; 8 m szary</v>
          </cell>
          <cell r="G91" t="str">
            <v>MULTICAR SZCZOTKA,</v>
          </cell>
        </row>
        <row r="92">
          <cell r="B92" t="str">
            <v>Korytko ściekowe drogowe  33x60x15 szare</v>
          </cell>
          <cell r="G92" t="str">
            <v>VW SZCZOTKA, BECZKA</v>
          </cell>
        </row>
        <row r="93">
          <cell r="B93" t="str">
            <v>Korytko ściekowe trójkątne  35x50x20 szare</v>
          </cell>
        </row>
        <row r="94">
          <cell r="B94" t="str">
            <v>Korytko ściekowe chodnikowe 33x25x8 szare</v>
          </cell>
          <cell r="G94" t="str">
            <v>Walce</v>
          </cell>
        </row>
        <row r="95">
          <cell r="B95" t="str">
            <v xml:space="preserve">Kostka brukowa 30x30 gr.10 cm </v>
          </cell>
          <cell r="G95" t="str">
            <v>WIBRACYJNY HAMM, BOMAG- GŁADKI</v>
          </cell>
        </row>
        <row r="96">
          <cell r="B96" t="str">
            <v xml:space="preserve">Kostka brukowa 30x30 gr.12 cm </v>
          </cell>
          <cell r="G96" t="str">
            <v>STAVOSTROJ VV170 GŁADKI</v>
          </cell>
        </row>
        <row r="97">
          <cell r="B97" t="str">
            <v xml:space="preserve">Kostka brukowa 40x40 gr.12 cm </v>
          </cell>
          <cell r="G97" t="str">
            <v>WALEC  GŁADKI - MAŁY Techrob, Ewrom, PW kowalski</v>
          </cell>
        </row>
        <row r="98">
          <cell r="B98" t="str">
            <v>płytka chodnikowa 35x35x5 cm</v>
          </cell>
          <cell r="G98" t="str">
            <v>WALEC  GŁADKI - MAŁY /BEZ OBSŁUGI/ Techrob</v>
          </cell>
        </row>
        <row r="99">
          <cell r="B99" t="str">
            <v>Geosyntetyki</v>
          </cell>
          <cell r="G99" t="str">
            <v>WALEC GŁADKI 2,5 T  PW Kowalski</v>
          </cell>
        </row>
        <row r="100">
          <cell r="B100" t="str">
            <v>geosiatka na połączeniu nawierzchni</v>
          </cell>
          <cell r="G100" t="str">
            <v>WALEC AMMAN  HAMM GŁADKI</v>
          </cell>
        </row>
        <row r="101">
          <cell r="B101" t="str">
            <v>geosiatka typu georuszt</v>
          </cell>
        </row>
        <row r="102">
          <cell r="B102" t="str">
            <v>geotkanina</v>
          </cell>
          <cell r="G102" t="str">
            <v>Spycharki</v>
          </cell>
        </row>
        <row r="103">
          <cell r="B103" t="str">
            <v>płytka antypoślizgowa 35X35 kolor</v>
          </cell>
          <cell r="G103" t="str">
            <v>CAT D4C, KOMATSU D37</v>
          </cell>
        </row>
        <row r="104">
          <cell r="B104" t="str">
            <v>Gabiony 1x1x0,5</v>
          </cell>
          <cell r="G104" t="str">
            <v>LIEBHER TYP 712,TD-15C, KOMATSU</v>
          </cell>
        </row>
        <row r="105">
          <cell r="B105" t="str">
            <v>ZIELEŃ</v>
          </cell>
          <cell r="G105" t="str">
            <v>LIEBHER TYP 722 CAT D5HLGP KOMATSU</v>
          </cell>
        </row>
        <row r="106">
          <cell r="B106" t="str">
            <v>Krata trawnikowa parkingowa 50x50x4 cm</v>
          </cell>
          <cell r="G106" t="str">
            <v>D6R  Oltrans</v>
          </cell>
        </row>
        <row r="107">
          <cell r="G107" t="str">
            <v>KOMATSU 230 KM</v>
          </cell>
        </row>
        <row r="114">
          <cell r="G114" t="str">
            <v>Geodezja</v>
          </cell>
        </row>
        <row r="115">
          <cell r="G115" t="str">
            <v>przestawienie wiaty</v>
          </cell>
        </row>
        <row r="116">
          <cell r="G116" t="str">
            <v>nadzór przyrodniczy</v>
          </cell>
        </row>
        <row r="117">
          <cell r="G117" t="str">
            <v>nadzór archeologiczny</v>
          </cell>
        </row>
        <row r="118">
          <cell r="G118" t="str">
            <v>nadzór saperski</v>
          </cell>
        </row>
        <row r="120">
          <cell r="G120" t="str">
            <v>oznkowanie cienkowarstwowe</v>
          </cell>
        </row>
        <row r="121">
          <cell r="G121" t="str">
            <v>oznkowanie grubowarstwowe</v>
          </cell>
        </row>
        <row r="122">
          <cell r="G122" t="str">
            <v>PROJEKT ORGANIZACJI RUCHU</v>
          </cell>
        </row>
        <row r="123">
          <cell r="G123" t="str">
            <v>HUMUSOWANIE gr. 10 cm z obsiewem</v>
          </cell>
        </row>
      </sheetData>
      <sheetData sheetId="3">
        <row r="2">
          <cell r="V2">
            <v>20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nik"/>
      <sheetName val="PREL"/>
      <sheetName val="BUDOWLANE"/>
      <sheetName val="ELEKTRYCZNE"/>
      <sheetName val="SAP"/>
      <sheetName val="SWIN"/>
      <sheetName val="SANIT"/>
      <sheetName val="TES"/>
    </sheetNames>
    <sheetDataSet>
      <sheetData sheetId="0"/>
      <sheetData sheetId="1">
        <row r="18">
          <cell r="E18">
            <v>1</v>
          </cell>
        </row>
      </sheetData>
      <sheetData sheetId="2">
        <row r="7">
          <cell r="J7">
            <v>0</v>
          </cell>
        </row>
      </sheetData>
      <sheetData sheetId="3">
        <row r="7">
          <cell r="K7">
            <v>0</v>
          </cell>
        </row>
      </sheetData>
      <sheetData sheetId="4">
        <row r="7">
          <cell r="K7">
            <v>0</v>
          </cell>
        </row>
      </sheetData>
      <sheetData sheetId="5">
        <row r="7">
          <cell r="K7">
            <v>0</v>
          </cell>
        </row>
      </sheetData>
      <sheetData sheetId="6">
        <row r="7">
          <cell r="K7">
            <v>0</v>
          </cell>
        </row>
      </sheetData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taw. PW"/>
      <sheetName val="oferty PW"/>
      <sheetName val="ZESTAWIENIE"/>
      <sheetName val="2.1.a"/>
      <sheetName val="2.1.b"/>
      <sheetName val="2.1.c"/>
      <sheetName val="2.1.d"/>
      <sheetName val="2.1.e"/>
      <sheetName val="2.1.f"/>
      <sheetName val="2.1.g"/>
      <sheetName val="2.1.h"/>
      <sheetName val="DK 55 SZTUM - kosztorysy oferto"/>
    </sheetNames>
    <sheetDataSet>
      <sheetData sheetId="0">
        <row r="15">
          <cell r="F15">
            <v>0</v>
          </cell>
        </row>
      </sheetData>
      <sheetData sheetId="1">
        <row r="15">
          <cell r="F15">
            <v>0.01</v>
          </cell>
        </row>
      </sheetData>
      <sheetData sheetId="2">
        <row r="2">
          <cell r="F2">
            <v>1.0649999999999999</v>
          </cell>
        </row>
      </sheetData>
      <sheetData sheetId="3">
        <row r="6">
          <cell r="P6">
            <v>2.4</v>
          </cell>
        </row>
      </sheetData>
      <sheetData sheetId="4">
        <row r="6">
          <cell r="I6">
            <v>1.0649999999999999</v>
          </cell>
        </row>
      </sheetData>
      <sheetData sheetId="5">
        <row r="7">
          <cell r="K7">
            <v>1.0339</v>
          </cell>
        </row>
      </sheetData>
      <sheetData sheetId="6">
        <row r="7">
          <cell r="I7">
            <v>1.0339</v>
          </cell>
        </row>
      </sheetData>
      <sheetData sheetId="7">
        <row r="7">
          <cell r="I7">
            <v>1.0339</v>
          </cell>
        </row>
      </sheetData>
      <sheetData sheetId="8">
        <row r="7">
          <cell r="I7">
            <v>1.0339</v>
          </cell>
        </row>
      </sheetData>
      <sheetData sheetId="9">
        <row r="6">
          <cell r="N6">
            <v>0.97</v>
          </cell>
        </row>
        <row r="7">
          <cell r="J7">
            <v>1.0339</v>
          </cell>
        </row>
      </sheetData>
      <sheetData sheetId="10">
        <row r="6">
          <cell r="M6">
            <v>0.97</v>
          </cell>
        </row>
        <row r="7">
          <cell r="I7">
            <v>1.0339</v>
          </cell>
        </row>
      </sheetData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estaw PW"/>
      <sheetName val="TES"/>
      <sheetName val="ZOP"/>
      <sheetName val="1 AL. MB FATIMSKIEJ - PL. PIAST"/>
      <sheetName val="2 WYSZYŃSKIEGO - ALEJA BRZOZOWA"/>
    </sheetNames>
    <sheetDataSet>
      <sheetData sheetId="0"/>
      <sheetData sheetId="1"/>
      <sheetData sheetId="2"/>
      <sheetData sheetId="3">
        <row r="6">
          <cell r="AI6">
            <v>0.95</v>
          </cell>
        </row>
      </sheetData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kcja"/>
      <sheetName val="ZESTAWIENIE MAS"/>
      <sheetName val="cennik "/>
      <sheetName val="budżet"/>
      <sheetName val="listy wyboru"/>
      <sheetName val="odc. D"/>
      <sheetName val="Arkusz1"/>
    </sheetNames>
    <sheetDataSet>
      <sheetData sheetId="0"/>
      <sheetData sheetId="1"/>
      <sheetData sheetId="2">
        <row r="16">
          <cell r="L16" t="str">
            <v>robocizna obca bez sprzętu</v>
          </cell>
        </row>
        <row r="17">
          <cell r="L17" t="str">
            <v>profilowanie i zagęszczenie podłoża</v>
          </cell>
        </row>
        <row r="18">
          <cell r="L18" t="str">
            <v>wbud. w-wy odsączającej / stabil. do 10 cm</v>
          </cell>
        </row>
        <row r="19">
          <cell r="L19" t="str">
            <v>wbud. w-wy odsączającej / stabil. od 11 cm</v>
          </cell>
        </row>
        <row r="20">
          <cell r="L20" t="str">
            <v>uk.KŁSM do 10 cm</v>
          </cell>
        </row>
        <row r="21">
          <cell r="L21" t="str">
            <v>uk.KŁSM 11-20 cm</v>
          </cell>
        </row>
        <row r="22">
          <cell r="L22" t="str">
            <v>uk.KŁSM od 21 cm</v>
          </cell>
        </row>
        <row r="23">
          <cell r="L23" t="str">
            <v>uk.kostki 6 cm</v>
          </cell>
        </row>
        <row r="24">
          <cell r="L24" t="str">
            <v>uk.kostki 8 cm</v>
          </cell>
        </row>
        <row r="25">
          <cell r="L25" t="str">
            <v>uk.kostki kam 18/20</v>
          </cell>
        </row>
        <row r="26">
          <cell r="L26" t="str">
            <v>uk.kostki kam 9/11</v>
          </cell>
        </row>
        <row r="27">
          <cell r="L27" t="str">
            <v>uk.płyt chodn. 50x50</v>
          </cell>
        </row>
        <row r="28">
          <cell r="L28" t="str">
            <v>uk.płyt chodn. (20-35)x(20-35)</v>
          </cell>
        </row>
        <row r="29">
          <cell r="L29" t="str">
            <v>uk.płyt MEBA</v>
          </cell>
        </row>
        <row r="30">
          <cell r="L30" t="str">
            <v>uk.płyt YOMB</v>
          </cell>
        </row>
        <row r="31">
          <cell r="L31" t="str">
            <v>uk.kraw ciężkiego 20x30</v>
          </cell>
        </row>
        <row r="32">
          <cell r="L32" t="str">
            <v>uk.kraw lekkiego 15x30</v>
          </cell>
        </row>
        <row r="33">
          <cell r="L33" t="str">
            <v>uk.opornika bet 12x25</v>
          </cell>
        </row>
        <row r="34">
          <cell r="L34" t="str">
            <v>uk.obrzeża 6</v>
          </cell>
        </row>
        <row r="35">
          <cell r="L35" t="str">
            <v>uk.obrzeża 8</v>
          </cell>
        </row>
        <row r="36">
          <cell r="L36" t="str">
            <v>uk.kraw kam 15</v>
          </cell>
        </row>
        <row r="37">
          <cell r="L37" t="str">
            <v>uk.kraw kam 20</v>
          </cell>
        </row>
        <row r="38">
          <cell r="L38" t="str">
            <v>uk.opornika kam 12</v>
          </cell>
        </row>
        <row r="39">
          <cell r="L39" t="str">
            <v>uk.kostki 30x30 10 cm</v>
          </cell>
        </row>
        <row r="40">
          <cell r="L40" t="str">
            <v>uk.kostki 30x30 12 cm</v>
          </cell>
        </row>
        <row r="41">
          <cell r="L41" t="str">
            <v>uk.płyt kamiennych 40x60 gr. 12 cm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7C300-655E-4737-82E2-2E6998E001B3}">
  <sheetPr>
    <pageSetUpPr fitToPage="1"/>
  </sheetPr>
  <dimension ref="A1:F44"/>
  <sheetViews>
    <sheetView tabSelected="1" workbookViewId="0">
      <selection activeCell="I22" sqref="I22"/>
    </sheetView>
  </sheetViews>
  <sheetFormatPr defaultRowHeight="14.4" x14ac:dyDescent="0.3"/>
  <cols>
    <col min="1" max="1" width="5.109375" style="69" customWidth="1"/>
    <col min="2" max="2" width="51.33203125" customWidth="1"/>
    <col min="3" max="3" width="8.77734375" bestFit="1" customWidth="1"/>
    <col min="4" max="4" width="9.77734375" bestFit="1" customWidth="1"/>
    <col min="5" max="5" width="14.88671875" bestFit="1" customWidth="1"/>
    <col min="6" max="6" width="13" bestFit="1" customWidth="1"/>
    <col min="7" max="7" width="14.88671875" customWidth="1"/>
  </cols>
  <sheetData>
    <row r="1" spans="1:6" ht="18.600000000000001" thickTop="1" x14ac:dyDescent="0.35">
      <c r="A1" s="22"/>
      <c r="B1" s="23"/>
      <c r="C1" s="23"/>
      <c r="D1" s="23"/>
      <c r="E1" s="23"/>
      <c r="F1" s="24"/>
    </row>
    <row r="2" spans="1:6" ht="25.8" thickBot="1" x14ac:dyDescent="0.5">
      <c r="A2" s="25" t="s">
        <v>34</v>
      </c>
      <c r="B2" s="26"/>
      <c r="C2" s="26"/>
      <c r="D2" s="26"/>
      <c r="E2" s="26"/>
      <c r="F2" s="27"/>
    </row>
    <row r="3" spans="1:6" ht="28.2" thickTop="1" x14ac:dyDescent="0.3">
      <c r="A3" s="1" t="s">
        <v>0</v>
      </c>
      <c r="B3" s="2" t="s">
        <v>1</v>
      </c>
      <c r="C3" s="3" t="s">
        <v>2</v>
      </c>
      <c r="D3" s="67"/>
      <c r="E3" s="2" t="s">
        <v>3</v>
      </c>
      <c r="F3" s="4" t="s">
        <v>4</v>
      </c>
    </row>
    <row r="4" spans="1:6" x14ac:dyDescent="0.3">
      <c r="A4" s="5"/>
      <c r="B4" s="6"/>
      <c r="C4" s="7" t="s">
        <v>5</v>
      </c>
      <c r="D4" s="8" t="s">
        <v>6</v>
      </c>
      <c r="E4" s="6"/>
      <c r="F4" s="9"/>
    </row>
    <row r="5" spans="1:6" ht="15" thickBot="1" x14ac:dyDescent="0.35">
      <c r="A5" s="10">
        <v>1</v>
      </c>
      <c r="B5" s="11" t="s">
        <v>30</v>
      </c>
      <c r="C5" s="12">
        <v>3</v>
      </c>
      <c r="D5" s="12">
        <v>4</v>
      </c>
      <c r="E5" s="11" t="s">
        <v>31</v>
      </c>
      <c r="F5" s="13">
        <v>6</v>
      </c>
    </row>
    <row r="6" spans="1:6" ht="16.2" thickTop="1" x14ac:dyDescent="0.3">
      <c r="A6" s="70" t="s">
        <v>44</v>
      </c>
      <c r="B6" s="71"/>
      <c r="C6" s="71"/>
      <c r="D6" s="71"/>
      <c r="E6" s="71"/>
      <c r="F6" s="72"/>
    </row>
    <row r="7" spans="1:6" x14ac:dyDescent="0.3">
      <c r="A7" s="28" t="s">
        <v>12</v>
      </c>
      <c r="B7" s="29" t="s">
        <v>13</v>
      </c>
      <c r="C7" s="30"/>
      <c r="D7" s="31"/>
      <c r="E7" s="32"/>
      <c r="F7" s="33"/>
    </row>
    <row r="8" spans="1:6" ht="27.6" x14ac:dyDescent="0.3">
      <c r="A8" s="14">
        <v>1</v>
      </c>
      <c r="B8" s="15" t="s">
        <v>33</v>
      </c>
      <c r="C8" s="16" t="s">
        <v>14</v>
      </c>
      <c r="D8" s="17">
        <f>220*2.5</f>
        <v>550</v>
      </c>
      <c r="E8" s="18"/>
      <c r="F8" s="19">
        <f>ROUND($D8*E8,2)</f>
        <v>0</v>
      </c>
    </row>
    <row r="9" spans="1:6" ht="15.6" x14ac:dyDescent="0.3">
      <c r="A9" s="14">
        <v>2</v>
      </c>
      <c r="B9" s="15" t="s">
        <v>15</v>
      </c>
      <c r="C9" s="16" t="s">
        <v>14</v>
      </c>
      <c r="D9" s="17">
        <f>D8</f>
        <v>550</v>
      </c>
      <c r="E9" s="18"/>
      <c r="F9" s="19">
        <f>ROUND($D9*E9,2)</f>
        <v>0</v>
      </c>
    </row>
    <row r="10" spans="1:6" ht="15.6" x14ac:dyDescent="0.3">
      <c r="A10" s="14">
        <v>3</v>
      </c>
      <c r="B10" s="15" t="s">
        <v>35</v>
      </c>
      <c r="C10" s="16" t="s">
        <v>14</v>
      </c>
      <c r="D10" s="17">
        <f>150*2</f>
        <v>300</v>
      </c>
      <c r="E10" s="18"/>
      <c r="F10" s="19">
        <f>ROUND($D10*E10,2)</f>
        <v>0</v>
      </c>
    </row>
    <row r="11" spans="1:6" ht="15.6" x14ac:dyDescent="0.3">
      <c r="A11" s="34" t="s">
        <v>12</v>
      </c>
      <c r="B11" s="35" t="s">
        <v>16</v>
      </c>
      <c r="C11" s="36" t="s">
        <v>17</v>
      </c>
      <c r="D11" s="37" t="s">
        <v>17</v>
      </c>
      <c r="E11" s="37"/>
      <c r="F11" s="38" t="s">
        <v>17</v>
      </c>
    </row>
    <row r="12" spans="1:6" x14ac:dyDescent="0.3">
      <c r="A12" s="28" t="s">
        <v>12</v>
      </c>
      <c r="B12" s="29" t="s">
        <v>18</v>
      </c>
      <c r="C12" s="30"/>
      <c r="D12" s="39"/>
      <c r="E12" s="40"/>
      <c r="F12" s="41"/>
    </row>
    <row r="13" spans="1:6" ht="27.6" x14ac:dyDescent="0.3">
      <c r="A13" s="14">
        <v>3</v>
      </c>
      <c r="B13" s="42" t="s">
        <v>32</v>
      </c>
      <c r="C13" s="16" t="s">
        <v>14</v>
      </c>
      <c r="D13" s="17">
        <v>805</v>
      </c>
      <c r="E13" s="18"/>
      <c r="F13" s="19">
        <f>ROUND($D13*E13,2)</f>
        <v>0</v>
      </c>
    </row>
    <row r="14" spans="1:6" ht="27.6" x14ac:dyDescent="0.3">
      <c r="A14" s="14">
        <v>4</v>
      </c>
      <c r="B14" s="42" t="s">
        <v>38</v>
      </c>
      <c r="C14" s="16" t="s">
        <v>14</v>
      </c>
      <c r="D14" s="17">
        <v>805</v>
      </c>
      <c r="E14" s="18"/>
      <c r="F14" s="19">
        <f>ROUND($D14*E14,2)</f>
        <v>0</v>
      </c>
    </row>
    <row r="15" spans="1:6" ht="15.6" x14ac:dyDescent="0.3">
      <c r="A15" s="43" t="s">
        <v>12</v>
      </c>
      <c r="B15" s="35" t="s">
        <v>19</v>
      </c>
      <c r="C15" s="36" t="s">
        <v>17</v>
      </c>
      <c r="D15" s="44" t="s">
        <v>17</v>
      </c>
      <c r="E15" s="45"/>
      <c r="F15" s="46" t="s">
        <v>17</v>
      </c>
    </row>
    <row r="16" spans="1:6" x14ac:dyDescent="0.3">
      <c r="A16" s="28" t="s">
        <v>12</v>
      </c>
      <c r="B16" s="29" t="s">
        <v>20</v>
      </c>
      <c r="C16" s="30"/>
      <c r="D16" s="47"/>
      <c r="E16" s="48"/>
      <c r="F16" s="49"/>
    </row>
    <row r="17" spans="1:6" ht="27.6" x14ac:dyDescent="0.3">
      <c r="A17" s="14">
        <f>MAX(A11:A16)+1</f>
        <v>5</v>
      </c>
      <c r="B17" s="15" t="s">
        <v>36</v>
      </c>
      <c r="C17" s="16" t="s">
        <v>14</v>
      </c>
      <c r="D17" s="17">
        <v>805</v>
      </c>
      <c r="E17" s="18"/>
      <c r="F17" s="19">
        <f>ROUND($D17*E17,2)</f>
        <v>0</v>
      </c>
    </row>
    <row r="18" spans="1:6" ht="27.6" x14ac:dyDescent="0.3">
      <c r="A18" s="14">
        <f>MAX(A12:A17)+1</f>
        <v>6</v>
      </c>
      <c r="B18" s="15" t="s">
        <v>37</v>
      </c>
      <c r="C18" s="16" t="s">
        <v>14</v>
      </c>
      <c r="D18" s="17">
        <v>805</v>
      </c>
      <c r="E18" s="18"/>
      <c r="F18" s="19">
        <f>ROUND($D18*E18,2)</f>
        <v>0</v>
      </c>
    </row>
    <row r="19" spans="1:6" x14ac:dyDescent="0.3">
      <c r="A19" s="68" t="s">
        <v>12</v>
      </c>
      <c r="B19" s="29" t="s">
        <v>21</v>
      </c>
      <c r="C19" s="50"/>
      <c r="D19" s="51"/>
      <c r="E19" s="51"/>
      <c r="F19" s="52"/>
    </row>
    <row r="20" spans="1:6" ht="15.6" x14ac:dyDescent="0.3">
      <c r="A20" s="14">
        <f>MAX(A11:A19)+1</f>
        <v>7</v>
      </c>
      <c r="B20" s="15" t="s">
        <v>22</v>
      </c>
      <c r="C20" s="16" t="s">
        <v>14</v>
      </c>
      <c r="D20" s="17">
        <v>805</v>
      </c>
      <c r="E20" s="18"/>
      <c r="F20" s="19">
        <f>ROUND($D20*E20,2)</f>
        <v>0</v>
      </c>
    </row>
    <row r="21" spans="1:6" ht="15.6" x14ac:dyDescent="0.3">
      <c r="A21" s="14">
        <f>MAX(A12:A20)+1</f>
        <v>8</v>
      </c>
      <c r="B21" s="15" t="s">
        <v>22</v>
      </c>
      <c r="C21" s="16" t="s">
        <v>14</v>
      </c>
      <c r="D21" s="17">
        <v>805</v>
      </c>
      <c r="E21" s="18"/>
      <c r="F21" s="19">
        <f>ROUND($D21*E21,2)</f>
        <v>0</v>
      </c>
    </row>
    <row r="22" spans="1:6" ht="15.6" x14ac:dyDescent="0.3">
      <c r="A22" s="43" t="s">
        <v>12</v>
      </c>
      <c r="B22" s="35" t="s">
        <v>23</v>
      </c>
      <c r="C22" s="36" t="s">
        <v>17</v>
      </c>
      <c r="D22" s="44" t="s">
        <v>17</v>
      </c>
      <c r="E22" s="45"/>
      <c r="F22" s="46" t="s">
        <v>17</v>
      </c>
    </row>
    <row r="23" spans="1:6" x14ac:dyDescent="0.3">
      <c r="A23" s="28" t="s">
        <v>12</v>
      </c>
      <c r="B23" s="29" t="s">
        <v>42</v>
      </c>
      <c r="C23" s="30"/>
      <c r="D23" s="39"/>
      <c r="E23" s="48"/>
      <c r="F23" s="49"/>
    </row>
    <row r="24" spans="1:6" ht="27.6" x14ac:dyDescent="0.3">
      <c r="A24" s="14">
        <f>MAX(A13:A23)+1</f>
        <v>9</v>
      </c>
      <c r="B24" s="15" t="s">
        <v>24</v>
      </c>
      <c r="C24" s="16" t="s">
        <v>14</v>
      </c>
      <c r="D24" s="17">
        <v>805</v>
      </c>
      <c r="E24" s="18"/>
      <c r="F24" s="19">
        <f>ROUND($D24*E24,2)</f>
        <v>0</v>
      </c>
    </row>
    <row r="25" spans="1:6" ht="41.4" x14ac:dyDescent="0.3">
      <c r="A25" s="14">
        <f>MAX(A15:A24)+1</f>
        <v>10</v>
      </c>
      <c r="B25" s="15" t="s">
        <v>52</v>
      </c>
      <c r="C25" s="16" t="s">
        <v>14</v>
      </c>
      <c r="D25" s="17">
        <v>200</v>
      </c>
      <c r="E25" s="18"/>
      <c r="F25" s="19">
        <f>ROUND($D25*E25,2)</f>
        <v>0</v>
      </c>
    </row>
    <row r="26" spans="1:6" ht="15.6" x14ac:dyDescent="0.3">
      <c r="A26" s="14">
        <f>MAX(A16:A25)+1</f>
        <v>11</v>
      </c>
      <c r="B26" s="15" t="s">
        <v>41</v>
      </c>
      <c r="C26" s="16" t="s">
        <v>14</v>
      </c>
      <c r="D26" s="17">
        <v>805</v>
      </c>
      <c r="E26" s="18"/>
      <c r="F26" s="19">
        <f>ROUND($D26*E26,2)</f>
        <v>0</v>
      </c>
    </row>
    <row r="27" spans="1:6" ht="15.6" x14ac:dyDescent="0.3">
      <c r="A27" s="14">
        <f>MAX(A17:A26)+1</f>
        <v>12</v>
      </c>
      <c r="B27" s="15" t="s">
        <v>43</v>
      </c>
      <c r="C27" s="16" t="s">
        <v>14</v>
      </c>
      <c r="D27" s="17">
        <f>8*5*0.4</f>
        <v>16</v>
      </c>
      <c r="E27" s="18"/>
      <c r="F27" s="19">
        <f>ROUND($D27*E27,2)</f>
        <v>0</v>
      </c>
    </row>
    <row r="28" spans="1:6" ht="15.6" x14ac:dyDescent="0.3">
      <c r="A28" s="43" t="s">
        <v>12</v>
      </c>
      <c r="B28" s="35" t="s">
        <v>25</v>
      </c>
      <c r="C28" s="36" t="s">
        <v>17</v>
      </c>
      <c r="D28" s="44" t="s">
        <v>17</v>
      </c>
      <c r="E28" s="45"/>
      <c r="F28" s="46" t="s">
        <v>17</v>
      </c>
    </row>
    <row r="29" spans="1:6" ht="15.6" x14ac:dyDescent="0.3">
      <c r="A29" s="28" t="s">
        <v>12</v>
      </c>
      <c r="B29" s="29" t="s">
        <v>26</v>
      </c>
      <c r="C29" s="53"/>
      <c r="D29" s="54"/>
      <c r="E29" s="55"/>
      <c r="F29" s="56"/>
    </row>
    <row r="30" spans="1:6" ht="27.6" x14ac:dyDescent="0.3">
      <c r="A30" s="14">
        <v>12</v>
      </c>
      <c r="B30" s="15" t="s">
        <v>27</v>
      </c>
      <c r="C30" s="16" t="s">
        <v>7</v>
      </c>
      <c r="D30" s="17">
        <v>50</v>
      </c>
      <c r="E30" s="18"/>
      <c r="F30" s="19">
        <f>ROUND($D30*E30,2)</f>
        <v>0</v>
      </c>
    </row>
    <row r="31" spans="1:6" ht="15.6" x14ac:dyDescent="0.3">
      <c r="A31" s="28" t="s">
        <v>12</v>
      </c>
      <c r="B31" s="29" t="s">
        <v>28</v>
      </c>
      <c r="C31" s="53"/>
      <c r="D31" s="57"/>
      <c r="E31" s="58"/>
      <c r="F31" s="59"/>
    </row>
    <row r="32" spans="1:6" ht="27.6" x14ac:dyDescent="0.3">
      <c r="A32" s="14">
        <f>MAX(A24:A31)+1</f>
        <v>13</v>
      </c>
      <c r="B32" s="15" t="s">
        <v>51</v>
      </c>
      <c r="C32" s="16" t="s">
        <v>7</v>
      </c>
      <c r="D32" s="17">
        <f>400*4</f>
        <v>1600</v>
      </c>
      <c r="E32" s="18"/>
      <c r="F32" s="19">
        <f>ROUND($D32*E32,2)</f>
        <v>0</v>
      </c>
    </row>
    <row r="33" spans="1:6" x14ac:dyDescent="0.3">
      <c r="A33" s="14">
        <f>MAX(A25:A32)+1</f>
        <v>14</v>
      </c>
      <c r="B33" s="15" t="s">
        <v>39</v>
      </c>
      <c r="C33" s="16" t="s">
        <v>40</v>
      </c>
      <c r="D33" s="17">
        <v>1</v>
      </c>
      <c r="E33" s="18"/>
      <c r="F33" s="19">
        <f>ROUND($D33*E33,2)</f>
        <v>0</v>
      </c>
    </row>
    <row r="34" spans="1:6" ht="15.6" x14ac:dyDescent="0.3">
      <c r="A34" s="43" t="s">
        <v>12</v>
      </c>
      <c r="B34" s="35" t="s">
        <v>48</v>
      </c>
      <c r="C34" s="36" t="s">
        <v>17</v>
      </c>
      <c r="D34" s="44" t="s">
        <v>17</v>
      </c>
      <c r="E34" s="45"/>
      <c r="F34" s="46" t="s">
        <v>17</v>
      </c>
    </row>
    <row r="35" spans="1:6" ht="15.6" x14ac:dyDescent="0.3">
      <c r="A35" s="28" t="s">
        <v>12</v>
      </c>
      <c r="B35" s="29" t="s">
        <v>45</v>
      </c>
      <c r="C35" s="53"/>
      <c r="D35" s="54"/>
      <c r="E35" s="55"/>
      <c r="F35" s="56"/>
    </row>
    <row r="36" spans="1:6" x14ac:dyDescent="0.3">
      <c r="A36" s="14">
        <v>15</v>
      </c>
      <c r="B36" s="15" t="s">
        <v>46</v>
      </c>
      <c r="C36" s="16" t="s">
        <v>8</v>
      </c>
      <c r="D36" s="17">
        <v>2</v>
      </c>
      <c r="E36" s="18"/>
      <c r="F36" s="19">
        <f>ROUND($D36*E36,2)</f>
        <v>0</v>
      </c>
    </row>
    <row r="37" spans="1:6" x14ac:dyDescent="0.3">
      <c r="A37" s="14">
        <v>16</v>
      </c>
      <c r="B37" s="15" t="s">
        <v>47</v>
      </c>
      <c r="C37" s="16" t="s">
        <v>8</v>
      </c>
      <c r="D37" s="17">
        <v>9</v>
      </c>
      <c r="E37" s="18"/>
      <c r="F37" s="19">
        <f>ROUND($D37*E37,2)</f>
        <v>0</v>
      </c>
    </row>
    <row r="38" spans="1:6" ht="15.6" x14ac:dyDescent="0.3">
      <c r="A38" s="28" t="s">
        <v>12</v>
      </c>
      <c r="B38" s="29" t="s">
        <v>50</v>
      </c>
      <c r="C38" s="53"/>
      <c r="D38" s="54"/>
      <c r="E38" s="55"/>
      <c r="F38" s="56"/>
    </row>
    <row r="39" spans="1:6" x14ac:dyDescent="0.3">
      <c r="A39" s="14">
        <v>17</v>
      </c>
      <c r="B39" s="15" t="s">
        <v>49</v>
      </c>
      <c r="C39" s="16" t="s">
        <v>8</v>
      </c>
      <c r="D39" s="17">
        <v>3</v>
      </c>
      <c r="E39" s="18"/>
      <c r="F39" s="19">
        <f>ROUND($D39*E39,2)</f>
        <v>0</v>
      </c>
    </row>
    <row r="40" spans="1:6" ht="15" thickBot="1" x14ac:dyDescent="0.35">
      <c r="A40" s="60"/>
      <c r="B40" s="61"/>
      <c r="C40" s="62"/>
      <c r="D40" s="62"/>
      <c r="E40" s="63" t="s">
        <v>29</v>
      </c>
      <c r="F40" s="64">
        <f>SUBTOTAL(9,F8:F32)</f>
        <v>0</v>
      </c>
    </row>
    <row r="41" spans="1:6" ht="15" thickTop="1" x14ac:dyDescent="0.3">
      <c r="A41" s="65"/>
      <c r="B41" s="65"/>
      <c r="C41" s="73" t="s">
        <v>9</v>
      </c>
      <c r="D41" s="74"/>
      <c r="E41" s="75"/>
      <c r="F41" s="66">
        <f>SUBTOTAL(9,F6:F40)</f>
        <v>0</v>
      </c>
    </row>
    <row r="42" spans="1:6" x14ac:dyDescent="0.3">
      <c r="A42" s="65"/>
      <c r="B42" s="65"/>
      <c r="C42" s="76" t="s">
        <v>10</v>
      </c>
      <c r="D42" s="77"/>
      <c r="E42" s="78"/>
      <c r="F42" s="20">
        <f>ROUND(F41*0.23,2)</f>
        <v>0</v>
      </c>
    </row>
    <row r="43" spans="1:6" ht="15" thickBot="1" x14ac:dyDescent="0.35">
      <c r="A43" s="65"/>
      <c r="B43" s="65"/>
      <c r="C43" s="79" t="s">
        <v>11</v>
      </c>
      <c r="D43" s="80"/>
      <c r="E43" s="81"/>
      <c r="F43" s="21">
        <f>SUM(F41:F42)</f>
        <v>0</v>
      </c>
    </row>
    <row r="44" spans="1:6" ht="15" thickTop="1" x14ac:dyDescent="0.3"/>
  </sheetData>
  <mergeCells count="4">
    <mergeCell ref="A6:F6"/>
    <mergeCell ref="C41:E41"/>
    <mergeCell ref="C42:E42"/>
    <mergeCell ref="C43:E43"/>
  </mergeCells>
  <phoneticPr fontId="17" type="noConversion"/>
  <conditionalFormatting sqref="E8:F10">
    <cfRule type="cellIs" dxfId="5" priority="6" stopIfTrue="1" operator="equal">
      <formula>0</formula>
    </cfRule>
  </conditionalFormatting>
  <conditionalFormatting sqref="E13:F14">
    <cfRule type="cellIs" dxfId="4" priority="9" stopIfTrue="1" operator="equal">
      <formula>0</formula>
    </cfRule>
  </conditionalFormatting>
  <conditionalFormatting sqref="E17:F18 E20:F21 E32:F33">
    <cfRule type="cellIs" dxfId="3" priority="7" stopIfTrue="1" operator="equal">
      <formula>0</formula>
    </cfRule>
  </conditionalFormatting>
  <conditionalFormatting sqref="E24:F27">
    <cfRule type="cellIs" dxfId="2" priority="3" stopIfTrue="1" operator="equal">
      <formula>0</formula>
    </cfRule>
  </conditionalFormatting>
  <conditionalFormatting sqref="E30:F30">
    <cfRule type="cellIs" dxfId="1" priority="4" stopIfTrue="1" operator="equal">
      <formula>0</formula>
    </cfRule>
  </conditionalFormatting>
  <conditionalFormatting sqref="E36:F37 E39:F3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Krasickiego chodnik i ścieżka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Rozmus</dc:creator>
  <cp:lastModifiedBy>Janusz Karczyński</cp:lastModifiedBy>
  <cp:lastPrinted>2023-03-22T07:14:32Z</cp:lastPrinted>
  <dcterms:created xsi:type="dcterms:W3CDTF">2016-09-02T10:47:54Z</dcterms:created>
  <dcterms:modified xsi:type="dcterms:W3CDTF">2023-11-07T17:45:18Z</dcterms:modified>
</cp:coreProperties>
</file>