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YSK01\Zamowienia\1 MONIKA 2023 r\25_APT_Dostawa jednorazowych wyrobów medycznych (do APT.10.2023)\2. ROBOCZE\"/>
    </mc:Choice>
  </mc:AlternateContent>
  <bookViews>
    <workbookView xWindow="0" yWindow="0" windowWidth="22230" windowHeight="11010" tabRatio="949" activeTab="5"/>
  </bookViews>
  <sheets>
    <sheet name="Część nr 1" sheetId="29" r:id="rId1"/>
    <sheet name="Część nr 2" sheetId="6" r:id="rId2"/>
    <sheet name="Część nr 3" sheetId="9" r:id="rId3"/>
    <sheet name="Część nr 4" sheetId="13" r:id="rId4"/>
    <sheet name="Część nr 5" sheetId="18" r:id="rId5"/>
    <sheet name="Część nr 6" sheetId="30" r:id="rId6"/>
  </sheets>
  <definedNames>
    <definedName name="_xlnm.Print_Area" localSheetId="0">'Część nr 1'!$A$1:$N$8</definedName>
    <definedName name="_xlnm.Print_Area" localSheetId="1">'Część nr 2'!$A$1:$O$20</definedName>
    <definedName name="_xlnm.Print_Area" localSheetId="2">'Część nr 3'!$A$1:$O$28</definedName>
    <definedName name="_xlnm.Print_Area" localSheetId="3">'Część nr 4'!$A$1:$M$8</definedName>
    <definedName name="_xlnm.Print_Area" localSheetId="4">'Część nr 5'!$A$1:$O$14</definedName>
    <definedName name="_xlnm.Print_Area" localSheetId="5">'Część nr 6'!$A$1:$O$8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13" l="1"/>
  <c r="H6" i="13"/>
  <c r="J21" i="9"/>
  <c r="J22" i="9" s="1"/>
  <c r="J23" i="9" s="1"/>
  <c r="I21" i="9"/>
  <c r="I22" i="9" s="1"/>
  <c r="I23" i="9" s="1"/>
  <c r="I5" i="30"/>
  <c r="H5" i="30"/>
  <c r="J5" i="30" s="1"/>
  <c r="H7" i="18"/>
  <c r="I7" i="18"/>
  <c r="J7" i="18"/>
  <c r="H8" i="18"/>
  <c r="J8" i="18" s="1"/>
  <c r="I8" i="18"/>
  <c r="H9" i="18"/>
  <c r="I9" i="18"/>
  <c r="J9" i="18"/>
  <c r="H10" i="18"/>
  <c r="J10" i="18" s="1"/>
  <c r="I10" i="18"/>
  <c r="H11" i="18"/>
  <c r="I11" i="18"/>
  <c r="J11" i="18"/>
  <c r="H6" i="18"/>
  <c r="J6" i="18" s="1"/>
  <c r="J12" i="18" s="1"/>
  <c r="I6" i="18"/>
  <c r="I12" i="18" s="1"/>
  <c r="I5" i="18"/>
  <c r="H5" i="18"/>
  <c r="J5" i="18" s="1"/>
  <c r="J20" i="6"/>
  <c r="I20" i="6"/>
  <c r="J19" i="6"/>
  <c r="I19" i="6"/>
  <c r="H5" i="13"/>
  <c r="G5" i="13"/>
  <c r="I5" i="13" s="1"/>
  <c r="H6" i="9"/>
  <c r="J6" i="9" s="1"/>
  <c r="I6" i="9"/>
  <c r="H7" i="9"/>
  <c r="J7" i="9" s="1"/>
  <c r="I7" i="9"/>
  <c r="H8" i="9"/>
  <c r="I8" i="9"/>
  <c r="J8" i="9"/>
  <c r="H9" i="9"/>
  <c r="I9" i="9"/>
  <c r="J9" i="9"/>
  <c r="H10" i="9"/>
  <c r="I10" i="9"/>
  <c r="J10" i="9"/>
  <c r="H11" i="9"/>
  <c r="J11" i="9" s="1"/>
  <c r="I11" i="9"/>
  <c r="H12" i="9"/>
  <c r="I12" i="9"/>
  <c r="J12" i="9"/>
  <c r="H13" i="9"/>
  <c r="I13" i="9"/>
  <c r="J13" i="9"/>
  <c r="H14" i="9"/>
  <c r="I14" i="9"/>
  <c r="J14" i="9"/>
  <c r="H15" i="9"/>
  <c r="J15" i="9" s="1"/>
  <c r="I15" i="9"/>
  <c r="H16" i="9"/>
  <c r="I16" i="9"/>
  <c r="J16" i="9"/>
  <c r="H17" i="9"/>
  <c r="I17" i="9"/>
  <c r="J17" i="9"/>
  <c r="H18" i="9"/>
  <c r="I18" i="9"/>
  <c r="J18" i="9"/>
  <c r="H19" i="9"/>
  <c r="J19" i="9" s="1"/>
  <c r="I19" i="9"/>
  <c r="H20" i="9"/>
  <c r="I20" i="9"/>
  <c r="J20" i="9"/>
  <c r="I5" i="9"/>
  <c r="H5" i="9"/>
  <c r="J5" i="9" s="1"/>
  <c r="H5" i="6"/>
  <c r="J5" i="6" s="1"/>
  <c r="J18" i="6" s="1"/>
  <c r="H6" i="6"/>
  <c r="J6" i="6" s="1"/>
  <c r="I6" i="6"/>
  <c r="H7" i="6"/>
  <c r="I7" i="6"/>
  <c r="J7" i="6"/>
  <c r="H8" i="6"/>
  <c r="I8" i="6"/>
  <c r="J8" i="6"/>
  <c r="H9" i="6"/>
  <c r="I9" i="6"/>
  <c r="J9" i="6"/>
  <c r="H10" i="6"/>
  <c r="I10" i="6"/>
  <c r="J10" i="6"/>
  <c r="H11" i="6"/>
  <c r="I11" i="6"/>
  <c r="J11" i="6"/>
  <c r="H12" i="6"/>
  <c r="I12" i="6"/>
  <c r="J12" i="6"/>
  <c r="H13" i="6"/>
  <c r="I13" i="6"/>
  <c r="J13" i="6"/>
  <c r="H14" i="6"/>
  <c r="I14" i="6"/>
  <c r="J14" i="6"/>
  <c r="H15" i="6"/>
  <c r="I15" i="6"/>
  <c r="J15" i="6"/>
  <c r="H16" i="6"/>
  <c r="I16" i="6"/>
  <c r="J16" i="6"/>
  <c r="H17" i="6"/>
  <c r="I17" i="6"/>
  <c r="J17" i="6"/>
  <c r="I5" i="6"/>
  <c r="I18" i="6" s="1"/>
  <c r="G5" i="29"/>
  <c r="I5" i="29" s="1"/>
  <c r="H5" i="29"/>
  <c r="H6" i="29" s="1"/>
  <c r="I7" i="13" l="1"/>
  <c r="I8" i="13" s="1"/>
  <c r="H7" i="29"/>
  <c r="H8" i="29"/>
  <c r="I6" i="29"/>
  <c r="I7" i="29"/>
  <c r="I8" i="29" s="1"/>
  <c r="I13" i="18" l="1"/>
  <c r="I14" i="18" s="1"/>
  <c r="I6" i="30" l="1"/>
  <c r="I8" i="30" l="1"/>
  <c r="J6" i="30"/>
  <c r="I7" i="30"/>
  <c r="J13" i="18"/>
  <c r="J14" i="18" s="1"/>
  <c r="H7" i="13"/>
  <c r="H8" i="13" s="1"/>
  <c r="J7" i="30" l="1"/>
  <c r="J8" i="30"/>
  <c r="E15" i="9"/>
  <c r="E17" i="9"/>
  <c r="E18" i="9"/>
</calcChain>
</file>

<file path=xl/sharedStrings.xml><?xml version="1.0" encoding="utf-8"?>
<sst xmlns="http://schemas.openxmlformats.org/spreadsheetml/2006/main" count="242" uniqueCount="88">
  <si>
    <t>L.p.</t>
  </si>
  <si>
    <t>Nazwa produktu</t>
  </si>
  <si>
    <t>Rozmiar</t>
  </si>
  <si>
    <t>J.m.</t>
  </si>
  <si>
    <t>Cena jedn. netto</t>
  </si>
  <si>
    <t>Kod katalogowy</t>
  </si>
  <si>
    <t>1szt.</t>
  </si>
  <si>
    <t>1 szt.</t>
  </si>
  <si>
    <t>szt.</t>
  </si>
  <si>
    <t>Ilość</t>
  </si>
  <si>
    <t>% VAT</t>
  </si>
  <si>
    <t>Cena jedn. brutto</t>
  </si>
  <si>
    <t xml:space="preserve">Wartość netto </t>
  </si>
  <si>
    <t>Wartość brutto</t>
  </si>
  <si>
    <t>Producent</t>
  </si>
  <si>
    <t>Nazwa handlowa</t>
  </si>
  <si>
    <t>Ilość sztuk w opakowaniu zbiorczym</t>
  </si>
  <si>
    <t>Wymagana ilość próbek</t>
  </si>
  <si>
    <t>5x5cm</t>
  </si>
  <si>
    <t>Cena jedn.  brutto</t>
  </si>
  <si>
    <t>-</t>
  </si>
  <si>
    <t>Jednorazowe pokrowce na poduszki wypiętrzające, universal frame</t>
  </si>
  <si>
    <t>10 x 6 cm</t>
  </si>
  <si>
    <t>10 x 8 cm</t>
  </si>
  <si>
    <t>15 x 6 cm</t>
  </si>
  <si>
    <t>15 x 8 cm</t>
  </si>
  <si>
    <t>20 x 10 cm</t>
  </si>
  <si>
    <t>25 x 10 cm</t>
  </si>
  <si>
    <t>8x6cm</t>
  </si>
  <si>
    <t>Opatrunek gazowy, jałowy, nasączony równomiernie miękką parafiną. Opatrunek zachowuje kształt i nie strzępi się.</t>
  </si>
  <si>
    <t>10x10cm</t>
  </si>
  <si>
    <t>10x20cm</t>
  </si>
  <si>
    <t>Plaster do łączenia i stabilizacji brzegów rany, jałowy, typu OmniStrip, hypoalergiczny, na kleju akrylowym. Zaokrąglone brzegi przylepca zapobiegają zwijaniu się włókniny nośnej.</t>
  </si>
  <si>
    <t>blister 6szt.</t>
  </si>
  <si>
    <t>6 ± 1 x 38 ± 1mm</t>
  </si>
  <si>
    <t>5 ml</t>
  </si>
  <si>
    <t>op. a 100szt.</t>
  </si>
  <si>
    <t>10 ml</t>
  </si>
  <si>
    <t>20 ml</t>
  </si>
  <si>
    <t xml:space="preserve">Osłonki na butelki  o pojemności 250ml do płynów światłoczułych </t>
  </si>
  <si>
    <t>Prowadnica intubacyjna do ukształtowania, z gładkim, wygiętym końcem, pokryta miękkim tworzywem typu Ivory PCV, sterylna.</t>
  </si>
  <si>
    <t>2,0/225mm</t>
  </si>
  <si>
    <t>5,0/365mm</t>
  </si>
  <si>
    <t>4,0/335mm</t>
  </si>
  <si>
    <t>24F</t>
  </si>
  <si>
    <t>20F</t>
  </si>
  <si>
    <t>16F</t>
  </si>
  <si>
    <t>28F</t>
  </si>
  <si>
    <t>Zestaw dostępowy do artroskopii biodra, sterylny, skłądający się z dwóch igieł 17Ga z mandrynem, dwóch giętkich nitynylowych drutów 1,2mm, strzykawki , markera oraz miarki</t>
  </si>
  <si>
    <t>Część nr 1 - Zestaw dostępowy do artroskopii biodra</t>
  </si>
  <si>
    <t>WARTOŚĆ OGÓŁEM</t>
  </si>
  <si>
    <t>35 x 10 cm</t>
  </si>
  <si>
    <t>wartość zamówienie podstawowego</t>
  </si>
  <si>
    <t>wartosć prawa opcji 30%</t>
  </si>
  <si>
    <t>Całkowita wartość przy zastosowaniu prawa opcji 30%</t>
  </si>
  <si>
    <t>10 szt. dowolny rozmiar</t>
  </si>
  <si>
    <t>Wymagana ilość próbek (w szt.)</t>
  </si>
  <si>
    <t>1 szt. dowolny rozmiar</t>
  </si>
  <si>
    <t>Dren do drenażu opłucnej z trokarem, tępy, z atraumatyczna końcówką, z zamkniętym końcem z oznaczeniem rozmiaru na drenie, łączniku i płaskim uchwycie trokara z podziałką co 2 cm i zabezpieczeniem opakowania przed przekłuciem, sterylny</t>
  </si>
  <si>
    <t>Strzykawka trzyczęściowa z gwintowaną końcówką typu Luer-Lock, gumowa bezlateksowa część tłoka z podwójnym uszczelnieniem, typu Omnifix, jałowa, jednorazowego użytku, przezroczysty cylinder,  czytelna, niezmywalna, dokładna skala, zabezpieczenie przed niekontrolowanym wysunieciem się tłoka, wykonana z polipropylenu, wolna od PVC, latexu i ftalanów. Uszczelka musi zapobiegać wyciekaniu płynów. Tłok musi się gładko przesuwać, w opakowaniu zbiorczym 50 - 100 szt. Kompatybilna z lipidami.</t>
  </si>
  <si>
    <t>Strzykawka insulinowa 1 ml U-100 jałowa, niepirogenna, z igłą, tłok z podwójnym uszczelnieniem, czytelna niezmywalna skala, bez lateksu, bez ftalanów</t>
  </si>
  <si>
    <t>Koreczki luer lock, jałowy, bez lateksu, bez ftalanów, pakowany pojedynczo</t>
  </si>
  <si>
    <t>Koreczki luer lock typu Combi - do venflonu i strzykawki, jałowy, bez lateksu, bez ftalanów, pakowany pojedynczo</t>
  </si>
  <si>
    <t>Kranik trójdrożny , pokrętło obracane o 360 stopni, odporny na ciśnienie do 4,5 bar, równomierny przepływ płynu bez zmian ciśnienia typu DISCOFIX ( bez drenu), jałowy, bez lateksu, bez ftalanów. Kompatybilny z lipidami.</t>
  </si>
  <si>
    <t xml:space="preserve">Część nr 2 - Opatrunki wyspowe, parafinowe, strip                                                    </t>
  </si>
  <si>
    <t>Część nr 3 - Aparaty do przetaczania płynów, strzykawki</t>
  </si>
  <si>
    <t>Część nr 4 - Pokrowce na poduszki wypiętrzające do stołów Maquet</t>
  </si>
  <si>
    <t>Część nr 6 - Zestaw pediatryczny do znieczulenia zewnątrzoponowego</t>
  </si>
  <si>
    <t>50/60ml</t>
  </si>
  <si>
    <t>18-19G/5cm</t>
  </si>
  <si>
    <t xml:space="preserve">Część nr 5 - Sprzęt jednorazowy różny </t>
  </si>
  <si>
    <t>Przedłużacz do pomp infuzyjnych Luer Lock, jałowy, apirogenny, chroniący leki światłoczułe, nietoksyczny o długości 1,5-2,1m. Bez zawartości ftalanów i lateksu. O średnicy wewnętrznej 1,24mm</t>
  </si>
  <si>
    <t>Przedłużacz do pomp infuzyjnych Luer Lock, jałowy, apirogenny, nietoksyczny o długości 1,5 - 2,1m. Bez zawartości ftalanów i lateksu. O średnicy wewnętrznej 1,24mm</t>
  </si>
  <si>
    <t xml:space="preserve">Strzykawka do pomp infuzyjnych trzyczęściowa Luer Lock 50/60ml, jałowa, apirogenna, bez lateksu, bez ftalanów, tłok podwójnie uszczelniony. Czytelna, niezmywalna, dokładna skala. Płynny przesów tłoka. Zabezpieczenie przed wypadnięciem tłoka. Uszczelka musi zapobiegać wyciekaniu płynów. </t>
  </si>
  <si>
    <t xml:space="preserve">Strzykawka do pomp infuzyjnych trzyczęściowa Luer Lock 50/60ml, jałowa, apirogenna, bez lateksu, bez ftalanów, tłok podwójnie uszczelniony. Czytelna, niezmywalna, dokładna skala. Płynny przesów tłoka. Zabezpieczenie przed wypadnięciem tłoka. Uszczelka musi zapobiegać wyciekaniu płynów. Materiał chroniący leki światłoczułe. </t>
  </si>
  <si>
    <t>Kranik trójdrożny , pokrętło obracane o 360 stopni, odporny na ciśnienie do 4,5 bar, równomierny przepływ płynu bez zmian ciśnienia typu DISCOFIX (z drenem 10 cm 2,0-3,0x4,1mm), jałowy, bez lateksu, bez ftalanów. Kompatybilny z lipidami.</t>
  </si>
  <si>
    <r>
      <t xml:space="preserve">Opatrunek wyspowy  typu COSMOPOR E, samoprzylepny, jałowy, do zaopatrywania ran pooperacyjnych sączących, nie przylegający do rany, paroprzepuszczalny, wodoodporny, nie ograniczający naturalnych funkcji skóry, hypoalergiczny klej akrylowy, zaokrąglone rogi zapobiegające zwijaniu się, w opakowaniach jałowych po 1 szt. </t>
    </r>
    <r>
      <rPr>
        <u/>
        <sz val="10"/>
        <rFont val="Times New Roman"/>
        <family val="1"/>
        <charset val="238"/>
      </rPr>
      <t>Opakowania max 50szt.</t>
    </r>
  </si>
  <si>
    <r>
      <t xml:space="preserve">Opatrunek typu COSMOPOR I.V., samoprzylepny, jałowy, do stabilnego mocowania kaniul, z miękkiej przepuszczajacej powietrze i parę wodną włókniny z hypoalergicznym klejem akrylowym, warstwia przylepna rozmieszczona obwodowo, szczelnie zamykająca opatrunek, zaokrąglone rogi zapobiegające zwijaniu się włókniny, w opakowaniach jałowych po 1 szt., </t>
    </r>
    <r>
      <rPr>
        <u/>
        <sz val="10"/>
        <rFont val="Times New Roman"/>
        <family val="1"/>
        <charset val="238"/>
      </rPr>
      <t>Opakowania max 100szt.</t>
    </r>
  </si>
  <si>
    <t>Aparat do przetaczania płynów infuzyjnych typu IS bez łącznika do dodatkowej injekcji;  jałowy; niepirogenny; nietoksyczny; bez lateksu; bez ftalanów; z dużą komorą kroplową o długości minimum 60 mm w części przezroczystej; filtr płynu 15µm; kroplomierz komory 20kropli=1ml +/- 0,1ml; dwukanałowy ostry kolec biorczy zapawniający stabilne połączenie z pojemnikiem; zaopatrzony w zamykany antybakteryjny filtr powietrza; posiadający precyzyjny regulator przepływu z zaczepem do umocowania końcówki drenu na tylnej powierzchni oraz logo producenta na zaciskaczu; elastyczny dren dł. 150cm z łacznikiem luer-lock; na obu końcach przyrządu osłonki zabezpieczające. Komora kroplowa wolna od PVC. Rolkarz regulatora nie może samoistnie się przemieszczać.</t>
  </si>
  <si>
    <t>Aparat do przetaczania płynów infuzyjnych typu IS bez łącznika do dodatkowej injekcji;  jałowy; niepirogenny; nietoksyczny; bez lateksu; bez ftalanów; z dużą komorą kroplową o długości minimum 60 mm w części przezroczystej; filtr płynu 15µm; kroplomierz komory 20kropli=1ml +/- 0,1ml; dwukanałowy ostry kolec biorczy zapawniający stabilne połączenie z pojemnikiem; zaopatrzony w zamykany antybakteryjny filtr powietrza; posiadający precyzyjny regulator przepływu z zaczepem do umocowania końcówki drenu na tylnej powierzchni oraz logo producenta na zaciskaczu; elastyczny dren dł. 150cm z łacznikiem luer-lock; na obu końcach przyrządu osłonki zabezpieczające. Komora kroplowa wolna od PVC. Rolkarz regulatora nie może samoistnie się przemieszczać. Chroniący leki światłoczułe.</t>
  </si>
  <si>
    <t>Aparat do przetaczania krwi typu TS bez łącznika do dodatkowej injekcji;  jałowy; niepirogenny; nietoksyczny; bez lateksu; bez ftalanów; z dużą komorą kroplową o długości minimum 100 mm w części przezroczystej; filtr krwi 200µm; kroplomierz komory 20kropli=1ml +/- 0,1ml; dwukanałowy ostry kolec biorczy zapawniający stabilne połączenie z pojemnikiem; zaopatrzony w zamykany antybakteryjny filtr powietrza; posiadający precyzyjny regulator przepływu z zaczepem do umocowania końcówki drenu na tylnej powierzchni oraz logo producenta na zaciskaczu; elastyczny dren dł. 150cm z łacznikiem luer-lock; na obu końcach przyrządu osłonki zabezpieczające. Komora kroplowa wolna od PVC. Rolkarz regulatora nie może samoistnie się przemieszczać.</t>
  </si>
  <si>
    <r>
      <rPr>
        <b/>
        <sz val="10"/>
        <color theme="1"/>
        <rFont val="Times New Roman"/>
        <family val="1"/>
        <charset val="238"/>
      </rPr>
      <t>Produkty poz. 7 i 8</t>
    </r>
    <r>
      <rPr>
        <sz val="10"/>
        <color theme="1"/>
        <rFont val="Times New Roman"/>
        <family val="1"/>
        <charset val="238"/>
      </rPr>
      <t xml:space="preserve"> 
Zaoferowane przez wykonawcę strzykawki muszą być kompatybilne z pompami infuzyjnymi strzykawkowymi, które posiada Zamawiający: AP-14 (producent: ASCOR S.A.), SN-A1 (producent: Sino Medical Device Technology), Perfusor Compact Plus (producent: B. Braun Melsungen AG), P 500 (producent: Guangdong Biolight Meditech Co., Ltd.), HealFusion S7 (producent: Hedy Medical Device Co.,Ltd). Muszą być ujęte w wykazie strzykawek dopuszczonych do stosowania przez wyżej wymienionych producentów.
</t>
    </r>
  </si>
  <si>
    <t>Zestaw pediatryczny do znieczulenia zewnątrzoponowego składający się z: igły Tuohy kodowanej kolorem, z metalowym mandrynem, z przezroczystą nasadką, z opcjonalnie zdejmowanymi „skrzydełkami”; cewnika wykonanego z poliamidu, odpornego na załamania ze znacznikami długości; filtr zewnątrzoponowy płaski 0,2µm, sterylny; strzykawka niskooporowa z końcówką luer slip 10ml; łącznik do cewnika wykluczający przypadkowe rozłączanie; prowadnik  ułatwiający wprowadzenie cewnika do igły Tuohy</t>
  </si>
  <si>
    <t>12 ± 1 x 100 ± 1mm</t>
  </si>
  <si>
    <t xml:space="preserve">igła 0,45 ± 0,05mm x 13-16mm </t>
  </si>
  <si>
    <t>FORMULARZ ASORTYMENTOWO - CENOWY</t>
  </si>
  <si>
    <t>Załącznik nr 2 do SWZ</t>
  </si>
  <si>
    <t>SZP/APT/25/2023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</si>
</sst>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 _z_ł_-;\-* #,##0.00\ _z_ł_-;_-* &quot;-&quot;??\ _z_ł_-;_-@_-"/>
    <numFmt numFmtId="165" formatCode="#,##0;[Red]#,##0"/>
  </numFmts>
  <fonts count="17" x14ac:knownFonts="1">
    <font>
      <sz val="11"/>
      <color theme="1"/>
      <name val="Calibri"/>
      <family val="2"/>
      <charset val="238"/>
      <scheme val="minor"/>
    </font>
    <font>
      <sz val="11"/>
      <color theme="1"/>
      <name val="Calibri"/>
      <family val="2"/>
      <charset val="238"/>
      <scheme val="minor"/>
    </font>
    <font>
      <sz val="11"/>
      <color indexed="8"/>
      <name val="Calibri"/>
      <family val="2"/>
      <charset val="238"/>
    </font>
    <font>
      <sz val="10"/>
      <name val="Arial CE"/>
      <charset val="238"/>
    </font>
    <font>
      <sz val="10"/>
      <name val="Times New Roman"/>
      <family val="1"/>
      <charset val="238"/>
    </font>
    <font>
      <sz val="11"/>
      <color theme="1"/>
      <name val="Times New Roman"/>
      <family val="1"/>
      <charset val="238"/>
    </font>
    <font>
      <b/>
      <sz val="10"/>
      <name val="Times New Roman"/>
      <family val="1"/>
      <charset val="238"/>
    </font>
    <font>
      <sz val="10"/>
      <color theme="1"/>
      <name val="Times New Roman"/>
      <family val="1"/>
      <charset val="238"/>
    </font>
    <font>
      <u/>
      <sz val="10"/>
      <name val="Times New Roman"/>
      <family val="1"/>
      <charset val="238"/>
    </font>
    <font>
      <sz val="9"/>
      <name val="Times New Roman"/>
      <family val="1"/>
      <charset val="238"/>
    </font>
    <font>
      <b/>
      <sz val="10"/>
      <color theme="1"/>
      <name val="Times New Roman"/>
      <family val="1"/>
      <charset val="238"/>
    </font>
    <font>
      <b/>
      <sz val="10"/>
      <color indexed="8"/>
      <name val="Times New Roman"/>
      <family val="1"/>
      <charset val="238"/>
    </font>
    <font>
      <b/>
      <sz val="12"/>
      <name val="Times New Roman"/>
      <family val="1"/>
      <charset val="238"/>
    </font>
    <font>
      <sz val="12"/>
      <color theme="1"/>
      <name val="Times New Roman"/>
      <family val="1"/>
      <charset val="238"/>
    </font>
    <font>
      <sz val="12"/>
      <name val="Times New Roman"/>
      <family val="1"/>
      <charset val="238"/>
    </font>
    <font>
      <b/>
      <sz val="11"/>
      <color theme="1"/>
      <name val="Times New Roman"/>
      <family val="1"/>
      <charset val="238"/>
    </font>
    <font>
      <b/>
      <sz val="11"/>
      <color indexed="8"/>
      <name val="Times New Roman"/>
      <family val="1"/>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7">
    <xf numFmtId="0" fontId="0" fillId="0" borderId="0"/>
    <xf numFmtId="0" fontId="2"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cellStyleXfs>
  <cellXfs count="134">
    <xf numFmtId="0" fontId="0" fillId="0" borderId="0" xfId="0"/>
    <xf numFmtId="0" fontId="5" fillId="0" borderId="0" xfId="0" applyFont="1"/>
    <xf numFmtId="0" fontId="6" fillId="0" borderId="2" xfId="0" applyFont="1" applyFill="1" applyBorder="1" applyAlignment="1">
      <alignment horizontal="center" vertical="center" wrapText="1"/>
    </xf>
    <xf numFmtId="2"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0" fontId="5" fillId="0" borderId="0" xfId="0" applyFont="1" applyAlignment="1">
      <alignment horizontal="center" vertical="center"/>
    </xf>
    <xf numFmtId="0" fontId="4" fillId="0" borderId="1" xfId="0" applyFont="1" applyFill="1" applyBorder="1" applyAlignment="1">
      <alignment horizontal="center" vertical="center"/>
    </xf>
    <xf numFmtId="3" fontId="4" fillId="0" borderId="1" xfId="0" applyNumberFormat="1" applyFont="1" applyFill="1" applyBorder="1" applyAlignment="1">
      <alignment horizontal="center" vertical="center"/>
    </xf>
    <xf numFmtId="4" fontId="4" fillId="0" borderId="1" xfId="0" applyNumberFormat="1" applyFont="1" applyFill="1" applyBorder="1" applyAlignment="1">
      <alignment horizontal="right" vertical="center"/>
    </xf>
    <xf numFmtId="0" fontId="4" fillId="0" borderId="1" xfId="0" applyFont="1" applyFill="1" applyBorder="1" applyAlignment="1">
      <alignment vertical="center" wrapText="1"/>
    </xf>
    <xf numFmtId="0" fontId="4" fillId="0" borderId="1" xfId="0" applyNumberFormat="1"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0" xfId="0" applyFont="1" applyFill="1" applyAlignment="1">
      <alignment horizontal="center"/>
    </xf>
    <xf numFmtId="0" fontId="4" fillId="0" borderId="0" xfId="0" applyFont="1" applyFill="1" applyAlignment="1"/>
    <xf numFmtId="0" fontId="4" fillId="0" borderId="0" xfId="0" applyFont="1" applyFill="1" applyAlignment="1">
      <alignment horizontal="center" vertical="center"/>
    </xf>
    <xf numFmtId="2" fontId="4" fillId="0" borderId="13" xfId="0" applyNumberFormat="1" applyFont="1" applyFill="1" applyBorder="1" applyAlignment="1">
      <alignment horizontal="center" vertical="center" wrapText="1"/>
    </xf>
    <xf numFmtId="4" fontId="4" fillId="0" borderId="13"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0" fontId="5" fillId="0" borderId="0" xfId="0" applyFont="1" applyBorder="1"/>
    <xf numFmtId="4" fontId="5" fillId="0" borderId="0" xfId="0" applyNumberFormat="1" applyFont="1"/>
    <xf numFmtId="0" fontId="4" fillId="0" borderId="2"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3"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xf>
    <xf numFmtId="4" fontId="4" fillId="0" borderId="1" xfId="0" applyNumberFormat="1" applyFont="1" applyBorder="1" applyAlignment="1">
      <alignment horizontal="right" vertical="center"/>
    </xf>
    <xf numFmtId="0" fontId="4" fillId="2" borderId="1" xfId="0" applyFont="1" applyFill="1" applyBorder="1" applyAlignment="1">
      <alignment wrapText="1"/>
    </xf>
    <xf numFmtId="0" fontId="4" fillId="0" borderId="1" xfId="0" applyFont="1" applyFill="1" applyBorder="1" applyAlignment="1">
      <alignment wrapText="1"/>
    </xf>
    <xf numFmtId="0" fontId="4" fillId="0" borderId="1" xfId="0" applyFont="1" applyFill="1" applyBorder="1" applyAlignment="1"/>
    <xf numFmtId="0" fontId="4" fillId="2" borderId="1" xfId="0" applyFont="1" applyFill="1" applyBorder="1" applyAlignment="1"/>
    <xf numFmtId="0" fontId="4" fillId="2" borderId="1" xfId="0" applyFont="1" applyFill="1" applyBorder="1" applyAlignment="1">
      <alignment horizontal="center" vertical="center"/>
    </xf>
    <xf numFmtId="0" fontId="4" fillId="0" borderId="1" xfId="0" applyFont="1" applyBorder="1" applyAlignment="1">
      <alignment wrapText="1"/>
    </xf>
    <xf numFmtId="0" fontId="4" fillId="0" borderId="0" xfId="0" applyFont="1" applyAlignment="1">
      <alignment wrapText="1"/>
    </xf>
    <xf numFmtId="0" fontId="4" fillId="0" borderId="1" xfId="0" applyFont="1" applyFill="1" applyBorder="1" applyAlignment="1">
      <alignment horizontal="left" vertical="center" wrapText="1"/>
    </xf>
    <xf numFmtId="0" fontId="4" fillId="0" borderId="1" xfId="0" applyFont="1" applyFill="1" applyBorder="1" applyAlignment="1">
      <alignment horizontal="justify" vertical="center" wrapText="1"/>
    </xf>
    <xf numFmtId="0" fontId="4" fillId="0" borderId="1" xfId="0" applyFont="1" applyBorder="1" applyAlignment="1">
      <alignment horizontal="center" vertical="center"/>
    </xf>
    <xf numFmtId="0" fontId="4" fillId="0" borderId="1" xfId="0" applyFont="1" applyBorder="1"/>
    <xf numFmtId="2" fontId="4" fillId="0" borderId="1" xfId="0" applyNumberFormat="1" applyFont="1" applyFill="1" applyBorder="1" applyAlignment="1">
      <alignment horizontal="left" vertical="center" wrapText="1"/>
    </xf>
    <xf numFmtId="2" fontId="4" fillId="0" borderId="1" xfId="0" applyNumberFormat="1" applyFont="1" applyFill="1" applyBorder="1" applyAlignment="1">
      <alignment horizontal="center" vertical="center"/>
    </xf>
    <xf numFmtId="2" fontId="4" fillId="0" borderId="1" xfId="0" applyNumberFormat="1" applyFont="1" applyFill="1" applyBorder="1" applyAlignment="1"/>
    <xf numFmtId="1" fontId="4" fillId="0" borderId="1" xfId="0" applyNumberFormat="1" applyFont="1" applyFill="1" applyBorder="1" applyAlignment="1">
      <alignment horizontal="center" vertical="center" wrapText="1"/>
    </xf>
    <xf numFmtId="0" fontId="4" fillId="0" borderId="1" xfId="0" applyFont="1" applyBorder="1" applyAlignment="1">
      <alignment horizontal="justify" vertical="center" wrapText="1"/>
    </xf>
    <xf numFmtId="0" fontId="4" fillId="2" borderId="1" xfId="0" applyFont="1" applyFill="1" applyBorder="1" applyAlignment="1">
      <alignment horizontal="justify" vertical="center" wrapText="1"/>
    </xf>
    <xf numFmtId="0" fontId="4" fillId="0" borderId="1" xfId="0" applyFont="1" applyFill="1" applyBorder="1"/>
    <xf numFmtId="0" fontId="4" fillId="0" borderId="0" xfId="0" applyFont="1" applyFill="1" applyBorder="1" applyAlignment="1">
      <alignment horizontal="center"/>
    </xf>
    <xf numFmtId="4" fontId="4" fillId="0" borderId="0" xfId="0" applyNumberFormat="1" applyFont="1" applyFill="1" applyBorder="1" applyAlignment="1">
      <alignment horizontal="center" vertical="center"/>
    </xf>
    <xf numFmtId="2" fontId="4" fillId="0" borderId="0" xfId="0" applyNumberFormat="1" applyFont="1" applyFill="1" applyBorder="1" applyAlignment="1">
      <alignment horizontal="center" vertical="center" wrapText="1"/>
    </xf>
    <xf numFmtId="0" fontId="5" fillId="0" borderId="0" xfId="0" applyFont="1" applyAlignment="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2" fontId="6" fillId="3" borderId="1" xfId="0" applyNumberFormat="1" applyFont="1" applyFill="1" applyBorder="1" applyAlignment="1">
      <alignment horizontal="center" vertical="center" wrapText="1"/>
    </xf>
    <xf numFmtId="4"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wrapText="1"/>
    </xf>
    <xf numFmtId="0" fontId="4" fillId="3" borderId="1" xfId="0" applyFont="1" applyFill="1" applyBorder="1" applyAlignment="1"/>
    <xf numFmtId="0" fontId="7" fillId="0" borderId="0" xfId="0" applyFont="1"/>
    <xf numFmtId="0" fontId="13" fillId="0" borderId="0" xfId="0" applyFont="1"/>
    <xf numFmtId="0" fontId="13" fillId="0" borderId="0" xfId="0" applyFont="1" applyAlignment="1">
      <alignment horizontal="center" vertical="center"/>
    </xf>
    <xf numFmtId="0" fontId="6" fillId="0" borderId="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0" xfId="0" applyFont="1" applyAlignment="1">
      <alignment horizontal="center" vertical="center"/>
    </xf>
    <xf numFmtId="165" fontId="7" fillId="0" borderId="1" xfId="0" applyNumberFormat="1" applyFont="1" applyFill="1" applyBorder="1" applyAlignment="1">
      <alignment horizontal="center" vertical="center"/>
    </xf>
    <xf numFmtId="0" fontId="4" fillId="0" borderId="0" xfId="0" applyFont="1" applyAlignment="1">
      <alignment horizontal="center" vertical="center"/>
    </xf>
    <xf numFmtId="0" fontId="14" fillId="0" borderId="0" xfId="0" applyFont="1" applyAlignment="1">
      <alignment horizontal="center" vertical="center"/>
    </xf>
    <xf numFmtId="0" fontId="4" fillId="0" borderId="0" xfId="0" applyFont="1" applyAlignment="1">
      <alignment horizontal="center" vertical="center" wrapText="1"/>
    </xf>
    <xf numFmtId="4" fontId="7" fillId="0" borderId="0" xfId="0" applyNumberFormat="1" applyFont="1"/>
    <xf numFmtId="0" fontId="7"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Alignment="1"/>
    <xf numFmtId="0" fontId="7" fillId="0" borderId="3" xfId="0" applyFont="1" applyFill="1" applyBorder="1" applyAlignment="1">
      <alignment horizontal="left" vertical="center" wrapText="1"/>
    </xf>
    <xf numFmtId="3" fontId="4" fillId="0" borderId="1" xfId="0" applyNumberFormat="1" applyFont="1" applyFill="1" applyBorder="1" applyAlignment="1">
      <alignment horizontal="center" vertical="center" wrapText="1"/>
    </xf>
    <xf numFmtId="4" fontId="7" fillId="0" borderId="1" xfId="0" applyNumberFormat="1" applyFont="1" applyBorder="1" applyAlignment="1">
      <alignment horizontal="center" vertical="center"/>
    </xf>
    <xf numFmtId="0" fontId="4" fillId="3" borderId="1" xfId="0" applyNumberFormat="1" applyFont="1" applyFill="1" applyBorder="1" applyAlignment="1">
      <alignment horizontal="center" vertical="center" wrapText="1"/>
    </xf>
    <xf numFmtId="0" fontId="4" fillId="3" borderId="1" xfId="0" applyFont="1" applyFill="1" applyBorder="1" applyAlignment="1">
      <alignment vertical="center" wrapText="1"/>
    </xf>
    <xf numFmtId="9"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right" vertical="center" wrapText="1"/>
    </xf>
    <xf numFmtId="9" fontId="4" fillId="0" borderId="1" xfId="0" applyNumberFormat="1" applyFont="1" applyFill="1" applyBorder="1" applyAlignment="1">
      <alignment horizontal="center" vertical="center"/>
    </xf>
    <xf numFmtId="9" fontId="4" fillId="0" borderId="1" xfId="0" applyNumberFormat="1" applyFont="1" applyBorder="1" applyAlignment="1">
      <alignment horizontal="center" vertical="center"/>
    </xf>
    <xf numFmtId="4" fontId="6" fillId="0" borderId="1" xfId="0" applyNumberFormat="1" applyFont="1" applyBorder="1" applyAlignment="1">
      <alignment horizontal="right" vertical="center"/>
    </xf>
    <xf numFmtId="4" fontId="6" fillId="0" borderId="2" xfId="0" applyNumberFormat="1" applyFont="1" applyFill="1" applyBorder="1" applyAlignment="1">
      <alignment horizontal="right" vertical="center"/>
    </xf>
    <xf numFmtId="4" fontId="6" fillId="0" borderId="1" xfId="0" applyNumberFormat="1" applyFont="1" applyFill="1" applyBorder="1" applyAlignment="1">
      <alignment horizontal="right" vertical="center" wrapText="1"/>
    </xf>
    <xf numFmtId="0" fontId="15" fillId="0" borderId="10" xfId="0" applyFont="1" applyBorder="1" applyAlignment="1">
      <alignment horizontal="right" vertical="center"/>
    </xf>
    <xf numFmtId="0" fontId="15" fillId="0" borderId="0" xfId="0" applyFont="1" applyAlignment="1">
      <alignment horizontal="center" vertical="center"/>
    </xf>
    <xf numFmtId="0" fontId="7" fillId="0" borderId="1" xfId="0" applyFont="1" applyBorder="1" applyAlignment="1">
      <alignment horizontal="left" vertical="center" wrapText="1"/>
    </xf>
    <xf numFmtId="0" fontId="10" fillId="0" borderId="12" xfId="0" applyFont="1" applyBorder="1" applyAlignment="1">
      <alignment horizontal="right" vertical="center"/>
    </xf>
    <xf numFmtId="0" fontId="10" fillId="0" borderId="13" xfId="0" applyFont="1" applyBorder="1" applyAlignment="1">
      <alignment horizontal="right" vertical="center"/>
    </xf>
    <xf numFmtId="0" fontId="10" fillId="0" borderId="14" xfId="0" applyFont="1" applyBorder="1" applyAlignment="1">
      <alignment horizontal="right" vertical="center"/>
    </xf>
    <xf numFmtId="0" fontId="10" fillId="0" borderId="6" xfId="0" applyFont="1" applyBorder="1" applyAlignment="1">
      <alignment horizontal="right" vertical="center"/>
    </xf>
    <xf numFmtId="0" fontId="10" fillId="0" borderId="0" xfId="0" applyFont="1" applyBorder="1" applyAlignment="1">
      <alignment horizontal="right" vertical="center"/>
    </xf>
    <xf numFmtId="0" fontId="10" fillId="0" borderId="15" xfId="0" applyFont="1" applyBorder="1" applyAlignment="1">
      <alignment horizontal="right" vertical="center"/>
    </xf>
    <xf numFmtId="0" fontId="10" fillId="0" borderId="9" xfId="0" applyFont="1" applyBorder="1" applyAlignment="1">
      <alignment horizontal="right" vertical="center"/>
    </xf>
    <xf numFmtId="0" fontId="10" fillId="0" borderId="10" xfId="0" applyFont="1" applyBorder="1" applyAlignment="1">
      <alignment horizontal="right" vertical="center"/>
    </xf>
    <xf numFmtId="0" fontId="10" fillId="0" borderId="11" xfId="0" applyFont="1" applyBorder="1" applyAlignment="1">
      <alignment horizontal="right" vertical="center"/>
    </xf>
    <xf numFmtId="0" fontId="12" fillId="3" borderId="1" xfId="0" applyFont="1" applyFill="1" applyBorder="1" applyAlignment="1">
      <alignment horizontal="left" vertical="center"/>
    </xf>
    <xf numFmtId="4" fontId="4" fillId="0" borderId="1" xfId="1" applyNumberFormat="1" applyFont="1" applyFill="1" applyBorder="1" applyAlignment="1">
      <alignment horizontal="left" vertical="center" wrapText="1"/>
    </xf>
    <xf numFmtId="0" fontId="12" fillId="3" borderId="3" xfId="0" applyFont="1" applyFill="1" applyBorder="1" applyAlignment="1">
      <alignment horizontal="left" vertical="center"/>
    </xf>
    <xf numFmtId="0" fontId="12" fillId="3" borderId="4" xfId="0" applyFont="1" applyFill="1" applyBorder="1" applyAlignment="1">
      <alignment horizontal="left" vertical="center"/>
    </xf>
    <xf numFmtId="0" fontId="12" fillId="3" borderId="5" xfId="0" applyFont="1" applyFill="1" applyBorder="1" applyAlignment="1">
      <alignment horizontal="left" vertical="center"/>
    </xf>
    <xf numFmtId="2" fontId="4" fillId="0" borderId="1" xfId="0" applyNumberFormat="1" applyFont="1" applyFill="1" applyBorder="1" applyAlignment="1">
      <alignment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vertical="center" wrapText="1"/>
    </xf>
    <xf numFmtId="0" fontId="7" fillId="0" borderId="0" xfId="0" applyFont="1" applyBorder="1" applyAlignment="1">
      <alignment horizontal="left" vertical="top" wrapText="1"/>
    </xf>
    <xf numFmtId="0" fontId="4" fillId="0" borderId="1" xfId="0" applyFont="1" applyBorder="1" applyAlignment="1">
      <alignment horizontal="left" vertical="center" wrapText="1"/>
    </xf>
    <xf numFmtId="0" fontId="4" fillId="2" borderId="8" xfId="0" applyFont="1" applyFill="1" applyBorder="1" applyAlignment="1">
      <alignment vertical="center" wrapText="1"/>
    </xf>
    <xf numFmtId="0" fontId="4" fillId="2" borderId="7" xfId="0" applyFont="1" applyFill="1" applyBorder="1" applyAlignment="1">
      <alignment vertical="center" wrapText="1"/>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 xfId="0" applyFont="1" applyFill="1" applyBorder="1" applyAlignment="1">
      <alignment horizontal="center" vertical="center"/>
    </xf>
    <xf numFmtId="0" fontId="6" fillId="0" borderId="12" xfId="0" applyFont="1" applyBorder="1" applyAlignment="1">
      <alignment horizontal="right" vertical="center"/>
    </xf>
    <xf numFmtId="0" fontId="6" fillId="0" borderId="13" xfId="0" applyFont="1" applyBorder="1" applyAlignment="1">
      <alignment horizontal="right" vertical="center"/>
    </xf>
    <xf numFmtId="0" fontId="6" fillId="0" borderId="14" xfId="0" applyFont="1" applyBorder="1" applyAlignment="1">
      <alignment horizontal="right" vertical="center"/>
    </xf>
    <xf numFmtId="0" fontId="6" fillId="0" borderId="6" xfId="0" applyFont="1" applyBorder="1" applyAlignment="1">
      <alignment horizontal="right" vertical="center"/>
    </xf>
    <xf numFmtId="0" fontId="6" fillId="0" borderId="0" xfId="0" applyFont="1" applyBorder="1" applyAlignment="1">
      <alignment horizontal="right" vertical="center"/>
    </xf>
    <xf numFmtId="0" fontId="6" fillId="0" borderId="15" xfId="0" applyFont="1" applyBorder="1" applyAlignment="1">
      <alignment horizontal="right" vertical="center"/>
    </xf>
    <xf numFmtId="0" fontId="6" fillId="0" borderId="9" xfId="0" applyFont="1" applyBorder="1" applyAlignment="1">
      <alignment horizontal="right" vertical="center"/>
    </xf>
    <xf numFmtId="0" fontId="6" fillId="0" borderId="10" xfId="0" applyFont="1" applyBorder="1" applyAlignment="1">
      <alignment horizontal="right" vertical="center"/>
    </xf>
    <xf numFmtId="0" fontId="6" fillId="0" borderId="11" xfId="0" applyFont="1" applyBorder="1" applyAlignment="1">
      <alignment horizontal="right" vertical="center"/>
    </xf>
    <xf numFmtId="0" fontId="15" fillId="0" borderId="0" xfId="0" applyFont="1" applyBorder="1" applyAlignment="1">
      <alignment horizontal="right" vertical="center"/>
    </xf>
    <xf numFmtId="0" fontId="12" fillId="0" borderId="1" xfId="0" applyFont="1" applyFill="1" applyBorder="1" applyAlignment="1">
      <alignment horizontal="left" vertical="center"/>
    </xf>
    <xf numFmtId="0" fontId="4" fillId="3" borderId="8"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8"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5" fillId="0" borderId="0" xfId="0" applyFont="1" applyAlignment="1">
      <alignment vertical="center"/>
    </xf>
    <xf numFmtId="0" fontId="16" fillId="0" borderId="0" xfId="0" applyFont="1" applyAlignment="1">
      <alignment vertical="center"/>
    </xf>
  </cellXfs>
  <cellStyles count="7">
    <cellStyle name="Dziesiętny 2" xfId="3"/>
    <cellStyle name="Dziesiętny 3" xfId="5"/>
    <cellStyle name="Dziesiętny 4" xfId="6"/>
    <cellStyle name="Excel Built-in Normal" xfId="1"/>
    <cellStyle name="Normalny" xfId="0" builtinId="0"/>
    <cellStyle name="Normalny 2" xfId="2"/>
    <cellStyle name="Procentowy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
  <sheetViews>
    <sheetView workbookViewId="0">
      <selection activeCell="B13" sqref="B13"/>
    </sheetView>
  </sheetViews>
  <sheetFormatPr defaultRowHeight="15" x14ac:dyDescent="0.25"/>
  <cols>
    <col min="1" max="1" width="6.85546875" style="1" customWidth="1"/>
    <col min="2" max="2" width="50.7109375" style="1" customWidth="1"/>
    <col min="3" max="3" width="7.85546875" style="1" customWidth="1"/>
    <col min="4" max="4" width="9.140625" style="8"/>
    <col min="5" max="5" width="9" style="8" customWidth="1"/>
    <col min="6" max="6" width="6.140625" style="1" customWidth="1"/>
    <col min="7" max="7" width="11.28515625" style="1" customWidth="1"/>
    <col min="8" max="8" width="11.28515625" style="8" customWidth="1"/>
    <col min="9" max="9" width="11.85546875" style="8" customWidth="1"/>
    <col min="10" max="14" width="10.7109375" style="1" customWidth="1"/>
    <col min="15" max="16384" width="9.140625" style="1"/>
  </cols>
  <sheetData>
    <row r="1" spans="1:14" ht="18" customHeight="1" x14ac:dyDescent="0.25">
      <c r="A1" s="87" t="s">
        <v>85</v>
      </c>
      <c r="B1" s="87"/>
      <c r="C1" s="87"/>
      <c r="D1" s="87"/>
      <c r="E1" s="87"/>
      <c r="F1" s="87"/>
      <c r="G1" s="87"/>
      <c r="H1" s="87"/>
      <c r="I1" s="87"/>
      <c r="J1" s="87"/>
      <c r="K1" s="87"/>
      <c r="L1" s="87"/>
      <c r="M1" s="87"/>
      <c r="N1" s="87"/>
    </row>
    <row r="2" spans="1:14" ht="19.5" customHeight="1" x14ac:dyDescent="0.25">
      <c r="B2" s="132" t="s">
        <v>87</v>
      </c>
      <c r="L2" s="86" t="s">
        <v>86</v>
      </c>
      <c r="M2" s="86"/>
      <c r="N2" s="86"/>
    </row>
    <row r="3" spans="1:14" s="61" customFormat="1" ht="18" customHeight="1" x14ac:dyDescent="0.25">
      <c r="A3" s="98" t="s">
        <v>49</v>
      </c>
      <c r="B3" s="98"/>
      <c r="C3" s="98"/>
      <c r="D3" s="98"/>
      <c r="E3" s="98"/>
      <c r="F3" s="98"/>
      <c r="G3" s="98"/>
      <c r="H3" s="98"/>
      <c r="I3" s="98"/>
      <c r="J3" s="98"/>
      <c r="K3" s="98"/>
      <c r="L3" s="98"/>
      <c r="M3" s="98"/>
      <c r="N3" s="98"/>
    </row>
    <row r="4" spans="1:14" s="60" customFormat="1" ht="51" x14ac:dyDescent="0.2">
      <c r="A4" s="2" t="s">
        <v>0</v>
      </c>
      <c r="B4" s="63" t="s">
        <v>1</v>
      </c>
      <c r="C4" s="2" t="s">
        <v>3</v>
      </c>
      <c r="D4" s="2" t="s">
        <v>9</v>
      </c>
      <c r="E4" s="3" t="s">
        <v>4</v>
      </c>
      <c r="F4" s="2" t="s">
        <v>10</v>
      </c>
      <c r="G4" s="2" t="s">
        <v>11</v>
      </c>
      <c r="H4" s="2" t="s">
        <v>12</v>
      </c>
      <c r="I4" s="4" t="s">
        <v>13</v>
      </c>
      <c r="J4" s="2" t="s">
        <v>14</v>
      </c>
      <c r="K4" s="2" t="s">
        <v>15</v>
      </c>
      <c r="L4" s="2" t="s">
        <v>5</v>
      </c>
      <c r="M4" s="2" t="s">
        <v>16</v>
      </c>
      <c r="N4" s="2" t="s">
        <v>56</v>
      </c>
    </row>
    <row r="5" spans="1:14" s="60" customFormat="1" ht="69" customHeight="1" x14ac:dyDescent="0.2">
      <c r="A5" s="5">
        <v>1</v>
      </c>
      <c r="B5" s="74" t="s">
        <v>48</v>
      </c>
      <c r="C5" s="5" t="s">
        <v>6</v>
      </c>
      <c r="D5" s="5">
        <v>60</v>
      </c>
      <c r="E5" s="6"/>
      <c r="F5" s="79"/>
      <c r="G5" s="80">
        <f>ROUND(E5+(E5*F5),2)</f>
        <v>0</v>
      </c>
      <c r="H5" s="80">
        <f>ROUND(SUM(D5*E5),2)</f>
        <v>0</v>
      </c>
      <c r="I5" s="80">
        <f>ROUND(SUM(D5*G5),2)</f>
        <v>0</v>
      </c>
      <c r="J5" s="5"/>
      <c r="K5" s="5"/>
      <c r="L5" s="5"/>
      <c r="M5" s="5"/>
      <c r="N5" s="5">
        <v>2</v>
      </c>
    </row>
    <row r="6" spans="1:14" s="60" customFormat="1" ht="21" customHeight="1" x14ac:dyDescent="0.2">
      <c r="A6" s="89" t="s">
        <v>50</v>
      </c>
      <c r="B6" s="90"/>
      <c r="C6" s="90"/>
      <c r="D6" s="90"/>
      <c r="E6" s="90"/>
      <c r="F6" s="90"/>
      <c r="G6" s="91"/>
      <c r="H6" s="84">
        <f>ROUND(SUM(H5),2)</f>
        <v>0</v>
      </c>
      <c r="I6" s="84">
        <f>ROUND(SUM(I5),2)</f>
        <v>0</v>
      </c>
      <c r="J6" s="99" t="s">
        <v>52</v>
      </c>
      <c r="K6" s="99"/>
      <c r="L6" s="99"/>
      <c r="M6" s="99"/>
      <c r="N6" s="99"/>
    </row>
    <row r="7" spans="1:14" s="60" customFormat="1" ht="21" customHeight="1" x14ac:dyDescent="0.2">
      <c r="A7" s="92"/>
      <c r="B7" s="93"/>
      <c r="C7" s="93"/>
      <c r="D7" s="93"/>
      <c r="E7" s="93"/>
      <c r="F7" s="93"/>
      <c r="G7" s="94"/>
      <c r="H7" s="85">
        <f>ROUND(H6*0.3,2)</f>
        <v>0</v>
      </c>
      <c r="I7" s="85">
        <f>ROUND(I6*0.3,2)</f>
        <v>0</v>
      </c>
      <c r="J7" s="99" t="s">
        <v>53</v>
      </c>
      <c r="K7" s="99"/>
      <c r="L7" s="99"/>
      <c r="M7" s="99"/>
      <c r="N7" s="99"/>
    </row>
    <row r="8" spans="1:14" s="60" customFormat="1" ht="21" customHeight="1" x14ac:dyDescent="0.2">
      <c r="A8" s="95"/>
      <c r="B8" s="96"/>
      <c r="C8" s="96"/>
      <c r="D8" s="96"/>
      <c r="E8" s="96"/>
      <c r="F8" s="96"/>
      <c r="G8" s="97"/>
      <c r="H8" s="85">
        <f>ROUND(SUM(H6,H7),2)</f>
        <v>0</v>
      </c>
      <c r="I8" s="85">
        <f>ROUND(SUM(I6,I7),2)</f>
        <v>0</v>
      </c>
      <c r="J8" s="88" t="s">
        <v>54</v>
      </c>
      <c r="K8" s="88"/>
      <c r="L8" s="88"/>
      <c r="M8" s="88"/>
      <c r="N8" s="88"/>
    </row>
  </sheetData>
  <mergeCells count="7">
    <mergeCell ref="L2:N2"/>
    <mergeCell ref="A1:N1"/>
    <mergeCell ref="J8:N8"/>
    <mergeCell ref="A6:G8"/>
    <mergeCell ref="A3:N3"/>
    <mergeCell ref="J6:N6"/>
    <mergeCell ref="J7:N7"/>
  </mergeCells>
  <printOptions horizontalCentered="1" verticalCentered="1"/>
  <pageMargins left="0.70866141732283472" right="0.70866141732283472" top="0.74803149606299213" bottom="0.74803149606299213" header="0.31496062992125984" footer="0.31496062992125984"/>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workbookViewId="0">
      <selection activeCell="B13" sqref="B13:B15"/>
    </sheetView>
  </sheetViews>
  <sheetFormatPr defaultRowHeight="15" x14ac:dyDescent="0.25"/>
  <cols>
    <col min="1" max="1" width="6.85546875" style="1" customWidth="1"/>
    <col min="2" max="2" width="63.140625" style="1" customWidth="1"/>
    <col min="3" max="3" width="16.140625" style="1" customWidth="1"/>
    <col min="4" max="4" width="7.85546875" style="1" customWidth="1"/>
    <col min="5" max="6" width="9.140625" style="8"/>
    <col min="7" max="7" width="6" style="1" customWidth="1"/>
    <col min="8" max="8" width="12" style="1" customWidth="1"/>
    <col min="9" max="10" width="10.85546875" style="8" customWidth="1"/>
    <col min="11" max="12" width="10.7109375" style="1" customWidth="1"/>
    <col min="13" max="13" width="13" style="1" customWidth="1"/>
    <col min="14" max="14" width="14" style="1" customWidth="1"/>
    <col min="15" max="15" width="10.7109375" style="1" customWidth="1"/>
    <col min="16" max="16" width="9.140625" style="8"/>
    <col min="17" max="16384" width="9.140625" style="1"/>
  </cols>
  <sheetData>
    <row r="1" spans="1:16" ht="18" customHeight="1" x14ac:dyDescent="0.25">
      <c r="A1" s="87" t="s">
        <v>85</v>
      </c>
      <c r="B1" s="87"/>
      <c r="C1" s="87"/>
      <c r="D1" s="87"/>
      <c r="E1" s="87"/>
      <c r="F1" s="87"/>
      <c r="G1" s="87"/>
      <c r="H1" s="87"/>
      <c r="I1" s="87"/>
      <c r="J1" s="87"/>
      <c r="K1" s="87"/>
      <c r="L1" s="87"/>
      <c r="M1" s="87"/>
      <c r="N1" s="87"/>
      <c r="O1" s="87"/>
      <c r="P1" s="1"/>
    </row>
    <row r="2" spans="1:16" ht="19.5" customHeight="1" x14ac:dyDescent="0.25">
      <c r="B2" s="133" t="s">
        <v>87</v>
      </c>
      <c r="D2" s="8"/>
      <c r="F2" s="1"/>
      <c r="H2" s="8"/>
      <c r="J2" s="1"/>
      <c r="M2" s="86" t="s">
        <v>86</v>
      </c>
      <c r="N2" s="86"/>
      <c r="O2" s="86"/>
      <c r="P2" s="1"/>
    </row>
    <row r="3" spans="1:16" s="61" customFormat="1" ht="21" customHeight="1" x14ac:dyDescent="0.25">
      <c r="A3" s="100" t="s">
        <v>64</v>
      </c>
      <c r="B3" s="101"/>
      <c r="C3" s="101"/>
      <c r="D3" s="101"/>
      <c r="E3" s="101"/>
      <c r="F3" s="101"/>
      <c r="G3" s="101"/>
      <c r="H3" s="101"/>
      <c r="I3" s="101"/>
      <c r="J3" s="101"/>
      <c r="K3" s="101"/>
      <c r="L3" s="101"/>
      <c r="M3" s="101"/>
      <c r="N3" s="101"/>
      <c r="O3" s="102"/>
      <c r="P3" s="62"/>
    </row>
    <row r="4" spans="1:16" s="60" customFormat="1" ht="38.25" x14ac:dyDescent="0.2">
      <c r="A4" s="2" t="s">
        <v>0</v>
      </c>
      <c r="B4" s="63" t="s">
        <v>1</v>
      </c>
      <c r="C4" s="64" t="s">
        <v>2</v>
      </c>
      <c r="D4" s="2" t="s">
        <v>3</v>
      </c>
      <c r="E4" s="2" t="s">
        <v>9</v>
      </c>
      <c r="F4" s="3" t="s">
        <v>4</v>
      </c>
      <c r="G4" s="2" t="s">
        <v>10</v>
      </c>
      <c r="H4" s="2" t="s">
        <v>11</v>
      </c>
      <c r="I4" s="2" t="s">
        <v>12</v>
      </c>
      <c r="J4" s="4" t="s">
        <v>13</v>
      </c>
      <c r="K4" s="2" t="s">
        <v>14</v>
      </c>
      <c r="L4" s="2" t="s">
        <v>15</v>
      </c>
      <c r="M4" s="2" t="s">
        <v>5</v>
      </c>
      <c r="N4" s="2" t="s">
        <v>16</v>
      </c>
      <c r="O4" s="2" t="s">
        <v>17</v>
      </c>
      <c r="P4" s="65"/>
    </row>
    <row r="5" spans="1:16" s="60" customFormat="1" ht="22.5" customHeight="1" x14ac:dyDescent="0.2">
      <c r="A5" s="9">
        <v>1</v>
      </c>
      <c r="B5" s="103" t="s">
        <v>76</v>
      </c>
      <c r="C5" s="5" t="s">
        <v>22</v>
      </c>
      <c r="D5" s="5" t="s">
        <v>6</v>
      </c>
      <c r="E5" s="66">
        <v>16000</v>
      </c>
      <c r="F5" s="7"/>
      <c r="G5" s="81"/>
      <c r="H5" s="7">
        <f>ROUND(F5+(F5*G5),2)</f>
        <v>0</v>
      </c>
      <c r="I5" s="11">
        <f>ROUND(SUM(E5*F5),2)</f>
        <v>0</v>
      </c>
      <c r="J5" s="11">
        <f>ROUND(SUM(E5*H5),2)</f>
        <v>0</v>
      </c>
      <c r="K5" s="9"/>
      <c r="L5" s="9"/>
      <c r="M5" s="9"/>
      <c r="N5" s="9"/>
      <c r="O5" s="104" t="s">
        <v>55</v>
      </c>
      <c r="P5" s="65"/>
    </row>
    <row r="6" spans="1:16" s="60" customFormat="1" ht="22.5" customHeight="1" x14ac:dyDescent="0.2">
      <c r="A6" s="9">
        <v>2</v>
      </c>
      <c r="B6" s="103"/>
      <c r="C6" s="5" t="s">
        <v>23</v>
      </c>
      <c r="D6" s="5" t="s">
        <v>6</v>
      </c>
      <c r="E6" s="66">
        <v>12000</v>
      </c>
      <c r="F6" s="7"/>
      <c r="G6" s="81"/>
      <c r="H6" s="7">
        <f t="shared" ref="H6:H17" si="0">ROUND(F6+(F6*G6),2)</f>
        <v>0</v>
      </c>
      <c r="I6" s="11">
        <f t="shared" ref="I6:I17" si="1">ROUND(SUM(E6*F6),2)</f>
        <v>0</v>
      </c>
      <c r="J6" s="11">
        <f t="shared" ref="J6:J17" si="2">ROUND(SUM(E6*H6),2)</f>
        <v>0</v>
      </c>
      <c r="K6" s="9"/>
      <c r="L6" s="9"/>
      <c r="M6" s="9"/>
      <c r="N6" s="9"/>
      <c r="O6" s="105"/>
      <c r="P6" s="65"/>
    </row>
    <row r="7" spans="1:16" s="60" customFormat="1" ht="22.5" customHeight="1" x14ac:dyDescent="0.2">
      <c r="A7" s="9">
        <v>3</v>
      </c>
      <c r="B7" s="103"/>
      <c r="C7" s="5" t="s">
        <v>24</v>
      </c>
      <c r="D7" s="5" t="s">
        <v>6</v>
      </c>
      <c r="E7" s="66">
        <v>4500</v>
      </c>
      <c r="F7" s="7"/>
      <c r="G7" s="81"/>
      <c r="H7" s="7">
        <f t="shared" si="0"/>
        <v>0</v>
      </c>
      <c r="I7" s="11">
        <f t="shared" si="1"/>
        <v>0</v>
      </c>
      <c r="J7" s="11">
        <f t="shared" si="2"/>
        <v>0</v>
      </c>
      <c r="K7" s="9"/>
      <c r="L7" s="9"/>
      <c r="M7" s="9"/>
      <c r="N7" s="9"/>
      <c r="O7" s="105"/>
      <c r="P7" s="65"/>
    </row>
    <row r="8" spans="1:16" s="60" customFormat="1" ht="22.5" customHeight="1" x14ac:dyDescent="0.2">
      <c r="A8" s="9">
        <v>4</v>
      </c>
      <c r="B8" s="103"/>
      <c r="C8" s="5" t="s">
        <v>25</v>
      </c>
      <c r="D8" s="5" t="s">
        <v>6</v>
      </c>
      <c r="E8" s="66">
        <v>10400</v>
      </c>
      <c r="F8" s="7"/>
      <c r="G8" s="81"/>
      <c r="H8" s="7">
        <f t="shared" si="0"/>
        <v>0</v>
      </c>
      <c r="I8" s="11">
        <f t="shared" si="1"/>
        <v>0</v>
      </c>
      <c r="J8" s="11">
        <f t="shared" si="2"/>
        <v>0</v>
      </c>
      <c r="K8" s="9"/>
      <c r="L8" s="9"/>
      <c r="M8" s="9"/>
      <c r="N8" s="9"/>
      <c r="O8" s="105"/>
      <c r="P8" s="65"/>
    </row>
    <row r="9" spans="1:16" s="60" customFormat="1" ht="22.5" customHeight="1" x14ac:dyDescent="0.2">
      <c r="A9" s="9">
        <v>5</v>
      </c>
      <c r="B9" s="103"/>
      <c r="C9" s="5" t="s">
        <v>26</v>
      </c>
      <c r="D9" s="5" t="s">
        <v>6</v>
      </c>
      <c r="E9" s="66">
        <v>9900</v>
      </c>
      <c r="F9" s="7"/>
      <c r="G9" s="81"/>
      <c r="H9" s="7">
        <f t="shared" si="0"/>
        <v>0</v>
      </c>
      <c r="I9" s="11">
        <f t="shared" si="1"/>
        <v>0</v>
      </c>
      <c r="J9" s="11">
        <f t="shared" si="2"/>
        <v>0</v>
      </c>
      <c r="K9" s="9"/>
      <c r="L9" s="9"/>
      <c r="M9" s="9"/>
      <c r="N9" s="9"/>
      <c r="O9" s="105"/>
      <c r="P9" s="65"/>
    </row>
    <row r="10" spans="1:16" s="60" customFormat="1" ht="22.5" customHeight="1" x14ac:dyDescent="0.2">
      <c r="A10" s="9">
        <v>6</v>
      </c>
      <c r="B10" s="103"/>
      <c r="C10" s="5" t="s">
        <v>27</v>
      </c>
      <c r="D10" s="5" t="s">
        <v>6</v>
      </c>
      <c r="E10" s="66">
        <v>13000</v>
      </c>
      <c r="F10" s="7"/>
      <c r="G10" s="81"/>
      <c r="H10" s="7">
        <f t="shared" si="0"/>
        <v>0</v>
      </c>
      <c r="I10" s="11">
        <f t="shared" si="1"/>
        <v>0</v>
      </c>
      <c r="J10" s="11">
        <f t="shared" si="2"/>
        <v>0</v>
      </c>
      <c r="K10" s="9"/>
      <c r="L10" s="9"/>
      <c r="M10" s="9"/>
      <c r="N10" s="9"/>
      <c r="O10" s="105"/>
      <c r="P10" s="65"/>
    </row>
    <row r="11" spans="1:16" s="60" customFormat="1" ht="22.5" customHeight="1" x14ac:dyDescent="0.2">
      <c r="A11" s="9">
        <v>7</v>
      </c>
      <c r="B11" s="103"/>
      <c r="C11" s="6" t="s">
        <v>51</v>
      </c>
      <c r="D11" s="5" t="s">
        <v>6</v>
      </c>
      <c r="E11" s="66">
        <v>5400</v>
      </c>
      <c r="F11" s="7"/>
      <c r="G11" s="81"/>
      <c r="H11" s="7">
        <f t="shared" si="0"/>
        <v>0</v>
      </c>
      <c r="I11" s="11">
        <f t="shared" si="1"/>
        <v>0</v>
      </c>
      <c r="J11" s="11">
        <f t="shared" si="2"/>
        <v>0</v>
      </c>
      <c r="K11" s="9"/>
      <c r="L11" s="9"/>
      <c r="M11" s="9"/>
      <c r="N11" s="9"/>
      <c r="O11" s="106"/>
      <c r="P11" s="65"/>
    </row>
    <row r="12" spans="1:16" s="60" customFormat="1" ht="87" customHeight="1" x14ac:dyDescent="0.2">
      <c r="A12" s="9">
        <v>8</v>
      </c>
      <c r="B12" s="12" t="s">
        <v>77</v>
      </c>
      <c r="C12" s="5" t="s">
        <v>28</v>
      </c>
      <c r="D12" s="5" t="s">
        <v>7</v>
      </c>
      <c r="E12" s="66">
        <v>51200</v>
      </c>
      <c r="F12" s="7"/>
      <c r="G12" s="81"/>
      <c r="H12" s="7">
        <f t="shared" si="0"/>
        <v>0</v>
      </c>
      <c r="I12" s="11">
        <f t="shared" si="1"/>
        <v>0</v>
      </c>
      <c r="J12" s="11">
        <f t="shared" si="2"/>
        <v>0</v>
      </c>
      <c r="K12" s="9"/>
      <c r="L12" s="9"/>
      <c r="M12" s="9"/>
      <c r="N12" s="9"/>
      <c r="O12" s="5" t="s">
        <v>55</v>
      </c>
      <c r="P12" s="65"/>
    </row>
    <row r="13" spans="1:16" s="60" customFormat="1" ht="21" customHeight="1" x14ac:dyDescent="0.2">
      <c r="A13" s="9">
        <v>9</v>
      </c>
      <c r="B13" s="103" t="s">
        <v>29</v>
      </c>
      <c r="C13" s="6" t="s">
        <v>18</v>
      </c>
      <c r="D13" s="13" t="s">
        <v>7</v>
      </c>
      <c r="E13" s="66">
        <v>5400</v>
      </c>
      <c r="F13" s="7"/>
      <c r="G13" s="81"/>
      <c r="H13" s="7">
        <f t="shared" si="0"/>
        <v>0</v>
      </c>
      <c r="I13" s="11">
        <f t="shared" si="1"/>
        <v>0</v>
      </c>
      <c r="J13" s="11">
        <f t="shared" si="2"/>
        <v>0</v>
      </c>
      <c r="K13" s="9"/>
      <c r="L13" s="9"/>
      <c r="M13" s="9"/>
      <c r="N13" s="9"/>
      <c r="O13" s="104" t="s">
        <v>55</v>
      </c>
      <c r="P13" s="65"/>
    </row>
    <row r="14" spans="1:16" s="60" customFormat="1" ht="21" customHeight="1" x14ac:dyDescent="0.2">
      <c r="A14" s="9">
        <v>10</v>
      </c>
      <c r="B14" s="103"/>
      <c r="C14" s="6" t="s">
        <v>30</v>
      </c>
      <c r="D14" s="13" t="s">
        <v>7</v>
      </c>
      <c r="E14" s="66">
        <v>10800</v>
      </c>
      <c r="F14" s="7"/>
      <c r="G14" s="81"/>
      <c r="H14" s="7">
        <f t="shared" si="0"/>
        <v>0</v>
      </c>
      <c r="I14" s="11">
        <f t="shared" si="1"/>
        <v>0</v>
      </c>
      <c r="J14" s="11">
        <f t="shared" si="2"/>
        <v>0</v>
      </c>
      <c r="K14" s="9"/>
      <c r="L14" s="9"/>
      <c r="M14" s="9"/>
      <c r="N14" s="9"/>
      <c r="O14" s="105"/>
      <c r="P14" s="65"/>
    </row>
    <row r="15" spans="1:16" s="60" customFormat="1" ht="21" customHeight="1" x14ac:dyDescent="0.2">
      <c r="A15" s="9">
        <v>11</v>
      </c>
      <c r="B15" s="103"/>
      <c r="C15" s="6" t="s">
        <v>31</v>
      </c>
      <c r="D15" s="13" t="s">
        <v>7</v>
      </c>
      <c r="E15" s="66">
        <v>400</v>
      </c>
      <c r="F15" s="7"/>
      <c r="G15" s="81"/>
      <c r="H15" s="7">
        <f t="shared" si="0"/>
        <v>0</v>
      </c>
      <c r="I15" s="11">
        <f t="shared" si="1"/>
        <v>0</v>
      </c>
      <c r="J15" s="11">
        <f t="shared" si="2"/>
        <v>0</v>
      </c>
      <c r="K15" s="9"/>
      <c r="L15" s="9"/>
      <c r="M15" s="9"/>
      <c r="N15" s="9"/>
      <c r="O15" s="106"/>
      <c r="P15" s="65"/>
    </row>
    <row r="16" spans="1:16" s="60" customFormat="1" ht="24" customHeight="1" x14ac:dyDescent="0.2">
      <c r="A16" s="9">
        <v>12</v>
      </c>
      <c r="B16" s="107" t="s">
        <v>32</v>
      </c>
      <c r="C16" s="5" t="s">
        <v>83</v>
      </c>
      <c r="D16" s="5" t="s">
        <v>33</v>
      </c>
      <c r="E16" s="66">
        <v>2000</v>
      </c>
      <c r="F16" s="7"/>
      <c r="G16" s="81"/>
      <c r="H16" s="7">
        <f t="shared" si="0"/>
        <v>0</v>
      </c>
      <c r="I16" s="11">
        <f t="shared" si="1"/>
        <v>0</v>
      </c>
      <c r="J16" s="11">
        <f t="shared" si="2"/>
        <v>0</v>
      </c>
      <c r="K16" s="5"/>
      <c r="L16" s="9"/>
      <c r="M16" s="9"/>
      <c r="N16" s="6"/>
      <c r="O16" s="104" t="s">
        <v>55</v>
      </c>
      <c r="P16" s="65"/>
    </row>
    <row r="17" spans="1:16" s="60" customFormat="1" ht="24" customHeight="1" x14ac:dyDescent="0.2">
      <c r="A17" s="9">
        <v>13</v>
      </c>
      <c r="B17" s="107"/>
      <c r="C17" s="5" t="s">
        <v>34</v>
      </c>
      <c r="D17" s="5" t="s">
        <v>33</v>
      </c>
      <c r="E17" s="66">
        <v>1400</v>
      </c>
      <c r="F17" s="7"/>
      <c r="G17" s="81"/>
      <c r="H17" s="7">
        <f t="shared" si="0"/>
        <v>0</v>
      </c>
      <c r="I17" s="11">
        <f t="shared" si="1"/>
        <v>0</v>
      </c>
      <c r="J17" s="11">
        <f t="shared" si="2"/>
        <v>0</v>
      </c>
      <c r="K17" s="14"/>
      <c r="L17" s="14"/>
      <c r="M17" s="14"/>
      <c r="N17" s="14"/>
      <c r="O17" s="105"/>
      <c r="P17" s="65"/>
    </row>
    <row r="18" spans="1:16" s="60" customFormat="1" ht="21" customHeight="1" x14ac:dyDescent="0.2">
      <c r="A18" s="89" t="s">
        <v>50</v>
      </c>
      <c r="B18" s="90"/>
      <c r="C18" s="90"/>
      <c r="D18" s="90"/>
      <c r="E18" s="90"/>
      <c r="F18" s="90"/>
      <c r="G18" s="90"/>
      <c r="H18" s="91"/>
      <c r="I18" s="83">
        <f>ROUND(SUM(I5:I17),2)</f>
        <v>0</v>
      </c>
      <c r="J18" s="83">
        <f>ROUND(SUM(J5:J17),2)</f>
        <v>0</v>
      </c>
      <c r="K18" s="99" t="s">
        <v>52</v>
      </c>
      <c r="L18" s="99"/>
      <c r="M18" s="99"/>
      <c r="N18" s="99"/>
      <c r="O18" s="99"/>
      <c r="P18" s="65"/>
    </row>
    <row r="19" spans="1:16" s="60" customFormat="1" ht="21" customHeight="1" x14ac:dyDescent="0.2">
      <c r="A19" s="92"/>
      <c r="B19" s="93"/>
      <c r="C19" s="93"/>
      <c r="D19" s="93"/>
      <c r="E19" s="93"/>
      <c r="F19" s="93"/>
      <c r="G19" s="93"/>
      <c r="H19" s="94"/>
      <c r="I19" s="85">
        <f>ROUND(I18*0.3,2)</f>
        <v>0</v>
      </c>
      <c r="J19" s="85">
        <f>ROUND(J18*0.3,2)</f>
        <v>0</v>
      </c>
      <c r="K19" s="99" t="s">
        <v>53</v>
      </c>
      <c r="L19" s="99"/>
      <c r="M19" s="99"/>
      <c r="N19" s="99"/>
      <c r="O19" s="99"/>
      <c r="P19" s="65"/>
    </row>
    <row r="20" spans="1:16" s="60" customFormat="1" ht="21" customHeight="1" x14ac:dyDescent="0.2">
      <c r="A20" s="95"/>
      <c r="B20" s="96"/>
      <c r="C20" s="96"/>
      <c r="D20" s="96"/>
      <c r="E20" s="96"/>
      <c r="F20" s="96"/>
      <c r="G20" s="96"/>
      <c r="H20" s="97"/>
      <c r="I20" s="85">
        <f>ROUND(SUM(I18,I19),2)</f>
        <v>0</v>
      </c>
      <c r="J20" s="85">
        <f>ROUND(SUM(J18,J19),2)</f>
        <v>0</v>
      </c>
      <c r="K20" s="88" t="s">
        <v>54</v>
      </c>
      <c r="L20" s="88"/>
      <c r="M20" s="88"/>
      <c r="N20" s="88"/>
      <c r="O20" s="88"/>
      <c r="P20" s="65"/>
    </row>
    <row r="21" spans="1:16" x14ac:dyDescent="0.25">
      <c r="A21" s="15"/>
      <c r="B21" s="16"/>
      <c r="C21" s="17"/>
      <c r="D21" s="17"/>
      <c r="E21" s="17"/>
      <c r="F21" s="17"/>
      <c r="G21" s="17"/>
      <c r="H21" s="17"/>
      <c r="I21" s="18"/>
      <c r="J21" s="19"/>
      <c r="K21" s="20"/>
      <c r="L21" s="20"/>
      <c r="M21" s="20"/>
      <c r="N21" s="20"/>
      <c r="O21" s="17"/>
    </row>
    <row r="22" spans="1:16" x14ac:dyDescent="0.25">
      <c r="I22" s="21"/>
      <c r="J22" s="21"/>
      <c r="K22" s="21"/>
      <c r="L22" s="21"/>
      <c r="M22" s="21"/>
      <c r="N22" s="21"/>
    </row>
    <row r="23" spans="1:16" x14ac:dyDescent="0.25">
      <c r="I23" s="1"/>
      <c r="J23" s="22"/>
    </row>
  </sheetData>
  <mergeCells count="13">
    <mergeCell ref="B13:B15"/>
    <mergeCell ref="O13:O15"/>
    <mergeCell ref="B16:B17"/>
    <mergeCell ref="O16:O17"/>
    <mergeCell ref="K20:O20"/>
    <mergeCell ref="K19:O19"/>
    <mergeCell ref="K18:O18"/>
    <mergeCell ref="A18:H20"/>
    <mergeCell ref="A1:O1"/>
    <mergeCell ref="M2:O2"/>
    <mergeCell ref="A3:O3"/>
    <mergeCell ref="B5:B11"/>
    <mergeCell ref="O5:O11"/>
  </mergeCells>
  <pageMargins left="0.70866141732283472" right="0.70866141732283472" top="0.74803149606299213" bottom="0.74803149606299213" header="0.31496062992125984" footer="0.31496062992125984"/>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workbookViewId="0">
      <selection activeCell="B13" sqref="B13"/>
    </sheetView>
  </sheetViews>
  <sheetFormatPr defaultRowHeight="15" x14ac:dyDescent="0.25"/>
  <cols>
    <col min="1" max="1" width="6.85546875" style="1" customWidth="1"/>
    <col min="2" max="2" width="63.140625" style="1" customWidth="1"/>
    <col min="3" max="3" width="16" style="1" customWidth="1"/>
    <col min="4" max="4" width="7.85546875" style="1" customWidth="1"/>
    <col min="5" max="5" width="9.85546875" style="8" bestFit="1" customWidth="1"/>
    <col min="6" max="6" width="9.140625" style="8"/>
    <col min="7" max="7" width="6.42578125" style="1" customWidth="1"/>
    <col min="8" max="8" width="11.28515625" style="1" customWidth="1"/>
    <col min="9" max="9" width="11.28515625" style="8" customWidth="1"/>
    <col min="10" max="10" width="11.85546875" style="8" customWidth="1"/>
    <col min="11" max="12" width="10.7109375" style="1" customWidth="1"/>
    <col min="13" max="13" width="13" style="1" customWidth="1"/>
    <col min="14" max="14" width="12.7109375" style="1" customWidth="1"/>
    <col min="15" max="15" width="12" style="1" customWidth="1"/>
    <col min="16" max="16" width="9.140625" style="8"/>
    <col min="17" max="17" width="11.5703125" style="1" customWidth="1"/>
    <col min="18" max="16384" width="9.140625" style="1"/>
  </cols>
  <sheetData>
    <row r="1" spans="1:17" ht="18" customHeight="1" x14ac:dyDescent="0.25">
      <c r="A1" s="87" t="s">
        <v>85</v>
      </c>
      <c r="B1" s="87"/>
      <c r="C1" s="87"/>
      <c r="D1" s="87"/>
      <c r="E1" s="87"/>
      <c r="F1" s="87"/>
      <c r="G1" s="87"/>
      <c r="H1" s="87"/>
      <c r="I1" s="87"/>
      <c r="J1" s="87"/>
      <c r="K1" s="87"/>
      <c r="L1" s="87"/>
      <c r="M1" s="87"/>
      <c r="N1" s="87"/>
      <c r="O1" s="87"/>
      <c r="P1" s="1"/>
    </row>
    <row r="2" spans="1:17" ht="19.5" customHeight="1" x14ac:dyDescent="0.25">
      <c r="B2" s="133" t="s">
        <v>87</v>
      </c>
      <c r="D2" s="8"/>
      <c r="F2" s="1"/>
      <c r="H2" s="8"/>
      <c r="J2" s="1"/>
      <c r="M2" s="86" t="s">
        <v>86</v>
      </c>
      <c r="N2" s="86"/>
      <c r="O2" s="86"/>
      <c r="P2" s="1"/>
    </row>
    <row r="3" spans="1:17" s="61" customFormat="1" ht="21" customHeight="1" x14ac:dyDescent="0.25">
      <c r="A3" s="98" t="s">
        <v>65</v>
      </c>
      <c r="B3" s="98"/>
      <c r="C3" s="98"/>
      <c r="D3" s="98"/>
      <c r="E3" s="98"/>
      <c r="F3" s="98"/>
      <c r="G3" s="98"/>
      <c r="H3" s="98"/>
      <c r="I3" s="98"/>
      <c r="J3" s="98"/>
      <c r="K3" s="98"/>
      <c r="L3" s="98"/>
      <c r="M3" s="98"/>
      <c r="N3" s="98"/>
      <c r="O3" s="98"/>
      <c r="P3" s="68"/>
    </row>
    <row r="4" spans="1:17" s="60" customFormat="1" ht="38.25" x14ac:dyDescent="0.2">
      <c r="A4" s="2" t="s">
        <v>0</v>
      </c>
      <c r="B4" s="2" t="s">
        <v>1</v>
      </c>
      <c r="C4" s="2" t="s">
        <v>2</v>
      </c>
      <c r="D4" s="2" t="s">
        <v>3</v>
      </c>
      <c r="E4" s="2" t="s">
        <v>9</v>
      </c>
      <c r="F4" s="3" t="s">
        <v>4</v>
      </c>
      <c r="G4" s="2" t="s">
        <v>10</v>
      </c>
      <c r="H4" s="2" t="s">
        <v>11</v>
      </c>
      <c r="I4" s="2" t="s">
        <v>12</v>
      </c>
      <c r="J4" s="4" t="s">
        <v>13</v>
      </c>
      <c r="K4" s="2" t="s">
        <v>14</v>
      </c>
      <c r="L4" s="2" t="s">
        <v>15</v>
      </c>
      <c r="M4" s="2" t="s">
        <v>5</v>
      </c>
      <c r="N4" s="2" t="s">
        <v>16</v>
      </c>
      <c r="O4" s="2" t="s">
        <v>56</v>
      </c>
      <c r="P4" s="69"/>
    </row>
    <row r="5" spans="1:17" s="60" customFormat="1" ht="127.5" x14ac:dyDescent="0.2">
      <c r="A5" s="23">
        <v>1</v>
      </c>
      <c r="B5" s="24" t="s">
        <v>78</v>
      </c>
      <c r="C5" s="25" t="s">
        <v>20</v>
      </c>
      <c r="D5" s="26" t="s">
        <v>8</v>
      </c>
      <c r="E5" s="27">
        <v>120000</v>
      </c>
      <c r="F5" s="39"/>
      <c r="G5" s="82"/>
      <c r="H5" s="28">
        <f>ROUND(F5+(F5*G5),2)</f>
        <v>0</v>
      </c>
      <c r="I5" s="29">
        <f>ROUND(SUM(E5*F5),2)</f>
        <v>0</v>
      </c>
      <c r="J5" s="29">
        <f>ROUND(SUM(E5*H5),2)</f>
        <v>0</v>
      </c>
      <c r="K5" s="30"/>
      <c r="L5" s="30"/>
      <c r="M5" s="30"/>
      <c r="N5" s="30"/>
      <c r="O5" s="9">
        <v>10</v>
      </c>
      <c r="P5" s="67"/>
      <c r="Q5" s="70"/>
    </row>
    <row r="6" spans="1:17" s="60" customFormat="1" ht="140.25" x14ac:dyDescent="0.2">
      <c r="A6" s="25">
        <v>2</v>
      </c>
      <c r="B6" s="24" t="s">
        <v>79</v>
      </c>
      <c r="C6" s="5" t="s">
        <v>20</v>
      </c>
      <c r="D6" s="13" t="s">
        <v>8</v>
      </c>
      <c r="E6" s="27">
        <v>400</v>
      </c>
      <c r="F6" s="39"/>
      <c r="G6" s="82"/>
      <c r="H6" s="28">
        <f t="shared" ref="H6:H20" si="0">ROUND(F6+(F6*G6),2)</f>
        <v>0</v>
      </c>
      <c r="I6" s="29">
        <f t="shared" ref="I6:I20" si="1">ROUND(SUM(E6*F6),2)</f>
        <v>0</v>
      </c>
      <c r="J6" s="29">
        <f t="shared" ref="J6:J20" si="2">ROUND(SUM(E6*H6),2)</f>
        <v>0</v>
      </c>
      <c r="K6" s="31"/>
      <c r="L6" s="31"/>
      <c r="M6" s="31"/>
      <c r="N6" s="31"/>
      <c r="O6" s="9">
        <v>2</v>
      </c>
      <c r="P6" s="67"/>
      <c r="Q6" s="70"/>
    </row>
    <row r="7" spans="1:17" s="60" customFormat="1" ht="127.5" x14ac:dyDescent="0.2">
      <c r="A7" s="5">
        <v>3</v>
      </c>
      <c r="B7" s="24" t="s">
        <v>80</v>
      </c>
      <c r="C7" s="5" t="s">
        <v>20</v>
      </c>
      <c r="D7" s="13" t="s">
        <v>8</v>
      </c>
      <c r="E7" s="27">
        <v>6400</v>
      </c>
      <c r="F7" s="39"/>
      <c r="G7" s="82"/>
      <c r="H7" s="28">
        <f t="shared" si="0"/>
        <v>0</v>
      </c>
      <c r="I7" s="29">
        <f t="shared" si="1"/>
        <v>0</v>
      </c>
      <c r="J7" s="29">
        <f t="shared" si="2"/>
        <v>0</v>
      </c>
      <c r="K7" s="31"/>
      <c r="L7" s="31"/>
      <c r="M7" s="31"/>
      <c r="N7" s="32"/>
      <c r="O7" s="9">
        <v>5</v>
      </c>
      <c r="P7" s="67"/>
      <c r="Q7" s="70"/>
    </row>
    <row r="8" spans="1:17" s="60" customFormat="1" ht="36" customHeight="1" x14ac:dyDescent="0.2">
      <c r="A8" s="25">
        <v>4</v>
      </c>
      <c r="B8" s="110" t="s">
        <v>59</v>
      </c>
      <c r="C8" s="5" t="s">
        <v>35</v>
      </c>
      <c r="D8" s="13" t="s">
        <v>8</v>
      </c>
      <c r="E8" s="10">
        <v>1700</v>
      </c>
      <c r="F8" s="39"/>
      <c r="G8" s="82"/>
      <c r="H8" s="28">
        <f t="shared" si="0"/>
        <v>0</v>
      </c>
      <c r="I8" s="29">
        <f t="shared" si="1"/>
        <v>0</v>
      </c>
      <c r="J8" s="29">
        <f t="shared" si="2"/>
        <v>0</v>
      </c>
      <c r="K8" s="31"/>
      <c r="L8" s="31"/>
      <c r="M8" s="31"/>
      <c r="N8" s="32"/>
      <c r="O8" s="112">
        <v>5</v>
      </c>
      <c r="P8" s="67"/>
      <c r="Q8" s="70"/>
    </row>
    <row r="9" spans="1:17" s="60" customFormat="1" ht="36" customHeight="1" x14ac:dyDescent="0.2">
      <c r="A9" s="25">
        <v>5</v>
      </c>
      <c r="B9" s="111"/>
      <c r="C9" s="5" t="s">
        <v>37</v>
      </c>
      <c r="D9" s="13" t="s">
        <v>8</v>
      </c>
      <c r="E9" s="10">
        <v>4600</v>
      </c>
      <c r="F9" s="39"/>
      <c r="G9" s="82"/>
      <c r="H9" s="28">
        <f t="shared" si="0"/>
        <v>0</v>
      </c>
      <c r="I9" s="29">
        <f t="shared" si="1"/>
        <v>0</v>
      </c>
      <c r="J9" s="29">
        <f t="shared" si="2"/>
        <v>0</v>
      </c>
      <c r="K9" s="31"/>
      <c r="L9" s="31"/>
      <c r="M9" s="31"/>
      <c r="N9" s="32"/>
      <c r="O9" s="113"/>
      <c r="P9" s="67"/>
      <c r="Q9" s="70"/>
    </row>
    <row r="10" spans="1:17" s="60" customFormat="1" ht="36" customHeight="1" x14ac:dyDescent="0.2">
      <c r="A10" s="5">
        <v>6</v>
      </c>
      <c r="B10" s="111"/>
      <c r="C10" s="5" t="s">
        <v>38</v>
      </c>
      <c r="D10" s="13" t="s">
        <v>8</v>
      </c>
      <c r="E10" s="10">
        <v>3000</v>
      </c>
      <c r="F10" s="39"/>
      <c r="G10" s="82"/>
      <c r="H10" s="28">
        <f t="shared" si="0"/>
        <v>0</v>
      </c>
      <c r="I10" s="29">
        <f t="shared" si="1"/>
        <v>0</v>
      </c>
      <c r="J10" s="29">
        <f t="shared" si="2"/>
        <v>0</v>
      </c>
      <c r="K10" s="31"/>
      <c r="L10" s="31"/>
      <c r="M10" s="31"/>
      <c r="N10" s="32"/>
      <c r="O10" s="114"/>
      <c r="P10" s="67"/>
      <c r="Q10" s="70"/>
    </row>
    <row r="11" spans="1:17" s="60" customFormat="1" ht="63.75" customHeight="1" x14ac:dyDescent="0.2">
      <c r="A11" s="25">
        <v>7</v>
      </c>
      <c r="B11" s="24" t="s">
        <v>73</v>
      </c>
      <c r="C11" s="25" t="s">
        <v>68</v>
      </c>
      <c r="D11" s="13" t="s">
        <v>7</v>
      </c>
      <c r="E11" s="10">
        <v>16000</v>
      </c>
      <c r="F11" s="39"/>
      <c r="G11" s="82"/>
      <c r="H11" s="28">
        <f t="shared" si="0"/>
        <v>0</v>
      </c>
      <c r="I11" s="29">
        <f t="shared" si="1"/>
        <v>0</v>
      </c>
      <c r="J11" s="29">
        <f t="shared" si="2"/>
        <v>0</v>
      </c>
      <c r="K11" s="30"/>
      <c r="L11" s="30"/>
      <c r="M11" s="30"/>
      <c r="N11" s="33"/>
      <c r="O11" s="34">
        <v>2</v>
      </c>
      <c r="P11" s="67"/>
      <c r="Q11" s="70"/>
    </row>
    <row r="12" spans="1:17" s="60" customFormat="1" ht="63.75" x14ac:dyDescent="0.2">
      <c r="A12" s="25">
        <v>8</v>
      </c>
      <c r="B12" s="12" t="s">
        <v>74</v>
      </c>
      <c r="C12" s="5" t="s">
        <v>68</v>
      </c>
      <c r="D12" s="13" t="s">
        <v>6</v>
      </c>
      <c r="E12" s="10">
        <v>250</v>
      </c>
      <c r="F12" s="39"/>
      <c r="G12" s="82"/>
      <c r="H12" s="28">
        <f t="shared" si="0"/>
        <v>0</v>
      </c>
      <c r="I12" s="29">
        <f t="shared" si="1"/>
        <v>0</v>
      </c>
      <c r="J12" s="29">
        <f t="shared" si="2"/>
        <v>0</v>
      </c>
      <c r="K12" s="31"/>
      <c r="L12" s="31"/>
      <c r="M12" s="31"/>
      <c r="N12" s="32"/>
      <c r="O12" s="9">
        <v>2</v>
      </c>
      <c r="P12" s="67"/>
      <c r="Q12" s="70"/>
    </row>
    <row r="13" spans="1:17" s="60" customFormat="1" ht="38.25" x14ac:dyDescent="0.2">
      <c r="A13" s="5">
        <v>9</v>
      </c>
      <c r="B13" s="35" t="s">
        <v>72</v>
      </c>
      <c r="C13" s="5" t="s">
        <v>20</v>
      </c>
      <c r="D13" s="5" t="s">
        <v>8</v>
      </c>
      <c r="E13" s="10">
        <v>12400</v>
      </c>
      <c r="F13" s="39"/>
      <c r="G13" s="82"/>
      <c r="H13" s="28">
        <f t="shared" si="0"/>
        <v>0</v>
      </c>
      <c r="I13" s="29">
        <f t="shared" si="1"/>
        <v>0</v>
      </c>
      <c r="J13" s="29">
        <f t="shared" si="2"/>
        <v>0</v>
      </c>
      <c r="K13" s="5"/>
      <c r="L13" s="5"/>
      <c r="M13" s="5"/>
      <c r="N13" s="32"/>
      <c r="O13" s="9">
        <v>2</v>
      </c>
      <c r="P13" s="67"/>
      <c r="Q13" s="70"/>
    </row>
    <row r="14" spans="1:17" s="60" customFormat="1" ht="38.25" x14ac:dyDescent="0.2">
      <c r="A14" s="25">
        <v>10</v>
      </c>
      <c r="B14" s="36" t="s">
        <v>71</v>
      </c>
      <c r="C14" s="5" t="s">
        <v>20</v>
      </c>
      <c r="D14" s="5" t="s">
        <v>8</v>
      </c>
      <c r="E14" s="10">
        <v>240</v>
      </c>
      <c r="F14" s="39"/>
      <c r="G14" s="82"/>
      <c r="H14" s="28">
        <f t="shared" si="0"/>
        <v>0</v>
      </c>
      <c r="I14" s="29">
        <f t="shared" si="1"/>
        <v>0</v>
      </c>
      <c r="J14" s="29">
        <f t="shared" si="2"/>
        <v>0</v>
      </c>
      <c r="K14" s="5"/>
      <c r="L14" s="5"/>
      <c r="M14" s="5"/>
      <c r="N14" s="32"/>
      <c r="O14" s="9">
        <v>2</v>
      </c>
      <c r="P14" s="67"/>
      <c r="Q14" s="70"/>
    </row>
    <row r="15" spans="1:17" s="60" customFormat="1" ht="38.25" x14ac:dyDescent="0.2">
      <c r="A15" s="25">
        <v>11</v>
      </c>
      <c r="B15" s="37" t="s">
        <v>60</v>
      </c>
      <c r="C15" s="5" t="s">
        <v>84</v>
      </c>
      <c r="D15" s="5" t="s">
        <v>36</v>
      </c>
      <c r="E15" s="10">
        <f>4+10+12+24</f>
        <v>50</v>
      </c>
      <c r="F15" s="39"/>
      <c r="G15" s="82"/>
      <c r="H15" s="28">
        <f t="shared" si="0"/>
        <v>0</v>
      </c>
      <c r="I15" s="29">
        <f t="shared" si="1"/>
        <v>0</v>
      </c>
      <c r="J15" s="29">
        <f t="shared" si="2"/>
        <v>0</v>
      </c>
      <c r="K15" s="5"/>
      <c r="L15" s="5"/>
      <c r="M15" s="5"/>
      <c r="N15" s="32"/>
      <c r="O15" s="9">
        <v>2</v>
      </c>
      <c r="P15" s="67"/>
      <c r="Q15" s="70"/>
    </row>
    <row r="16" spans="1:17" s="60" customFormat="1" ht="21" customHeight="1" x14ac:dyDescent="0.2">
      <c r="A16" s="5">
        <v>12</v>
      </c>
      <c r="B16" s="38" t="s">
        <v>61</v>
      </c>
      <c r="C16" s="5" t="s">
        <v>20</v>
      </c>
      <c r="D16" s="39" t="s">
        <v>6</v>
      </c>
      <c r="E16" s="27">
        <v>16000</v>
      </c>
      <c r="F16" s="39"/>
      <c r="G16" s="82"/>
      <c r="H16" s="28">
        <f t="shared" si="0"/>
        <v>0</v>
      </c>
      <c r="I16" s="29">
        <f t="shared" si="1"/>
        <v>0</v>
      </c>
      <c r="J16" s="29">
        <f t="shared" si="2"/>
        <v>0</v>
      </c>
      <c r="K16" s="28"/>
      <c r="L16" s="40"/>
      <c r="M16" s="40"/>
      <c r="N16" s="40"/>
      <c r="O16" s="39">
        <v>2</v>
      </c>
      <c r="P16" s="67"/>
      <c r="Q16" s="70"/>
    </row>
    <row r="17" spans="1:17" s="60" customFormat="1" ht="28.5" customHeight="1" x14ac:dyDescent="0.2">
      <c r="A17" s="25">
        <v>13</v>
      </c>
      <c r="B17" s="41" t="s">
        <v>62</v>
      </c>
      <c r="C17" s="5" t="s">
        <v>20</v>
      </c>
      <c r="D17" s="42" t="s">
        <v>6</v>
      </c>
      <c r="E17" s="27">
        <f>10000+4000+10000+24000</f>
        <v>48000</v>
      </c>
      <c r="F17" s="39"/>
      <c r="G17" s="82"/>
      <c r="H17" s="28">
        <f t="shared" si="0"/>
        <v>0</v>
      </c>
      <c r="I17" s="29">
        <f t="shared" si="1"/>
        <v>0</v>
      </c>
      <c r="J17" s="29">
        <f t="shared" si="2"/>
        <v>0</v>
      </c>
      <c r="K17" s="43"/>
      <c r="L17" s="43"/>
      <c r="M17" s="43"/>
      <c r="N17" s="43"/>
      <c r="O17" s="44">
        <v>2</v>
      </c>
      <c r="P17" s="67"/>
      <c r="Q17" s="70"/>
    </row>
    <row r="18" spans="1:17" s="60" customFormat="1" ht="45" customHeight="1" x14ac:dyDescent="0.2">
      <c r="A18" s="25">
        <v>14</v>
      </c>
      <c r="B18" s="45" t="s">
        <v>63</v>
      </c>
      <c r="C18" s="5" t="s">
        <v>20</v>
      </c>
      <c r="D18" s="39" t="s">
        <v>6</v>
      </c>
      <c r="E18" s="27">
        <f>2000+1000+3000+5000</f>
        <v>11000</v>
      </c>
      <c r="F18" s="39"/>
      <c r="G18" s="82"/>
      <c r="H18" s="28">
        <f t="shared" si="0"/>
        <v>0</v>
      </c>
      <c r="I18" s="29">
        <f t="shared" si="1"/>
        <v>0</v>
      </c>
      <c r="J18" s="29">
        <f t="shared" si="2"/>
        <v>0</v>
      </c>
      <c r="K18" s="28"/>
      <c r="L18" s="40"/>
      <c r="M18" s="40"/>
      <c r="N18" s="40"/>
      <c r="O18" s="39">
        <v>2</v>
      </c>
      <c r="P18" s="67"/>
      <c r="Q18" s="70"/>
    </row>
    <row r="19" spans="1:17" s="60" customFormat="1" ht="45" customHeight="1" x14ac:dyDescent="0.2">
      <c r="A19" s="5">
        <v>15</v>
      </c>
      <c r="B19" s="45" t="s">
        <v>75</v>
      </c>
      <c r="C19" s="5" t="s">
        <v>20</v>
      </c>
      <c r="D19" s="39" t="s">
        <v>6</v>
      </c>
      <c r="E19" s="27">
        <v>3000</v>
      </c>
      <c r="F19" s="39"/>
      <c r="G19" s="82"/>
      <c r="H19" s="28">
        <f t="shared" si="0"/>
        <v>0</v>
      </c>
      <c r="I19" s="29">
        <f t="shared" si="1"/>
        <v>0</v>
      </c>
      <c r="J19" s="29">
        <f t="shared" si="2"/>
        <v>0</v>
      </c>
      <c r="K19" s="28"/>
      <c r="L19" s="40"/>
      <c r="M19" s="40"/>
      <c r="N19" s="40"/>
      <c r="O19" s="39">
        <v>2</v>
      </c>
      <c r="P19" s="67"/>
      <c r="Q19" s="70"/>
    </row>
    <row r="20" spans="1:17" s="60" customFormat="1" ht="24.75" customHeight="1" x14ac:dyDescent="0.2">
      <c r="A20" s="25">
        <v>16</v>
      </c>
      <c r="B20" s="46" t="s">
        <v>39</v>
      </c>
      <c r="C20" s="5" t="s">
        <v>20</v>
      </c>
      <c r="D20" s="9" t="s">
        <v>6</v>
      </c>
      <c r="E20" s="27">
        <v>10</v>
      </c>
      <c r="F20" s="39"/>
      <c r="G20" s="82"/>
      <c r="H20" s="28">
        <f t="shared" si="0"/>
        <v>0</v>
      </c>
      <c r="I20" s="29">
        <f t="shared" si="1"/>
        <v>0</v>
      </c>
      <c r="J20" s="29">
        <f t="shared" si="2"/>
        <v>0</v>
      </c>
      <c r="K20" s="7"/>
      <c r="L20" s="47"/>
      <c r="M20" s="47"/>
      <c r="N20" s="47"/>
      <c r="O20" s="9">
        <v>2</v>
      </c>
      <c r="P20" s="67"/>
      <c r="Q20" s="70"/>
    </row>
    <row r="21" spans="1:17" s="60" customFormat="1" ht="21" customHeight="1" x14ac:dyDescent="0.2">
      <c r="A21" s="115" t="s">
        <v>50</v>
      </c>
      <c r="B21" s="116"/>
      <c r="C21" s="116"/>
      <c r="D21" s="116"/>
      <c r="E21" s="116"/>
      <c r="F21" s="116"/>
      <c r="G21" s="116"/>
      <c r="H21" s="117"/>
      <c r="I21" s="83">
        <f>ROUND(SUM(I5:I20),2)</f>
        <v>0</v>
      </c>
      <c r="J21" s="83">
        <f>ROUND(SUM(J5:J20),2)</f>
        <v>0</v>
      </c>
      <c r="K21" s="99" t="s">
        <v>52</v>
      </c>
      <c r="L21" s="99"/>
      <c r="M21" s="99"/>
      <c r="N21" s="99"/>
      <c r="O21" s="99"/>
      <c r="P21" s="67"/>
      <c r="Q21" s="70"/>
    </row>
    <row r="22" spans="1:17" s="60" customFormat="1" ht="21" customHeight="1" x14ac:dyDescent="0.2">
      <c r="A22" s="118"/>
      <c r="B22" s="119"/>
      <c r="C22" s="119"/>
      <c r="D22" s="119"/>
      <c r="E22" s="119"/>
      <c r="F22" s="119"/>
      <c r="G22" s="119"/>
      <c r="H22" s="120"/>
      <c r="I22" s="85">
        <f>ROUND(I21*0.3,2)</f>
        <v>0</v>
      </c>
      <c r="J22" s="85">
        <f>ROUND(J21*0.3,2)</f>
        <v>0</v>
      </c>
      <c r="K22" s="99" t="s">
        <v>53</v>
      </c>
      <c r="L22" s="99"/>
      <c r="M22" s="99"/>
      <c r="N22" s="99"/>
      <c r="O22" s="99"/>
      <c r="P22" s="67"/>
    </row>
    <row r="23" spans="1:17" s="60" customFormat="1" ht="21" customHeight="1" x14ac:dyDescent="0.2">
      <c r="A23" s="121"/>
      <c r="B23" s="122"/>
      <c r="C23" s="122"/>
      <c r="D23" s="122"/>
      <c r="E23" s="122"/>
      <c r="F23" s="122"/>
      <c r="G23" s="122"/>
      <c r="H23" s="123"/>
      <c r="I23" s="85">
        <f>ROUND(SUM(I21,I22),2)</f>
        <v>0</v>
      </c>
      <c r="J23" s="85">
        <f>ROUND(SUM(J21,J22),2)</f>
        <v>0</v>
      </c>
      <c r="K23" s="109" t="s">
        <v>54</v>
      </c>
      <c r="L23" s="109"/>
      <c r="M23" s="109"/>
      <c r="N23" s="109"/>
      <c r="O23" s="109"/>
      <c r="P23" s="67"/>
    </row>
    <row r="24" spans="1:17" s="60" customFormat="1" ht="12.75" x14ac:dyDescent="0.2">
      <c r="A24" s="48"/>
      <c r="B24" s="16"/>
      <c r="C24" s="17"/>
      <c r="D24" s="17"/>
      <c r="E24" s="17"/>
      <c r="F24" s="17"/>
      <c r="G24" s="17"/>
      <c r="H24" s="17"/>
      <c r="I24" s="71"/>
      <c r="J24" s="49"/>
      <c r="K24" s="72"/>
      <c r="L24" s="50"/>
      <c r="M24" s="72"/>
      <c r="N24" s="72"/>
      <c r="O24" s="17"/>
      <c r="P24" s="65"/>
    </row>
    <row r="25" spans="1:17" s="60" customFormat="1" ht="12.75" x14ac:dyDescent="0.2">
      <c r="E25" s="65"/>
      <c r="F25" s="65"/>
      <c r="I25" s="65"/>
      <c r="J25" s="65"/>
      <c r="P25" s="65"/>
    </row>
    <row r="26" spans="1:17" s="60" customFormat="1" ht="15" customHeight="1" x14ac:dyDescent="0.2">
      <c r="A26" s="108" t="s">
        <v>81</v>
      </c>
      <c r="B26" s="108"/>
      <c r="C26" s="108"/>
      <c r="D26" s="108"/>
      <c r="E26" s="108"/>
      <c r="F26" s="108"/>
      <c r="G26" s="108"/>
      <c r="H26" s="108"/>
      <c r="I26" s="108"/>
      <c r="J26" s="108"/>
      <c r="K26" s="108"/>
      <c r="L26" s="108"/>
      <c r="M26" s="108"/>
      <c r="N26" s="108"/>
      <c r="O26" s="108"/>
      <c r="P26" s="65"/>
    </row>
    <row r="27" spans="1:17" s="60" customFormat="1" ht="15" customHeight="1" x14ac:dyDescent="0.2">
      <c r="A27" s="108"/>
      <c r="B27" s="108"/>
      <c r="C27" s="108"/>
      <c r="D27" s="108"/>
      <c r="E27" s="108"/>
      <c r="F27" s="108"/>
      <c r="G27" s="108"/>
      <c r="H27" s="108"/>
      <c r="I27" s="108"/>
      <c r="J27" s="108"/>
      <c r="K27" s="108"/>
      <c r="L27" s="108"/>
      <c r="M27" s="108"/>
      <c r="N27" s="108"/>
      <c r="O27" s="108"/>
      <c r="P27" s="65"/>
    </row>
    <row r="28" spans="1:17" s="60" customFormat="1" ht="15" customHeight="1" x14ac:dyDescent="0.2">
      <c r="A28" s="108"/>
      <c r="B28" s="108"/>
      <c r="C28" s="108"/>
      <c r="D28" s="108"/>
      <c r="E28" s="108"/>
      <c r="F28" s="108"/>
      <c r="G28" s="108"/>
      <c r="H28" s="108"/>
      <c r="I28" s="108"/>
      <c r="J28" s="108"/>
      <c r="K28" s="108"/>
      <c r="L28" s="108"/>
      <c r="M28" s="108"/>
      <c r="N28" s="108"/>
      <c r="O28" s="108"/>
      <c r="P28" s="65"/>
    </row>
    <row r="29" spans="1:17" s="60" customFormat="1" ht="12.75" x14ac:dyDescent="0.2">
      <c r="B29" s="73"/>
      <c r="C29" s="73"/>
      <c r="D29" s="73"/>
      <c r="E29" s="73"/>
      <c r="F29" s="73"/>
      <c r="G29" s="73"/>
      <c r="H29" s="73"/>
      <c r="I29" s="73"/>
      <c r="J29" s="73"/>
      <c r="K29" s="73"/>
      <c r="L29" s="73"/>
      <c r="M29" s="73"/>
      <c r="N29" s="73"/>
      <c r="O29" s="73"/>
      <c r="P29" s="65"/>
    </row>
    <row r="30" spans="1:17" x14ac:dyDescent="0.25">
      <c r="B30" s="51"/>
      <c r="C30" s="51"/>
      <c r="D30" s="51"/>
      <c r="E30" s="51"/>
      <c r="F30" s="51"/>
      <c r="G30" s="51"/>
      <c r="H30" s="51"/>
      <c r="I30" s="51"/>
      <c r="J30" s="51"/>
      <c r="K30" s="51"/>
      <c r="L30" s="51"/>
      <c r="M30" s="51"/>
      <c r="N30" s="51"/>
      <c r="O30" s="51"/>
    </row>
  </sheetData>
  <mergeCells count="10">
    <mergeCell ref="A1:O1"/>
    <mergeCell ref="M2:O2"/>
    <mergeCell ref="A26:O28"/>
    <mergeCell ref="K23:O23"/>
    <mergeCell ref="K22:O22"/>
    <mergeCell ref="K21:O21"/>
    <mergeCell ref="A3:O3"/>
    <mergeCell ref="B8:B10"/>
    <mergeCell ref="O8:O10"/>
    <mergeCell ref="A21:H23"/>
  </mergeCells>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workbookViewId="0">
      <selection activeCell="B13" sqref="B13"/>
    </sheetView>
  </sheetViews>
  <sheetFormatPr defaultRowHeight="15" x14ac:dyDescent="0.25"/>
  <cols>
    <col min="1" max="1" width="6.85546875" style="1" customWidth="1"/>
    <col min="2" max="2" width="35.28515625" style="1" customWidth="1"/>
    <col min="3" max="3" width="11.28515625" style="1" customWidth="1"/>
    <col min="4" max="4" width="7.85546875" style="8" customWidth="1"/>
    <col min="5" max="5" width="9.140625" style="8"/>
    <col min="6" max="6" width="5.7109375" style="1" customWidth="1"/>
    <col min="7" max="7" width="11.28515625" style="1" customWidth="1"/>
    <col min="8" max="8" width="11.28515625" style="8" customWidth="1"/>
    <col min="9" max="9" width="11.85546875" style="8" customWidth="1"/>
    <col min="10" max="11" width="10.7109375" style="1" customWidth="1"/>
    <col min="12" max="12" width="12.7109375" style="1" customWidth="1"/>
    <col min="13" max="13" width="13.7109375" style="1" customWidth="1"/>
    <col min="14" max="16384" width="9.140625" style="1"/>
  </cols>
  <sheetData>
    <row r="1" spans="1:13" ht="18" customHeight="1" x14ac:dyDescent="0.25">
      <c r="A1" s="87" t="s">
        <v>85</v>
      </c>
      <c r="B1" s="87"/>
      <c r="C1" s="87"/>
      <c r="D1" s="87"/>
      <c r="E1" s="87"/>
      <c r="F1" s="87"/>
      <c r="G1" s="87"/>
      <c r="H1" s="87"/>
      <c r="I1" s="87"/>
      <c r="J1" s="87"/>
      <c r="K1" s="87"/>
      <c r="L1" s="87"/>
      <c r="M1" s="87"/>
    </row>
    <row r="2" spans="1:13" ht="19.5" customHeight="1" x14ac:dyDescent="0.25">
      <c r="B2" s="133" t="s">
        <v>87</v>
      </c>
      <c r="K2" s="86" t="s">
        <v>86</v>
      </c>
      <c r="L2" s="86"/>
      <c r="M2" s="86"/>
    </row>
    <row r="3" spans="1:13" s="61" customFormat="1" ht="18.75" customHeight="1" x14ac:dyDescent="0.25">
      <c r="A3" s="98" t="s">
        <v>66</v>
      </c>
      <c r="B3" s="98"/>
      <c r="C3" s="98"/>
      <c r="D3" s="98"/>
      <c r="E3" s="98"/>
      <c r="F3" s="98"/>
      <c r="G3" s="98"/>
      <c r="H3" s="98"/>
      <c r="I3" s="98"/>
      <c r="J3" s="98"/>
      <c r="K3" s="98"/>
      <c r="L3" s="98"/>
      <c r="M3" s="98"/>
    </row>
    <row r="4" spans="1:13" s="60" customFormat="1" ht="38.25" x14ac:dyDescent="0.2">
      <c r="A4" s="2" t="s">
        <v>0</v>
      </c>
      <c r="B4" s="63" t="s">
        <v>1</v>
      </c>
      <c r="C4" s="2" t="s">
        <v>3</v>
      </c>
      <c r="D4" s="2" t="s">
        <v>9</v>
      </c>
      <c r="E4" s="3" t="s">
        <v>4</v>
      </c>
      <c r="F4" s="2" t="s">
        <v>10</v>
      </c>
      <c r="G4" s="2" t="s">
        <v>19</v>
      </c>
      <c r="H4" s="2" t="s">
        <v>12</v>
      </c>
      <c r="I4" s="4" t="s">
        <v>13</v>
      </c>
      <c r="J4" s="2" t="s">
        <v>14</v>
      </c>
      <c r="K4" s="2" t="s">
        <v>15</v>
      </c>
      <c r="L4" s="2" t="s">
        <v>5</v>
      </c>
      <c r="M4" s="2" t="s">
        <v>16</v>
      </c>
    </row>
    <row r="5" spans="1:13" s="60" customFormat="1" ht="54" customHeight="1" x14ac:dyDescent="0.2">
      <c r="A5" s="5">
        <v>1</v>
      </c>
      <c r="B5" s="74" t="s">
        <v>21</v>
      </c>
      <c r="C5" s="5" t="s">
        <v>6</v>
      </c>
      <c r="D5" s="75">
        <v>1000</v>
      </c>
      <c r="E5" s="6"/>
      <c r="F5" s="81"/>
      <c r="G5" s="7">
        <f>ROUND(E5+(E5*F5),2)</f>
        <v>0</v>
      </c>
      <c r="H5" s="11">
        <f>ROUND(SUM(D5*E5),2)</f>
        <v>0</v>
      </c>
      <c r="I5" s="11">
        <f>ROUND(SUM(D5*G5),2)</f>
        <v>0</v>
      </c>
      <c r="J5" s="5"/>
      <c r="K5" s="5"/>
      <c r="L5" s="5"/>
      <c r="M5" s="5"/>
    </row>
    <row r="6" spans="1:13" s="60" customFormat="1" ht="21" customHeight="1" x14ac:dyDescent="0.2">
      <c r="A6" s="89" t="s">
        <v>50</v>
      </c>
      <c r="B6" s="90"/>
      <c r="C6" s="90"/>
      <c r="D6" s="90"/>
      <c r="E6" s="90"/>
      <c r="F6" s="90"/>
      <c r="G6" s="91"/>
      <c r="H6" s="83">
        <f>ROUND(SUM(H5:H5),2)</f>
        <v>0</v>
      </c>
      <c r="I6" s="83">
        <f>ROUND(SUM(I5:I5),2)</f>
        <v>0</v>
      </c>
      <c r="J6" s="99" t="s">
        <v>52</v>
      </c>
      <c r="K6" s="99"/>
      <c r="L6" s="99"/>
      <c r="M6" s="99"/>
    </row>
    <row r="7" spans="1:13" s="60" customFormat="1" ht="21" customHeight="1" x14ac:dyDescent="0.2">
      <c r="A7" s="92"/>
      <c r="B7" s="93"/>
      <c r="C7" s="93"/>
      <c r="D7" s="93"/>
      <c r="E7" s="93"/>
      <c r="F7" s="93"/>
      <c r="G7" s="94"/>
      <c r="H7" s="85">
        <f>ROUND(H6*0.3,2)</f>
        <v>0</v>
      </c>
      <c r="I7" s="85">
        <f>ROUND(I6*0.3,2)</f>
        <v>0</v>
      </c>
      <c r="J7" s="99" t="s">
        <v>53</v>
      </c>
      <c r="K7" s="99"/>
      <c r="L7" s="99"/>
      <c r="M7" s="99"/>
    </row>
    <row r="8" spans="1:13" s="60" customFormat="1" ht="21" customHeight="1" x14ac:dyDescent="0.2">
      <c r="A8" s="95"/>
      <c r="B8" s="96"/>
      <c r="C8" s="96"/>
      <c r="D8" s="96"/>
      <c r="E8" s="96"/>
      <c r="F8" s="96"/>
      <c r="G8" s="97"/>
      <c r="H8" s="85">
        <f>ROUND(SUM(H6,H7),2)</f>
        <v>0</v>
      </c>
      <c r="I8" s="85">
        <f>ROUND(SUM(I6,I7),2)</f>
        <v>0</v>
      </c>
      <c r="J8" s="88" t="s">
        <v>54</v>
      </c>
      <c r="K8" s="88"/>
      <c r="L8" s="88"/>
      <c r="M8" s="88"/>
    </row>
    <row r="10" spans="1:13" x14ac:dyDescent="0.25">
      <c r="E10" s="1"/>
      <c r="G10" s="8"/>
      <c r="I10" s="1"/>
    </row>
    <row r="11" spans="1:13" x14ac:dyDescent="0.25">
      <c r="E11" s="1"/>
      <c r="G11" s="8"/>
      <c r="I11" s="1"/>
    </row>
    <row r="12" spans="1:13" x14ac:dyDescent="0.25">
      <c r="E12" s="1"/>
      <c r="G12" s="8"/>
      <c r="I12" s="1"/>
    </row>
    <row r="13" spans="1:13" x14ac:dyDescent="0.25">
      <c r="E13" s="1"/>
      <c r="G13" s="8"/>
      <c r="I13" s="1"/>
    </row>
  </sheetData>
  <mergeCells count="7">
    <mergeCell ref="A1:M1"/>
    <mergeCell ref="J8:M8"/>
    <mergeCell ref="J7:M7"/>
    <mergeCell ref="J6:M6"/>
    <mergeCell ref="A3:M3"/>
    <mergeCell ref="A6:G8"/>
    <mergeCell ref="K2:M2"/>
  </mergeCells>
  <pageMargins left="0.70866141732283472" right="0.70866141732283472" top="0.74803149606299213" bottom="0.74803149606299213" header="0.31496062992125984" footer="0.31496062992125984"/>
  <pageSetup paperSize="9" scale="7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workbookViewId="0">
      <selection activeCell="A12" sqref="A12:H14"/>
    </sheetView>
  </sheetViews>
  <sheetFormatPr defaultRowHeight="15" x14ac:dyDescent="0.25"/>
  <cols>
    <col min="1" max="1" width="6.85546875" style="1" customWidth="1"/>
    <col min="2" max="2" width="36.85546875" style="1" customWidth="1"/>
    <col min="3" max="3" width="11.140625" style="1" customWidth="1"/>
    <col min="4" max="4" width="7.85546875" style="1" customWidth="1"/>
    <col min="5" max="5" width="9.140625" style="1"/>
    <col min="6" max="6" width="13.7109375" style="22" customWidth="1"/>
    <col min="7" max="7" width="5.42578125" style="1" customWidth="1"/>
    <col min="8" max="15" width="12.42578125" style="1" customWidth="1"/>
    <col min="16" max="16384" width="9.140625" style="1"/>
  </cols>
  <sheetData>
    <row r="1" spans="1:15" ht="18" customHeight="1" x14ac:dyDescent="0.25">
      <c r="A1" s="87" t="s">
        <v>85</v>
      </c>
      <c r="B1" s="87"/>
      <c r="C1" s="87"/>
      <c r="D1" s="87"/>
      <c r="E1" s="87"/>
      <c r="F1" s="87"/>
      <c r="G1" s="87"/>
      <c r="H1" s="87"/>
      <c r="I1" s="87"/>
      <c r="J1" s="87"/>
      <c r="K1" s="87"/>
      <c r="L1" s="87"/>
      <c r="M1" s="87"/>
      <c r="N1" s="87"/>
      <c r="O1" s="87"/>
    </row>
    <row r="2" spans="1:15" ht="19.5" customHeight="1" x14ac:dyDescent="0.25">
      <c r="B2" s="133" t="s">
        <v>87</v>
      </c>
      <c r="D2" s="8"/>
      <c r="E2" s="8"/>
      <c r="F2" s="1"/>
      <c r="H2" s="8"/>
      <c r="I2" s="8"/>
      <c r="M2" s="124" t="s">
        <v>86</v>
      </c>
      <c r="N2" s="124"/>
      <c r="O2" s="124"/>
    </row>
    <row r="3" spans="1:15" s="61" customFormat="1" ht="20.25" customHeight="1" x14ac:dyDescent="0.25">
      <c r="A3" s="125" t="s">
        <v>70</v>
      </c>
      <c r="B3" s="125"/>
      <c r="C3" s="125"/>
      <c r="D3" s="125"/>
      <c r="E3" s="125"/>
      <c r="F3" s="125"/>
      <c r="G3" s="125"/>
      <c r="H3" s="125"/>
      <c r="I3" s="125"/>
      <c r="J3" s="125"/>
      <c r="K3" s="125"/>
      <c r="L3" s="125"/>
      <c r="M3" s="125"/>
      <c r="N3" s="125"/>
      <c r="O3" s="125"/>
    </row>
    <row r="4" spans="1:15" s="60" customFormat="1" ht="38.25" x14ac:dyDescent="0.2">
      <c r="A4" s="52" t="s">
        <v>0</v>
      </c>
      <c r="B4" s="53" t="s">
        <v>1</v>
      </c>
      <c r="C4" s="54" t="s">
        <v>2</v>
      </c>
      <c r="D4" s="54" t="s">
        <v>3</v>
      </c>
      <c r="E4" s="54" t="s">
        <v>9</v>
      </c>
      <c r="F4" s="55" t="s">
        <v>4</v>
      </c>
      <c r="G4" s="56" t="s">
        <v>10</v>
      </c>
      <c r="H4" s="56" t="s">
        <v>11</v>
      </c>
      <c r="I4" s="56" t="s">
        <v>12</v>
      </c>
      <c r="J4" s="55" t="s">
        <v>13</v>
      </c>
      <c r="K4" s="56" t="s">
        <v>14</v>
      </c>
      <c r="L4" s="56" t="s">
        <v>15</v>
      </c>
      <c r="M4" s="56" t="s">
        <v>5</v>
      </c>
      <c r="N4" s="56" t="s">
        <v>16</v>
      </c>
      <c r="O4" s="56" t="s">
        <v>56</v>
      </c>
    </row>
    <row r="5" spans="1:15" s="60" customFormat="1" ht="25.5" customHeight="1" x14ac:dyDescent="0.2">
      <c r="A5" s="57">
        <v>2</v>
      </c>
      <c r="B5" s="126" t="s">
        <v>40</v>
      </c>
      <c r="C5" s="57" t="s">
        <v>41</v>
      </c>
      <c r="D5" s="57" t="s">
        <v>7</v>
      </c>
      <c r="E5" s="5">
        <v>40</v>
      </c>
      <c r="F5" s="76"/>
      <c r="G5" s="82"/>
      <c r="H5" s="7">
        <f>ROUND(F5+(F5*G5),2)</f>
        <v>0</v>
      </c>
      <c r="I5" s="11">
        <f>ROUND(SUM(E5*F5),2)</f>
        <v>0</v>
      </c>
      <c r="J5" s="11">
        <f>ROUND(SUM(E5*H5),2)</f>
        <v>0</v>
      </c>
      <c r="K5" s="58"/>
      <c r="L5" s="58"/>
      <c r="M5" s="58"/>
      <c r="N5" s="59"/>
      <c r="O5" s="129" t="s">
        <v>57</v>
      </c>
    </row>
    <row r="6" spans="1:15" s="60" customFormat="1" ht="25.5" customHeight="1" x14ac:dyDescent="0.2">
      <c r="A6" s="57">
        <v>3</v>
      </c>
      <c r="B6" s="127"/>
      <c r="C6" s="57" t="s">
        <v>42</v>
      </c>
      <c r="D6" s="77" t="s">
        <v>7</v>
      </c>
      <c r="E6" s="13">
        <v>2</v>
      </c>
      <c r="F6" s="76"/>
      <c r="G6" s="82"/>
      <c r="H6" s="7">
        <f t="shared" ref="H6" si="0">ROUND(F6+(F6*G6),2)</f>
        <v>0</v>
      </c>
      <c r="I6" s="11">
        <f t="shared" ref="I6" si="1">ROUND(SUM(E6*F6),2)</f>
        <v>0</v>
      </c>
      <c r="J6" s="11">
        <f t="shared" ref="J6" si="2">ROUND(SUM(E6*H6),2)</f>
        <v>0</v>
      </c>
      <c r="K6" s="58"/>
      <c r="L6" s="58"/>
      <c r="M6" s="58"/>
      <c r="N6" s="59"/>
      <c r="O6" s="130"/>
    </row>
    <row r="7" spans="1:15" s="60" customFormat="1" ht="25.5" customHeight="1" x14ac:dyDescent="0.2">
      <c r="A7" s="57">
        <v>4</v>
      </c>
      <c r="B7" s="128"/>
      <c r="C7" s="57" t="s">
        <v>43</v>
      </c>
      <c r="D7" s="77" t="s">
        <v>7</v>
      </c>
      <c r="E7" s="13">
        <v>2</v>
      </c>
      <c r="F7" s="76"/>
      <c r="G7" s="82"/>
      <c r="H7" s="7">
        <f t="shared" ref="H7:H11" si="3">ROUND(F7+(F7*G7),2)</f>
        <v>0</v>
      </c>
      <c r="I7" s="11">
        <f t="shared" ref="I7:I11" si="4">ROUND(SUM(E7*F7),2)</f>
        <v>0</v>
      </c>
      <c r="J7" s="11">
        <f t="shared" ref="J7:J11" si="5">ROUND(SUM(E7*H7),2)</f>
        <v>0</v>
      </c>
      <c r="K7" s="58"/>
      <c r="L7" s="58"/>
      <c r="M7" s="58"/>
      <c r="N7" s="59"/>
      <c r="O7" s="131"/>
    </row>
    <row r="8" spans="1:15" s="60" customFormat="1" ht="25.5" customHeight="1" x14ac:dyDescent="0.2">
      <c r="A8" s="57">
        <v>5</v>
      </c>
      <c r="B8" s="126" t="s">
        <v>58</v>
      </c>
      <c r="C8" s="57" t="s">
        <v>44</v>
      </c>
      <c r="D8" s="77" t="s">
        <v>7</v>
      </c>
      <c r="E8" s="13">
        <v>24</v>
      </c>
      <c r="F8" s="76"/>
      <c r="G8" s="82"/>
      <c r="H8" s="7">
        <f t="shared" si="3"/>
        <v>0</v>
      </c>
      <c r="I8" s="11">
        <f t="shared" si="4"/>
        <v>0</v>
      </c>
      <c r="J8" s="11">
        <f t="shared" si="5"/>
        <v>0</v>
      </c>
      <c r="K8" s="58"/>
      <c r="L8" s="58"/>
      <c r="M8" s="58"/>
      <c r="N8" s="59"/>
      <c r="O8" s="129" t="s">
        <v>57</v>
      </c>
    </row>
    <row r="9" spans="1:15" s="60" customFormat="1" ht="25.5" customHeight="1" x14ac:dyDescent="0.2">
      <c r="A9" s="57">
        <v>6</v>
      </c>
      <c r="B9" s="127"/>
      <c r="C9" s="57" t="s">
        <v>45</v>
      </c>
      <c r="D9" s="77" t="s">
        <v>7</v>
      </c>
      <c r="E9" s="13">
        <v>20</v>
      </c>
      <c r="F9" s="76"/>
      <c r="G9" s="82"/>
      <c r="H9" s="7">
        <f t="shared" si="3"/>
        <v>0</v>
      </c>
      <c r="I9" s="11">
        <f t="shared" si="4"/>
        <v>0</v>
      </c>
      <c r="J9" s="11">
        <f t="shared" si="5"/>
        <v>0</v>
      </c>
      <c r="K9" s="58"/>
      <c r="L9" s="58"/>
      <c r="M9" s="58"/>
      <c r="N9" s="59"/>
      <c r="O9" s="130"/>
    </row>
    <row r="10" spans="1:15" s="60" customFormat="1" ht="25.5" customHeight="1" x14ac:dyDescent="0.2">
      <c r="A10" s="57">
        <v>7</v>
      </c>
      <c r="B10" s="127"/>
      <c r="C10" s="57" t="s">
        <v>46</v>
      </c>
      <c r="D10" s="77" t="s">
        <v>6</v>
      </c>
      <c r="E10" s="13">
        <v>12</v>
      </c>
      <c r="F10" s="76"/>
      <c r="G10" s="82"/>
      <c r="H10" s="7">
        <f t="shared" si="3"/>
        <v>0</v>
      </c>
      <c r="I10" s="11">
        <f t="shared" si="4"/>
        <v>0</v>
      </c>
      <c r="J10" s="11">
        <f t="shared" si="5"/>
        <v>0</v>
      </c>
      <c r="K10" s="58"/>
      <c r="L10" s="58"/>
      <c r="M10" s="58"/>
      <c r="N10" s="59"/>
      <c r="O10" s="130"/>
    </row>
    <row r="11" spans="1:15" s="60" customFormat="1" ht="25.5" customHeight="1" x14ac:dyDescent="0.2">
      <c r="A11" s="57">
        <v>8</v>
      </c>
      <c r="B11" s="128"/>
      <c r="C11" s="57" t="s">
        <v>47</v>
      </c>
      <c r="D11" s="77" t="s">
        <v>7</v>
      </c>
      <c r="E11" s="13">
        <v>4</v>
      </c>
      <c r="F11" s="76"/>
      <c r="G11" s="82"/>
      <c r="H11" s="7">
        <f t="shared" si="3"/>
        <v>0</v>
      </c>
      <c r="I11" s="11">
        <f t="shared" si="4"/>
        <v>0</v>
      </c>
      <c r="J11" s="11">
        <f t="shared" si="5"/>
        <v>0</v>
      </c>
      <c r="K11" s="58"/>
      <c r="L11" s="58"/>
      <c r="M11" s="58"/>
      <c r="N11" s="59"/>
      <c r="O11" s="131"/>
    </row>
    <row r="12" spans="1:15" s="60" customFormat="1" ht="21" customHeight="1" x14ac:dyDescent="0.2">
      <c r="A12" s="89" t="s">
        <v>50</v>
      </c>
      <c r="B12" s="90"/>
      <c r="C12" s="90"/>
      <c r="D12" s="90"/>
      <c r="E12" s="90"/>
      <c r="F12" s="90"/>
      <c r="G12" s="90"/>
      <c r="H12" s="91"/>
      <c r="I12" s="83">
        <f>ROUND(SUM(I5:I11),2)</f>
        <v>0</v>
      </c>
      <c r="J12" s="83">
        <f>ROUND(SUM(J5:J11),2)</f>
        <v>0</v>
      </c>
      <c r="K12" s="99" t="s">
        <v>52</v>
      </c>
      <c r="L12" s="99"/>
      <c r="M12" s="99"/>
      <c r="N12" s="99"/>
      <c r="O12" s="99"/>
    </row>
    <row r="13" spans="1:15" s="60" customFormat="1" ht="21" customHeight="1" x14ac:dyDescent="0.2">
      <c r="A13" s="92"/>
      <c r="B13" s="93"/>
      <c r="C13" s="93"/>
      <c r="D13" s="93"/>
      <c r="E13" s="93"/>
      <c r="F13" s="93"/>
      <c r="G13" s="93"/>
      <c r="H13" s="94"/>
      <c r="I13" s="85">
        <f>ROUND(I12*0.3,2)</f>
        <v>0</v>
      </c>
      <c r="J13" s="85">
        <f>ROUND(J12*0.3,2)</f>
        <v>0</v>
      </c>
      <c r="K13" s="99" t="s">
        <v>53</v>
      </c>
      <c r="L13" s="99"/>
      <c r="M13" s="99"/>
      <c r="N13" s="99"/>
      <c r="O13" s="99"/>
    </row>
    <row r="14" spans="1:15" s="60" customFormat="1" ht="21" customHeight="1" x14ac:dyDescent="0.2">
      <c r="A14" s="95"/>
      <c r="B14" s="96"/>
      <c r="C14" s="96"/>
      <c r="D14" s="96"/>
      <c r="E14" s="96"/>
      <c r="F14" s="96"/>
      <c r="G14" s="96"/>
      <c r="H14" s="97"/>
      <c r="I14" s="85">
        <f>ROUND(SUM(I12,I13),2)</f>
        <v>0</v>
      </c>
      <c r="J14" s="85">
        <f>ROUND(SUM(J12,J13),2)</f>
        <v>0</v>
      </c>
      <c r="K14" s="88" t="s">
        <v>54</v>
      </c>
      <c r="L14" s="88"/>
      <c r="M14" s="88"/>
      <c r="N14" s="88"/>
      <c r="O14" s="88"/>
    </row>
  </sheetData>
  <mergeCells count="11">
    <mergeCell ref="A1:O1"/>
    <mergeCell ref="M2:O2"/>
    <mergeCell ref="A3:O3"/>
    <mergeCell ref="K13:O13"/>
    <mergeCell ref="K14:O14"/>
    <mergeCell ref="B5:B7"/>
    <mergeCell ref="B8:B11"/>
    <mergeCell ref="O8:O11"/>
    <mergeCell ref="K12:O12"/>
    <mergeCell ref="O5:O7"/>
    <mergeCell ref="A12:H14"/>
  </mergeCells>
  <pageMargins left="0.7" right="0.7" top="0.75" bottom="0.75" header="0.3" footer="0.3"/>
  <pageSetup paperSize="9" scale="6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
  <sheetViews>
    <sheetView tabSelected="1" workbookViewId="0">
      <selection activeCell="I18" sqref="I18"/>
    </sheetView>
  </sheetViews>
  <sheetFormatPr defaultRowHeight="15" x14ac:dyDescent="0.25"/>
  <cols>
    <col min="1" max="1" width="6.85546875" style="1" customWidth="1"/>
    <col min="2" max="2" width="36.85546875" style="1" customWidth="1"/>
    <col min="3" max="3" width="11.140625" style="1" customWidth="1"/>
    <col min="4" max="4" width="7.85546875" style="1" customWidth="1"/>
    <col min="5" max="5" width="9.140625" style="1"/>
    <col min="6" max="6" width="12.42578125" style="1" customWidth="1"/>
    <col min="7" max="7" width="6.28515625" style="1" customWidth="1"/>
    <col min="8" max="15" width="12.42578125" style="1" customWidth="1"/>
    <col min="16" max="16384" width="9.140625" style="1"/>
  </cols>
  <sheetData>
    <row r="1" spans="1:15" ht="18" customHeight="1" x14ac:dyDescent="0.25">
      <c r="A1" s="87" t="s">
        <v>85</v>
      </c>
      <c r="B1" s="87"/>
      <c r="C1" s="87"/>
      <c r="D1" s="87"/>
      <c r="E1" s="87"/>
      <c r="F1" s="87"/>
      <c r="G1" s="87"/>
      <c r="H1" s="87"/>
      <c r="I1" s="87"/>
      <c r="J1" s="87"/>
      <c r="K1" s="87"/>
      <c r="L1" s="87"/>
      <c r="M1" s="87"/>
      <c r="N1" s="87"/>
      <c r="O1" s="87"/>
    </row>
    <row r="2" spans="1:15" ht="19.5" customHeight="1" x14ac:dyDescent="0.25">
      <c r="B2" s="133" t="s">
        <v>87</v>
      </c>
      <c r="D2" s="8"/>
      <c r="E2" s="8"/>
      <c r="H2" s="8"/>
      <c r="I2" s="8"/>
      <c r="M2" s="124" t="s">
        <v>86</v>
      </c>
      <c r="N2" s="124"/>
      <c r="O2" s="124"/>
    </row>
    <row r="3" spans="1:15" s="61" customFormat="1" ht="18.75" customHeight="1" x14ac:dyDescent="0.25">
      <c r="A3" s="125" t="s">
        <v>67</v>
      </c>
      <c r="B3" s="125"/>
      <c r="C3" s="125"/>
      <c r="D3" s="125"/>
      <c r="E3" s="125"/>
      <c r="F3" s="125"/>
      <c r="G3" s="125"/>
      <c r="H3" s="125"/>
      <c r="I3" s="125"/>
      <c r="J3" s="125"/>
      <c r="K3" s="125"/>
      <c r="L3" s="125"/>
      <c r="M3" s="125"/>
      <c r="N3" s="125"/>
      <c r="O3" s="125"/>
    </row>
    <row r="4" spans="1:15" s="60" customFormat="1" ht="38.25" x14ac:dyDescent="0.2">
      <c r="A4" s="52" t="s">
        <v>0</v>
      </c>
      <c r="B4" s="53" t="s">
        <v>1</v>
      </c>
      <c r="C4" s="54" t="s">
        <v>2</v>
      </c>
      <c r="D4" s="54" t="s">
        <v>3</v>
      </c>
      <c r="E4" s="54" t="s">
        <v>9</v>
      </c>
      <c r="F4" s="55" t="s">
        <v>4</v>
      </c>
      <c r="G4" s="56" t="s">
        <v>10</v>
      </c>
      <c r="H4" s="56" t="s">
        <v>11</v>
      </c>
      <c r="I4" s="56" t="s">
        <v>12</v>
      </c>
      <c r="J4" s="55" t="s">
        <v>13</v>
      </c>
      <c r="K4" s="56" t="s">
        <v>14</v>
      </c>
      <c r="L4" s="56" t="s">
        <v>15</v>
      </c>
      <c r="M4" s="56" t="s">
        <v>5</v>
      </c>
      <c r="N4" s="56" t="s">
        <v>16</v>
      </c>
      <c r="O4" s="56" t="s">
        <v>56</v>
      </c>
    </row>
    <row r="5" spans="1:15" s="60" customFormat="1" ht="165.75" x14ac:dyDescent="0.2">
      <c r="A5" s="57">
        <v>1</v>
      </c>
      <c r="B5" s="78" t="s">
        <v>82</v>
      </c>
      <c r="C5" s="57" t="s">
        <v>69</v>
      </c>
      <c r="D5" s="57" t="s">
        <v>7</v>
      </c>
      <c r="E5" s="5">
        <v>70</v>
      </c>
      <c r="F5" s="76"/>
      <c r="G5" s="82"/>
      <c r="H5" s="80">
        <f>ROUND(F5+(F5*G5),2)</f>
        <v>0</v>
      </c>
      <c r="I5" s="80">
        <f>ROUND(SUM(E5*F5),2)</f>
        <v>0</v>
      </c>
      <c r="J5" s="80">
        <f>ROUND(SUM(E5*H5),2)</f>
        <v>0</v>
      </c>
      <c r="K5" s="58"/>
      <c r="L5" s="58"/>
      <c r="M5" s="58"/>
      <c r="N5" s="59"/>
      <c r="O5" s="57" t="s">
        <v>57</v>
      </c>
    </row>
    <row r="6" spans="1:15" s="60" customFormat="1" ht="21.75" customHeight="1" x14ac:dyDescent="0.2">
      <c r="A6" s="89" t="s">
        <v>50</v>
      </c>
      <c r="B6" s="90"/>
      <c r="C6" s="90"/>
      <c r="D6" s="90"/>
      <c r="E6" s="90"/>
      <c r="F6" s="90"/>
      <c r="G6" s="90"/>
      <c r="H6" s="91"/>
      <c r="I6" s="29">
        <f>ROUND(SUM(I5:I5),2)</f>
        <v>0</v>
      </c>
      <c r="J6" s="29">
        <f>ROUND(I6*1.08,2)</f>
        <v>0</v>
      </c>
      <c r="K6" s="99" t="s">
        <v>52</v>
      </c>
      <c r="L6" s="99"/>
      <c r="M6" s="99"/>
      <c r="N6" s="99"/>
      <c r="O6" s="99"/>
    </row>
    <row r="7" spans="1:15" s="60" customFormat="1" ht="21.75" customHeight="1" x14ac:dyDescent="0.2">
      <c r="A7" s="92"/>
      <c r="B7" s="93"/>
      <c r="C7" s="93"/>
      <c r="D7" s="93"/>
      <c r="E7" s="93"/>
      <c r="F7" s="93"/>
      <c r="G7" s="93"/>
      <c r="H7" s="94"/>
      <c r="I7" s="85">
        <f>ROUND(I6*0.3,2)</f>
        <v>0</v>
      </c>
      <c r="J7" s="85">
        <f>ROUND(J6*0.3,2)</f>
        <v>0</v>
      </c>
      <c r="K7" s="99" t="s">
        <v>53</v>
      </c>
      <c r="L7" s="99"/>
      <c r="M7" s="99"/>
      <c r="N7" s="99"/>
      <c r="O7" s="99"/>
    </row>
    <row r="8" spans="1:15" s="60" customFormat="1" ht="21.75" customHeight="1" x14ac:dyDescent="0.2">
      <c r="A8" s="95"/>
      <c r="B8" s="96"/>
      <c r="C8" s="96"/>
      <c r="D8" s="96"/>
      <c r="E8" s="96"/>
      <c r="F8" s="96"/>
      <c r="G8" s="96"/>
      <c r="H8" s="97"/>
      <c r="I8" s="85">
        <f>ROUND(SUM(I6,I7),2)</f>
        <v>0</v>
      </c>
      <c r="J8" s="85">
        <f>ROUND(SUM(J6,J7),2)</f>
        <v>0</v>
      </c>
      <c r="K8" s="88" t="s">
        <v>54</v>
      </c>
      <c r="L8" s="88"/>
      <c r="M8" s="88"/>
      <c r="N8" s="88"/>
      <c r="O8" s="88"/>
    </row>
  </sheetData>
  <mergeCells count="7">
    <mergeCell ref="A6:H8"/>
    <mergeCell ref="K6:O6"/>
    <mergeCell ref="K7:O7"/>
    <mergeCell ref="K8:O8"/>
    <mergeCell ref="A1:O1"/>
    <mergeCell ref="M2:O2"/>
    <mergeCell ref="A3:O3"/>
  </mergeCells>
  <pageMargins left="0.70866141732283472" right="0.70866141732283472" top="0.74803149606299213" bottom="0.74803149606299213"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6</vt:i4>
      </vt:variant>
    </vt:vector>
  </HeadingPairs>
  <TitlesOfParts>
    <vt:vector size="12" baseType="lpstr">
      <vt:lpstr>Część nr 1</vt:lpstr>
      <vt:lpstr>Część nr 2</vt:lpstr>
      <vt:lpstr>Część nr 3</vt:lpstr>
      <vt:lpstr>Część nr 4</vt:lpstr>
      <vt:lpstr>Część nr 5</vt:lpstr>
      <vt:lpstr>Część nr 6</vt:lpstr>
      <vt:lpstr>'Część nr 1'!Obszar_wydruku</vt:lpstr>
      <vt:lpstr>'Część nr 2'!Obszar_wydruku</vt:lpstr>
      <vt:lpstr>'Część nr 3'!Obszar_wydruku</vt:lpstr>
      <vt:lpstr>'Część nr 4'!Obszar_wydruku</vt:lpstr>
      <vt:lpstr>'Część nr 5'!Obszar_wydruku</vt:lpstr>
      <vt:lpstr>'Część nr 6'!Obszar_wydruku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Pieciuch</dc:creator>
  <cp:lastModifiedBy>Monika Pietrzyk</cp:lastModifiedBy>
  <cp:lastPrinted>2023-07-19T11:55:05Z</cp:lastPrinted>
  <dcterms:created xsi:type="dcterms:W3CDTF">2022-08-29T11:53:57Z</dcterms:created>
  <dcterms:modified xsi:type="dcterms:W3CDTF">2023-07-21T11:49:55Z</dcterms:modified>
</cp:coreProperties>
</file>