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7" yWindow="32767" windowWidth="28800" windowHeight="12225" tabRatio="412" activeTab="0"/>
  </bookViews>
  <sheets>
    <sheet name="wyliczenie ceny" sheetId="1" r:id="rId1"/>
  </sheets>
  <definedNames>
    <definedName name="_xlnm.Print_Area" localSheetId="0">'wyliczenie ceny'!$A$1:$F$21</definedName>
  </definedNames>
  <calcPr fullCalcOnLoad="1"/>
</workbook>
</file>

<file path=xl/sharedStrings.xml><?xml version="1.0" encoding="utf-8"?>
<sst xmlns="http://schemas.openxmlformats.org/spreadsheetml/2006/main" count="140" uniqueCount="139">
  <si>
    <t>nazwa i adres Wykonawcy</t>
  </si>
  <si>
    <t>Założenia dodatkowe:</t>
  </si>
  <si>
    <t>2. W celu uproszczenia obliczeń, nie uwzględniono świąt i dni wolnych od pracy przypadających na dzień spłaty rat kredytowych i odsetkowych</t>
  </si>
  <si>
    <t>Odsetki od kredytu</t>
  </si>
  <si>
    <t>Koszt kredytu razem</t>
  </si>
  <si>
    <t>3. Proszę wypełniać tylko i wyłącznie pole oznaczone kolorem czerwonym</t>
  </si>
  <si>
    <t>Marża banku (%)</t>
  </si>
  <si>
    <t>PLN</t>
  </si>
  <si>
    <t>Data wypłaty kredytu (tylko do celów obliczenia ceny)</t>
  </si>
  <si>
    <t>1. Liczba dni w roku – 365, rok przestępny 366</t>
  </si>
  <si>
    <t>Data</t>
  </si>
  <si>
    <t>Ilość dni</t>
  </si>
  <si>
    <t>Odsetki</t>
  </si>
  <si>
    <t>31.01.2025</t>
  </si>
  <si>
    <t>28.02.2025</t>
  </si>
  <si>
    <t>30.04.2025</t>
  </si>
  <si>
    <t>31.05.2025</t>
  </si>
  <si>
    <t>30.06.2025</t>
  </si>
  <si>
    <t>31.07.2025</t>
  </si>
  <si>
    <t>30.09.2025</t>
  </si>
  <si>
    <t>31.10.2025</t>
  </si>
  <si>
    <t>30.11.2025</t>
  </si>
  <si>
    <t>31.12.2025</t>
  </si>
  <si>
    <t>31.01.2026</t>
  </si>
  <si>
    <t>28.02.2026</t>
  </si>
  <si>
    <t>30.04.2026</t>
  </si>
  <si>
    <t>31.05.2026</t>
  </si>
  <si>
    <t>30.06.2026</t>
  </si>
  <si>
    <t>31.07.2026</t>
  </si>
  <si>
    <t>30.09.2026</t>
  </si>
  <si>
    <t>31.10.2026</t>
  </si>
  <si>
    <t>30.11.2026</t>
  </si>
  <si>
    <t>31.12.2026</t>
  </si>
  <si>
    <t>31.01.2027</t>
  </si>
  <si>
    <t>28.02.2027</t>
  </si>
  <si>
    <t>30.04.2027</t>
  </si>
  <si>
    <t>31.05.2027</t>
  </si>
  <si>
    <t>30.06.2027</t>
  </si>
  <si>
    <t>31.07.2027</t>
  </si>
  <si>
    <t>30.09.2027</t>
  </si>
  <si>
    <t>31.10.2027</t>
  </si>
  <si>
    <t>30.11.2027</t>
  </si>
  <si>
    <t>31.12.2027</t>
  </si>
  <si>
    <t>31.01.2028</t>
  </si>
  <si>
    <t>29.02.2028</t>
  </si>
  <si>
    <t>30.04.2028</t>
  </si>
  <si>
    <t>31.05.2028</t>
  </si>
  <si>
    <t>30.06.2028</t>
  </si>
  <si>
    <t>31.07.2028</t>
  </si>
  <si>
    <t>30.09.2028</t>
  </si>
  <si>
    <t>31.10.2028</t>
  </si>
  <si>
    <t>30.11.2028</t>
  </si>
  <si>
    <t>31.12.2028</t>
  </si>
  <si>
    <t>31.01.2029</t>
  </si>
  <si>
    <t>28.02.2029</t>
  </si>
  <si>
    <t>30.04.2029</t>
  </si>
  <si>
    <t>31.05.2029</t>
  </si>
  <si>
    <t>30.06.2029</t>
  </si>
  <si>
    <t>31.07.2029</t>
  </si>
  <si>
    <t>30.09.2029</t>
  </si>
  <si>
    <t>31.10.2029</t>
  </si>
  <si>
    <t>30.11.2029</t>
  </si>
  <si>
    <t>31.12.2029</t>
  </si>
  <si>
    <t>31.01.2030</t>
  </si>
  <si>
    <t>28.02.2030</t>
  </si>
  <si>
    <t>30.04.2030</t>
  </si>
  <si>
    <t>31.05.2030</t>
  </si>
  <si>
    <t>30.06.2030</t>
  </si>
  <si>
    <t>31.07.2030</t>
  </si>
  <si>
    <t>30.09.2030</t>
  </si>
  <si>
    <t>31.10.2030</t>
  </si>
  <si>
    <t>30.11.2030</t>
  </si>
  <si>
    <t>31.12.2030</t>
  </si>
  <si>
    <t>31.01.2031</t>
  </si>
  <si>
    <t>30.04.2031</t>
  </si>
  <si>
    <t>31.05.2031</t>
  </si>
  <si>
    <t>30.06.2031</t>
  </si>
  <si>
    <t>31.07.2031</t>
  </si>
  <si>
    <t>30.09.2031</t>
  </si>
  <si>
    <t>31.10.2031</t>
  </si>
  <si>
    <t>30.11.2031</t>
  </si>
  <si>
    <t>31.12.2031</t>
  </si>
  <si>
    <t>Kwota kredytu</t>
  </si>
  <si>
    <t>Rata spłacana</t>
  </si>
  <si>
    <t>Stopa %</t>
  </si>
  <si>
    <t>28.02.2031</t>
  </si>
  <si>
    <t>29.02.2032</t>
  </si>
  <si>
    <t>31.01.2032</t>
  </si>
  <si>
    <t>Załącznik nr 1a do SWZ - formularz cenowy</t>
  </si>
  <si>
    <t>30.04.2032</t>
  </si>
  <si>
    <t>31.05.2032</t>
  </si>
  <si>
    <t>30.06.2032</t>
  </si>
  <si>
    <t>31.07.2032</t>
  </si>
  <si>
    <t>30.09.2032</t>
  </si>
  <si>
    <t>31.10.2032</t>
  </si>
  <si>
    <t>30.11.2032</t>
  </si>
  <si>
    <t>31.12.2032</t>
  </si>
  <si>
    <t>Stawka WIBOR 1M w latach 2024 (6,00%)</t>
  </si>
  <si>
    <t>Stawka WIBOR 1M w roku 2025 (5,60%)</t>
  </si>
  <si>
    <t>Stawka WIBOR 1M w latach 2026-2035 (5,40%)</t>
  </si>
  <si>
    <t>01.12.2024</t>
  </si>
  <si>
    <t>31.01.2033</t>
  </si>
  <si>
    <t>31.03.2033</t>
  </si>
  <si>
    <t>30.04.2033</t>
  </si>
  <si>
    <t>31.05.2033</t>
  </si>
  <si>
    <t>30.06.2033</t>
  </si>
  <si>
    <t>31.07.2033</t>
  </si>
  <si>
    <t>30.09.2033</t>
  </si>
  <si>
    <t>31.10.2033</t>
  </si>
  <si>
    <t>30.11.2033</t>
  </si>
  <si>
    <t>31.12.2033</t>
  </si>
  <si>
    <t>31.01.2034</t>
  </si>
  <si>
    <t>28.02.2034</t>
  </si>
  <si>
    <t>31.03.2034</t>
  </si>
  <si>
    <t>30.04.2034</t>
  </si>
  <si>
    <t>31.05.2034</t>
  </si>
  <si>
    <t>30.06.2034</t>
  </si>
  <si>
    <t>31.07.2034</t>
  </si>
  <si>
    <t>31.08.2034</t>
  </si>
  <si>
    <t>30.09.2034</t>
  </si>
  <si>
    <t>31.10.2034</t>
  </si>
  <si>
    <t>30.11.2034</t>
  </si>
  <si>
    <t>31.12.2034</t>
  </si>
  <si>
    <t>31.01.2035</t>
  </si>
  <si>
    <t>28.02.2035</t>
  </si>
  <si>
    <t>31.03.2035</t>
  </si>
  <si>
    <t>30.04.2035</t>
  </si>
  <si>
    <t>31.05.2035</t>
  </si>
  <si>
    <t>30.06.2035</t>
  </si>
  <si>
    <t>31.07.2035</t>
  </si>
  <si>
    <t>31.08.2035</t>
  </si>
  <si>
    <t>30.09.2035</t>
  </si>
  <si>
    <t>31.10.2035</t>
  </si>
  <si>
    <t>30.11.2035</t>
  </si>
  <si>
    <t>31.12.2035</t>
  </si>
  <si>
    <t>28.02.2033</t>
  </si>
  <si>
    <t>18.11.2024</t>
  </si>
  <si>
    <t xml:space="preserve">Podpisy osób upoważnionych </t>
  </si>
  <si>
    <t>Formularz do obliczenia ceny zamówienia publicznego w trybie przetargu nieograniczonego na udzielenie i obsługę kredytu długoterminowego 
w kwocie do 14.000.000,00 PLN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</si>
</sst>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d/mm/yyyy"/>
    <numFmt numFmtId="167" formatCode="#,##0.00,&quot;     &quot;;\-#,##0.00,&quot;     &quot;;&quot; -&quot;#&quot;      &quot;;@\ "/>
    <numFmt numFmtId="168" formatCode="mmm/yyyy"/>
  </numFmts>
  <fonts count="45">
    <font>
      <sz val="10"/>
      <name val="Arial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0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7" fontId="2" fillId="0" borderId="0" applyFill="0" applyBorder="0" applyAlignment="0" applyProtection="0"/>
    <xf numFmtId="164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2" fillId="0" borderId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10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4" fontId="1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10" fontId="2" fillId="0" borderId="0" xfId="0" applyNumberFormat="1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10" fontId="2" fillId="0" borderId="10" xfId="0" applyNumberFormat="1" applyFont="1" applyFill="1" applyBorder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0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right" vertical="center"/>
    </xf>
    <xf numFmtId="4" fontId="2" fillId="0" borderId="0" xfId="0" applyNumberFormat="1" applyFont="1" applyFill="1" applyAlignment="1">
      <alignment horizontal="center"/>
    </xf>
    <xf numFmtId="10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166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Fill="1" applyBorder="1" applyAlignment="1">
      <alignment/>
    </xf>
    <xf numFmtId="10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10" fontId="44" fillId="33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center" vertical="center" wrapText="1"/>
      <protection hidden="1"/>
    </xf>
    <xf numFmtId="1" fontId="2" fillId="0" borderId="0" xfId="0" applyNumberFormat="1" applyFont="1" applyAlignment="1" applyProtection="1">
      <alignment horizontal="center" vertical="center" wrapText="1"/>
      <protection hidden="1"/>
    </xf>
    <xf numFmtId="4" fontId="2" fillId="0" borderId="0" xfId="0" applyNumberFormat="1" applyFont="1" applyAlignment="1" applyProtection="1">
      <alignment vertical="center" wrapText="1"/>
      <protection hidden="1"/>
    </xf>
    <xf numFmtId="4" fontId="2" fillId="0" borderId="0" xfId="0" applyNumberFormat="1" applyFont="1" applyFill="1" applyAlignment="1" applyProtection="1">
      <alignment vertical="center" wrapText="1"/>
      <protection hidden="1"/>
    </xf>
    <xf numFmtId="166" fontId="2" fillId="0" borderId="0" xfId="0" applyNumberFormat="1" applyFont="1" applyAlignment="1" applyProtection="1">
      <alignment vertical="center" wrapText="1"/>
      <protection hidden="1"/>
    </xf>
    <xf numFmtId="4" fontId="2" fillId="0" borderId="0" xfId="0" applyNumberFormat="1" applyFont="1" applyAlignment="1" applyProtection="1">
      <alignment horizontal="right" vertical="center" wrapText="1"/>
      <protection hidden="1"/>
    </xf>
    <xf numFmtId="0" fontId="1" fillId="0" borderId="0" xfId="0" applyFont="1" applyAlignment="1" applyProtection="1">
      <alignment/>
      <protection hidden="1"/>
    </xf>
    <xf numFmtId="49" fontId="4" fillId="0" borderId="11" xfId="0" applyNumberFormat="1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/>
      <protection hidden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1" fillId="0" borderId="0" xfId="0" applyFont="1" applyFill="1" applyAlignment="1" applyProtection="1">
      <alignment/>
      <protection hidden="1"/>
    </xf>
    <xf numFmtId="10" fontId="4" fillId="0" borderId="12" xfId="0" applyNumberFormat="1" applyFont="1" applyBorder="1" applyAlignment="1" applyProtection="1">
      <alignment vertical="center"/>
      <protection hidden="1"/>
    </xf>
    <xf numFmtId="4" fontId="4" fillId="34" borderId="11" xfId="0" applyNumberFormat="1" applyFont="1" applyFill="1" applyBorder="1" applyAlignment="1" applyProtection="1">
      <alignment horizontal="right"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4" fontId="4" fillId="0" borderId="11" xfId="0" applyNumberFormat="1" applyFont="1" applyBorder="1" applyAlignment="1" applyProtection="1">
      <alignment horizontal="right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1" fontId="1" fillId="0" borderId="0" xfId="0" applyNumberFormat="1" applyFont="1" applyAlignment="1" applyProtection="1">
      <alignment horizontal="center"/>
      <protection hidden="1"/>
    </xf>
    <xf numFmtId="4" fontId="1" fillId="0" borderId="0" xfId="0" applyNumberFormat="1" applyFont="1" applyAlignment="1" applyProtection="1">
      <alignment/>
      <protection hidden="1"/>
    </xf>
    <xf numFmtId="4" fontId="3" fillId="0" borderId="0" xfId="0" applyNumberFormat="1" applyFont="1" applyFill="1" applyAlignment="1" applyProtection="1">
      <alignment/>
      <protection hidden="1"/>
    </xf>
    <xf numFmtId="10" fontId="3" fillId="0" borderId="0" xfId="0" applyNumberFormat="1" applyFont="1" applyAlignment="1" applyProtection="1">
      <alignment/>
      <protection hidden="1"/>
    </xf>
    <xf numFmtId="4" fontId="3" fillId="0" borderId="0" xfId="0" applyNumberFormat="1" applyFont="1" applyAlignment="1" applyProtection="1">
      <alignment horizontal="right"/>
      <protection hidden="1"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hidden="1"/>
    </xf>
    <xf numFmtId="4" fontId="4" fillId="0" borderId="0" xfId="0" applyNumberFormat="1" applyFont="1" applyAlignment="1" applyProtection="1">
      <alignment/>
      <protection hidden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/>
    </xf>
    <xf numFmtId="4" fontId="4" fillId="34" borderId="11" xfId="0" applyNumberFormat="1" applyFont="1" applyFill="1" applyBorder="1" applyAlignment="1">
      <alignment horizontal="right"/>
    </xf>
    <xf numFmtId="0" fontId="4" fillId="34" borderId="11" xfId="0" applyFont="1" applyFill="1" applyBorder="1" applyAlignment="1">
      <alignment horizontal="center"/>
    </xf>
    <xf numFmtId="49" fontId="4" fillId="0" borderId="12" xfId="0" applyNumberFormat="1" applyFont="1" applyBorder="1" applyAlignment="1" applyProtection="1">
      <alignment horizontal="center" vertical="center"/>
      <protection hidden="1"/>
    </xf>
    <xf numFmtId="4" fontId="4" fillId="34" borderId="12" xfId="0" applyNumberFormat="1" applyFont="1" applyFill="1" applyBorder="1" applyAlignment="1" applyProtection="1">
      <alignment horizontal="right"/>
      <protection hidden="1"/>
    </xf>
    <xf numFmtId="0" fontId="4" fillId="34" borderId="12" xfId="0" applyFont="1" applyFill="1" applyBorder="1" applyAlignment="1" applyProtection="1">
      <alignment horizontal="center"/>
      <protection hidden="1"/>
    </xf>
    <xf numFmtId="1" fontId="1" fillId="0" borderId="11" xfId="0" applyNumberFormat="1" applyFont="1" applyBorder="1" applyAlignment="1" applyProtection="1">
      <alignment horizontal="center"/>
      <protection hidden="1"/>
    </xf>
    <xf numFmtId="4" fontId="1" fillId="0" borderId="11" xfId="0" applyNumberFormat="1" applyFont="1" applyBorder="1" applyAlignment="1" applyProtection="1">
      <alignment/>
      <protection hidden="1"/>
    </xf>
    <xf numFmtId="4" fontId="3" fillId="0" borderId="11" xfId="0" applyNumberFormat="1" applyFont="1" applyFill="1" applyBorder="1" applyAlignment="1" applyProtection="1">
      <alignment/>
      <protection hidden="1"/>
    </xf>
    <xf numFmtId="4" fontId="3" fillId="0" borderId="15" xfId="0" applyNumberFormat="1" applyFont="1" applyFill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14" fontId="4" fillId="0" borderId="11" xfId="0" applyNumberFormat="1" applyFont="1" applyBorder="1" applyAlignment="1" applyProtection="1">
      <alignment horizontal="center" vertical="center"/>
      <protection hidden="1"/>
    </xf>
    <xf numFmtId="14" fontId="4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 applyProtection="1">
      <alignment horizontal="center"/>
      <protection hidden="1"/>
    </xf>
    <xf numFmtId="166" fontId="2" fillId="0" borderId="10" xfId="0" applyNumberFormat="1" applyFont="1" applyBorder="1" applyAlignment="1">
      <alignment/>
    </xf>
    <xf numFmtId="4" fontId="2" fillId="0" borderId="17" xfId="0" applyNumberFormat="1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/>
    </xf>
    <xf numFmtId="4" fontId="3" fillId="0" borderId="18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0"/>
  <sheetViews>
    <sheetView tabSelected="1" zoomScaleSheetLayoutView="140" zoomScalePageLayoutView="0" workbookViewId="0" topLeftCell="A3">
      <selection activeCell="J14" sqref="J14"/>
    </sheetView>
  </sheetViews>
  <sheetFormatPr defaultColWidth="9.00390625" defaultRowHeight="12.75" outlineLevelRow="1"/>
  <cols>
    <col min="1" max="1" width="12.57421875" style="6" customWidth="1"/>
    <col min="2" max="2" width="13.421875" style="5" customWidth="1"/>
    <col min="3" max="3" width="16.57421875" style="2" customWidth="1"/>
    <col min="4" max="4" width="13.421875" style="7" customWidth="1"/>
    <col min="5" max="5" width="12.00390625" style="3" customWidth="1"/>
    <col min="6" max="6" width="11.7109375" style="4" customWidth="1"/>
    <col min="7" max="7" width="9.00390625" style="57" customWidth="1"/>
    <col min="8" max="11" width="11.57421875" style="1" customWidth="1"/>
    <col min="12" max="16384" width="9.00390625" style="1" customWidth="1"/>
  </cols>
  <sheetData>
    <row r="1" spans="1:6" ht="62.25" customHeight="1">
      <c r="A1" s="61" t="s">
        <v>88</v>
      </c>
      <c r="B1" s="61"/>
      <c r="C1" s="61"/>
      <c r="D1" s="8"/>
      <c r="E1" s="8"/>
      <c r="F1" s="8"/>
    </row>
    <row r="2" spans="1:6" ht="17.25" customHeight="1">
      <c r="A2" s="62"/>
      <c r="B2" s="62"/>
      <c r="C2" s="62"/>
      <c r="D2" s="32"/>
      <c r="E2" s="32"/>
      <c r="F2" s="32"/>
    </row>
    <row r="3" spans="1:6" ht="17.25" customHeight="1">
      <c r="A3" s="60"/>
      <c r="B3" s="60"/>
      <c r="C3" s="60"/>
      <c r="D3" s="32"/>
      <c r="E3" s="32"/>
      <c r="F3" s="32"/>
    </row>
    <row r="4" spans="1:6" ht="17.25" customHeight="1">
      <c r="A4" s="60"/>
      <c r="B4" s="60"/>
      <c r="C4" s="60"/>
      <c r="D4" s="32"/>
      <c r="E4" s="32"/>
      <c r="F4" s="32"/>
    </row>
    <row r="5" spans="1:6" ht="18" customHeight="1">
      <c r="A5" s="60"/>
      <c r="B5" s="60"/>
      <c r="C5" s="60"/>
      <c r="D5" s="32"/>
      <c r="E5" s="32"/>
      <c r="F5" s="32"/>
    </row>
    <row r="6" spans="1:6" ht="27.75" customHeight="1">
      <c r="A6" s="83" t="s">
        <v>0</v>
      </c>
      <c r="B6" s="83"/>
      <c r="C6" s="83"/>
      <c r="D6" s="8"/>
      <c r="E6" s="8"/>
      <c r="F6" s="8"/>
    </row>
    <row r="7" spans="1:6" ht="17.25" customHeight="1">
      <c r="A7" s="8"/>
      <c r="B7" s="9"/>
      <c r="C7" s="8"/>
      <c r="D7" s="8"/>
      <c r="E7" s="8"/>
      <c r="F7" s="8"/>
    </row>
    <row r="8" spans="1:6" ht="56.25" customHeight="1">
      <c r="A8" s="84" t="s">
        <v>138</v>
      </c>
      <c r="B8" s="84"/>
      <c r="C8" s="84"/>
      <c r="D8" s="84"/>
      <c r="E8" s="84"/>
      <c r="F8" s="84"/>
    </row>
    <row r="9" spans="1:6" ht="12.75">
      <c r="A9" s="10"/>
      <c r="B9" s="11"/>
      <c r="C9" s="12"/>
      <c r="D9" s="13"/>
      <c r="E9" s="14"/>
      <c r="F9" s="15"/>
    </row>
    <row r="10" spans="1:6" ht="15" customHeight="1">
      <c r="A10" s="16" t="s">
        <v>97</v>
      </c>
      <c r="B10" s="11"/>
      <c r="C10" s="12"/>
      <c r="D10" s="13"/>
      <c r="E10" s="17">
        <v>0.06</v>
      </c>
      <c r="F10" s="15"/>
    </row>
    <row r="11" spans="1:6" ht="15" customHeight="1">
      <c r="A11" s="16" t="s">
        <v>98</v>
      </c>
      <c r="B11" s="11"/>
      <c r="C11" s="12"/>
      <c r="D11" s="13"/>
      <c r="E11" s="17">
        <v>0.056</v>
      </c>
      <c r="F11" s="15"/>
    </row>
    <row r="12" spans="1:6" ht="15" customHeight="1">
      <c r="A12" s="16" t="s">
        <v>99</v>
      </c>
      <c r="B12" s="11"/>
      <c r="C12" s="12"/>
      <c r="D12" s="13"/>
      <c r="E12" s="17">
        <v>0.054</v>
      </c>
      <c r="F12" s="15"/>
    </row>
    <row r="13" spans="1:6" ht="18.75" customHeight="1">
      <c r="A13" s="16" t="s">
        <v>6</v>
      </c>
      <c r="B13" s="11"/>
      <c r="C13" s="12"/>
      <c r="D13" s="13"/>
      <c r="E13" s="33"/>
      <c r="F13" s="15"/>
    </row>
    <row r="14" spans="1:6" ht="20.25" customHeight="1">
      <c r="A14" s="16" t="s">
        <v>8</v>
      </c>
      <c r="B14" s="11"/>
      <c r="C14" s="12"/>
      <c r="D14" s="13"/>
      <c r="E14" s="78">
        <v>45614</v>
      </c>
      <c r="F14" s="15"/>
    </row>
    <row r="15" spans="1:6" ht="12.75">
      <c r="A15" s="10"/>
      <c r="B15" s="11"/>
      <c r="C15" s="12"/>
      <c r="D15" s="13"/>
      <c r="E15" s="18"/>
      <c r="F15" s="15"/>
    </row>
    <row r="16" spans="1:6" ht="16.5" customHeight="1">
      <c r="A16" s="85" t="s">
        <v>1</v>
      </c>
      <c r="B16" s="85"/>
      <c r="C16" s="85"/>
      <c r="D16" s="85"/>
      <c r="E16" s="85"/>
      <c r="F16" s="85"/>
    </row>
    <row r="17" spans="1:6" ht="20.25" customHeight="1">
      <c r="A17" s="86" t="s">
        <v>9</v>
      </c>
      <c r="B17" s="86"/>
      <c r="C17" s="86"/>
      <c r="D17" s="86"/>
      <c r="E17" s="86"/>
      <c r="F17" s="86"/>
    </row>
    <row r="18" spans="1:6" ht="33" customHeight="1">
      <c r="A18" s="86" t="s">
        <v>2</v>
      </c>
      <c r="B18" s="86"/>
      <c r="C18" s="86"/>
      <c r="D18" s="86"/>
      <c r="E18" s="86"/>
      <c r="F18" s="86"/>
    </row>
    <row r="19" spans="1:6" ht="24.75" customHeight="1">
      <c r="A19" s="88" t="s">
        <v>5</v>
      </c>
      <c r="B19" s="88"/>
      <c r="C19" s="88"/>
      <c r="D19" s="88"/>
      <c r="E19" s="88"/>
      <c r="F19" s="88"/>
    </row>
    <row r="20" spans="1:6" s="40" customFormat="1" ht="12.75">
      <c r="A20" s="34"/>
      <c r="B20" s="35"/>
      <c r="C20" s="36"/>
      <c r="D20" s="37"/>
      <c r="E20" s="38"/>
      <c r="F20" s="39"/>
    </row>
    <row r="21" spans="1:7" s="44" customFormat="1" ht="15" hidden="1" outlineLevel="1">
      <c r="A21" s="41" t="s">
        <v>10</v>
      </c>
      <c r="B21" s="42" t="s">
        <v>82</v>
      </c>
      <c r="C21" s="43" t="s">
        <v>84</v>
      </c>
      <c r="D21" s="42" t="s">
        <v>83</v>
      </c>
      <c r="E21" s="42" t="s">
        <v>11</v>
      </c>
      <c r="F21" s="42" t="s">
        <v>12</v>
      </c>
      <c r="G21" s="58"/>
    </row>
    <row r="22" spans="1:7" s="40" customFormat="1" ht="15" hidden="1" outlineLevel="1">
      <c r="A22" s="63" t="s">
        <v>136</v>
      </c>
      <c r="B22" s="64">
        <v>14000000</v>
      </c>
      <c r="C22" s="45">
        <f>$E$10+$E$13</f>
        <v>0.06</v>
      </c>
      <c r="D22" s="49">
        <v>0</v>
      </c>
      <c r="E22" s="50">
        <v>13</v>
      </c>
      <c r="F22" s="49">
        <f>ROUND((E22-1)*G22+G23,2)</f>
        <v>29836.07</v>
      </c>
      <c r="G22" s="59">
        <f>SUM(B22*C22/366)</f>
        <v>2295.0819672131147</v>
      </c>
    </row>
    <row r="23" spans="1:7" s="40" customFormat="1" ht="15" hidden="1" outlineLevel="1">
      <c r="A23" s="41" t="s">
        <v>100</v>
      </c>
      <c r="B23" s="49">
        <v>14000000</v>
      </c>
      <c r="C23" s="45">
        <f>$E$10+$E$13</f>
        <v>0.06</v>
      </c>
      <c r="D23" s="49">
        <v>0</v>
      </c>
      <c r="E23" s="50">
        <v>31</v>
      </c>
      <c r="F23" s="49">
        <f>ROUND((E23-1)*G23+G25,2)</f>
        <v>71000.4</v>
      </c>
      <c r="G23" s="59">
        <f>SUM(B23*C23/366)</f>
        <v>2295.0819672131147</v>
      </c>
    </row>
    <row r="24" spans="1:7" s="40" customFormat="1" ht="15" hidden="1" outlineLevel="1">
      <c r="A24" s="41" t="s">
        <v>13</v>
      </c>
      <c r="B24" s="49">
        <v>14000000</v>
      </c>
      <c r="C24" s="45">
        <f>$E$11+$E$13</f>
        <v>0.056</v>
      </c>
      <c r="D24" s="49">
        <v>0</v>
      </c>
      <c r="E24" s="50">
        <v>31</v>
      </c>
      <c r="F24" s="49">
        <f>ROUND((E24-1)*G24+G26,2)</f>
        <v>66586.3</v>
      </c>
      <c r="G24" s="59">
        <f>SUM(B24*C24/365)</f>
        <v>2147.945205479452</v>
      </c>
    </row>
    <row r="25" spans="1:7" s="40" customFormat="1" ht="15" hidden="1" outlineLevel="1">
      <c r="A25" s="41" t="s">
        <v>14</v>
      </c>
      <c r="B25" s="49">
        <f>B23-D23</f>
        <v>14000000</v>
      </c>
      <c r="C25" s="45">
        <f aca="true" t="shared" si="0" ref="C25:C35">$E$11+$E$13</f>
        <v>0.056</v>
      </c>
      <c r="D25" s="49">
        <v>0</v>
      </c>
      <c r="E25" s="48">
        <v>28</v>
      </c>
      <c r="F25" s="49">
        <f aca="true" t="shared" si="1" ref="F25:F34">ROUND((E25-1)*G25+G26,2)</f>
        <v>60142.47</v>
      </c>
      <c r="G25" s="59">
        <f>SUM(B25*C25/365)</f>
        <v>2147.945205479452</v>
      </c>
    </row>
    <row r="26" spans="1:7" s="40" customFormat="1" ht="15" hidden="1" outlineLevel="1">
      <c r="A26" s="75">
        <v>45747</v>
      </c>
      <c r="B26" s="49">
        <f aca="true" t="shared" si="2" ref="B26:B31">B25-D25</f>
        <v>14000000</v>
      </c>
      <c r="C26" s="45">
        <f t="shared" si="0"/>
        <v>0.056</v>
      </c>
      <c r="D26" s="49">
        <v>0</v>
      </c>
      <c r="E26" s="50">
        <v>31</v>
      </c>
      <c r="F26" s="49">
        <f t="shared" si="1"/>
        <v>66586.3</v>
      </c>
      <c r="G26" s="59">
        <f>SUM(B26*C26/365)</f>
        <v>2147.945205479452</v>
      </c>
    </row>
    <row r="27" spans="1:7" s="40" customFormat="1" ht="15" hidden="1" outlineLevel="1">
      <c r="A27" s="41" t="s">
        <v>15</v>
      </c>
      <c r="B27" s="49">
        <f t="shared" si="2"/>
        <v>14000000</v>
      </c>
      <c r="C27" s="45">
        <f t="shared" si="0"/>
        <v>0.056</v>
      </c>
      <c r="D27" s="49">
        <v>0</v>
      </c>
      <c r="E27" s="50">
        <v>30</v>
      </c>
      <c r="F27" s="49">
        <f t="shared" si="1"/>
        <v>64438.36</v>
      </c>
      <c r="G27" s="59">
        <f aca="true" t="shared" si="3" ref="G27:G35">SUM(B27*C27/365)</f>
        <v>2147.945205479452</v>
      </c>
    </row>
    <row r="28" spans="1:7" s="40" customFormat="1" ht="15" hidden="1" outlineLevel="1">
      <c r="A28" s="41" t="s">
        <v>16</v>
      </c>
      <c r="B28" s="49">
        <f t="shared" si="2"/>
        <v>14000000</v>
      </c>
      <c r="C28" s="45">
        <f t="shared" si="0"/>
        <v>0.056</v>
      </c>
      <c r="D28" s="49">
        <v>0</v>
      </c>
      <c r="E28" s="50">
        <v>31</v>
      </c>
      <c r="F28" s="49">
        <f t="shared" si="1"/>
        <v>66586.3</v>
      </c>
      <c r="G28" s="59">
        <f t="shared" si="3"/>
        <v>2147.945205479452</v>
      </c>
    </row>
    <row r="29" spans="1:7" s="40" customFormat="1" ht="15" hidden="1" outlineLevel="1">
      <c r="A29" s="41" t="s">
        <v>17</v>
      </c>
      <c r="B29" s="49">
        <f t="shared" si="2"/>
        <v>14000000</v>
      </c>
      <c r="C29" s="45">
        <f t="shared" si="0"/>
        <v>0.056</v>
      </c>
      <c r="D29" s="49">
        <v>0</v>
      </c>
      <c r="E29" s="50">
        <v>30</v>
      </c>
      <c r="F29" s="49">
        <f t="shared" si="1"/>
        <v>64438.36</v>
      </c>
      <c r="G29" s="59">
        <f t="shared" si="3"/>
        <v>2147.945205479452</v>
      </c>
    </row>
    <row r="30" spans="1:7" s="40" customFormat="1" ht="15" hidden="1" outlineLevel="1">
      <c r="A30" s="41" t="s">
        <v>18</v>
      </c>
      <c r="B30" s="49">
        <f t="shared" si="2"/>
        <v>14000000</v>
      </c>
      <c r="C30" s="45">
        <f t="shared" si="0"/>
        <v>0.056</v>
      </c>
      <c r="D30" s="49">
        <v>0</v>
      </c>
      <c r="E30" s="50">
        <v>31</v>
      </c>
      <c r="F30" s="49">
        <f t="shared" si="1"/>
        <v>66586.3</v>
      </c>
      <c r="G30" s="59">
        <f t="shared" si="3"/>
        <v>2147.945205479452</v>
      </c>
    </row>
    <row r="31" spans="1:7" s="40" customFormat="1" ht="15" hidden="1" outlineLevel="1">
      <c r="A31" s="75">
        <v>45900</v>
      </c>
      <c r="B31" s="49">
        <f t="shared" si="2"/>
        <v>14000000</v>
      </c>
      <c r="C31" s="45">
        <f t="shared" si="0"/>
        <v>0.056</v>
      </c>
      <c r="D31" s="49">
        <v>0</v>
      </c>
      <c r="E31" s="50">
        <v>31</v>
      </c>
      <c r="F31" s="49">
        <f t="shared" si="1"/>
        <v>66586.3</v>
      </c>
      <c r="G31" s="59">
        <f t="shared" si="3"/>
        <v>2147.945205479452</v>
      </c>
    </row>
    <row r="32" spans="1:7" s="40" customFormat="1" ht="15" hidden="1" outlineLevel="1">
      <c r="A32" s="41" t="s">
        <v>19</v>
      </c>
      <c r="B32" s="49">
        <f aca="true" t="shared" si="4" ref="B32:B37">B31-D31</f>
        <v>14000000</v>
      </c>
      <c r="C32" s="45">
        <f t="shared" si="0"/>
        <v>0.056</v>
      </c>
      <c r="D32" s="49">
        <v>0</v>
      </c>
      <c r="E32" s="50">
        <v>30</v>
      </c>
      <c r="F32" s="49">
        <f t="shared" si="1"/>
        <v>64438.36</v>
      </c>
      <c r="G32" s="59">
        <f t="shared" si="3"/>
        <v>2147.945205479452</v>
      </c>
    </row>
    <row r="33" spans="1:7" s="40" customFormat="1" ht="15" hidden="1" outlineLevel="1">
      <c r="A33" s="41" t="s">
        <v>20</v>
      </c>
      <c r="B33" s="49">
        <f t="shared" si="4"/>
        <v>14000000</v>
      </c>
      <c r="C33" s="45">
        <f t="shared" si="0"/>
        <v>0.056</v>
      </c>
      <c r="D33" s="49">
        <v>0</v>
      </c>
      <c r="E33" s="50">
        <v>31</v>
      </c>
      <c r="F33" s="49">
        <f t="shared" si="1"/>
        <v>66586.3</v>
      </c>
      <c r="G33" s="59">
        <f t="shared" si="3"/>
        <v>2147.945205479452</v>
      </c>
    </row>
    <row r="34" spans="1:7" s="40" customFormat="1" ht="15" hidden="1" outlineLevel="1">
      <c r="A34" s="41" t="s">
        <v>21</v>
      </c>
      <c r="B34" s="49">
        <f t="shared" si="4"/>
        <v>14000000</v>
      </c>
      <c r="C34" s="45">
        <f t="shared" si="0"/>
        <v>0.056</v>
      </c>
      <c r="D34" s="49">
        <v>0</v>
      </c>
      <c r="E34" s="50">
        <v>30</v>
      </c>
      <c r="F34" s="49">
        <f t="shared" si="1"/>
        <v>64438.36</v>
      </c>
      <c r="G34" s="59">
        <f t="shared" si="3"/>
        <v>2147.945205479452</v>
      </c>
    </row>
    <row r="35" spans="1:8" s="40" customFormat="1" ht="15" hidden="1" outlineLevel="1">
      <c r="A35" s="41" t="s">
        <v>22</v>
      </c>
      <c r="B35" s="49">
        <f t="shared" si="4"/>
        <v>14000000</v>
      </c>
      <c r="C35" s="45">
        <f t="shared" si="0"/>
        <v>0.056</v>
      </c>
      <c r="D35" s="49">
        <v>0</v>
      </c>
      <c r="E35" s="50">
        <v>31</v>
      </c>
      <c r="F35" s="49">
        <f>ROUND((E35-1)*G35+G36,2)</f>
        <v>66509.59</v>
      </c>
      <c r="G35" s="59">
        <f t="shared" si="3"/>
        <v>2147.945205479452</v>
      </c>
      <c r="H35" s="53"/>
    </row>
    <row r="36" spans="1:7" s="40" customFormat="1" ht="15" hidden="1" outlineLevel="1">
      <c r="A36" s="41" t="s">
        <v>23</v>
      </c>
      <c r="B36" s="46">
        <f t="shared" si="4"/>
        <v>14000000</v>
      </c>
      <c r="C36" s="45">
        <f>$E$12+$E$13</f>
        <v>0.054</v>
      </c>
      <c r="D36" s="46">
        <v>5000</v>
      </c>
      <c r="E36" s="47">
        <v>31</v>
      </c>
      <c r="F36" s="46">
        <f>ROUND((E36-1)*G36+G37,2)</f>
        <v>64207.48</v>
      </c>
      <c r="G36" s="59">
        <f aca="true" t="shared" si="5" ref="G36:G59">SUM(B36*C36/365)</f>
        <v>2071.2328767123286</v>
      </c>
    </row>
    <row r="37" spans="1:7" s="40" customFormat="1" ht="15" hidden="1" outlineLevel="1">
      <c r="A37" s="41" t="s">
        <v>24</v>
      </c>
      <c r="B37" s="46">
        <f t="shared" si="4"/>
        <v>13995000</v>
      </c>
      <c r="C37" s="45">
        <f aca="true" t="shared" si="6" ref="C37:C88">$E$12+$E$13</f>
        <v>0.054</v>
      </c>
      <c r="D37" s="46">
        <v>5000</v>
      </c>
      <c r="E37" s="48">
        <v>28</v>
      </c>
      <c r="F37" s="46">
        <f aca="true" t="shared" si="7" ref="F37:F46">ROUND((E37-1)*G37+G38,2)</f>
        <v>57973.07</v>
      </c>
      <c r="G37" s="59">
        <f>SUM(B37*C37/365)</f>
        <v>2070.4931506849316</v>
      </c>
    </row>
    <row r="38" spans="1:7" s="40" customFormat="1" ht="15" hidden="1" outlineLevel="1">
      <c r="A38" s="75">
        <v>46112</v>
      </c>
      <c r="B38" s="46">
        <f aca="true" t="shared" si="8" ref="B38:B43">B37-D37</f>
        <v>13990000</v>
      </c>
      <c r="C38" s="45">
        <f t="shared" si="6"/>
        <v>0.054</v>
      </c>
      <c r="D38" s="46">
        <v>5000</v>
      </c>
      <c r="E38" s="47">
        <v>31</v>
      </c>
      <c r="F38" s="46">
        <f t="shared" si="7"/>
        <v>64161.62</v>
      </c>
      <c r="G38" s="59">
        <f t="shared" si="5"/>
        <v>2069.753424657534</v>
      </c>
    </row>
    <row r="39" spans="1:7" s="40" customFormat="1" ht="15" hidden="1" outlineLevel="1">
      <c r="A39" s="41" t="s">
        <v>25</v>
      </c>
      <c r="B39" s="46">
        <f t="shared" si="8"/>
        <v>13985000</v>
      </c>
      <c r="C39" s="45">
        <f t="shared" si="6"/>
        <v>0.054</v>
      </c>
      <c r="D39" s="46">
        <v>5000</v>
      </c>
      <c r="E39" s="47">
        <v>30</v>
      </c>
      <c r="F39" s="46">
        <f t="shared" si="7"/>
        <v>62069.67</v>
      </c>
      <c r="G39" s="59">
        <f t="shared" si="5"/>
        <v>2069.013698630137</v>
      </c>
    </row>
    <row r="40" spans="1:7" s="40" customFormat="1" ht="15" hidden="1" outlineLevel="1">
      <c r="A40" s="41" t="s">
        <v>26</v>
      </c>
      <c r="B40" s="46">
        <f t="shared" si="8"/>
        <v>13980000</v>
      </c>
      <c r="C40" s="45">
        <f t="shared" si="6"/>
        <v>0.054</v>
      </c>
      <c r="D40" s="46">
        <v>5000</v>
      </c>
      <c r="E40" s="47">
        <v>31</v>
      </c>
      <c r="F40" s="46">
        <f t="shared" si="7"/>
        <v>64115.75</v>
      </c>
      <c r="G40" s="59">
        <f t="shared" si="5"/>
        <v>2068.27397260274</v>
      </c>
    </row>
    <row r="41" spans="1:7" s="40" customFormat="1" ht="15" hidden="1" outlineLevel="1">
      <c r="A41" s="41" t="s">
        <v>27</v>
      </c>
      <c r="B41" s="46">
        <f t="shared" si="8"/>
        <v>13975000</v>
      </c>
      <c r="C41" s="45">
        <f t="shared" si="6"/>
        <v>0.054</v>
      </c>
      <c r="D41" s="46">
        <v>5000</v>
      </c>
      <c r="E41" s="47">
        <v>30</v>
      </c>
      <c r="F41" s="46">
        <f t="shared" si="7"/>
        <v>62025.29</v>
      </c>
      <c r="G41" s="59">
        <f t="shared" si="5"/>
        <v>2067.5342465753424</v>
      </c>
    </row>
    <row r="42" spans="1:7" s="40" customFormat="1" ht="15" hidden="1" outlineLevel="1">
      <c r="A42" s="41" t="s">
        <v>28</v>
      </c>
      <c r="B42" s="46">
        <f t="shared" si="8"/>
        <v>13970000</v>
      </c>
      <c r="C42" s="45">
        <f t="shared" si="6"/>
        <v>0.054</v>
      </c>
      <c r="D42" s="46">
        <v>5000</v>
      </c>
      <c r="E42" s="47">
        <v>31</v>
      </c>
      <c r="F42" s="46">
        <f t="shared" si="7"/>
        <v>64069.89</v>
      </c>
      <c r="G42" s="59">
        <f t="shared" si="5"/>
        <v>2066.794520547945</v>
      </c>
    </row>
    <row r="43" spans="1:7" s="40" customFormat="1" ht="15" hidden="1" outlineLevel="1">
      <c r="A43" s="75">
        <v>46265</v>
      </c>
      <c r="B43" s="46">
        <f t="shared" si="8"/>
        <v>13965000</v>
      </c>
      <c r="C43" s="45">
        <f t="shared" si="6"/>
        <v>0.054</v>
      </c>
      <c r="D43" s="46">
        <v>5000</v>
      </c>
      <c r="E43" s="47">
        <v>31</v>
      </c>
      <c r="F43" s="46">
        <f t="shared" si="7"/>
        <v>64046.96</v>
      </c>
      <c r="G43" s="59">
        <f t="shared" si="5"/>
        <v>2066.054794520548</v>
      </c>
    </row>
    <row r="44" spans="1:7" s="40" customFormat="1" ht="15" hidden="1" outlineLevel="1">
      <c r="A44" s="41" t="s">
        <v>29</v>
      </c>
      <c r="B44" s="46">
        <f aca="true" t="shared" si="9" ref="B44:B49">B43-D43</f>
        <v>13960000</v>
      </c>
      <c r="C44" s="45">
        <f t="shared" si="6"/>
        <v>0.054</v>
      </c>
      <c r="D44" s="46">
        <v>5000</v>
      </c>
      <c r="E44" s="47">
        <v>30</v>
      </c>
      <c r="F44" s="46">
        <f t="shared" si="7"/>
        <v>61958.71</v>
      </c>
      <c r="G44" s="59">
        <f t="shared" si="5"/>
        <v>2065.3150684931506</v>
      </c>
    </row>
    <row r="45" spans="1:7" s="40" customFormat="1" ht="15" hidden="1" outlineLevel="1">
      <c r="A45" s="41" t="s">
        <v>30</v>
      </c>
      <c r="B45" s="46">
        <f t="shared" si="9"/>
        <v>13955000</v>
      </c>
      <c r="C45" s="45">
        <f t="shared" si="6"/>
        <v>0.054</v>
      </c>
      <c r="D45" s="46">
        <v>5000</v>
      </c>
      <c r="E45" s="47">
        <v>31</v>
      </c>
      <c r="F45" s="46">
        <f t="shared" si="7"/>
        <v>64001.1</v>
      </c>
      <c r="G45" s="59">
        <f t="shared" si="5"/>
        <v>2064.5753424657532</v>
      </c>
    </row>
    <row r="46" spans="1:7" s="40" customFormat="1" ht="15" hidden="1" outlineLevel="1">
      <c r="A46" s="41" t="s">
        <v>31</v>
      </c>
      <c r="B46" s="46">
        <f t="shared" si="9"/>
        <v>13950000</v>
      </c>
      <c r="C46" s="45">
        <f t="shared" si="6"/>
        <v>0.054</v>
      </c>
      <c r="D46" s="46">
        <v>5000</v>
      </c>
      <c r="E46" s="47">
        <v>30</v>
      </c>
      <c r="F46" s="46">
        <f t="shared" si="7"/>
        <v>61914.33</v>
      </c>
      <c r="G46" s="59">
        <f t="shared" si="5"/>
        <v>2063.8356164383563</v>
      </c>
    </row>
    <row r="47" spans="1:8" s="40" customFormat="1" ht="15" hidden="1" outlineLevel="1">
      <c r="A47" s="41" t="s">
        <v>32</v>
      </c>
      <c r="B47" s="46">
        <f t="shared" si="9"/>
        <v>13945000</v>
      </c>
      <c r="C47" s="45">
        <f t="shared" si="6"/>
        <v>0.054</v>
      </c>
      <c r="D47" s="46">
        <v>5000</v>
      </c>
      <c r="E47" s="47">
        <v>31</v>
      </c>
      <c r="F47" s="46">
        <f>ROUND((E47-1)*G47+G48,2)</f>
        <v>63955.23</v>
      </c>
      <c r="G47" s="59">
        <f t="shared" si="5"/>
        <v>2063.095890410959</v>
      </c>
      <c r="H47" s="53"/>
    </row>
    <row r="48" spans="1:7" s="40" customFormat="1" ht="15" hidden="1" outlineLevel="1">
      <c r="A48" s="41" t="s">
        <v>33</v>
      </c>
      <c r="B48" s="46">
        <f t="shared" si="9"/>
        <v>13940000</v>
      </c>
      <c r="C48" s="45">
        <f t="shared" si="6"/>
        <v>0.054</v>
      </c>
      <c r="D48" s="46">
        <v>5000</v>
      </c>
      <c r="E48" s="47">
        <v>31</v>
      </c>
      <c r="F48" s="46">
        <f>ROUND((E48-1)*G48+G49,2)</f>
        <v>63932.3</v>
      </c>
      <c r="G48" s="59">
        <f t="shared" si="5"/>
        <v>2062.3561643835615</v>
      </c>
    </row>
    <row r="49" spans="1:7" s="40" customFormat="1" ht="15" hidden="1" outlineLevel="1">
      <c r="A49" s="41" t="s">
        <v>34</v>
      </c>
      <c r="B49" s="46">
        <f t="shared" si="9"/>
        <v>13935000</v>
      </c>
      <c r="C49" s="45">
        <f t="shared" si="6"/>
        <v>0.054</v>
      </c>
      <c r="D49" s="46">
        <v>5000</v>
      </c>
      <c r="E49" s="48">
        <v>28</v>
      </c>
      <c r="F49" s="46">
        <f aca="true" t="shared" si="10" ref="F49:F58">ROUND((E49-1)*G49+G50,2)</f>
        <v>57724.52</v>
      </c>
      <c r="G49" s="59">
        <f t="shared" si="5"/>
        <v>2061.6164383561645</v>
      </c>
    </row>
    <row r="50" spans="1:7" s="40" customFormat="1" ht="15" hidden="1" outlineLevel="1">
      <c r="A50" s="75">
        <v>46477</v>
      </c>
      <c r="B50" s="46">
        <f aca="true" t="shared" si="11" ref="B50:B55">B49-D49</f>
        <v>13930000</v>
      </c>
      <c r="C50" s="45">
        <f t="shared" si="6"/>
        <v>0.054</v>
      </c>
      <c r="D50" s="46">
        <v>5000</v>
      </c>
      <c r="E50" s="47">
        <v>31</v>
      </c>
      <c r="F50" s="46">
        <f t="shared" si="10"/>
        <v>63886.44</v>
      </c>
      <c r="G50" s="59">
        <f t="shared" si="5"/>
        <v>2060.876712328767</v>
      </c>
    </row>
    <row r="51" spans="1:7" s="40" customFormat="1" ht="15" hidden="1" outlineLevel="1">
      <c r="A51" s="41" t="s">
        <v>35</v>
      </c>
      <c r="B51" s="46">
        <f t="shared" si="11"/>
        <v>13925000</v>
      </c>
      <c r="C51" s="45">
        <f t="shared" si="6"/>
        <v>0.054</v>
      </c>
      <c r="D51" s="46">
        <v>5000</v>
      </c>
      <c r="E51" s="47">
        <v>30</v>
      </c>
      <c r="F51" s="46">
        <f t="shared" si="10"/>
        <v>61803.37</v>
      </c>
      <c r="G51" s="59">
        <f t="shared" si="5"/>
        <v>2060.1369863013697</v>
      </c>
    </row>
    <row r="52" spans="1:7" s="40" customFormat="1" ht="15" hidden="1" outlineLevel="1">
      <c r="A52" s="41" t="s">
        <v>36</v>
      </c>
      <c r="B52" s="46">
        <f t="shared" si="11"/>
        <v>13920000</v>
      </c>
      <c r="C52" s="45">
        <f t="shared" si="6"/>
        <v>0.054</v>
      </c>
      <c r="D52" s="46">
        <v>5000</v>
      </c>
      <c r="E52" s="47">
        <v>31</v>
      </c>
      <c r="F52" s="46">
        <f t="shared" si="10"/>
        <v>63840.58</v>
      </c>
      <c r="G52" s="59">
        <f t="shared" si="5"/>
        <v>2059.3972602739727</v>
      </c>
    </row>
    <row r="53" spans="1:7" s="40" customFormat="1" ht="15" hidden="1" outlineLevel="1">
      <c r="A53" s="41" t="s">
        <v>37</v>
      </c>
      <c r="B53" s="46">
        <f t="shared" si="11"/>
        <v>13915000</v>
      </c>
      <c r="C53" s="45">
        <f t="shared" si="6"/>
        <v>0.054</v>
      </c>
      <c r="D53" s="46">
        <v>5000</v>
      </c>
      <c r="E53" s="47">
        <v>30</v>
      </c>
      <c r="F53" s="46">
        <f t="shared" si="10"/>
        <v>61758.99</v>
      </c>
      <c r="G53" s="59">
        <f t="shared" si="5"/>
        <v>2058.6575342465753</v>
      </c>
    </row>
    <row r="54" spans="1:7" s="40" customFormat="1" ht="15" hidden="1" outlineLevel="1">
      <c r="A54" s="41" t="s">
        <v>38</v>
      </c>
      <c r="B54" s="46">
        <f t="shared" si="11"/>
        <v>13910000</v>
      </c>
      <c r="C54" s="45">
        <f t="shared" si="6"/>
        <v>0.054</v>
      </c>
      <c r="D54" s="46">
        <v>5000</v>
      </c>
      <c r="E54" s="47">
        <v>31</v>
      </c>
      <c r="F54" s="46">
        <f t="shared" si="10"/>
        <v>63794.71</v>
      </c>
      <c r="G54" s="59">
        <f t="shared" si="5"/>
        <v>2057.917808219178</v>
      </c>
    </row>
    <row r="55" spans="1:7" s="40" customFormat="1" ht="15" hidden="1" outlineLevel="1">
      <c r="A55" s="75">
        <v>46630</v>
      </c>
      <c r="B55" s="46">
        <f t="shared" si="11"/>
        <v>13905000</v>
      </c>
      <c r="C55" s="45">
        <f t="shared" si="6"/>
        <v>0.054</v>
      </c>
      <c r="D55" s="46">
        <v>5000</v>
      </c>
      <c r="E55" s="47">
        <v>31</v>
      </c>
      <c r="F55" s="46">
        <f t="shared" si="10"/>
        <v>63771.78</v>
      </c>
      <c r="G55" s="59">
        <f t="shared" si="5"/>
        <v>2057.178082191781</v>
      </c>
    </row>
    <row r="56" spans="1:7" s="40" customFormat="1" ht="15" hidden="1" outlineLevel="1">
      <c r="A56" s="41" t="s">
        <v>39</v>
      </c>
      <c r="B56" s="46">
        <f aca="true" t="shared" si="12" ref="B56:B61">B55-D55</f>
        <v>13900000</v>
      </c>
      <c r="C56" s="45">
        <f t="shared" si="6"/>
        <v>0.054</v>
      </c>
      <c r="D56" s="46">
        <v>5000</v>
      </c>
      <c r="E56" s="47">
        <v>30</v>
      </c>
      <c r="F56" s="46">
        <f t="shared" si="10"/>
        <v>61692.41</v>
      </c>
      <c r="G56" s="59">
        <f t="shared" si="5"/>
        <v>2056.4383561643835</v>
      </c>
    </row>
    <row r="57" spans="1:7" s="40" customFormat="1" ht="15" hidden="1" outlineLevel="1">
      <c r="A57" s="41" t="s">
        <v>40</v>
      </c>
      <c r="B57" s="46">
        <f t="shared" si="12"/>
        <v>13895000</v>
      </c>
      <c r="C57" s="45">
        <f t="shared" si="6"/>
        <v>0.054</v>
      </c>
      <c r="D57" s="46">
        <v>5000</v>
      </c>
      <c r="E57" s="47">
        <v>31</v>
      </c>
      <c r="F57" s="46">
        <f t="shared" si="10"/>
        <v>63725.92</v>
      </c>
      <c r="G57" s="59">
        <f t="shared" si="5"/>
        <v>2055.698630136986</v>
      </c>
    </row>
    <row r="58" spans="1:7" s="40" customFormat="1" ht="15" hidden="1" outlineLevel="1">
      <c r="A58" s="41" t="s">
        <v>41</v>
      </c>
      <c r="B58" s="46">
        <f t="shared" si="12"/>
        <v>13890000</v>
      </c>
      <c r="C58" s="45">
        <f t="shared" si="6"/>
        <v>0.054</v>
      </c>
      <c r="D58" s="46">
        <v>5000</v>
      </c>
      <c r="E58" s="47">
        <v>30</v>
      </c>
      <c r="F58" s="46">
        <f t="shared" si="10"/>
        <v>61648.03</v>
      </c>
      <c r="G58" s="59">
        <f t="shared" si="5"/>
        <v>2054.958904109589</v>
      </c>
    </row>
    <row r="59" spans="1:8" s="40" customFormat="1" ht="15" hidden="1" outlineLevel="1">
      <c r="A59" s="41" t="s">
        <v>42</v>
      </c>
      <c r="B59" s="46">
        <f t="shared" si="12"/>
        <v>13885000</v>
      </c>
      <c r="C59" s="45">
        <f t="shared" si="6"/>
        <v>0.054</v>
      </c>
      <c r="D59" s="46">
        <v>5000</v>
      </c>
      <c r="E59" s="47">
        <v>31</v>
      </c>
      <c r="F59" s="46">
        <f>ROUND((E59-1)*G59+G60,2)</f>
        <v>63674.44</v>
      </c>
      <c r="G59" s="59">
        <f t="shared" si="5"/>
        <v>2054.219178082192</v>
      </c>
      <c r="H59" s="53"/>
    </row>
    <row r="60" spans="1:7" s="40" customFormat="1" ht="15" hidden="1" outlineLevel="1">
      <c r="A60" s="41" t="s">
        <v>43</v>
      </c>
      <c r="B60" s="46">
        <f t="shared" si="12"/>
        <v>13880000</v>
      </c>
      <c r="C60" s="45">
        <f t="shared" si="6"/>
        <v>0.054</v>
      </c>
      <c r="D60" s="46">
        <v>5000</v>
      </c>
      <c r="E60" s="47">
        <v>31</v>
      </c>
      <c r="F60" s="46">
        <f>ROUND((E60-1)*G60+G61,2)</f>
        <v>63483.2</v>
      </c>
      <c r="G60" s="59">
        <f>SUM(B60*C60/366)</f>
        <v>2047.8688524590164</v>
      </c>
    </row>
    <row r="61" spans="1:7" s="40" customFormat="1" ht="15" hidden="1" outlineLevel="1">
      <c r="A61" s="41" t="s">
        <v>44</v>
      </c>
      <c r="B61" s="46">
        <f t="shared" si="12"/>
        <v>13875000</v>
      </c>
      <c r="C61" s="45">
        <f t="shared" si="6"/>
        <v>0.054</v>
      </c>
      <c r="D61" s="46">
        <v>5000</v>
      </c>
      <c r="E61" s="48">
        <v>29</v>
      </c>
      <c r="F61" s="46">
        <f aca="true" t="shared" si="13" ref="F61:F70">ROUND((E61-1)*G61+G62,2)</f>
        <v>59366.07</v>
      </c>
      <c r="G61" s="59">
        <f aca="true" t="shared" si="14" ref="G61:G71">SUM(B61*C61/366)</f>
        <v>2047.1311475409836</v>
      </c>
    </row>
    <row r="62" spans="1:7" s="40" customFormat="1" ht="15" hidden="1" outlineLevel="1">
      <c r="A62" s="75">
        <v>46843</v>
      </c>
      <c r="B62" s="46">
        <f aca="true" t="shared" si="15" ref="B62:B67">B61-D61</f>
        <v>13870000</v>
      </c>
      <c r="C62" s="45">
        <f t="shared" si="6"/>
        <v>0.054</v>
      </c>
      <c r="D62" s="46">
        <v>5000</v>
      </c>
      <c r="E62" s="47">
        <v>31</v>
      </c>
      <c r="F62" s="46">
        <f t="shared" si="13"/>
        <v>63437.46</v>
      </c>
      <c r="G62" s="59">
        <f t="shared" si="14"/>
        <v>2046.3934426229507</v>
      </c>
    </row>
    <row r="63" spans="1:7" s="40" customFormat="1" ht="15" hidden="1" outlineLevel="1">
      <c r="A63" s="41" t="s">
        <v>45</v>
      </c>
      <c r="B63" s="46">
        <f t="shared" si="15"/>
        <v>13865000</v>
      </c>
      <c r="C63" s="45">
        <f t="shared" si="6"/>
        <v>0.054</v>
      </c>
      <c r="D63" s="46">
        <v>5000</v>
      </c>
      <c r="E63" s="47">
        <v>30</v>
      </c>
      <c r="F63" s="46">
        <f t="shared" si="13"/>
        <v>61368.93</v>
      </c>
      <c r="G63" s="59">
        <f t="shared" si="14"/>
        <v>2045.655737704918</v>
      </c>
    </row>
    <row r="64" spans="1:7" s="40" customFormat="1" ht="15" hidden="1" outlineLevel="1">
      <c r="A64" s="41" t="s">
        <v>46</v>
      </c>
      <c r="B64" s="46">
        <f t="shared" si="15"/>
        <v>13860000</v>
      </c>
      <c r="C64" s="45">
        <f t="shared" si="6"/>
        <v>0.054</v>
      </c>
      <c r="D64" s="46">
        <v>5000</v>
      </c>
      <c r="E64" s="47">
        <v>31</v>
      </c>
      <c r="F64" s="46">
        <f t="shared" si="13"/>
        <v>63391.72</v>
      </c>
      <c r="G64" s="59">
        <f t="shared" si="14"/>
        <v>2044.9180327868853</v>
      </c>
    </row>
    <row r="65" spans="1:7" s="40" customFormat="1" ht="15" hidden="1" outlineLevel="1">
      <c r="A65" s="41" t="s">
        <v>47</v>
      </c>
      <c r="B65" s="46">
        <f t="shared" si="15"/>
        <v>13855000</v>
      </c>
      <c r="C65" s="45">
        <f t="shared" si="6"/>
        <v>0.054</v>
      </c>
      <c r="D65" s="46">
        <v>5000</v>
      </c>
      <c r="E65" s="47">
        <v>30</v>
      </c>
      <c r="F65" s="46">
        <f t="shared" si="13"/>
        <v>61324.67</v>
      </c>
      <c r="G65" s="59">
        <f t="shared" si="14"/>
        <v>2044.1803278688524</v>
      </c>
    </row>
    <row r="66" spans="1:7" s="40" customFormat="1" ht="15" hidden="1" outlineLevel="1">
      <c r="A66" s="41" t="s">
        <v>48</v>
      </c>
      <c r="B66" s="46">
        <f t="shared" si="15"/>
        <v>13850000</v>
      </c>
      <c r="C66" s="45">
        <f t="shared" si="6"/>
        <v>0.054</v>
      </c>
      <c r="D66" s="46">
        <v>5000</v>
      </c>
      <c r="E66" s="47">
        <v>31</v>
      </c>
      <c r="F66" s="46">
        <f t="shared" si="13"/>
        <v>63345.98</v>
      </c>
      <c r="G66" s="59">
        <f t="shared" si="14"/>
        <v>2043.4426229508197</v>
      </c>
    </row>
    <row r="67" spans="1:7" s="40" customFormat="1" ht="15" hidden="1" outlineLevel="1">
      <c r="A67" s="75">
        <v>46996</v>
      </c>
      <c r="B67" s="46">
        <f t="shared" si="15"/>
        <v>13845000</v>
      </c>
      <c r="C67" s="45">
        <f t="shared" si="6"/>
        <v>0.054</v>
      </c>
      <c r="D67" s="46">
        <v>5000</v>
      </c>
      <c r="E67" s="47">
        <v>31</v>
      </c>
      <c r="F67" s="46">
        <f t="shared" si="13"/>
        <v>63323.11</v>
      </c>
      <c r="G67" s="59">
        <f t="shared" si="14"/>
        <v>2042.704918032787</v>
      </c>
    </row>
    <row r="68" spans="1:7" s="40" customFormat="1" ht="15" hidden="1" outlineLevel="1">
      <c r="A68" s="41" t="s">
        <v>49</v>
      </c>
      <c r="B68" s="46">
        <f aca="true" t="shared" si="16" ref="B68:B73">B67-D67</f>
        <v>13840000</v>
      </c>
      <c r="C68" s="45">
        <f t="shared" si="6"/>
        <v>0.054</v>
      </c>
      <c r="D68" s="46">
        <v>5000</v>
      </c>
      <c r="E68" s="47">
        <v>30</v>
      </c>
      <c r="F68" s="46">
        <f t="shared" si="13"/>
        <v>61258.28</v>
      </c>
      <c r="G68" s="59">
        <f t="shared" si="14"/>
        <v>2041.967213114754</v>
      </c>
    </row>
    <row r="69" spans="1:7" s="40" customFormat="1" ht="15" hidden="1" outlineLevel="1">
      <c r="A69" s="41" t="s">
        <v>50</v>
      </c>
      <c r="B69" s="46">
        <f t="shared" si="16"/>
        <v>13835000</v>
      </c>
      <c r="C69" s="45">
        <f t="shared" si="6"/>
        <v>0.054</v>
      </c>
      <c r="D69" s="46">
        <v>5000</v>
      </c>
      <c r="E69" s="47">
        <v>31</v>
      </c>
      <c r="F69" s="46">
        <f t="shared" si="13"/>
        <v>63277.38</v>
      </c>
      <c r="G69" s="59">
        <f t="shared" si="14"/>
        <v>2041.2295081967213</v>
      </c>
    </row>
    <row r="70" spans="1:7" s="40" customFormat="1" ht="15" hidden="1" outlineLevel="1">
      <c r="A70" s="41" t="s">
        <v>51</v>
      </c>
      <c r="B70" s="46">
        <f t="shared" si="16"/>
        <v>13830000</v>
      </c>
      <c r="C70" s="45">
        <f t="shared" si="6"/>
        <v>0.054</v>
      </c>
      <c r="D70" s="46">
        <v>5000</v>
      </c>
      <c r="E70" s="47">
        <v>30</v>
      </c>
      <c r="F70" s="46">
        <f t="shared" si="13"/>
        <v>61214.02</v>
      </c>
      <c r="G70" s="59">
        <f t="shared" si="14"/>
        <v>2040.4918032786886</v>
      </c>
    </row>
    <row r="71" spans="1:8" s="40" customFormat="1" ht="15" hidden="1" outlineLevel="1">
      <c r="A71" s="41" t="s">
        <v>52</v>
      </c>
      <c r="B71" s="46">
        <f t="shared" si="16"/>
        <v>13825000</v>
      </c>
      <c r="C71" s="45">
        <f t="shared" si="6"/>
        <v>0.054</v>
      </c>
      <c r="D71" s="46">
        <v>5000</v>
      </c>
      <c r="E71" s="47">
        <v>31</v>
      </c>
      <c r="F71" s="46">
        <f>ROUND((E71-1)*G71+G72,2)</f>
        <v>63237.23</v>
      </c>
      <c r="G71" s="59">
        <f t="shared" si="14"/>
        <v>2039.7540983606557</v>
      </c>
      <c r="H71" s="53"/>
    </row>
    <row r="72" spans="1:7" s="40" customFormat="1" ht="15" hidden="1" outlineLevel="1">
      <c r="A72" s="41" t="s">
        <v>53</v>
      </c>
      <c r="B72" s="46">
        <f t="shared" si="16"/>
        <v>13820000</v>
      </c>
      <c r="C72" s="45">
        <f t="shared" si="6"/>
        <v>0.054</v>
      </c>
      <c r="D72" s="46">
        <v>8000</v>
      </c>
      <c r="E72" s="47">
        <v>31</v>
      </c>
      <c r="F72" s="46">
        <f>ROUND((E72-1)*G72+G73,2)</f>
        <v>63381.5</v>
      </c>
      <c r="G72" s="59">
        <f>SUM(B72*C72/365)</f>
        <v>2044.6027397260275</v>
      </c>
    </row>
    <row r="73" spans="1:7" s="40" customFormat="1" ht="15" hidden="1" outlineLevel="1">
      <c r="A73" s="41" t="s">
        <v>54</v>
      </c>
      <c r="B73" s="46">
        <f t="shared" si="16"/>
        <v>13812000</v>
      </c>
      <c r="C73" s="45">
        <f t="shared" si="6"/>
        <v>0.054</v>
      </c>
      <c r="D73" s="46">
        <v>8000</v>
      </c>
      <c r="E73" s="48">
        <v>28</v>
      </c>
      <c r="F73" s="46">
        <f aca="true" t="shared" si="17" ref="F73:F82">ROUND((E73-1)*G73+G74,2)</f>
        <v>57214.55</v>
      </c>
      <c r="G73" s="59">
        <f aca="true" t="shared" si="18" ref="G73:G83">SUM(B73*C73/365)</f>
        <v>2043.4191780821918</v>
      </c>
    </row>
    <row r="74" spans="1:7" s="40" customFormat="1" ht="15" hidden="1" outlineLevel="1">
      <c r="A74" s="75">
        <v>47208</v>
      </c>
      <c r="B74" s="46">
        <f aca="true" t="shared" si="19" ref="B74:B79">B73-D73</f>
        <v>13804000</v>
      </c>
      <c r="C74" s="45">
        <f t="shared" si="6"/>
        <v>0.054</v>
      </c>
      <c r="D74" s="46">
        <v>8000</v>
      </c>
      <c r="E74" s="47">
        <v>31</v>
      </c>
      <c r="F74" s="46">
        <f t="shared" si="17"/>
        <v>63308.12</v>
      </c>
      <c r="G74" s="59">
        <f t="shared" si="18"/>
        <v>2042.2356164383561</v>
      </c>
    </row>
    <row r="75" spans="1:7" s="40" customFormat="1" ht="15" hidden="1" outlineLevel="1">
      <c r="A75" s="41" t="s">
        <v>55</v>
      </c>
      <c r="B75" s="46">
        <f t="shared" si="19"/>
        <v>13796000</v>
      </c>
      <c r="C75" s="45">
        <f t="shared" si="6"/>
        <v>0.054</v>
      </c>
      <c r="D75" s="46">
        <v>8000</v>
      </c>
      <c r="E75" s="47">
        <v>30</v>
      </c>
      <c r="F75" s="46">
        <f t="shared" si="17"/>
        <v>61230.38</v>
      </c>
      <c r="G75" s="59">
        <f t="shared" si="18"/>
        <v>2041.0520547945205</v>
      </c>
    </row>
    <row r="76" spans="1:7" s="40" customFormat="1" ht="15" hidden="1" outlineLevel="1">
      <c r="A76" s="41" t="s">
        <v>56</v>
      </c>
      <c r="B76" s="46">
        <f t="shared" si="19"/>
        <v>13788000</v>
      </c>
      <c r="C76" s="45">
        <f t="shared" si="6"/>
        <v>0.054</v>
      </c>
      <c r="D76" s="46">
        <v>8000</v>
      </c>
      <c r="E76" s="47">
        <v>31</v>
      </c>
      <c r="F76" s="46">
        <f t="shared" si="17"/>
        <v>63234.74</v>
      </c>
      <c r="G76" s="59">
        <f t="shared" si="18"/>
        <v>2039.868493150685</v>
      </c>
    </row>
    <row r="77" spans="1:7" s="40" customFormat="1" ht="15" hidden="1" outlineLevel="1">
      <c r="A77" s="41" t="s">
        <v>57</v>
      </c>
      <c r="B77" s="46">
        <f t="shared" si="19"/>
        <v>13780000</v>
      </c>
      <c r="C77" s="45">
        <f t="shared" si="6"/>
        <v>0.054</v>
      </c>
      <c r="D77" s="46">
        <v>8000</v>
      </c>
      <c r="E77" s="47">
        <v>30</v>
      </c>
      <c r="F77" s="46">
        <f t="shared" si="17"/>
        <v>61159.36</v>
      </c>
      <c r="G77" s="59">
        <f t="shared" si="18"/>
        <v>2038.6849315068494</v>
      </c>
    </row>
    <row r="78" spans="1:7" s="40" customFormat="1" ht="15" hidden="1" outlineLevel="1">
      <c r="A78" s="41" t="s">
        <v>58</v>
      </c>
      <c r="B78" s="46">
        <f t="shared" si="19"/>
        <v>13772000</v>
      </c>
      <c r="C78" s="45">
        <f t="shared" si="6"/>
        <v>0.054</v>
      </c>
      <c r="D78" s="46">
        <v>8000</v>
      </c>
      <c r="E78" s="47">
        <v>31</v>
      </c>
      <c r="F78" s="46">
        <f t="shared" si="17"/>
        <v>63161.36</v>
      </c>
      <c r="G78" s="59">
        <f t="shared" si="18"/>
        <v>2037.5013698630137</v>
      </c>
    </row>
    <row r="79" spans="1:7" s="40" customFormat="1" ht="15" hidden="1" outlineLevel="1">
      <c r="A79" s="75">
        <v>47361</v>
      </c>
      <c r="B79" s="46">
        <f t="shared" si="19"/>
        <v>13764000</v>
      </c>
      <c r="C79" s="45">
        <f t="shared" si="6"/>
        <v>0.054</v>
      </c>
      <c r="D79" s="46">
        <v>8000</v>
      </c>
      <c r="E79" s="47">
        <v>31</v>
      </c>
      <c r="F79" s="46">
        <f t="shared" si="17"/>
        <v>63124.67</v>
      </c>
      <c r="G79" s="59">
        <f t="shared" si="18"/>
        <v>2036.317808219178</v>
      </c>
    </row>
    <row r="80" spans="1:7" s="40" customFormat="1" ht="15" hidden="1" outlineLevel="1">
      <c r="A80" s="41" t="s">
        <v>59</v>
      </c>
      <c r="B80" s="46">
        <f aca="true" t="shared" si="20" ref="B80:B85">B79-D79</f>
        <v>13756000</v>
      </c>
      <c r="C80" s="45">
        <f t="shared" si="6"/>
        <v>0.054</v>
      </c>
      <c r="D80" s="46">
        <v>8000</v>
      </c>
      <c r="E80" s="47">
        <v>30</v>
      </c>
      <c r="F80" s="46">
        <f t="shared" si="17"/>
        <v>61052.84</v>
      </c>
      <c r="G80" s="59">
        <f t="shared" si="18"/>
        <v>2035.1342465753426</v>
      </c>
    </row>
    <row r="81" spans="1:7" s="40" customFormat="1" ht="15" hidden="1" outlineLevel="1">
      <c r="A81" s="41" t="s">
        <v>60</v>
      </c>
      <c r="B81" s="46">
        <f t="shared" si="20"/>
        <v>13748000</v>
      </c>
      <c r="C81" s="45">
        <f t="shared" si="6"/>
        <v>0.054</v>
      </c>
      <c r="D81" s="46">
        <v>8000</v>
      </c>
      <c r="E81" s="47">
        <v>31</v>
      </c>
      <c r="F81" s="46">
        <f t="shared" si="17"/>
        <v>63051.29</v>
      </c>
      <c r="G81" s="59">
        <f t="shared" si="18"/>
        <v>2033.9506849315069</v>
      </c>
    </row>
    <row r="82" spans="1:7" s="40" customFormat="1" ht="15" hidden="1" outlineLevel="1">
      <c r="A82" s="41" t="s">
        <v>61</v>
      </c>
      <c r="B82" s="46">
        <f t="shared" si="20"/>
        <v>13740000</v>
      </c>
      <c r="C82" s="45">
        <f t="shared" si="6"/>
        <v>0.054</v>
      </c>
      <c r="D82" s="46">
        <v>8000</v>
      </c>
      <c r="E82" s="47">
        <v>30</v>
      </c>
      <c r="F82" s="46">
        <f t="shared" si="17"/>
        <v>60981.83</v>
      </c>
      <c r="G82" s="59">
        <f t="shared" si="18"/>
        <v>2032.7671232876712</v>
      </c>
    </row>
    <row r="83" spans="1:8" s="40" customFormat="1" ht="15" hidden="1" outlineLevel="1">
      <c r="A83" s="41" t="s">
        <v>62</v>
      </c>
      <c r="B83" s="46">
        <f t="shared" si="20"/>
        <v>13732000</v>
      </c>
      <c r="C83" s="45">
        <f t="shared" si="6"/>
        <v>0.054</v>
      </c>
      <c r="D83" s="46">
        <v>8000</v>
      </c>
      <c r="E83" s="47">
        <v>31</v>
      </c>
      <c r="F83" s="46">
        <f>ROUND((E83-1)*G83+G84,2)</f>
        <v>62977.91</v>
      </c>
      <c r="G83" s="59">
        <f t="shared" si="18"/>
        <v>2031.5835616438355</v>
      </c>
      <c r="H83" s="53"/>
    </row>
    <row r="84" spans="1:7" s="40" customFormat="1" ht="15" hidden="1" outlineLevel="1">
      <c r="A84" s="41" t="s">
        <v>63</v>
      </c>
      <c r="B84" s="46">
        <f t="shared" si="20"/>
        <v>13724000</v>
      </c>
      <c r="C84" s="45">
        <f t="shared" si="6"/>
        <v>0.054</v>
      </c>
      <c r="D84" s="46">
        <v>11000</v>
      </c>
      <c r="E84" s="47">
        <v>31</v>
      </c>
      <c r="F84" s="46">
        <f>ROUND((E84-1)*G84+G85,2)</f>
        <v>62940.77</v>
      </c>
      <c r="G84" s="59">
        <f aca="true" t="shared" si="21" ref="G84:G107">SUM(B84*C84/365)</f>
        <v>2030.4</v>
      </c>
    </row>
    <row r="85" spans="1:7" s="40" customFormat="1" ht="15" hidden="1" outlineLevel="1">
      <c r="A85" s="41" t="s">
        <v>64</v>
      </c>
      <c r="B85" s="46">
        <f t="shared" si="20"/>
        <v>13713000</v>
      </c>
      <c r="C85" s="45">
        <f t="shared" si="6"/>
        <v>0.054</v>
      </c>
      <c r="D85" s="46">
        <v>11000</v>
      </c>
      <c r="E85" s="48">
        <v>28</v>
      </c>
      <c r="F85" s="46">
        <f aca="true" t="shared" si="22" ref="F85:F94">ROUND((E85-1)*G85+G86,2)</f>
        <v>56804.01</v>
      </c>
      <c r="G85" s="59">
        <f t="shared" si="21"/>
        <v>2028.772602739726</v>
      </c>
    </row>
    <row r="86" spans="1:7" s="40" customFormat="1" ht="15" hidden="1" outlineLevel="1">
      <c r="A86" s="75">
        <v>47573</v>
      </c>
      <c r="B86" s="46">
        <f aca="true" t="shared" si="23" ref="B86:B91">B85-D85</f>
        <v>13702000</v>
      </c>
      <c r="C86" s="45">
        <f t="shared" si="6"/>
        <v>0.054</v>
      </c>
      <c r="D86" s="46">
        <v>11000</v>
      </c>
      <c r="E86" s="47">
        <v>31</v>
      </c>
      <c r="F86" s="46">
        <f t="shared" si="22"/>
        <v>62839.87</v>
      </c>
      <c r="G86" s="59">
        <f t="shared" si="21"/>
        <v>2027.145205479452</v>
      </c>
    </row>
    <row r="87" spans="1:7" s="40" customFormat="1" ht="15" hidden="1" outlineLevel="1">
      <c r="A87" s="41" t="s">
        <v>65</v>
      </c>
      <c r="B87" s="46">
        <f t="shared" si="23"/>
        <v>13691000</v>
      </c>
      <c r="C87" s="45">
        <f t="shared" si="6"/>
        <v>0.054</v>
      </c>
      <c r="D87" s="46">
        <v>11000</v>
      </c>
      <c r="E87" s="47">
        <v>30</v>
      </c>
      <c r="F87" s="46">
        <f t="shared" si="22"/>
        <v>60763.91</v>
      </c>
      <c r="G87" s="59">
        <f t="shared" si="21"/>
        <v>2025.517808219178</v>
      </c>
    </row>
    <row r="88" spans="1:7" s="40" customFormat="1" ht="15" hidden="1" outlineLevel="1">
      <c r="A88" s="41" t="s">
        <v>66</v>
      </c>
      <c r="B88" s="46">
        <f t="shared" si="23"/>
        <v>13680000</v>
      </c>
      <c r="C88" s="45">
        <f t="shared" si="6"/>
        <v>0.054</v>
      </c>
      <c r="D88" s="46">
        <v>11000</v>
      </c>
      <c r="E88" s="47">
        <v>31</v>
      </c>
      <c r="F88" s="46">
        <f t="shared" si="22"/>
        <v>62738.98</v>
      </c>
      <c r="G88" s="59">
        <f t="shared" si="21"/>
        <v>2023.890410958904</v>
      </c>
    </row>
    <row r="89" spans="1:7" s="40" customFormat="1" ht="15" hidden="1" outlineLevel="1">
      <c r="A89" s="41" t="s">
        <v>67</v>
      </c>
      <c r="B89" s="46">
        <f t="shared" si="23"/>
        <v>13669000</v>
      </c>
      <c r="C89" s="45">
        <f aca="true" t="shared" si="24" ref="C89:C152">$E$12+$E$13</f>
        <v>0.054</v>
      </c>
      <c r="D89" s="46">
        <v>11000</v>
      </c>
      <c r="E89" s="47">
        <v>30</v>
      </c>
      <c r="F89" s="46">
        <f t="shared" si="22"/>
        <v>60666.26</v>
      </c>
      <c r="G89" s="59">
        <f t="shared" si="21"/>
        <v>2022.2630136986302</v>
      </c>
    </row>
    <row r="90" spans="1:7" s="40" customFormat="1" ht="15" hidden="1" outlineLevel="1">
      <c r="A90" s="41" t="s">
        <v>68</v>
      </c>
      <c r="B90" s="46">
        <f t="shared" si="23"/>
        <v>13658000</v>
      </c>
      <c r="C90" s="45">
        <f t="shared" si="24"/>
        <v>0.054</v>
      </c>
      <c r="D90" s="46">
        <v>11000</v>
      </c>
      <c r="E90" s="47">
        <v>31</v>
      </c>
      <c r="F90" s="46">
        <f t="shared" si="22"/>
        <v>62638.08</v>
      </c>
      <c r="G90" s="59">
        <f t="shared" si="21"/>
        <v>2020.6356164383562</v>
      </c>
    </row>
    <row r="91" spans="1:7" s="40" customFormat="1" ht="15" hidden="1" outlineLevel="1">
      <c r="A91" s="75">
        <v>47726</v>
      </c>
      <c r="B91" s="46">
        <f t="shared" si="23"/>
        <v>13647000</v>
      </c>
      <c r="C91" s="45">
        <f t="shared" si="24"/>
        <v>0.054</v>
      </c>
      <c r="D91" s="46">
        <v>11000</v>
      </c>
      <c r="E91" s="47">
        <v>31</v>
      </c>
      <c r="F91" s="46">
        <f t="shared" si="22"/>
        <v>62587.63</v>
      </c>
      <c r="G91" s="59">
        <f t="shared" si="21"/>
        <v>2019.0082191780823</v>
      </c>
    </row>
    <row r="92" spans="1:7" s="40" customFormat="1" ht="15" hidden="1" outlineLevel="1">
      <c r="A92" s="41" t="s">
        <v>69</v>
      </c>
      <c r="B92" s="46">
        <f aca="true" t="shared" si="25" ref="B92:B97">B91-D91</f>
        <v>13636000</v>
      </c>
      <c r="C92" s="45">
        <f t="shared" si="24"/>
        <v>0.054</v>
      </c>
      <c r="D92" s="46">
        <v>11000</v>
      </c>
      <c r="E92" s="47">
        <v>30</v>
      </c>
      <c r="F92" s="46">
        <f t="shared" si="22"/>
        <v>60519.8</v>
      </c>
      <c r="G92" s="59">
        <f t="shared" si="21"/>
        <v>2017.3808219178081</v>
      </c>
    </row>
    <row r="93" spans="1:7" s="40" customFormat="1" ht="15" hidden="1" outlineLevel="1">
      <c r="A93" s="41" t="s">
        <v>70</v>
      </c>
      <c r="B93" s="46">
        <f t="shared" si="25"/>
        <v>13625000</v>
      </c>
      <c r="C93" s="45">
        <f t="shared" si="24"/>
        <v>0.054</v>
      </c>
      <c r="D93" s="46">
        <v>11000</v>
      </c>
      <c r="E93" s="47">
        <v>31</v>
      </c>
      <c r="F93" s="46">
        <f t="shared" si="22"/>
        <v>62486.73</v>
      </c>
      <c r="G93" s="59">
        <f t="shared" si="21"/>
        <v>2015.7534246575342</v>
      </c>
    </row>
    <row r="94" spans="1:7" s="40" customFormat="1" ht="15" hidden="1" outlineLevel="1">
      <c r="A94" s="41" t="s">
        <v>71</v>
      </c>
      <c r="B94" s="46">
        <f t="shared" si="25"/>
        <v>13614000</v>
      </c>
      <c r="C94" s="45">
        <f t="shared" si="24"/>
        <v>0.054</v>
      </c>
      <c r="D94" s="46">
        <v>11000</v>
      </c>
      <c r="E94" s="47">
        <v>30</v>
      </c>
      <c r="F94" s="46">
        <f t="shared" si="22"/>
        <v>60422.15</v>
      </c>
      <c r="G94" s="59">
        <f t="shared" si="21"/>
        <v>2014.1260273972603</v>
      </c>
    </row>
    <row r="95" spans="1:8" s="40" customFormat="1" ht="15" hidden="1" outlineLevel="1">
      <c r="A95" s="41" t="s">
        <v>72</v>
      </c>
      <c r="B95" s="46">
        <f t="shared" si="25"/>
        <v>13603000</v>
      </c>
      <c r="C95" s="45">
        <f t="shared" si="24"/>
        <v>0.054</v>
      </c>
      <c r="D95" s="46">
        <v>11000</v>
      </c>
      <c r="E95" s="47">
        <v>31</v>
      </c>
      <c r="F95" s="46">
        <f>ROUND((E95-1)*G95+G96,2)</f>
        <v>62385.83</v>
      </c>
      <c r="G95" s="59">
        <f t="shared" si="21"/>
        <v>2012.4986301369863</v>
      </c>
      <c r="H95" s="53"/>
    </row>
    <row r="96" spans="1:7" s="40" customFormat="1" ht="15" hidden="1" outlineLevel="1">
      <c r="A96" s="41" t="s">
        <v>73</v>
      </c>
      <c r="B96" s="46">
        <f t="shared" si="25"/>
        <v>13592000</v>
      </c>
      <c r="C96" s="45">
        <f t="shared" si="24"/>
        <v>0.054</v>
      </c>
      <c r="D96" s="65">
        <v>12000</v>
      </c>
      <c r="E96" s="47">
        <v>31</v>
      </c>
      <c r="F96" s="46">
        <f>ROUND((E96-1)*G96+G97,2)</f>
        <v>62335.23</v>
      </c>
      <c r="G96" s="59">
        <f t="shared" si="21"/>
        <v>2010.8712328767124</v>
      </c>
    </row>
    <row r="97" spans="1:7" s="40" customFormat="1" ht="15" hidden="1" outlineLevel="1">
      <c r="A97" s="41" t="s">
        <v>85</v>
      </c>
      <c r="B97" s="46">
        <f t="shared" si="25"/>
        <v>13580000</v>
      </c>
      <c r="C97" s="45">
        <f t="shared" si="24"/>
        <v>0.054</v>
      </c>
      <c r="D97" s="65">
        <v>12000</v>
      </c>
      <c r="E97" s="48">
        <v>28</v>
      </c>
      <c r="F97" s="46">
        <f aca="true" t="shared" si="26" ref="F97:F106">ROUND((E97-1)*G97+G98,2)</f>
        <v>56252.91</v>
      </c>
      <c r="G97" s="59">
        <f t="shared" si="21"/>
        <v>2009.0958904109589</v>
      </c>
    </row>
    <row r="98" spans="1:7" s="40" customFormat="1" ht="15" hidden="1" outlineLevel="1">
      <c r="A98" s="75">
        <v>47938</v>
      </c>
      <c r="B98" s="46">
        <f aca="true" t="shared" si="27" ref="B98:B103">B97-D97</f>
        <v>13568000</v>
      </c>
      <c r="C98" s="45">
        <f t="shared" si="24"/>
        <v>0.054</v>
      </c>
      <c r="D98" s="65">
        <v>12000</v>
      </c>
      <c r="E98" s="47">
        <v>31</v>
      </c>
      <c r="F98" s="46">
        <f t="shared" si="26"/>
        <v>62225.16</v>
      </c>
      <c r="G98" s="59">
        <f t="shared" si="21"/>
        <v>2007.3205479452056</v>
      </c>
    </row>
    <row r="99" spans="1:7" s="40" customFormat="1" ht="15" hidden="1" outlineLevel="1">
      <c r="A99" s="41" t="s">
        <v>74</v>
      </c>
      <c r="B99" s="46">
        <f t="shared" si="27"/>
        <v>13556000</v>
      </c>
      <c r="C99" s="45">
        <f t="shared" si="24"/>
        <v>0.054</v>
      </c>
      <c r="D99" s="65">
        <v>12000</v>
      </c>
      <c r="E99" s="47">
        <v>30</v>
      </c>
      <c r="F99" s="46">
        <f t="shared" si="26"/>
        <v>60164.58</v>
      </c>
      <c r="G99" s="59">
        <f t="shared" si="21"/>
        <v>2005.545205479452</v>
      </c>
    </row>
    <row r="100" spans="1:7" s="40" customFormat="1" ht="15" hidden="1" outlineLevel="1">
      <c r="A100" s="41" t="s">
        <v>75</v>
      </c>
      <c r="B100" s="46">
        <f t="shared" si="27"/>
        <v>13544000</v>
      </c>
      <c r="C100" s="45">
        <f t="shared" si="24"/>
        <v>0.054</v>
      </c>
      <c r="D100" s="65">
        <v>12000</v>
      </c>
      <c r="E100" s="47">
        <v>31</v>
      </c>
      <c r="F100" s="46">
        <f t="shared" si="26"/>
        <v>62115.09</v>
      </c>
      <c r="G100" s="59">
        <f t="shared" si="21"/>
        <v>2003.7698630136986</v>
      </c>
    </row>
    <row r="101" spans="1:7" s="40" customFormat="1" ht="15" hidden="1" outlineLevel="1">
      <c r="A101" s="41" t="s">
        <v>76</v>
      </c>
      <c r="B101" s="46">
        <f t="shared" si="27"/>
        <v>13532000</v>
      </c>
      <c r="C101" s="45">
        <f t="shared" si="24"/>
        <v>0.054</v>
      </c>
      <c r="D101" s="65">
        <v>12000</v>
      </c>
      <c r="E101" s="47">
        <v>30</v>
      </c>
      <c r="F101" s="46">
        <f t="shared" si="26"/>
        <v>60058.06</v>
      </c>
      <c r="G101" s="59">
        <f t="shared" si="21"/>
        <v>2001.9945205479453</v>
      </c>
    </row>
    <row r="102" spans="1:7" s="40" customFormat="1" ht="15" hidden="1" outlineLevel="1">
      <c r="A102" s="41" t="s">
        <v>77</v>
      </c>
      <c r="B102" s="46">
        <f t="shared" si="27"/>
        <v>13520000</v>
      </c>
      <c r="C102" s="45">
        <f t="shared" si="24"/>
        <v>0.054</v>
      </c>
      <c r="D102" s="65">
        <v>12000</v>
      </c>
      <c r="E102" s="47">
        <v>31</v>
      </c>
      <c r="F102" s="46">
        <f t="shared" si="26"/>
        <v>62005.02</v>
      </c>
      <c r="G102" s="59">
        <f t="shared" si="21"/>
        <v>2000.2191780821918</v>
      </c>
    </row>
    <row r="103" spans="1:7" s="40" customFormat="1" ht="15" hidden="1" outlineLevel="1">
      <c r="A103" s="75">
        <v>48091</v>
      </c>
      <c r="B103" s="46">
        <f t="shared" si="27"/>
        <v>13508000</v>
      </c>
      <c r="C103" s="45">
        <f t="shared" si="24"/>
        <v>0.054</v>
      </c>
      <c r="D103" s="65">
        <v>12000</v>
      </c>
      <c r="E103" s="47">
        <v>31</v>
      </c>
      <c r="F103" s="46">
        <f t="shared" si="26"/>
        <v>61949.98</v>
      </c>
      <c r="G103" s="59">
        <f t="shared" si="21"/>
        <v>1998.4438356164383</v>
      </c>
    </row>
    <row r="104" spans="1:7" s="40" customFormat="1" ht="15" hidden="1" outlineLevel="1">
      <c r="A104" s="41" t="s">
        <v>78</v>
      </c>
      <c r="B104" s="46">
        <f aca="true" t="shared" si="28" ref="B104:B109">B103-D103</f>
        <v>13496000</v>
      </c>
      <c r="C104" s="45">
        <f t="shared" si="24"/>
        <v>0.054</v>
      </c>
      <c r="D104" s="65">
        <v>12000</v>
      </c>
      <c r="E104" s="47">
        <v>30</v>
      </c>
      <c r="F104" s="46">
        <f t="shared" si="26"/>
        <v>59898.28</v>
      </c>
      <c r="G104" s="59">
        <f t="shared" si="21"/>
        <v>1996.668493150685</v>
      </c>
    </row>
    <row r="105" spans="1:7" s="40" customFormat="1" ht="15" hidden="1" outlineLevel="1">
      <c r="A105" s="41" t="s">
        <v>79</v>
      </c>
      <c r="B105" s="46">
        <f t="shared" si="28"/>
        <v>13484000</v>
      </c>
      <c r="C105" s="45">
        <f t="shared" si="24"/>
        <v>0.054</v>
      </c>
      <c r="D105" s="65">
        <v>12000</v>
      </c>
      <c r="E105" s="47">
        <v>31</v>
      </c>
      <c r="F105" s="46">
        <f t="shared" si="26"/>
        <v>61839.91</v>
      </c>
      <c r="G105" s="59">
        <f t="shared" si="21"/>
        <v>1994.8931506849315</v>
      </c>
    </row>
    <row r="106" spans="1:7" s="40" customFormat="1" ht="15" hidden="1" outlineLevel="1">
      <c r="A106" s="41" t="s">
        <v>80</v>
      </c>
      <c r="B106" s="46">
        <f t="shared" si="28"/>
        <v>13472000</v>
      </c>
      <c r="C106" s="45">
        <f t="shared" si="24"/>
        <v>0.054</v>
      </c>
      <c r="D106" s="65">
        <v>12000</v>
      </c>
      <c r="E106" s="47">
        <v>30</v>
      </c>
      <c r="F106" s="46">
        <f t="shared" si="26"/>
        <v>59791.76</v>
      </c>
      <c r="G106" s="59">
        <f t="shared" si="21"/>
        <v>1993.1178082191782</v>
      </c>
    </row>
    <row r="107" spans="1:8" s="40" customFormat="1" ht="15" hidden="1" outlineLevel="1">
      <c r="A107" s="41" t="s">
        <v>81</v>
      </c>
      <c r="B107" s="46">
        <f t="shared" si="28"/>
        <v>13460000</v>
      </c>
      <c r="C107" s="45">
        <f t="shared" si="24"/>
        <v>0.054</v>
      </c>
      <c r="D107" s="65">
        <v>12000</v>
      </c>
      <c r="E107" s="47">
        <v>31</v>
      </c>
      <c r="F107" s="46">
        <f aca="true" t="shared" si="29" ref="F107:F114">ROUND((E107-1)*G107+G108,2)</f>
        <v>61724.41</v>
      </c>
      <c r="G107" s="59">
        <f t="shared" si="21"/>
        <v>1991.3424657534247</v>
      </c>
      <c r="H107" s="53"/>
    </row>
    <row r="108" spans="1:7" s="40" customFormat="1" ht="15" hidden="1" outlineLevel="1">
      <c r="A108" s="41" t="s">
        <v>87</v>
      </c>
      <c r="B108" s="46">
        <f t="shared" si="28"/>
        <v>13448000</v>
      </c>
      <c r="C108" s="45">
        <f t="shared" si="24"/>
        <v>0.054</v>
      </c>
      <c r="D108" s="65">
        <v>177500</v>
      </c>
      <c r="E108" s="47">
        <v>31</v>
      </c>
      <c r="F108" s="46">
        <f t="shared" si="29"/>
        <v>61481.88</v>
      </c>
      <c r="G108" s="59">
        <f>SUM(B108*C108/366)</f>
        <v>1984.1311475409836</v>
      </c>
    </row>
    <row r="109" spans="1:7" s="40" customFormat="1" ht="15" hidden="1" outlineLevel="1">
      <c r="A109" s="41" t="s">
        <v>86</v>
      </c>
      <c r="B109" s="46">
        <f t="shared" si="28"/>
        <v>13270500</v>
      </c>
      <c r="C109" s="45">
        <f t="shared" si="24"/>
        <v>0.054</v>
      </c>
      <c r="D109" s="65">
        <v>177500</v>
      </c>
      <c r="E109" s="48">
        <v>29</v>
      </c>
      <c r="F109" s="46">
        <f t="shared" si="29"/>
        <v>56754.15</v>
      </c>
      <c r="G109" s="59">
        <f aca="true" t="shared" si="30" ref="G109:G119">SUM(B109*C109/366)</f>
        <v>1957.9426229508197</v>
      </c>
    </row>
    <row r="110" spans="1:7" s="40" customFormat="1" ht="15" hidden="1" outlineLevel="1">
      <c r="A110" s="75">
        <v>48304</v>
      </c>
      <c r="B110" s="46">
        <f aca="true" t="shared" si="31" ref="B110:B115">B109-D109</f>
        <v>13093000</v>
      </c>
      <c r="C110" s="45">
        <f t="shared" si="24"/>
        <v>0.054</v>
      </c>
      <c r="D110" s="65">
        <v>177500</v>
      </c>
      <c r="E110" s="47">
        <v>31</v>
      </c>
      <c r="F110" s="46">
        <f t="shared" si="29"/>
        <v>59858.19</v>
      </c>
      <c r="G110" s="59">
        <f t="shared" si="30"/>
        <v>1931.7540983606557</v>
      </c>
    </row>
    <row r="111" spans="1:7" s="40" customFormat="1" ht="15" hidden="1" outlineLevel="1">
      <c r="A111" s="41" t="s">
        <v>89</v>
      </c>
      <c r="B111" s="46">
        <f t="shared" si="31"/>
        <v>12915500</v>
      </c>
      <c r="C111" s="45">
        <f t="shared" si="24"/>
        <v>0.054</v>
      </c>
      <c r="D111" s="65">
        <v>177500</v>
      </c>
      <c r="E111" s="47">
        <v>30</v>
      </c>
      <c r="F111" s="46">
        <f t="shared" si="29"/>
        <v>57140.78</v>
      </c>
      <c r="G111" s="59">
        <f t="shared" si="30"/>
        <v>1905.5655737704917</v>
      </c>
    </row>
    <row r="112" spans="1:7" s="40" customFormat="1" ht="15" hidden="1" outlineLevel="1">
      <c r="A112" s="41" t="s">
        <v>90</v>
      </c>
      <c r="B112" s="46">
        <f t="shared" si="31"/>
        <v>12738000</v>
      </c>
      <c r="C112" s="45">
        <f t="shared" si="24"/>
        <v>0.054</v>
      </c>
      <c r="D112" s="65">
        <v>177500</v>
      </c>
      <c r="E112" s="47">
        <v>31</v>
      </c>
      <c r="F112" s="46">
        <f t="shared" si="29"/>
        <v>58234.5</v>
      </c>
      <c r="G112" s="59">
        <f t="shared" si="30"/>
        <v>1879.377049180328</v>
      </c>
    </row>
    <row r="113" spans="1:7" s="40" customFormat="1" ht="15" hidden="1" outlineLevel="1">
      <c r="A113" s="41" t="s">
        <v>91</v>
      </c>
      <c r="B113" s="46">
        <f t="shared" si="31"/>
        <v>12560500</v>
      </c>
      <c r="C113" s="45">
        <f t="shared" si="24"/>
        <v>0.054</v>
      </c>
      <c r="D113" s="65">
        <v>177500</v>
      </c>
      <c r="E113" s="47">
        <v>30</v>
      </c>
      <c r="F113" s="46">
        <f t="shared" si="29"/>
        <v>55569.47</v>
      </c>
      <c r="G113" s="59">
        <f t="shared" si="30"/>
        <v>1853.188524590164</v>
      </c>
    </row>
    <row r="114" spans="1:7" s="40" customFormat="1" ht="15" hidden="1" outlineLevel="1">
      <c r="A114" s="41" t="s">
        <v>92</v>
      </c>
      <c r="B114" s="46">
        <f t="shared" si="31"/>
        <v>12383000</v>
      </c>
      <c r="C114" s="45">
        <f t="shared" si="24"/>
        <v>0.054</v>
      </c>
      <c r="D114" s="65">
        <v>177500</v>
      </c>
      <c r="E114" s="47">
        <v>31</v>
      </c>
      <c r="F114" s="46">
        <f t="shared" si="29"/>
        <v>56610.81</v>
      </c>
      <c r="G114" s="59">
        <f t="shared" si="30"/>
        <v>1827</v>
      </c>
    </row>
    <row r="115" spans="1:7" s="40" customFormat="1" ht="15" hidden="1" outlineLevel="1">
      <c r="A115" s="75">
        <v>48457</v>
      </c>
      <c r="B115" s="46">
        <f t="shared" si="31"/>
        <v>12205500</v>
      </c>
      <c r="C115" s="45">
        <f t="shared" si="24"/>
        <v>0.054</v>
      </c>
      <c r="D115" s="65">
        <v>177500</v>
      </c>
      <c r="E115" s="47">
        <v>31</v>
      </c>
      <c r="F115" s="46">
        <f aca="true" t="shared" si="32" ref="F115:F121">ROUND((E115-1)*G115+G116,2)</f>
        <v>55798.97</v>
      </c>
      <c r="G115" s="59">
        <f t="shared" si="30"/>
        <v>1800.811475409836</v>
      </c>
    </row>
    <row r="116" spans="1:7" s="40" customFormat="1" ht="15" hidden="1" outlineLevel="1">
      <c r="A116" s="41" t="s">
        <v>93</v>
      </c>
      <c r="B116" s="46">
        <f aca="true" t="shared" si="33" ref="B116:B155">B115-D115</f>
        <v>12028000</v>
      </c>
      <c r="C116" s="45">
        <f t="shared" si="24"/>
        <v>0.054</v>
      </c>
      <c r="D116" s="65">
        <v>177500</v>
      </c>
      <c r="E116" s="47">
        <v>30</v>
      </c>
      <c r="F116" s="46">
        <f t="shared" si="32"/>
        <v>53212.5</v>
      </c>
      <c r="G116" s="59">
        <f t="shared" si="30"/>
        <v>1774.622950819672</v>
      </c>
    </row>
    <row r="117" spans="1:7" s="40" customFormat="1" ht="15" hidden="1" outlineLevel="1">
      <c r="A117" s="41" t="s">
        <v>94</v>
      </c>
      <c r="B117" s="46">
        <f t="shared" si="33"/>
        <v>11850500</v>
      </c>
      <c r="C117" s="45">
        <f t="shared" si="24"/>
        <v>0.054</v>
      </c>
      <c r="D117" s="65">
        <v>177500</v>
      </c>
      <c r="E117" s="47">
        <v>31</v>
      </c>
      <c r="F117" s="46">
        <f t="shared" si="32"/>
        <v>54175.28</v>
      </c>
      <c r="G117" s="59">
        <f t="shared" si="30"/>
        <v>1748.4344262295083</v>
      </c>
    </row>
    <row r="118" spans="1:7" s="40" customFormat="1" ht="13.5" customHeight="1" hidden="1" outlineLevel="1">
      <c r="A118" s="41" t="s">
        <v>95</v>
      </c>
      <c r="B118" s="46">
        <f t="shared" si="33"/>
        <v>11673000</v>
      </c>
      <c r="C118" s="45">
        <f t="shared" si="24"/>
        <v>0.054</v>
      </c>
      <c r="D118" s="65">
        <v>177500</v>
      </c>
      <c r="E118" s="47">
        <v>30</v>
      </c>
      <c r="F118" s="46">
        <f t="shared" si="32"/>
        <v>51641.19</v>
      </c>
      <c r="G118" s="59">
        <f t="shared" si="30"/>
        <v>1722.2459016393443</v>
      </c>
    </row>
    <row r="119" spans="1:8" s="40" customFormat="1" ht="15" customHeight="1" hidden="1" outlineLevel="1">
      <c r="A119" s="41" t="s">
        <v>96</v>
      </c>
      <c r="B119" s="46">
        <f t="shared" si="33"/>
        <v>11495500</v>
      </c>
      <c r="C119" s="45">
        <f t="shared" si="24"/>
        <v>0.054</v>
      </c>
      <c r="D119" s="65">
        <v>177500</v>
      </c>
      <c r="E119" s="47">
        <v>31</v>
      </c>
      <c r="F119" s="46">
        <f t="shared" si="32"/>
        <v>52556.17</v>
      </c>
      <c r="G119" s="59">
        <f t="shared" si="30"/>
        <v>1696.0573770491803</v>
      </c>
      <c r="H119" s="53"/>
    </row>
    <row r="120" spans="1:7" s="40" customFormat="1" ht="14.25" customHeight="1" hidden="1" outlineLevel="1">
      <c r="A120" s="41" t="s">
        <v>101</v>
      </c>
      <c r="B120" s="46">
        <f t="shared" si="33"/>
        <v>11318000</v>
      </c>
      <c r="C120" s="45">
        <f t="shared" si="24"/>
        <v>0.054</v>
      </c>
      <c r="D120" s="65">
        <v>314400</v>
      </c>
      <c r="E120" s="47">
        <v>31</v>
      </c>
      <c r="F120" s="46">
        <f>ROUND((E120-1)*G120+G121,2)</f>
        <v>51861.24</v>
      </c>
      <c r="G120" s="59">
        <f>SUM(B120*C120/365)</f>
        <v>1674.4438356164383</v>
      </c>
    </row>
    <row r="121" spans="1:7" s="40" customFormat="1" ht="13.5" customHeight="1" hidden="1" outlineLevel="1">
      <c r="A121" s="41" t="s">
        <v>135</v>
      </c>
      <c r="B121" s="46">
        <f t="shared" si="33"/>
        <v>11003600</v>
      </c>
      <c r="C121" s="45">
        <f t="shared" si="24"/>
        <v>0.054</v>
      </c>
      <c r="D121" s="65">
        <v>314400</v>
      </c>
      <c r="E121" s="47">
        <v>28</v>
      </c>
      <c r="F121" s="46">
        <f t="shared" si="32"/>
        <v>45535.52</v>
      </c>
      <c r="G121" s="59">
        <f>SUM(B121*C121/365)</f>
        <v>1627.9298630136987</v>
      </c>
    </row>
    <row r="122" spans="1:7" s="40" customFormat="1" ht="15" customHeight="1" hidden="1" outlineLevel="1">
      <c r="A122" s="67" t="s">
        <v>102</v>
      </c>
      <c r="B122" s="68">
        <f t="shared" si="33"/>
        <v>10689200</v>
      </c>
      <c r="C122" s="45">
        <f t="shared" si="24"/>
        <v>0.054</v>
      </c>
      <c r="D122" s="65">
        <v>314400</v>
      </c>
      <c r="E122" s="69">
        <v>31</v>
      </c>
      <c r="F122" s="68">
        <f>ROUND((E122-1)*G122+G123,2)</f>
        <v>48977.38</v>
      </c>
      <c r="G122" s="59">
        <f aca="true" t="shared" si="34" ref="G122:G155">SUM(B122*C122/365)</f>
        <v>1581.415890410959</v>
      </c>
    </row>
    <row r="123" spans="1:7" s="40" customFormat="1" ht="15" customHeight="1" hidden="1" outlineLevel="1">
      <c r="A123" s="63" t="s">
        <v>103</v>
      </c>
      <c r="B123" s="68">
        <f t="shared" si="33"/>
        <v>10374800</v>
      </c>
      <c r="C123" s="45">
        <f t="shared" si="24"/>
        <v>0.054</v>
      </c>
      <c r="D123" s="65">
        <v>314400</v>
      </c>
      <c r="E123" s="66">
        <v>30</v>
      </c>
      <c r="F123" s="68">
        <f>ROUND((E123-1)*G123+G124,2)</f>
        <v>46000.54</v>
      </c>
      <c r="G123" s="59">
        <f t="shared" si="34"/>
        <v>1534.901917808219</v>
      </c>
    </row>
    <row r="124" spans="1:7" s="40" customFormat="1" ht="15" customHeight="1" hidden="1" outlineLevel="1">
      <c r="A124" s="63" t="s">
        <v>104</v>
      </c>
      <c r="B124" s="68">
        <f t="shared" si="33"/>
        <v>10060400</v>
      </c>
      <c r="C124" s="45">
        <f t="shared" si="24"/>
        <v>0.054</v>
      </c>
      <c r="D124" s="65">
        <v>314400</v>
      </c>
      <c r="E124" s="66">
        <v>31</v>
      </c>
      <c r="F124" s="68">
        <f>ROUND((E124-1)*G124+G125,2)</f>
        <v>46093.51</v>
      </c>
      <c r="G124" s="59">
        <f t="shared" si="34"/>
        <v>1488.3879452054794</v>
      </c>
    </row>
    <row r="125" spans="1:7" s="40" customFormat="1" ht="15" customHeight="1" hidden="1" outlineLevel="1">
      <c r="A125" s="63" t="s">
        <v>105</v>
      </c>
      <c r="B125" s="68">
        <f t="shared" si="33"/>
        <v>9746000</v>
      </c>
      <c r="C125" s="45">
        <f t="shared" si="24"/>
        <v>0.054</v>
      </c>
      <c r="D125" s="65">
        <v>314400</v>
      </c>
      <c r="E125" s="66">
        <v>30</v>
      </c>
      <c r="F125" s="68">
        <f aca="true" t="shared" si="35" ref="F125:F131">ROUND((E125-1)*G125+G126,2)</f>
        <v>43209.71</v>
      </c>
      <c r="G125" s="59">
        <f>SUM(B125*C125/365)</f>
        <v>1441.8739726027397</v>
      </c>
    </row>
    <row r="126" spans="1:7" s="40" customFormat="1" ht="15" customHeight="1" hidden="1" outlineLevel="1">
      <c r="A126" s="63" t="s">
        <v>106</v>
      </c>
      <c r="B126" s="68">
        <f t="shared" si="33"/>
        <v>9431600</v>
      </c>
      <c r="C126" s="45">
        <f t="shared" si="24"/>
        <v>0.054</v>
      </c>
      <c r="D126" s="65">
        <v>314400</v>
      </c>
      <c r="E126" s="66">
        <v>31</v>
      </c>
      <c r="F126" s="68">
        <f t="shared" si="35"/>
        <v>43209.65</v>
      </c>
      <c r="G126" s="59">
        <f t="shared" si="34"/>
        <v>1395.3600000000001</v>
      </c>
    </row>
    <row r="127" spans="1:7" s="40" customFormat="1" ht="15" customHeight="1" hidden="1" outlineLevel="1">
      <c r="A127" s="76">
        <v>48822</v>
      </c>
      <c r="B127" s="68">
        <f t="shared" si="33"/>
        <v>9117200</v>
      </c>
      <c r="C127" s="45">
        <f t="shared" si="24"/>
        <v>0.054</v>
      </c>
      <c r="D127" s="65">
        <v>314400</v>
      </c>
      <c r="E127" s="66">
        <v>31</v>
      </c>
      <c r="F127" s="68">
        <f t="shared" si="35"/>
        <v>41767.71</v>
      </c>
      <c r="G127" s="59">
        <f t="shared" si="34"/>
        <v>1348.8460273972603</v>
      </c>
    </row>
    <row r="128" spans="1:7" s="40" customFormat="1" ht="15" customHeight="1" hidden="1" outlineLevel="1">
      <c r="A128" s="63" t="s">
        <v>107</v>
      </c>
      <c r="B128" s="68">
        <f t="shared" si="33"/>
        <v>8802800</v>
      </c>
      <c r="C128" s="45">
        <f t="shared" si="24"/>
        <v>0.054</v>
      </c>
      <c r="D128" s="65">
        <v>314400</v>
      </c>
      <c r="E128" s="66">
        <v>30</v>
      </c>
      <c r="F128" s="68">
        <f t="shared" si="35"/>
        <v>39023.45</v>
      </c>
      <c r="G128" s="59">
        <f t="shared" si="34"/>
        <v>1302.3320547945207</v>
      </c>
    </row>
    <row r="129" spans="1:7" s="40" customFormat="1" ht="15" customHeight="1" hidden="1" outlineLevel="1">
      <c r="A129" s="63" t="s">
        <v>108</v>
      </c>
      <c r="B129" s="68">
        <f t="shared" si="33"/>
        <v>8488400</v>
      </c>
      <c r="C129" s="45">
        <f t="shared" si="24"/>
        <v>0.054</v>
      </c>
      <c r="D129" s="65">
        <v>314400</v>
      </c>
      <c r="E129" s="66">
        <v>31</v>
      </c>
      <c r="F129" s="68">
        <f t="shared" si="35"/>
        <v>38883.85</v>
      </c>
      <c r="G129" s="59">
        <f t="shared" si="34"/>
        <v>1255.8180821917808</v>
      </c>
    </row>
    <row r="130" spans="1:7" s="40" customFormat="1" ht="15" customHeight="1" hidden="1" outlineLevel="1">
      <c r="A130" s="63" t="s">
        <v>109</v>
      </c>
      <c r="B130" s="68">
        <f t="shared" si="33"/>
        <v>8174000</v>
      </c>
      <c r="C130" s="45">
        <f t="shared" si="24"/>
        <v>0.054</v>
      </c>
      <c r="D130" s="65">
        <v>314400</v>
      </c>
      <c r="E130" s="66">
        <v>30</v>
      </c>
      <c r="F130" s="68">
        <f t="shared" si="35"/>
        <v>36232.61</v>
      </c>
      <c r="G130" s="59">
        <f t="shared" si="34"/>
        <v>1209.304109589041</v>
      </c>
    </row>
    <row r="131" spans="1:8" s="40" customFormat="1" ht="15" customHeight="1" hidden="1" outlineLevel="1">
      <c r="A131" s="63" t="s">
        <v>110</v>
      </c>
      <c r="B131" s="68">
        <f t="shared" si="33"/>
        <v>7859600</v>
      </c>
      <c r="C131" s="45">
        <f t="shared" si="24"/>
        <v>0.054</v>
      </c>
      <c r="D131" s="65">
        <v>314400</v>
      </c>
      <c r="E131" s="66">
        <v>31</v>
      </c>
      <c r="F131" s="68">
        <f t="shared" si="35"/>
        <v>35999.98</v>
      </c>
      <c r="G131" s="59">
        <f>SUM(B131*C131/365)</f>
        <v>1162.7901369863014</v>
      </c>
      <c r="H131" s="53"/>
    </row>
    <row r="132" spans="1:8" s="40" customFormat="1" ht="15" customHeight="1" hidden="1" outlineLevel="1">
      <c r="A132" s="63" t="s">
        <v>111</v>
      </c>
      <c r="B132" s="68">
        <f t="shared" si="33"/>
        <v>7545200</v>
      </c>
      <c r="C132" s="45">
        <f t="shared" si="24"/>
        <v>0.054</v>
      </c>
      <c r="D132" s="65">
        <v>314400</v>
      </c>
      <c r="E132" s="66">
        <v>31</v>
      </c>
      <c r="F132" s="68">
        <f aca="true" t="shared" si="36" ref="F132:F155">ROUND((E132-1)*G132+G133,2)</f>
        <v>34558.05</v>
      </c>
      <c r="G132" s="59">
        <f t="shared" si="34"/>
        <v>1116.2761643835615</v>
      </c>
      <c r="H132" s="53"/>
    </row>
    <row r="133" spans="1:8" s="40" customFormat="1" ht="15" customHeight="1" hidden="1" outlineLevel="1">
      <c r="A133" s="63" t="s">
        <v>112</v>
      </c>
      <c r="B133" s="68">
        <f t="shared" si="33"/>
        <v>7230800</v>
      </c>
      <c r="C133" s="45">
        <f t="shared" si="24"/>
        <v>0.054</v>
      </c>
      <c r="D133" s="65">
        <v>314400</v>
      </c>
      <c r="E133" s="66">
        <v>28</v>
      </c>
      <c r="F133" s="68">
        <f t="shared" si="36"/>
        <v>29906.83</v>
      </c>
      <c r="G133" s="59">
        <f t="shared" si="34"/>
        <v>1069.762191780822</v>
      </c>
      <c r="H133" s="53"/>
    </row>
    <row r="134" spans="1:8" s="40" customFormat="1" ht="15" customHeight="1" hidden="1" outlineLevel="1">
      <c r="A134" s="63" t="s">
        <v>113</v>
      </c>
      <c r="B134" s="68">
        <f t="shared" si="33"/>
        <v>6916400</v>
      </c>
      <c r="C134" s="45">
        <f t="shared" si="24"/>
        <v>0.054</v>
      </c>
      <c r="D134" s="65">
        <v>314400</v>
      </c>
      <c r="E134" s="66">
        <v>31</v>
      </c>
      <c r="F134" s="68">
        <f t="shared" si="36"/>
        <v>31674.18</v>
      </c>
      <c r="G134" s="59">
        <f t="shared" si="34"/>
        <v>1023.2482191780821</v>
      </c>
      <c r="H134" s="53"/>
    </row>
    <row r="135" spans="1:8" s="40" customFormat="1" ht="15" customHeight="1" hidden="1" outlineLevel="1">
      <c r="A135" s="63" t="s">
        <v>114</v>
      </c>
      <c r="B135" s="68">
        <f t="shared" si="33"/>
        <v>6602000</v>
      </c>
      <c r="C135" s="45">
        <f t="shared" si="24"/>
        <v>0.054</v>
      </c>
      <c r="D135" s="65">
        <v>314400</v>
      </c>
      <c r="E135" s="66">
        <v>30</v>
      </c>
      <c r="F135" s="68">
        <f t="shared" si="36"/>
        <v>29255.51</v>
      </c>
      <c r="G135" s="59">
        <f t="shared" si="34"/>
        <v>976.7342465753425</v>
      </c>
      <c r="H135" s="53"/>
    </row>
    <row r="136" spans="1:8" s="40" customFormat="1" ht="15" customHeight="1" hidden="1" outlineLevel="1">
      <c r="A136" s="63" t="s">
        <v>115</v>
      </c>
      <c r="B136" s="68">
        <f t="shared" si="33"/>
        <v>6287600</v>
      </c>
      <c r="C136" s="45">
        <f t="shared" si="24"/>
        <v>0.054</v>
      </c>
      <c r="D136" s="65">
        <v>314400</v>
      </c>
      <c r="E136" s="66">
        <v>31</v>
      </c>
      <c r="F136" s="68">
        <f t="shared" si="36"/>
        <v>28790.31</v>
      </c>
      <c r="G136" s="59">
        <f t="shared" si="34"/>
        <v>930.2202739726029</v>
      </c>
      <c r="H136" s="53"/>
    </row>
    <row r="137" spans="1:8" s="40" customFormat="1" ht="15" customHeight="1" hidden="1" outlineLevel="1">
      <c r="A137" s="63" t="s">
        <v>116</v>
      </c>
      <c r="B137" s="68">
        <f t="shared" si="33"/>
        <v>5973200</v>
      </c>
      <c r="C137" s="45">
        <f t="shared" si="24"/>
        <v>0.054</v>
      </c>
      <c r="D137" s="65">
        <v>314400</v>
      </c>
      <c r="E137" s="66">
        <v>30</v>
      </c>
      <c r="F137" s="68">
        <f t="shared" si="36"/>
        <v>26464.68</v>
      </c>
      <c r="G137" s="59">
        <f t="shared" si="34"/>
        <v>883.706301369863</v>
      </c>
      <c r="H137" s="53"/>
    </row>
    <row r="138" spans="1:8" s="40" customFormat="1" ht="15" customHeight="1" hidden="1" outlineLevel="1">
      <c r="A138" s="63" t="s">
        <v>117</v>
      </c>
      <c r="B138" s="68">
        <f t="shared" si="33"/>
        <v>5658800</v>
      </c>
      <c r="C138" s="45">
        <f t="shared" si="24"/>
        <v>0.054</v>
      </c>
      <c r="D138" s="65">
        <v>314400</v>
      </c>
      <c r="E138" s="66">
        <v>31</v>
      </c>
      <c r="F138" s="68">
        <f t="shared" si="36"/>
        <v>25906.45</v>
      </c>
      <c r="G138" s="59">
        <f t="shared" si="34"/>
        <v>837.1923287671233</v>
      </c>
      <c r="H138" s="53"/>
    </row>
    <row r="139" spans="1:8" s="40" customFormat="1" ht="15" customHeight="1" hidden="1" outlineLevel="1">
      <c r="A139" s="63" t="s">
        <v>118</v>
      </c>
      <c r="B139" s="68">
        <f t="shared" si="33"/>
        <v>5344400</v>
      </c>
      <c r="C139" s="45">
        <f t="shared" si="24"/>
        <v>0.054</v>
      </c>
      <c r="D139" s="65">
        <v>314400</v>
      </c>
      <c r="E139" s="66">
        <v>31</v>
      </c>
      <c r="F139" s="68">
        <f t="shared" si="36"/>
        <v>24464.52</v>
      </c>
      <c r="G139" s="59">
        <f t="shared" si="34"/>
        <v>790.6783561643834</v>
      </c>
      <c r="H139" s="53"/>
    </row>
    <row r="140" spans="1:8" s="40" customFormat="1" ht="15" customHeight="1" hidden="1" outlineLevel="1">
      <c r="A140" s="63" t="s">
        <v>119</v>
      </c>
      <c r="B140" s="68">
        <f t="shared" si="33"/>
        <v>5030000</v>
      </c>
      <c r="C140" s="45">
        <f t="shared" si="24"/>
        <v>0.054</v>
      </c>
      <c r="D140" s="65">
        <v>314400</v>
      </c>
      <c r="E140" s="66">
        <v>30</v>
      </c>
      <c r="F140" s="68">
        <f t="shared" si="36"/>
        <v>22278.42</v>
      </c>
      <c r="G140" s="59">
        <f t="shared" si="34"/>
        <v>744.1643835616438</v>
      </c>
      <c r="H140" s="53"/>
    </row>
    <row r="141" spans="1:8" s="40" customFormat="1" ht="15" customHeight="1" hidden="1" outlineLevel="1">
      <c r="A141" s="63" t="s">
        <v>120</v>
      </c>
      <c r="B141" s="68">
        <f t="shared" si="33"/>
        <v>4715600</v>
      </c>
      <c r="C141" s="45">
        <f t="shared" si="24"/>
        <v>0.054</v>
      </c>
      <c r="D141" s="65">
        <v>314400</v>
      </c>
      <c r="E141" s="66">
        <v>31</v>
      </c>
      <c r="F141" s="68">
        <f t="shared" si="36"/>
        <v>21580.65</v>
      </c>
      <c r="G141" s="59">
        <f t="shared" si="34"/>
        <v>697.6504109589041</v>
      </c>
      <c r="H141" s="53"/>
    </row>
    <row r="142" spans="1:8" s="40" customFormat="1" ht="15" customHeight="1" hidden="1" outlineLevel="1">
      <c r="A142" s="63" t="s">
        <v>121</v>
      </c>
      <c r="B142" s="68">
        <f t="shared" si="33"/>
        <v>4401200</v>
      </c>
      <c r="C142" s="45">
        <f t="shared" si="24"/>
        <v>0.054</v>
      </c>
      <c r="D142" s="65">
        <v>314400</v>
      </c>
      <c r="E142" s="66">
        <v>30</v>
      </c>
      <c r="F142" s="68">
        <f t="shared" si="36"/>
        <v>19487.58</v>
      </c>
      <c r="G142" s="59">
        <f t="shared" si="34"/>
        <v>651.1364383561644</v>
      </c>
      <c r="H142" s="53"/>
    </row>
    <row r="143" spans="1:8" s="40" customFormat="1" ht="15" customHeight="1" hidden="1" outlineLevel="1">
      <c r="A143" s="63" t="s">
        <v>122</v>
      </c>
      <c r="B143" s="68">
        <f t="shared" si="33"/>
        <v>4086800</v>
      </c>
      <c r="C143" s="45">
        <f t="shared" si="24"/>
        <v>0.054</v>
      </c>
      <c r="D143" s="65">
        <v>314400</v>
      </c>
      <c r="E143" s="66">
        <v>31</v>
      </c>
      <c r="F143" s="68">
        <f t="shared" si="36"/>
        <v>18696.78</v>
      </c>
      <c r="G143" s="59">
        <f t="shared" si="34"/>
        <v>604.6224657534246</v>
      </c>
      <c r="H143" s="53"/>
    </row>
    <row r="144" spans="1:8" s="40" customFormat="1" ht="15" customHeight="1" hidden="1" outlineLevel="1">
      <c r="A144" s="63" t="s">
        <v>123</v>
      </c>
      <c r="B144" s="68">
        <f t="shared" si="33"/>
        <v>3772400</v>
      </c>
      <c r="C144" s="45">
        <f t="shared" si="24"/>
        <v>0.054</v>
      </c>
      <c r="D144" s="65">
        <v>314400</v>
      </c>
      <c r="E144" s="66">
        <v>31</v>
      </c>
      <c r="F144" s="68">
        <f t="shared" si="36"/>
        <v>17254.85</v>
      </c>
      <c r="G144" s="59">
        <f t="shared" si="34"/>
        <v>558.1084931506849</v>
      </c>
      <c r="H144" s="53"/>
    </row>
    <row r="145" spans="1:8" s="40" customFormat="1" ht="15" customHeight="1" hidden="1" outlineLevel="1">
      <c r="A145" s="63" t="s">
        <v>124</v>
      </c>
      <c r="B145" s="68">
        <f t="shared" si="33"/>
        <v>3458000</v>
      </c>
      <c r="C145" s="45">
        <f t="shared" si="24"/>
        <v>0.054</v>
      </c>
      <c r="D145" s="65">
        <v>314400</v>
      </c>
      <c r="E145" s="66">
        <v>28</v>
      </c>
      <c r="F145" s="68">
        <f t="shared" si="36"/>
        <v>14278.13</v>
      </c>
      <c r="G145" s="59">
        <f t="shared" si="34"/>
        <v>511.5945205479452</v>
      </c>
      <c r="H145" s="53"/>
    </row>
    <row r="146" spans="1:8" s="40" customFormat="1" ht="15" customHeight="1" hidden="1" outlineLevel="1">
      <c r="A146" s="63" t="s">
        <v>125</v>
      </c>
      <c r="B146" s="68">
        <f t="shared" si="33"/>
        <v>3143600</v>
      </c>
      <c r="C146" s="45">
        <f t="shared" si="24"/>
        <v>0.054</v>
      </c>
      <c r="D146" s="65">
        <v>314400</v>
      </c>
      <c r="E146" s="66">
        <v>31</v>
      </c>
      <c r="F146" s="68">
        <f t="shared" si="36"/>
        <v>14370.98</v>
      </c>
      <c r="G146" s="59">
        <f t="shared" si="34"/>
        <v>465.08054794520547</v>
      </c>
      <c r="H146" s="53"/>
    </row>
    <row r="147" spans="1:8" s="40" customFormat="1" ht="15" customHeight="1" hidden="1" outlineLevel="1">
      <c r="A147" s="63" t="s">
        <v>126</v>
      </c>
      <c r="B147" s="68">
        <f t="shared" si="33"/>
        <v>2829200</v>
      </c>
      <c r="C147" s="45">
        <f t="shared" si="24"/>
        <v>0.054</v>
      </c>
      <c r="D147" s="65">
        <v>314400</v>
      </c>
      <c r="E147" s="66">
        <v>30</v>
      </c>
      <c r="F147" s="68">
        <f t="shared" si="36"/>
        <v>12510.48</v>
      </c>
      <c r="G147" s="59">
        <f t="shared" si="34"/>
        <v>418.56657534246574</v>
      </c>
      <c r="H147" s="53"/>
    </row>
    <row r="148" spans="1:8" s="40" customFormat="1" ht="15" customHeight="1" hidden="1" outlineLevel="1">
      <c r="A148" s="63" t="s">
        <v>127</v>
      </c>
      <c r="B148" s="68">
        <f t="shared" si="33"/>
        <v>2514800</v>
      </c>
      <c r="C148" s="45">
        <f t="shared" si="24"/>
        <v>0.054</v>
      </c>
      <c r="D148" s="65">
        <v>314400</v>
      </c>
      <c r="E148" s="66">
        <v>31</v>
      </c>
      <c r="F148" s="68">
        <f t="shared" si="36"/>
        <v>11487.12</v>
      </c>
      <c r="G148" s="59">
        <f t="shared" si="34"/>
        <v>372.05260273972607</v>
      </c>
      <c r="H148" s="53"/>
    </row>
    <row r="149" spans="1:8" s="40" customFormat="1" ht="15" customHeight="1" hidden="1" outlineLevel="1">
      <c r="A149" s="63" t="s">
        <v>128</v>
      </c>
      <c r="B149" s="68">
        <f t="shared" si="33"/>
        <v>2200400</v>
      </c>
      <c r="C149" s="45">
        <f t="shared" si="24"/>
        <v>0.054</v>
      </c>
      <c r="D149" s="65">
        <v>314400</v>
      </c>
      <c r="E149" s="66">
        <v>30</v>
      </c>
      <c r="F149" s="68">
        <f t="shared" si="36"/>
        <v>9719.64</v>
      </c>
      <c r="G149" s="59">
        <f t="shared" si="34"/>
        <v>325.53863013698634</v>
      </c>
      <c r="H149" s="53"/>
    </row>
    <row r="150" spans="1:8" s="40" customFormat="1" ht="15" customHeight="1" hidden="1" outlineLevel="1">
      <c r="A150" s="63" t="s">
        <v>129</v>
      </c>
      <c r="B150" s="68">
        <f t="shared" si="33"/>
        <v>1886000</v>
      </c>
      <c r="C150" s="45">
        <f t="shared" si="24"/>
        <v>0.054</v>
      </c>
      <c r="D150" s="65">
        <v>314400</v>
      </c>
      <c r="E150" s="66">
        <v>31</v>
      </c>
      <c r="F150" s="68">
        <f t="shared" si="36"/>
        <v>8603.25</v>
      </c>
      <c r="G150" s="59">
        <f t="shared" si="34"/>
        <v>279.02465753424656</v>
      </c>
      <c r="H150" s="53"/>
    </row>
    <row r="151" spans="1:8" s="40" customFormat="1" ht="15" customHeight="1" hidden="1" outlineLevel="1">
      <c r="A151" s="63" t="s">
        <v>130</v>
      </c>
      <c r="B151" s="68">
        <f t="shared" si="33"/>
        <v>1571600</v>
      </c>
      <c r="C151" s="45">
        <f t="shared" si="24"/>
        <v>0.054</v>
      </c>
      <c r="D151" s="65">
        <v>314400</v>
      </c>
      <c r="E151" s="66">
        <v>31</v>
      </c>
      <c r="F151" s="68">
        <f t="shared" si="36"/>
        <v>7161.32</v>
      </c>
      <c r="G151" s="59">
        <f t="shared" si="34"/>
        <v>232.51068493150683</v>
      </c>
      <c r="H151" s="53"/>
    </row>
    <row r="152" spans="1:8" s="40" customFormat="1" ht="15" customHeight="1" hidden="1" outlineLevel="1">
      <c r="A152" s="63" t="s">
        <v>131</v>
      </c>
      <c r="B152" s="68">
        <f t="shared" si="33"/>
        <v>1257200</v>
      </c>
      <c r="C152" s="45">
        <f t="shared" si="24"/>
        <v>0.054</v>
      </c>
      <c r="D152" s="65">
        <v>314400</v>
      </c>
      <c r="E152" s="66">
        <v>30</v>
      </c>
      <c r="F152" s="68">
        <f t="shared" si="36"/>
        <v>5533.39</v>
      </c>
      <c r="G152" s="59">
        <f t="shared" si="34"/>
        <v>185.99671232876713</v>
      </c>
      <c r="H152" s="53"/>
    </row>
    <row r="153" spans="1:8" s="40" customFormat="1" ht="15" customHeight="1" hidden="1" outlineLevel="1">
      <c r="A153" s="63" t="s">
        <v>132</v>
      </c>
      <c r="B153" s="68">
        <f t="shared" si="33"/>
        <v>942800</v>
      </c>
      <c r="C153" s="45">
        <f>$E$12+$E$13</f>
        <v>0.054</v>
      </c>
      <c r="D153" s="65">
        <v>314400</v>
      </c>
      <c r="E153" s="66">
        <v>31</v>
      </c>
      <c r="F153" s="68">
        <f t="shared" si="36"/>
        <v>4277.45</v>
      </c>
      <c r="G153" s="59">
        <f t="shared" si="34"/>
        <v>139.48273972602738</v>
      </c>
      <c r="H153" s="53"/>
    </row>
    <row r="154" spans="1:8" s="40" customFormat="1" ht="15" customHeight="1" hidden="1" outlineLevel="1">
      <c r="A154" s="63" t="s">
        <v>133</v>
      </c>
      <c r="B154" s="68">
        <f t="shared" si="33"/>
        <v>628400</v>
      </c>
      <c r="C154" s="45">
        <f>$E$12+$E$13</f>
        <v>0.054</v>
      </c>
      <c r="D154" s="65">
        <v>314400</v>
      </c>
      <c r="E154" s="66">
        <v>30</v>
      </c>
      <c r="F154" s="68">
        <f t="shared" si="36"/>
        <v>2742.55</v>
      </c>
      <c r="G154" s="59">
        <f t="shared" si="34"/>
        <v>92.96876712328766</v>
      </c>
      <c r="H154" s="53"/>
    </row>
    <row r="155" spans="1:8" s="40" customFormat="1" ht="15" customHeight="1" hidden="1" outlineLevel="1">
      <c r="A155" s="63" t="s">
        <v>134</v>
      </c>
      <c r="B155" s="68">
        <f t="shared" si="33"/>
        <v>314000</v>
      </c>
      <c r="C155" s="45">
        <f>$E$12+$E$13</f>
        <v>0.054</v>
      </c>
      <c r="D155" s="65">
        <v>314000</v>
      </c>
      <c r="E155" s="66">
        <v>31</v>
      </c>
      <c r="F155" s="68">
        <f t="shared" si="36"/>
        <v>1393.64</v>
      </c>
      <c r="G155" s="59">
        <f t="shared" si="34"/>
        <v>46.45479452054794</v>
      </c>
      <c r="H155" s="53"/>
    </row>
    <row r="156" spans="1:7" s="40" customFormat="1" ht="12.75" customHeight="1" hidden="1" outlineLevel="1">
      <c r="A156" s="77"/>
      <c r="B156" s="70"/>
      <c r="C156" s="71"/>
      <c r="D156" s="72">
        <f>SUM(D22:D155)</f>
        <v>14000000</v>
      </c>
      <c r="E156" s="72"/>
      <c r="F156" s="73">
        <f>SUM(F22:F155)</f>
        <v>6962799.170000001</v>
      </c>
      <c r="G156" s="74"/>
    </row>
    <row r="157" spans="1:6" s="40" customFormat="1" ht="12.75" hidden="1" outlineLevel="1">
      <c r="A157" s="51"/>
      <c r="B157" s="52"/>
      <c r="C157" s="53"/>
      <c r="D157" s="54"/>
      <c r="E157" s="55"/>
      <c r="F157" s="56"/>
    </row>
    <row r="158" spans="1:6" s="40" customFormat="1" ht="12.75" collapsed="1">
      <c r="A158" s="51"/>
      <c r="B158" s="52"/>
      <c r="C158" s="53"/>
      <c r="D158" s="54"/>
      <c r="E158" s="55"/>
      <c r="F158" s="56"/>
    </row>
    <row r="159" spans="1:6" ht="12.75">
      <c r="A159" s="19"/>
      <c r="B159" s="20"/>
      <c r="C159" s="87" t="s">
        <v>3</v>
      </c>
      <c r="D159" s="87"/>
      <c r="E159" s="21" t="s">
        <v>7</v>
      </c>
      <c r="F159" s="22">
        <f>F156</f>
        <v>6962799.170000001</v>
      </c>
    </row>
    <row r="160" spans="1:6" ht="12.75">
      <c r="A160" s="10"/>
      <c r="B160" s="11"/>
      <c r="C160" s="12"/>
      <c r="D160" s="23"/>
      <c r="E160" s="14"/>
      <c r="F160" s="15"/>
    </row>
    <row r="161" spans="1:6" ht="12.75">
      <c r="A161" s="19"/>
      <c r="B161" s="20"/>
      <c r="C161" s="82" t="s">
        <v>4</v>
      </c>
      <c r="D161" s="82"/>
      <c r="E161" s="24" t="s">
        <v>7</v>
      </c>
      <c r="F161" s="25">
        <f>F159</f>
        <v>6962799.170000001</v>
      </c>
    </row>
    <row r="162" spans="1:6" ht="12.75">
      <c r="A162" s="26"/>
      <c r="B162" s="27"/>
      <c r="C162" s="28"/>
      <c r="D162" s="29"/>
      <c r="E162" s="30"/>
      <c r="F162" s="31"/>
    </row>
    <row r="163" spans="1:6" ht="12.75">
      <c r="A163" s="26"/>
      <c r="B163" s="27"/>
      <c r="C163" s="28"/>
      <c r="D163" s="80"/>
      <c r="E163" s="80"/>
      <c r="F163" s="80"/>
    </row>
    <row r="164" spans="1:6" ht="12.75">
      <c r="A164" s="26"/>
      <c r="B164" s="27"/>
      <c r="C164" s="28"/>
      <c r="D164" s="80"/>
      <c r="E164" s="80"/>
      <c r="F164" s="80"/>
    </row>
    <row r="165" spans="1:6" ht="12.75">
      <c r="A165" s="26"/>
      <c r="B165" s="27"/>
      <c r="C165" s="28"/>
      <c r="D165" s="80"/>
      <c r="E165" s="80"/>
      <c r="F165" s="80"/>
    </row>
    <row r="166" spans="1:6" ht="12.75">
      <c r="A166" s="26"/>
      <c r="B166" s="27"/>
      <c r="C166" s="28"/>
      <c r="D166" s="80"/>
      <c r="E166" s="80"/>
      <c r="F166" s="80"/>
    </row>
    <row r="167" spans="1:6" ht="12.75">
      <c r="A167" s="26"/>
      <c r="B167" s="27"/>
      <c r="C167" s="28"/>
      <c r="D167" s="80"/>
      <c r="E167" s="80"/>
      <c r="F167" s="80"/>
    </row>
    <row r="168" spans="1:6" ht="12.75">
      <c r="A168" s="26"/>
      <c r="B168" s="27"/>
      <c r="C168" s="28"/>
      <c r="D168" s="80"/>
      <c r="E168" s="80"/>
      <c r="F168" s="80"/>
    </row>
    <row r="169" spans="1:6" ht="12.75">
      <c r="A169" s="89"/>
      <c r="B169" s="89"/>
      <c r="C169" s="28"/>
      <c r="D169" s="81"/>
      <c r="E169" s="81"/>
      <c r="F169" s="81"/>
    </row>
    <row r="170" spans="1:6" ht="12.75" customHeight="1">
      <c r="A170" s="89"/>
      <c r="B170" s="89"/>
      <c r="C170" s="28"/>
      <c r="D170" s="79" t="s">
        <v>137</v>
      </c>
      <c r="E170" s="79"/>
      <c r="F170" s="79"/>
    </row>
  </sheetData>
  <sheetProtection selectLockedCells="1" selectUnlockedCells="1"/>
  <mergeCells count="11">
    <mergeCell ref="C159:D159"/>
    <mergeCell ref="A19:F19"/>
    <mergeCell ref="A169:B170"/>
    <mergeCell ref="D170:F170"/>
    <mergeCell ref="D163:F169"/>
    <mergeCell ref="C161:D161"/>
    <mergeCell ref="A6:C6"/>
    <mergeCell ref="A8:F8"/>
    <mergeCell ref="A16:F16"/>
    <mergeCell ref="A17:F17"/>
    <mergeCell ref="A18:F18"/>
  </mergeCells>
  <printOptions horizontalCentered="1"/>
  <pageMargins left="0.7874015748031497" right="0.7874015748031497" top="0.9448818897637796" bottom="0.7874015748031497" header="0.7874015748031497" footer="0.5118110236220472"/>
  <pageSetup firstPageNumber="1" useFirstPageNumber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 Plesna</dc:creator>
  <cp:keywords/>
  <dc:description/>
  <cp:lastModifiedBy>Anita Kuśmierz</cp:lastModifiedBy>
  <cp:lastPrinted>2024-07-09T15:17:08Z</cp:lastPrinted>
  <dcterms:created xsi:type="dcterms:W3CDTF">2013-05-16T06:52:03Z</dcterms:created>
  <dcterms:modified xsi:type="dcterms:W3CDTF">2024-07-09T15:17:22Z</dcterms:modified>
  <cp:category/>
  <cp:version/>
  <cp:contentType/>
  <cp:contentStatus/>
</cp:coreProperties>
</file>