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OKUMENTY AGA\2. INWESTYCJE  2016-2023\PROW-7.2.- GOSPODARKA WODNO ŚCIEKOWA-II -03.2023\PFU\"/>
    </mc:Choice>
  </mc:AlternateContent>
  <bookViews>
    <workbookView xWindow="0" yWindow="0" windowWidth="17712" windowHeight="9264"/>
  </bookViews>
  <sheets>
    <sheet name="ZESTAWIENIE RZECZOWO FINASOWE O" sheetId="1" r:id="rId1"/>
    <sheet name="LOKALIZACJA POMPOWNII GOJ" sheetId="9" r:id="rId2"/>
    <sheet name="DOBÓR POMP GŁ UJAZD I sIERONIOW" sheetId="3" r:id="rId3"/>
    <sheet name="UKŁAD ZASUW SIERONIOWICE" sheetId="4" r:id="rId4"/>
    <sheet name="PODŁACZENIE DO KANALIZACJI" sheetId="5" r:id="rId5"/>
    <sheet name="OGRODZENIE UJ UJAZD" sheetId="7" r:id="rId6"/>
    <sheet name="CHLOROWNIA POMIESCZENIE SANITAR" sheetId="6" r:id="rId7"/>
  </sheets>
  <definedNames>
    <definedName name="_xlnm.Print_Area" localSheetId="0">'ZESTAWIENIE RZECZOWO FINASOWE O'!$A$1:$K$86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7" i="1" l="1"/>
  <c r="J6" i="1"/>
  <c r="J5" i="1"/>
  <c r="H74" i="1" l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P48" i="1" l="1"/>
  <c r="R48" i="1" s="1"/>
  <c r="P47" i="1"/>
  <c r="R47" i="1" s="1"/>
  <c r="P49" i="1"/>
  <c r="R49" i="1" s="1"/>
  <c r="A45" i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J61" i="1" l="1"/>
  <c r="F72" i="1" s="1"/>
  <c r="P46" i="1"/>
  <c r="R46" i="1" s="1"/>
  <c r="H72" i="1" l="1"/>
  <c r="J72" i="1" s="1"/>
  <c r="J23" i="1" l="1"/>
  <c r="J42" i="1"/>
  <c r="F70" i="1" s="1"/>
  <c r="H70" i="1" l="1"/>
  <c r="J70" i="1" s="1"/>
  <c r="F69" i="1"/>
  <c r="F82" i="1" s="1"/>
  <c r="H69" i="1" l="1"/>
  <c r="J69" i="1" s="1"/>
  <c r="F84" i="1" l="1"/>
  <c r="F85" i="1" l="1"/>
</calcChain>
</file>

<file path=xl/sharedStrings.xml><?xml version="1.0" encoding="utf-8"?>
<sst xmlns="http://schemas.openxmlformats.org/spreadsheetml/2006/main" count="274" uniqueCount="150">
  <si>
    <t>Lp.</t>
  </si>
  <si>
    <t>Podstawa</t>
  </si>
  <si>
    <t>Opis robót</t>
  </si>
  <si>
    <t>J.m.</t>
  </si>
  <si>
    <t>Ilość</t>
  </si>
  <si>
    <t>Cena jedn.</t>
  </si>
  <si>
    <t>KNR-W 2-01 0801-02</t>
  </si>
  <si>
    <t>Wykopy z zasypaniem, wykonywane w gruncie kat. I-II, o ścianach zabezpieczonych obudową OW WRONKI - typ boksowy, przy głębokości do 2,50 m; szerokość wykopu 1,0-2,0 m</t>
  </si>
  <si>
    <t>m3</t>
  </si>
  <si>
    <t>KNR-W 2-01 0802-02</t>
  </si>
  <si>
    <t>Wykopy z zasypaniem, wykonywane w gruncie kat. III, o ścianach zabezpieczonych obudową OW WRONKI - typ boksowy, przy głębokości do 2,50 m; szerokość wykopu 1,0-2,0 m</t>
  </si>
  <si>
    <t>KNR-W 2-01 0803-02</t>
  </si>
  <si>
    <t>Wykopy z zasypaniem, wykonywane w gruncie kat. IV, o ścianach zabezpieczonych obudową OW WRONKI - typ boksowy, przy głębokości do 2,50 m; szerokość wykopu 1,0-2,0 m</t>
  </si>
  <si>
    <t>KNR-W 2-18 0408-02</t>
  </si>
  <si>
    <t>Kanały z rur PVC łączonych na wcisk o śr. zewn. 160 mm</t>
  </si>
  <si>
    <t>m</t>
  </si>
  <si>
    <t>KNR-W 2-18 0408-03</t>
  </si>
  <si>
    <t>Kanały z rur PVC łączonych na wcisk o śr. zewn. 200 mm</t>
  </si>
  <si>
    <t>KNR-W 2-18 0517-02</t>
  </si>
  <si>
    <t>Studzienki kanalizacyjne systemowe "WAVIN" o śr. 315-425 mm - zamknięcie rurą teleskopową</t>
  </si>
  <si>
    <t>szt.</t>
  </si>
  <si>
    <t>KNR-W 2-18 0513-03</t>
  </si>
  <si>
    <t>Studnie rewizyjne z kręgów betonowych o śr. 1200 mm w gotowym wykopie o głębokości 3m</t>
  </si>
  <si>
    <t>stud.</t>
  </si>
  <si>
    <t>KNR-W 2-18 0513-04</t>
  </si>
  <si>
    <t>Studnie rewizyjne z kręgów betonowych o śr. 1200 mm w gotowym wykopie za każde 0.5 m różnicy głębokości</t>
  </si>
  <si>
    <t>[0.5 m] stud.</t>
  </si>
  <si>
    <t>KNR-W 2-18 0111-03</t>
  </si>
  <si>
    <t>Sieci wodociągowe - połączenie rur polietylenowych ciśnieniowych PE, PEHD za pomocą kształtek elektrooporowych o śr. zewnętrznej 90 mm</t>
  </si>
  <si>
    <t>KNR-W 2-18 0306-01</t>
  </si>
  <si>
    <t>Przewierty o długości do 20 m maszyną do wierceń poziomych WP 15/25 rurami o śr. 150-250 mm w gruntach kat.I-II</t>
  </si>
  <si>
    <t>KNR-W 2-18 0309-01</t>
  </si>
  <si>
    <t>Przeciąganie rurociągów przewodowych o śr. nominalnej 100-300 mm w rurach ochronnych</t>
  </si>
  <si>
    <t>KNR 2-28 0402-01</t>
  </si>
  <si>
    <t>Przewierty dł. do 20 m maszyną do wierceń poziomych rurami o śr. nominalnej 100 mm w gruntach kat. I-II</t>
  </si>
  <si>
    <t>KNR 2-28 0402-02</t>
  </si>
  <si>
    <t>Przewierty dł. do 20 m maszyną do wierceń poziomych rurami o śr. nominalnej 100 mm w gruntach kat. III-IV</t>
  </si>
  <si>
    <t>KNR 2-28 0403-02</t>
  </si>
  <si>
    <t>Przeciąganie rurociągów przewodowych o śr. nominalnej 80 mm w rurach ochronnych</t>
  </si>
  <si>
    <t>KNR 2-31 0114-01</t>
  </si>
  <si>
    <t>Podbudowa z kruszywa naturalnego - warstwa dolna o grubości po zagęszczeniu 20 cm</t>
  </si>
  <si>
    <t>m2</t>
  </si>
  <si>
    <t>KNR 2-31 0114-03</t>
  </si>
  <si>
    <t>Podbudowa z kruszywa naturalnego - warstwa górna o grubości po zagęszczeniu 8 cm</t>
  </si>
  <si>
    <t>KNR 2-31 0310-01</t>
  </si>
  <si>
    <t>Nawierzchnia z mieszanek mineralno-bitumicznych grysowych - warstwa wiążąca asfaltowa - grubość po zagęszczeniu 4 cm</t>
  </si>
  <si>
    <t>KNR 2-31 0310-05</t>
  </si>
  <si>
    <t>Nawierzchnia z mieszanek mineralno-bitumicznych grysowych - warstwa ścieralna asfaltowa - grubość po zagęszczeniu 3 cm</t>
  </si>
  <si>
    <t>Obmiar</t>
  </si>
  <si>
    <t>na sieci grawitacyjnej</t>
  </si>
  <si>
    <t>prewierty łącznie 50 m</t>
  </si>
  <si>
    <t>10 złczy elektro</t>
  </si>
  <si>
    <t>szt</t>
  </si>
  <si>
    <t>Nr studni</t>
  </si>
  <si>
    <t>Rzędna ternu, mnpm</t>
  </si>
  <si>
    <t>Poziom zw statycznego,  mppt</t>
  </si>
  <si>
    <t>Poziom króćca górnego pompy,  mppt</t>
  </si>
  <si>
    <t>Marka, typ, model</t>
  </si>
  <si>
    <t>P, [Kw]</t>
  </si>
  <si>
    <t>Q, [m3/h]</t>
  </si>
  <si>
    <t>H [m]</t>
  </si>
  <si>
    <t>Studnia 3</t>
  </si>
  <si>
    <t>Poziom zw dynamicznego, przy Qe mppt</t>
  </si>
  <si>
    <t xml:space="preserve"> UJAZD</t>
  </si>
  <si>
    <t xml:space="preserve"> SIERONIOWICE</t>
  </si>
  <si>
    <t>DOBÓR POMP (nowe studnie)</t>
  </si>
  <si>
    <t>STUDNIA 1</t>
  </si>
  <si>
    <t>STUDNIA 3</t>
  </si>
  <si>
    <t>ZRZUT WODY, ODWADNIAK</t>
  </si>
  <si>
    <t>Pompownie przydomowe z montażem</t>
  </si>
  <si>
    <t xml:space="preserve">1 mb to 1,5x1,7= 2,55 m3, (40%) 640x2,55 </t>
  </si>
  <si>
    <t xml:space="preserve">1 mb to 1,5x1,7= 2,55 m3, (20%) 320x2,55 </t>
  </si>
  <si>
    <t>złącza</t>
  </si>
  <si>
    <t>Rurociąg tłoczny, analogia sieci wodociągowe - połączenie rur polietylenowych ciśnieniowych PE, PEHD za pomocą kształtek elektrooporowych o śr. zewnętrznej 90 mm</t>
  </si>
  <si>
    <t>prewierty łącznie 20 m</t>
  </si>
  <si>
    <t>brak</t>
  </si>
  <si>
    <t>montaz 15% ceny pompowni</t>
  </si>
  <si>
    <t>przewód tłoczny łącznie 50 m</t>
  </si>
  <si>
    <t>scalone</t>
  </si>
  <si>
    <t>przewód tłoczny łącznie 20 m</t>
  </si>
  <si>
    <t>prewierty łącznie 40 m</t>
  </si>
  <si>
    <t>przewód tłoczny łącznie 60 m</t>
  </si>
  <si>
    <t>KOSZTY POŚREDNIE  (50% Kb)</t>
  </si>
  <si>
    <t>łacznie tł 1 000 m</t>
  </si>
  <si>
    <t>łacznie tł 250 m</t>
  </si>
  <si>
    <t>przeciaganie łącznie 50 m</t>
  </si>
  <si>
    <t>przyłącza</t>
  </si>
  <si>
    <t xml:space="preserve">pas robót 200 m x 1,5 m </t>
  </si>
  <si>
    <t>ŁĄCZNIE NAKŁADY INWESTYCYJNE  NETTO</t>
  </si>
  <si>
    <t>NAKŁADY INWESTYCYJNE BRUTTO z VAT (23%)</t>
  </si>
  <si>
    <t>CHLOROWNIA  SUW SIERONIOWICE</t>
  </si>
  <si>
    <t>LIKWIDACJA STUDNI</t>
  </si>
  <si>
    <t>GRUNDFOS,  15A01909 SP 46-9</t>
  </si>
  <si>
    <t>GRUNDFOS,  14A01906 SP 60-6</t>
  </si>
  <si>
    <t>Długość rur studziennych, m</t>
  </si>
  <si>
    <t xml:space="preserve">pas robót 600 m x 1,5 m </t>
  </si>
  <si>
    <t>W tym VAT</t>
  </si>
  <si>
    <t>DOKUMENTACJA PROJEKTOWA</t>
  </si>
  <si>
    <t>komplet</t>
  </si>
  <si>
    <t>WŁĄCZENIE STUDNI NR3 DO EKSPLOATACJI SIERONIOWICE: POMPY GŁEBINOWE, RURY STUDZIENNE, OBUDOWA, PODŁĄCZENIA DO RUROCIĄGU I  ZASILANIA ELEKTRYCZNEGO, WPIĘCIE DO PROGRAMU SCADA</t>
  </si>
  <si>
    <t>WŁĄCZENIE STUDNI NR3 DO EKSPLOATACJI UJAZD: POMPY GŁEBINOWE, RURY STUDZIENNE, OBUDOWA, PODŁĄCZENIA DO RUROCIĄGU I  ZASILANIA ELEKTRYCZNEGO, WPIĘCIE DO PROGRAMU SCADA</t>
  </si>
  <si>
    <t>Koszty bezpośrednie</t>
  </si>
  <si>
    <t>rezygnacja</t>
  </si>
  <si>
    <t>Koszt całkowity ogółem</t>
  </si>
  <si>
    <t>Koszt kwalifikowany</t>
  </si>
  <si>
    <t>Wyszczególnienie zakresu rzeczowego</t>
  </si>
  <si>
    <t>KNR-W 2-18 0109-03</t>
  </si>
  <si>
    <t>Rurociąg tłoczny, analogia sieci wodociągowe - montaż rurociągów z rur polietylenowych (PE, PEHD) o śr. zewnętrznej 90 mm</t>
  </si>
  <si>
    <t>robocizna, materiły, transport</t>
  </si>
  <si>
    <t>Sieci wodociągowe - montaż rurociągów z rur polietylenowych (PE, PEHD) o śr. zewnętrznej 90 mm</t>
  </si>
  <si>
    <t>na przykanalikach</t>
  </si>
  <si>
    <t>1 mb to 1,5x2,5= 3,75 m3/m wykopu, 106 m przykanaliki Ø 160 oraz 39m przykanaliki tłoczne Ø 50, razem 145 m</t>
  </si>
  <si>
    <t>1 mb to 1,75x2,5= 4,375 m3/m, 455 m sieć kanalizacyjna Ø 160</t>
  </si>
  <si>
    <t>Opis</t>
  </si>
  <si>
    <t>sieć i przykanaliki Ø 160, 106 + 455, razem 561 m</t>
  </si>
  <si>
    <t>oferta</t>
  </si>
  <si>
    <t>Pompownia główna</t>
  </si>
  <si>
    <t>dostawa, montaż , podłaczenia 15% wartości zakupu pompowni</t>
  </si>
  <si>
    <t>sztuki</t>
  </si>
  <si>
    <t>właczenie do sieci</t>
  </si>
  <si>
    <t>węzeł włączeniowy wrzaz z trójnikem i kompletem zasuw</t>
  </si>
  <si>
    <t>POMIESZCZENIE SOCJALNE, PRZYKANALIK KANALIZACJI SANIT.  SUW SIERONIOWICE</t>
  </si>
  <si>
    <t>ZBIORNIK RETENCYJNY SIERONIOWICE, LIKWIDACJA STAREGO, PŁYTA FUNDAMENTOW, DOSTAWA I MONTAŻ</t>
  </si>
  <si>
    <t>węzeł hydrantowy wrzaz z trójnikem i zasuaą odcinającą, oznakowaniem</t>
  </si>
  <si>
    <r>
      <t>pas robót w drodze Osiedle Goj, 200 m (</t>
    </r>
    <r>
      <rPr>
        <sz val="10"/>
        <color theme="1"/>
        <rFont val="Calibri"/>
        <family val="2"/>
        <charset val="238"/>
      </rPr>
      <t>±</t>
    </r>
    <r>
      <rPr>
        <sz val="10"/>
        <color theme="1"/>
        <rFont val="Arial"/>
        <family val="2"/>
        <charset val="238"/>
      </rPr>
      <t>10) x 2,0 m = 400 m2</t>
    </r>
  </si>
  <si>
    <t>"POPRAWA GOSPODARKI WODNEJ W GMINIE UJAZD ETAP II ORAZ BUDOWA KANALIZACJI SANITARNEJ W UJEŹDZIE OSIEDLE GOJ"</t>
  </si>
  <si>
    <t>105 złączy elektro</t>
  </si>
  <si>
    <t xml:space="preserve"> BUDOWY WODOCIĄGU - JANKÓW</t>
  </si>
  <si>
    <t>OSIEDLE GOJ</t>
  </si>
  <si>
    <t>BUDOWA KANALIZACJI GRAWITACYJNEJ, PRZYKANALIKÓW I PRZEPOMPOWNI-  GOJ</t>
  </si>
  <si>
    <t>BUDOWA PRZEWODU TŁOCZNEGO - GOJ</t>
  </si>
  <si>
    <t>OSIEDLE JANKÓW</t>
  </si>
  <si>
    <t>SIERONIOWICE</t>
  </si>
  <si>
    <t>1.  RAZEM</t>
  </si>
  <si>
    <t>2.   BUDOWY PRZEWODU TŁOCZNEGO - GOJ</t>
  </si>
  <si>
    <t>2.  RAZEM</t>
  </si>
  <si>
    <t>L.P.</t>
  </si>
  <si>
    <t>I</t>
  </si>
  <si>
    <t>1.</t>
  </si>
  <si>
    <t>2.</t>
  </si>
  <si>
    <t>II</t>
  </si>
  <si>
    <t>III</t>
  </si>
  <si>
    <t>IV</t>
  </si>
  <si>
    <t>3.   BUDOWY WODOCIĄGU - JANKÓW</t>
  </si>
  <si>
    <t>3.  RAZEM</t>
  </si>
  <si>
    <t xml:space="preserve">1.  BUDOWY KANALIZACJI GRAWITACYJNEJ, PRZYKANALIKÓW I PRZEPOMPOWNI UJAZD - GOJ </t>
  </si>
  <si>
    <r>
      <t>Scalona wartość odtworzenia 1 m2, poycje 10, 11, 12, 13 -</t>
    </r>
    <r>
      <rPr>
        <b/>
        <sz val="10"/>
        <color rgb="FFFF0000"/>
        <rFont val="Arial"/>
        <family val="2"/>
        <charset val="238"/>
      </rPr>
      <t>CENA ………. zł odtworzenie 1m2</t>
    </r>
  </si>
  <si>
    <r>
      <t>Scalona wartość odtworzenia 1 m2, poycje 15, 16, 17, 18 -</t>
    </r>
    <r>
      <rPr>
        <b/>
        <sz val="10"/>
        <color rgb="FFFF0000"/>
        <rFont val="Arial"/>
        <family val="2"/>
        <charset val="238"/>
      </rPr>
      <t>CENA ………. zł odtworzenie 1m2</t>
    </r>
  </si>
  <si>
    <r>
      <t xml:space="preserve">Scalona wartość odtworzenia 1 m2, poycje 10, 11, 12, 13, </t>
    </r>
    <r>
      <rPr>
        <b/>
        <sz val="10"/>
        <color theme="1"/>
        <rFont val="Arial"/>
        <family val="2"/>
        <charset val="238"/>
      </rPr>
      <t>-</t>
    </r>
    <r>
      <rPr>
        <b/>
        <sz val="10"/>
        <color rgb="FFFF0000"/>
        <rFont val="Arial"/>
        <family val="2"/>
        <charset val="238"/>
      </rPr>
      <t>CENA ………. zł odtworzenie 1m2</t>
    </r>
  </si>
  <si>
    <t xml:space="preserve">PODSTAWOWY ZAKRES RZECZOWY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</si>
</sst>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zł&quot;_-;\-* #,##0\ &quot;zł&quot;_-;_-* &quot;-&quot;\ &quot;zł&quot;_-;_-@_-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_-* #,##0.00\ &quot;zł&quot;_-;\-* #,##0.00\ &quot;zł&quot;_-;_-* &quot;-&quot;\ &quot;zł&quot;_-;_-@_-"/>
    <numFmt numFmtId="166" formatCode="#,##0_ ;\-#,##0\ "/>
    <numFmt numFmtId="167" formatCode="_-* #,##0\ [$zł-415]_-;\-* #,##0\ [$zł-415]_-;_-* &quot;-&quot;\ [$zł-415]_-;_-@_-"/>
    <numFmt numFmtId="168" formatCode="_-* #,##0\ &quot;zł&quot;_-;\-* #,##0\ &quot;zł&quot;_-;_-* &quot;-&quot;??\ &quot;zł&quot;_-;_-@_-"/>
    <numFmt numFmtId="169" formatCode="_-* #,##0.00\ [$zł-415]_-;\-* #,##0.00\ [$zł-415]_-;_-* &quot;-&quot;\ [$zł-415]_-;_-@_-"/>
    <numFmt numFmtId="170" formatCode="#,##0\ _z_ł"/>
  </numFmts>
  <fonts count="3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i/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6"/>
      <color theme="1"/>
      <name val="Book Antiqua"/>
      <family val="1"/>
      <charset val="238"/>
    </font>
    <font>
      <b/>
      <sz val="11"/>
      <color theme="1"/>
      <name val="Book Antiqua"/>
      <family val="1"/>
      <charset val="238"/>
    </font>
    <font>
      <sz val="11"/>
      <color theme="1"/>
      <name val="Book Antiqua"/>
      <family val="1"/>
      <charset val="238"/>
    </font>
    <font>
      <sz val="12"/>
      <color theme="1"/>
      <name val="Arial Black"/>
      <family val="2"/>
      <charset val="238"/>
    </font>
    <font>
      <b/>
      <sz val="22"/>
      <color theme="1"/>
      <name val="Arial"/>
      <family val="2"/>
      <charset val="238"/>
    </font>
    <font>
      <b/>
      <i/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Book Antiqua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b/>
      <i/>
      <sz val="14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2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20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2" fontId="1" fillId="0" borderId="0" xfId="0" applyNumberFormat="1" applyFont="1"/>
    <xf numFmtId="0" fontId="1" fillId="0" borderId="0" xfId="0" applyFont="1" applyAlignment="1">
      <alignment horizontal="center" textRotation="90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41" fontId="6" fillId="0" borderId="5" xfId="0" applyNumberFormat="1" applyFont="1" applyBorder="1" applyAlignment="1">
      <alignment horizontal="center" vertical="center" wrapText="1"/>
    </xf>
    <xf numFmtId="41" fontId="6" fillId="0" borderId="6" xfId="0" applyNumberFormat="1" applyFont="1" applyBorder="1" applyAlignment="1">
      <alignment horizontal="center" vertical="center" wrapText="1"/>
    </xf>
    <xf numFmtId="41" fontId="6" fillId="2" borderId="6" xfId="0" applyNumberFormat="1" applyFont="1" applyFill="1" applyBorder="1" applyAlignment="1">
      <alignment horizontal="center" vertical="center" wrapText="1"/>
    </xf>
    <xf numFmtId="41" fontId="6" fillId="3" borderId="6" xfId="0" applyNumberFormat="1" applyFont="1" applyFill="1" applyBorder="1" applyAlignment="1">
      <alignment horizontal="center" vertical="center" wrapText="1"/>
    </xf>
    <xf numFmtId="41" fontId="6" fillId="4" borderId="7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7" fillId="4" borderId="7" xfId="0" applyNumberFormat="1" applyFont="1" applyFill="1" applyBorder="1" applyAlignment="1">
      <alignment horizontal="center" vertical="center"/>
    </xf>
    <xf numFmtId="43" fontId="7" fillId="0" borderId="1" xfId="0" applyNumberFormat="1" applyFont="1" applyBorder="1" applyAlignment="1">
      <alignment horizontal="center" vertical="center"/>
    </xf>
    <xf numFmtId="43" fontId="7" fillId="0" borderId="5" xfId="0" applyNumberFormat="1" applyFont="1" applyBorder="1" applyAlignment="1">
      <alignment horizontal="center" vertical="center"/>
    </xf>
    <xf numFmtId="43" fontId="7" fillId="0" borderId="6" xfId="0" applyNumberFormat="1" applyFont="1" applyBorder="1" applyAlignment="1">
      <alignment horizontal="center" vertical="center"/>
    </xf>
    <xf numFmtId="43" fontId="7" fillId="0" borderId="7" xfId="0" applyNumberFormat="1" applyFont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7" borderId="0" xfId="0" applyFill="1" applyAlignment="1">
      <alignment horizontal="center"/>
    </xf>
    <xf numFmtId="0" fontId="0" fillId="0" borderId="13" xfId="0" applyBorder="1"/>
    <xf numFmtId="0" fontId="0" fillId="0" borderId="14" xfId="0" applyBorder="1"/>
    <xf numFmtId="0" fontId="8" fillId="0" borderId="0" xfId="0" applyFont="1"/>
    <xf numFmtId="0" fontId="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3" fontId="7" fillId="0" borderId="10" xfId="0" applyNumberFormat="1" applyFont="1" applyBorder="1" applyAlignment="1">
      <alignment horizontal="center" vertical="center"/>
    </xf>
    <xf numFmtId="164" fontId="7" fillId="3" borderId="8" xfId="0" applyNumberFormat="1" applyFont="1" applyFill="1" applyBorder="1" applyAlignment="1">
      <alignment horizontal="center" vertical="center"/>
    </xf>
    <xf numFmtId="164" fontId="7" fillId="4" borderId="9" xfId="0" applyNumberFormat="1" applyFont="1" applyFill="1" applyBorder="1" applyAlignment="1">
      <alignment horizontal="center" vertical="center"/>
    </xf>
    <xf numFmtId="41" fontId="6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textRotation="90" wrapText="1"/>
    </xf>
    <xf numFmtId="0" fontId="1" fillId="0" borderId="0" xfId="0" applyFont="1" applyAlignment="1">
      <alignment horizontal="center" vertical="center" textRotation="90" wrapText="1"/>
    </xf>
    <xf numFmtId="42" fontId="1" fillId="0" borderId="0" xfId="0" applyNumberFormat="1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4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textRotation="90"/>
    </xf>
    <xf numFmtId="0" fontId="1" fillId="0" borderId="0" xfId="0" applyFont="1" applyAlignment="1">
      <alignment vertical="center" textRotation="90" wrapText="1"/>
    </xf>
    <xf numFmtId="167" fontId="3" fillId="0" borderId="0" xfId="0" applyNumberFormat="1" applyFont="1" applyBorder="1" applyAlignment="1">
      <alignment horizontal="center" vertical="center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170" fontId="1" fillId="0" borderId="0" xfId="0" applyNumberFormat="1" applyFont="1" applyAlignment="1">
      <alignment horizontal="center" vertical="center"/>
    </xf>
    <xf numFmtId="170" fontId="9" fillId="0" borderId="0" xfId="0" applyNumberFormat="1" applyFont="1" applyBorder="1" applyAlignment="1">
      <alignment horizontal="center" vertical="center"/>
    </xf>
    <xf numFmtId="170" fontId="1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2" fontId="18" fillId="0" borderId="0" xfId="0" applyNumberFormat="1" applyFont="1" applyBorder="1" applyAlignment="1">
      <alignment horizontal="left" vertical="center"/>
    </xf>
    <xf numFmtId="42" fontId="18" fillId="0" borderId="0" xfId="0" applyNumberFormat="1" applyFont="1" applyBorder="1" applyAlignment="1">
      <alignment horizontal="center" vertical="center" wrapText="1"/>
    </xf>
    <xf numFmtId="170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 applyBorder="1"/>
    <xf numFmtId="42" fontId="20" fillId="0" borderId="0" xfId="0" applyNumberFormat="1" applyFont="1" applyBorder="1" applyAlignment="1">
      <alignment horizontal="center" vertical="center" wrapText="1"/>
    </xf>
    <xf numFmtId="170" fontId="20" fillId="0" borderId="0" xfId="0" applyNumberFormat="1" applyFont="1" applyBorder="1" applyAlignment="1">
      <alignment horizontal="center" vertical="center" wrapText="1"/>
    </xf>
    <xf numFmtId="169" fontId="21" fillId="0" borderId="0" xfId="0" applyNumberFormat="1" applyFont="1" applyBorder="1"/>
    <xf numFmtId="170" fontId="21" fillId="0" borderId="0" xfId="0" applyNumberFormat="1" applyFont="1" applyBorder="1" applyAlignment="1">
      <alignment horizontal="center" vertical="center"/>
    </xf>
    <xf numFmtId="170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/>
    <xf numFmtId="42" fontId="23" fillId="0" borderId="0" xfId="0" applyNumberFormat="1" applyFont="1" applyFill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2" fontId="11" fillId="0" borderId="0" xfId="0" applyNumberFormat="1" applyFont="1" applyAlignment="1">
      <alignment horizontal="left"/>
    </xf>
    <xf numFmtId="4" fontId="11" fillId="0" borderId="0" xfId="0" applyNumberFormat="1" applyFont="1" applyAlignment="1">
      <alignment horizontal="left"/>
    </xf>
    <xf numFmtId="42" fontId="1" fillId="0" borderId="0" xfId="0" applyNumberFormat="1" applyFont="1" applyAlignment="1">
      <alignment vertical="center" textRotation="90" wrapText="1"/>
    </xf>
    <xf numFmtId="42" fontId="1" fillId="0" borderId="0" xfId="0" applyNumberFormat="1" applyFont="1" applyAlignment="1">
      <alignment horizontal="center"/>
    </xf>
    <xf numFmtId="42" fontId="18" fillId="0" borderId="0" xfId="0" applyNumberFormat="1" applyFont="1" applyBorder="1" applyAlignment="1">
      <alignment horizontal="center"/>
    </xf>
    <xf numFmtId="169" fontId="21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42" fontId="1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8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NumberFormat="1" applyFont="1" applyAlignment="1">
      <alignment vertical="center" wrapText="1"/>
    </xf>
    <xf numFmtId="4" fontId="27" fillId="0" borderId="4" xfId="0" applyNumberFormat="1" applyFont="1" applyBorder="1" applyAlignment="1">
      <alignment horizontal="center" vertical="center"/>
    </xf>
    <xf numFmtId="4" fontId="27" fillId="8" borderId="4" xfId="0" applyNumberFormat="1" applyFont="1" applyFill="1" applyBorder="1" applyAlignment="1">
      <alignment horizontal="center" vertical="center"/>
    </xf>
    <xf numFmtId="4" fontId="27" fillId="0" borderId="4" xfId="0" applyNumberFormat="1" applyFont="1" applyFill="1" applyBorder="1" applyAlignment="1">
      <alignment horizontal="center" vertical="center"/>
    </xf>
    <xf numFmtId="166" fontId="29" fillId="0" borderId="4" xfId="0" applyNumberFormat="1" applyFont="1" applyBorder="1" applyAlignment="1">
      <alignment horizontal="center" vertical="center"/>
    </xf>
    <xf numFmtId="166" fontId="29" fillId="8" borderId="4" xfId="0" applyNumberFormat="1" applyFont="1" applyFill="1" applyBorder="1" applyAlignment="1">
      <alignment horizontal="center" vertical="center"/>
    </xf>
    <xf numFmtId="166" fontId="29" fillId="0" borderId="4" xfId="0" applyNumberFormat="1" applyFont="1" applyFill="1" applyBorder="1" applyAlignment="1">
      <alignment horizontal="center" vertical="center"/>
    </xf>
    <xf numFmtId="42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 wrapText="1"/>
    </xf>
    <xf numFmtId="42" fontId="1" fillId="0" borderId="0" xfId="0" applyNumberFormat="1" applyFont="1" applyFill="1" applyBorder="1"/>
    <xf numFmtId="0" fontId="1" fillId="0" borderId="4" xfId="0" applyNumberFormat="1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/>
    </xf>
    <xf numFmtId="0" fontId="24" fillId="0" borderId="4" xfId="0" applyFont="1" applyFill="1" applyBorder="1" applyAlignment="1">
      <alignment horizontal="center" vertical="center"/>
    </xf>
    <xf numFmtId="44" fontId="24" fillId="0" borderId="4" xfId="1" applyFont="1" applyFill="1" applyBorder="1" applyAlignment="1">
      <alignment horizontal="left" vertical="center"/>
    </xf>
    <xf numFmtId="170" fontId="24" fillId="0" borderId="4" xfId="0" applyNumberFormat="1" applyFont="1" applyFill="1" applyBorder="1" applyAlignment="1">
      <alignment horizontal="center" vertical="center"/>
    </xf>
    <xf numFmtId="42" fontId="24" fillId="0" borderId="4" xfId="0" applyNumberFormat="1" applyFont="1" applyFill="1" applyBorder="1" applyAlignment="1">
      <alignment horizontal="left" vertical="center"/>
    </xf>
    <xf numFmtId="0" fontId="24" fillId="0" borderId="4" xfId="0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left" vertical="center" wrapText="1"/>
    </xf>
    <xf numFmtId="170" fontId="24" fillId="0" borderId="4" xfId="0" applyNumberFormat="1" applyFont="1" applyFill="1" applyBorder="1" applyAlignment="1">
      <alignment horizontal="center" vertical="center" wrapText="1"/>
    </xf>
    <xf numFmtId="4" fontId="24" fillId="0" borderId="4" xfId="1" applyNumberFormat="1" applyFont="1" applyFill="1" applyBorder="1" applyAlignment="1">
      <alignment horizontal="center"/>
    </xf>
    <xf numFmtId="4" fontId="24" fillId="0" borderId="4" xfId="0" applyNumberFormat="1" applyFont="1" applyFill="1" applyBorder="1" applyAlignment="1">
      <alignment horizontal="center" wrapText="1"/>
    </xf>
    <xf numFmtId="0" fontId="24" fillId="0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4" fontId="24" fillId="0" borderId="4" xfId="0" applyNumberFormat="1" applyFont="1" applyFill="1" applyBorder="1" applyAlignment="1">
      <alignment horizontal="center"/>
    </xf>
    <xf numFmtId="165" fontId="24" fillId="0" borderId="4" xfId="0" applyNumberFormat="1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17" fillId="0" borderId="4" xfId="0" applyNumberFormat="1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42" fontId="17" fillId="0" borderId="4" xfId="0" applyNumberFormat="1" applyFont="1" applyFill="1" applyBorder="1" applyAlignment="1">
      <alignment horizontal="left" vertical="center"/>
    </xf>
    <xf numFmtId="170" fontId="17" fillId="0" borderId="4" xfId="0" applyNumberFormat="1" applyFont="1" applyFill="1" applyBorder="1" applyAlignment="1">
      <alignment horizontal="center" vertical="center"/>
    </xf>
    <xf numFmtId="42" fontId="17" fillId="0" borderId="4" xfId="0" applyNumberFormat="1" applyFont="1" applyFill="1" applyBorder="1" applyAlignment="1">
      <alignment horizontal="center" wrapText="1"/>
    </xf>
    <xf numFmtId="42" fontId="24" fillId="0" borderId="4" xfId="0" applyNumberFormat="1" applyFont="1" applyFill="1" applyBorder="1" applyAlignment="1">
      <alignment horizontal="center"/>
    </xf>
    <xf numFmtId="0" fontId="13" fillId="4" borderId="4" xfId="0" applyFont="1" applyFill="1" applyBorder="1" applyAlignment="1">
      <alignment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29" fillId="4" borderId="4" xfId="0" applyNumberFormat="1" applyFont="1" applyFill="1" applyBorder="1" applyAlignment="1">
      <alignment horizontal="center" vertical="center"/>
    </xf>
    <xf numFmtId="4" fontId="27" fillId="4" borderId="4" xfId="0" applyNumberFormat="1" applyFont="1" applyFill="1" applyBorder="1" applyAlignment="1">
      <alignment horizontal="center" vertical="center"/>
    </xf>
    <xf numFmtId="0" fontId="13" fillId="12" borderId="4" xfId="0" applyFont="1" applyFill="1" applyBorder="1" applyAlignment="1">
      <alignment vertical="center" wrapText="1"/>
    </xf>
    <xf numFmtId="0" fontId="13" fillId="11" borderId="4" xfId="0" applyFont="1" applyFill="1" applyBorder="1" applyAlignment="1">
      <alignment vertical="center" wrapText="1"/>
    </xf>
    <xf numFmtId="0" fontId="13" fillId="11" borderId="4" xfId="0" applyFont="1" applyFill="1" applyBorder="1" applyAlignment="1">
      <alignment horizontal="center" vertical="center" wrapText="1"/>
    </xf>
    <xf numFmtId="166" fontId="29" fillId="11" borderId="4" xfId="0" applyNumberFormat="1" applyFont="1" applyFill="1" applyBorder="1" applyAlignment="1">
      <alignment horizontal="center" vertical="center"/>
    </xf>
    <xf numFmtId="4" fontId="27" fillId="11" borderId="4" xfId="0" applyNumberFormat="1" applyFont="1" applyFill="1" applyBorder="1" applyAlignment="1">
      <alignment horizontal="center" vertical="center"/>
    </xf>
    <xf numFmtId="0" fontId="12" fillId="12" borderId="4" xfId="0" applyFont="1" applyFill="1" applyBorder="1" applyAlignment="1">
      <alignment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29" fillId="3" borderId="4" xfId="0" applyNumberFormat="1" applyFont="1" applyFill="1" applyBorder="1" applyAlignment="1">
      <alignment horizontal="center" vertical="center"/>
    </xf>
    <xf numFmtId="4" fontId="27" fillId="3" borderId="4" xfId="0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24" fillId="0" borderId="4" xfId="0" applyNumberFormat="1" applyFont="1" applyBorder="1" applyAlignment="1">
      <alignment horizontal="center" vertical="center" wrapText="1"/>
    </xf>
    <xf numFmtId="0" fontId="24" fillId="4" borderId="4" xfId="0" applyNumberFormat="1" applyFont="1" applyFill="1" applyBorder="1" applyAlignment="1">
      <alignment horizontal="center" vertical="center" wrapText="1"/>
    </xf>
    <xf numFmtId="0" fontId="24" fillId="11" borderId="4" xfId="0" applyNumberFormat="1" applyFont="1" applyFill="1" applyBorder="1" applyAlignment="1">
      <alignment horizontal="center" vertical="center" wrapText="1"/>
    </xf>
    <xf numFmtId="0" fontId="24" fillId="13" borderId="4" xfId="0" applyNumberFormat="1" applyFont="1" applyFill="1" applyBorder="1" applyAlignment="1">
      <alignment horizontal="center" vertical="center" wrapText="1"/>
    </xf>
    <xf numFmtId="0" fontId="22" fillId="12" borderId="4" xfId="0" applyNumberFormat="1" applyFont="1" applyFill="1" applyBorder="1" applyAlignment="1">
      <alignment vertical="center" wrapText="1"/>
    </xf>
    <xf numFmtId="0" fontId="1" fillId="12" borderId="4" xfId="0" applyNumberFormat="1" applyFont="1" applyFill="1" applyBorder="1" applyAlignment="1">
      <alignment vertical="center" wrapText="1"/>
    </xf>
    <xf numFmtId="4" fontId="28" fillId="12" borderId="4" xfId="1" applyNumberFormat="1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166" fontId="3" fillId="12" borderId="4" xfId="0" applyNumberFormat="1" applyFont="1" applyFill="1" applyBorder="1" applyAlignment="1">
      <alignment vertical="center"/>
    </xf>
    <xf numFmtId="4" fontId="28" fillId="12" borderId="4" xfId="0" applyNumberFormat="1" applyFont="1" applyFill="1" applyBorder="1" applyAlignment="1">
      <alignment horizontal="center" vertical="center" wrapText="1"/>
    </xf>
    <xf numFmtId="0" fontId="12" fillId="4" borderId="4" xfId="0" applyNumberFormat="1" applyFont="1" applyFill="1" applyBorder="1" applyAlignment="1">
      <alignment horizontal="center" vertical="center" wrapText="1"/>
    </xf>
    <xf numFmtId="0" fontId="12" fillId="11" borderId="4" xfId="0" applyNumberFormat="1" applyFont="1" applyFill="1" applyBorder="1" applyAlignment="1">
      <alignment horizontal="center" vertical="center" wrapText="1"/>
    </xf>
    <xf numFmtId="0" fontId="12" fillId="13" borderId="4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3" fillId="12" borderId="4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3" fillId="11" borderId="17" xfId="0" applyFont="1" applyFill="1" applyBorder="1" applyAlignment="1">
      <alignment horizontal="center" vertical="center" wrapText="1"/>
    </xf>
    <xf numFmtId="0" fontId="13" fillId="11" borderId="22" xfId="0" applyFont="1" applyFill="1" applyBorder="1" applyAlignment="1">
      <alignment horizontal="center" vertical="center" wrapText="1"/>
    </xf>
    <xf numFmtId="0" fontId="13" fillId="11" borderId="18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4" fillId="0" borderId="4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24" fillId="0" borderId="4" xfId="0" applyFont="1" applyFill="1" applyBorder="1" applyAlignment="1">
      <alignment horizontal="center"/>
    </xf>
    <xf numFmtId="0" fontId="28" fillId="0" borderId="0" xfId="0" applyFont="1" applyBorder="1" applyAlignment="1">
      <alignment horizontal="center" vertical="center"/>
    </xf>
    <xf numFmtId="42" fontId="24" fillId="0" borderId="4" xfId="0" applyNumberFormat="1" applyFont="1" applyFill="1" applyBorder="1" applyAlignment="1">
      <alignment horizontal="center" vertical="center"/>
    </xf>
    <xf numFmtId="0" fontId="26" fillId="4" borderId="23" xfId="0" applyFont="1" applyFill="1" applyBorder="1" applyAlignment="1">
      <alignment horizontal="left" vertical="center"/>
    </xf>
    <xf numFmtId="0" fontId="26" fillId="4" borderId="24" xfId="0" applyFont="1" applyFill="1" applyBorder="1" applyAlignment="1">
      <alignment horizontal="left" vertical="center"/>
    </xf>
    <xf numFmtId="0" fontId="26" fillId="4" borderId="4" xfId="0" applyFont="1" applyFill="1" applyBorder="1" applyAlignment="1">
      <alignment horizontal="left" vertical="center"/>
    </xf>
    <xf numFmtId="42" fontId="24" fillId="0" borderId="4" xfId="0" applyNumberFormat="1" applyFont="1" applyFill="1" applyBorder="1" applyAlignment="1">
      <alignment horizontal="center" vertical="center" wrapText="1"/>
    </xf>
    <xf numFmtId="167" fontId="3" fillId="8" borderId="0" xfId="0" applyNumberFormat="1" applyFont="1" applyFill="1" applyBorder="1" applyAlignment="1">
      <alignment horizontal="center" vertical="center" textRotation="70"/>
    </xf>
    <xf numFmtId="0" fontId="1" fillId="0" borderId="0" xfId="0" applyFont="1" applyAlignment="1">
      <alignment horizontal="left" vertical="center"/>
    </xf>
    <xf numFmtId="4" fontId="27" fillId="4" borderId="19" xfId="0" applyNumberFormat="1" applyFont="1" applyFill="1" applyBorder="1" applyAlignment="1">
      <alignment horizontal="center" vertical="center"/>
    </xf>
    <xf numFmtId="4" fontId="27" fillId="4" borderId="20" xfId="0" applyNumberFormat="1" applyFont="1" applyFill="1" applyBorder="1" applyAlignment="1">
      <alignment horizontal="center" vertical="center"/>
    </xf>
    <xf numFmtId="0" fontId="26" fillId="11" borderId="0" xfId="0" applyFont="1" applyFill="1" applyBorder="1" applyAlignment="1">
      <alignment horizontal="left" vertical="center"/>
    </xf>
    <xf numFmtId="0" fontId="26" fillId="11" borderId="4" xfId="0" applyFont="1" applyFill="1" applyBorder="1" applyAlignment="1">
      <alignment horizontal="left" vertical="center"/>
    </xf>
    <xf numFmtId="4" fontId="27" fillId="4" borderId="21" xfId="0" applyNumberFormat="1" applyFont="1" applyFill="1" applyBorder="1" applyAlignment="1">
      <alignment horizontal="center" vertical="center"/>
    </xf>
    <xf numFmtId="4" fontId="27" fillId="11" borderId="19" xfId="0" applyNumberFormat="1" applyFont="1" applyFill="1" applyBorder="1" applyAlignment="1">
      <alignment horizontal="center" vertical="center"/>
    </xf>
    <xf numFmtId="4" fontId="27" fillId="11" borderId="2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4" fillId="0" borderId="4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5" fillId="0" borderId="1" xfId="0" applyNumberFormat="1" applyFont="1" applyBorder="1" applyAlignment="1">
      <alignment horizontal="center" vertical="center" wrapText="1"/>
    </xf>
    <xf numFmtId="41" fontId="5" fillId="0" borderId="2" xfId="0" applyNumberFormat="1" applyFont="1" applyBorder="1" applyAlignment="1">
      <alignment horizontal="center" vertical="center" wrapText="1"/>
    </xf>
    <xf numFmtId="41" fontId="5" fillId="0" borderId="3" xfId="0" applyNumberFormat="1" applyFont="1" applyBorder="1" applyAlignment="1">
      <alignment horizontal="center" vertical="center" wrapText="1"/>
    </xf>
    <xf numFmtId="41" fontId="14" fillId="0" borderId="1" xfId="0" applyNumberFormat="1" applyFont="1" applyBorder="1" applyAlignment="1">
      <alignment horizontal="center" vertical="center" wrapText="1"/>
    </xf>
    <xf numFmtId="41" fontId="14" fillId="0" borderId="2" xfId="0" applyNumberFormat="1" applyFont="1" applyBorder="1" applyAlignment="1">
      <alignment horizontal="center" vertical="center" wrapText="1"/>
    </xf>
    <xf numFmtId="41" fontId="14" fillId="0" borderId="3" xfId="0" applyNumberFormat="1" applyFont="1" applyBorder="1" applyAlignment="1">
      <alignment horizontal="center" vertical="center" wrapText="1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11" fillId="0" borderId="0" xfId="0" applyFont="1" applyBorder="1"/>
    <xf numFmtId="42" fontId="23" fillId="9" borderId="0" xfId="0" applyNumberFormat="1" applyFont="1" applyFill="1" applyBorder="1" applyAlignment="1">
      <alignment horizontal="center" vertical="center" wrapText="1"/>
    </xf>
    <xf numFmtId="4" fontId="23" fillId="1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69" fontId="16" fillId="0" borderId="0" xfId="0" applyNumberFormat="1" applyFont="1" applyBorder="1"/>
    <xf numFmtId="170" fontId="16" fillId="0" borderId="0" xfId="0" applyNumberFormat="1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C1CAA2"/>
      <color rgb="FFDB8D91"/>
      <color rgb="FFE0BFA8"/>
      <color rgb="FFAD803D"/>
      <color rgb="FF69E3F7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8</xdr:col>
      <xdr:colOff>495795</xdr:colOff>
      <xdr:row>34</xdr:row>
      <xdr:rowOff>57865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4F913B4D-6F2C-4AFA-9A2E-D829BD851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1085850"/>
          <a:ext cx="3543795" cy="5125165"/>
        </a:xfrm>
        <a:prstGeom prst="rect">
          <a:avLst/>
        </a:prstGeom>
      </xdr:spPr>
    </xdr:pic>
    <xdr:clientData/>
  </xdr:twoCellAnchor>
  <xdr:twoCellAnchor>
    <xdr:from>
      <xdr:col>4</xdr:col>
      <xdr:colOff>428627</xdr:colOff>
      <xdr:row>15</xdr:row>
      <xdr:rowOff>90487</xdr:rowOff>
    </xdr:from>
    <xdr:to>
      <xdr:col>5</xdr:col>
      <xdr:colOff>36514</xdr:colOff>
      <xdr:row>16</xdr:row>
      <xdr:rowOff>117475</xdr:rowOff>
    </xdr:to>
    <xdr:sp macro="" textlink="">
      <xdr:nvSpPr>
        <xdr:cNvPr id="4" name="Owal 3">
          <a:extLst>
            <a:ext uri="{FF2B5EF4-FFF2-40B4-BE49-F238E27FC236}">
              <a16:creationId xmlns="" xmlns:a16="http://schemas.microsoft.com/office/drawing/2014/main" id="{D9044EA1-A511-41C4-8A70-E92527380BD6}"/>
            </a:ext>
          </a:extLst>
        </xdr:cNvPr>
        <xdr:cNvSpPr/>
      </xdr:nvSpPr>
      <xdr:spPr>
        <a:xfrm>
          <a:off x="2873377" y="2828925"/>
          <a:ext cx="219075" cy="209550"/>
        </a:xfrm>
        <a:prstGeom prst="ellipse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587375</xdr:colOff>
      <xdr:row>32</xdr:row>
      <xdr:rowOff>134938</xdr:rowOff>
    </xdr:from>
    <xdr:to>
      <xdr:col>1</xdr:col>
      <xdr:colOff>520699</xdr:colOff>
      <xdr:row>35</xdr:row>
      <xdr:rowOff>127001</xdr:rowOff>
    </xdr:to>
    <xdr:sp macro="" textlink="">
      <xdr:nvSpPr>
        <xdr:cNvPr id="2" name="Owal 1">
          <a:extLst>
            <a:ext uri="{FF2B5EF4-FFF2-40B4-BE49-F238E27FC236}">
              <a16:creationId xmlns="" xmlns:a16="http://schemas.microsoft.com/office/drawing/2014/main" id="{8C879122-F394-476C-B335-397805ECA650}"/>
            </a:ext>
          </a:extLst>
        </xdr:cNvPr>
        <xdr:cNvSpPr/>
      </xdr:nvSpPr>
      <xdr:spPr>
        <a:xfrm>
          <a:off x="587375" y="6350001"/>
          <a:ext cx="544512" cy="5556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0</xdr:col>
      <xdr:colOff>587375</xdr:colOff>
      <xdr:row>38</xdr:row>
      <xdr:rowOff>95250</xdr:rowOff>
    </xdr:from>
    <xdr:to>
      <xdr:col>1</xdr:col>
      <xdr:colOff>520699</xdr:colOff>
      <xdr:row>41</xdr:row>
      <xdr:rowOff>84138</xdr:rowOff>
    </xdr:to>
    <xdr:sp macro="" textlink="">
      <xdr:nvSpPr>
        <xdr:cNvPr id="3" name="Owal 2">
          <a:extLst>
            <a:ext uri="{FF2B5EF4-FFF2-40B4-BE49-F238E27FC236}">
              <a16:creationId xmlns="" xmlns:a16="http://schemas.microsoft.com/office/drawing/2014/main" id="{E9B95956-928B-4AD4-A1A0-192155BB88AD}"/>
            </a:ext>
          </a:extLst>
        </xdr:cNvPr>
        <xdr:cNvSpPr/>
      </xdr:nvSpPr>
      <xdr:spPr>
        <a:xfrm>
          <a:off x="587375" y="7421563"/>
          <a:ext cx="544512" cy="5524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11</xdr:col>
      <xdr:colOff>3175</xdr:colOff>
      <xdr:row>41</xdr:row>
      <xdr:rowOff>158748</xdr:rowOff>
    </xdr:from>
    <xdr:to>
      <xdr:col>11</xdr:col>
      <xdr:colOff>558800</xdr:colOff>
      <xdr:row>44</xdr:row>
      <xdr:rowOff>25399</xdr:rowOff>
    </xdr:to>
    <xdr:sp macro="" textlink="">
      <xdr:nvSpPr>
        <xdr:cNvPr id="4" name="Strzałka: wygięta w górę 3">
          <a:extLst>
            <a:ext uri="{FF2B5EF4-FFF2-40B4-BE49-F238E27FC236}">
              <a16:creationId xmlns="" xmlns:a16="http://schemas.microsoft.com/office/drawing/2014/main" id="{C97E4FBD-B28E-4CF3-92FF-AC2310D8C323}"/>
            </a:ext>
          </a:extLst>
        </xdr:cNvPr>
        <xdr:cNvSpPr/>
      </xdr:nvSpPr>
      <xdr:spPr>
        <a:xfrm flipV="1">
          <a:off x="6392863" y="8040686"/>
          <a:ext cx="555625" cy="430213"/>
        </a:xfrm>
        <a:prstGeom prst="bentUpArrow">
          <a:avLst/>
        </a:prstGeom>
        <a:solidFill>
          <a:schemeClr val="accent2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148430</xdr:colOff>
      <xdr:row>33</xdr:row>
      <xdr:rowOff>111921</xdr:rowOff>
    </xdr:from>
    <xdr:to>
      <xdr:col>4</xdr:col>
      <xdr:colOff>602455</xdr:colOff>
      <xdr:row>34</xdr:row>
      <xdr:rowOff>84933</xdr:rowOff>
    </xdr:to>
    <xdr:sp macro="" textlink="">
      <xdr:nvSpPr>
        <xdr:cNvPr id="5" name="Schemat blokowy: zestawienie 4">
          <a:extLst>
            <a:ext uri="{FF2B5EF4-FFF2-40B4-BE49-F238E27FC236}">
              <a16:creationId xmlns="" xmlns:a16="http://schemas.microsoft.com/office/drawing/2014/main" id="{7611DF35-34D0-4545-9BAC-9661E8DC4331}"/>
            </a:ext>
          </a:extLst>
        </xdr:cNvPr>
        <xdr:cNvSpPr/>
      </xdr:nvSpPr>
      <xdr:spPr>
        <a:xfrm rot="5400000">
          <a:off x="3016250" y="6356352"/>
          <a:ext cx="163512" cy="454025"/>
        </a:xfrm>
        <a:prstGeom prst="flowChartCol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150812</xdr:colOff>
      <xdr:row>39</xdr:row>
      <xdr:rowOff>119063</xdr:rowOff>
    </xdr:from>
    <xdr:to>
      <xdr:col>5</xdr:col>
      <xdr:colOff>3175</xdr:colOff>
      <xdr:row>40</xdr:row>
      <xdr:rowOff>88900</xdr:rowOff>
    </xdr:to>
    <xdr:sp macro="" textlink="">
      <xdr:nvSpPr>
        <xdr:cNvPr id="6" name="Schemat blokowy: zestawienie 5">
          <a:extLst>
            <a:ext uri="{FF2B5EF4-FFF2-40B4-BE49-F238E27FC236}">
              <a16:creationId xmlns="" xmlns:a16="http://schemas.microsoft.com/office/drawing/2014/main" id="{84B01DA4-7CD4-46C7-89DA-352756DF9CD6}"/>
            </a:ext>
          </a:extLst>
        </xdr:cNvPr>
        <xdr:cNvSpPr/>
      </xdr:nvSpPr>
      <xdr:spPr>
        <a:xfrm rot="5400000">
          <a:off x="3024981" y="7468395"/>
          <a:ext cx="160337" cy="463550"/>
        </a:xfrm>
        <a:prstGeom prst="flowChartCol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400049</xdr:colOff>
      <xdr:row>41</xdr:row>
      <xdr:rowOff>114301</xdr:rowOff>
    </xdr:from>
    <xdr:to>
      <xdr:col>9</xdr:col>
      <xdr:colOff>246062</xdr:colOff>
      <xdr:row>42</xdr:row>
      <xdr:rowOff>80963</xdr:rowOff>
    </xdr:to>
    <xdr:sp macro="" textlink="">
      <xdr:nvSpPr>
        <xdr:cNvPr id="7" name="Schemat blokowy: zestawienie 6">
          <a:extLst>
            <a:ext uri="{FF2B5EF4-FFF2-40B4-BE49-F238E27FC236}">
              <a16:creationId xmlns="" xmlns:a16="http://schemas.microsoft.com/office/drawing/2014/main" id="{4EAF792C-F73A-46F8-92A7-5AB88FD68569}"/>
            </a:ext>
          </a:extLst>
        </xdr:cNvPr>
        <xdr:cNvSpPr/>
      </xdr:nvSpPr>
      <xdr:spPr>
        <a:xfrm rot="5400000">
          <a:off x="5717381" y="7846220"/>
          <a:ext cx="157162" cy="457200"/>
        </a:xfrm>
        <a:prstGeom prst="flowChartCol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534194</xdr:colOff>
      <xdr:row>35</xdr:row>
      <xdr:rowOff>161132</xdr:rowOff>
    </xdr:from>
    <xdr:to>
      <xdr:col>8</xdr:col>
      <xdr:colOff>83343</xdr:colOff>
      <xdr:row>38</xdr:row>
      <xdr:rowOff>80170</xdr:rowOff>
    </xdr:to>
    <xdr:sp macro="" textlink="">
      <xdr:nvSpPr>
        <xdr:cNvPr id="8" name="Schemat blokowy: zestawienie 7">
          <a:extLst>
            <a:ext uri="{FF2B5EF4-FFF2-40B4-BE49-F238E27FC236}">
              <a16:creationId xmlns="" xmlns:a16="http://schemas.microsoft.com/office/drawing/2014/main" id="{CEDB0A3E-0FAE-4057-852B-47854891740E}"/>
            </a:ext>
          </a:extLst>
        </xdr:cNvPr>
        <xdr:cNvSpPr/>
      </xdr:nvSpPr>
      <xdr:spPr>
        <a:xfrm rot="10800000">
          <a:off x="5090319" y="6931820"/>
          <a:ext cx="160337" cy="466725"/>
        </a:xfrm>
        <a:prstGeom prst="flowChartCol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524668</xdr:colOff>
      <xdr:row>29</xdr:row>
      <xdr:rowOff>170657</xdr:rowOff>
    </xdr:from>
    <xdr:to>
      <xdr:col>6</xdr:col>
      <xdr:colOff>76992</xdr:colOff>
      <xdr:row>32</xdr:row>
      <xdr:rowOff>86520</xdr:rowOff>
    </xdr:to>
    <xdr:sp macro="" textlink="">
      <xdr:nvSpPr>
        <xdr:cNvPr id="9" name="Schemat blokowy: zestawienie 8">
          <a:extLst>
            <a:ext uri="{FF2B5EF4-FFF2-40B4-BE49-F238E27FC236}">
              <a16:creationId xmlns="" xmlns:a16="http://schemas.microsoft.com/office/drawing/2014/main" id="{36D6E113-F765-44A0-8AA1-5843D74F2542}"/>
            </a:ext>
          </a:extLst>
        </xdr:cNvPr>
        <xdr:cNvSpPr/>
      </xdr:nvSpPr>
      <xdr:spPr>
        <a:xfrm rot="10800000">
          <a:off x="3858418" y="5830095"/>
          <a:ext cx="163512" cy="463550"/>
        </a:xfrm>
        <a:prstGeom prst="flowChartCol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532608</xdr:colOff>
      <xdr:row>40</xdr:row>
      <xdr:rowOff>130968</xdr:rowOff>
    </xdr:from>
    <xdr:to>
      <xdr:col>6</xdr:col>
      <xdr:colOff>81757</xdr:colOff>
      <xdr:row>43</xdr:row>
      <xdr:rowOff>45243</xdr:rowOff>
    </xdr:to>
    <xdr:sp macro="" textlink="">
      <xdr:nvSpPr>
        <xdr:cNvPr id="11" name="Schemat blokowy: zestawienie 10">
          <a:extLst>
            <a:ext uri="{FF2B5EF4-FFF2-40B4-BE49-F238E27FC236}">
              <a16:creationId xmlns="" xmlns:a16="http://schemas.microsoft.com/office/drawing/2014/main" id="{8FB8334D-8931-42D6-836A-DC3291B5797F}"/>
            </a:ext>
          </a:extLst>
        </xdr:cNvPr>
        <xdr:cNvSpPr/>
      </xdr:nvSpPr>
      <xdr:spPr>
        <a:xfrm rot="10800000">
          <a:off x="3866358" y="7822406"/>
          <a:ext cx="160337" cy="469900"/>
        </a:xfrm>
        <a:prstGeom prst="flowChartCol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304800</xdr:colOff>
      <xdr:row>27</xdr:row>
      <xdr:rowOff>123825</xdr:rowOff>
    </xdr:from>
    <xdr:to>
      <xdr:col>10</xdr:col>
      <xdr:colOff>219075</xdr:colOff>
      <xdr:row>46</xdr:row>
      <xdr:rowOff>47625</xdr:rowOff>
    </xdr:to>
    <xdr:sp macro="" textlink="">
      <xdr:nvSpPr>
        <xdr:cNvPr id="12" name="Prostokąt 11">
          <a:extLst>
            <a:ext uri="{FF2B5EF4-FFF2-40B4-BE49-F238E27FC236}">
              <a16:creationId xmlns="" xmlns:a16="http://schemas.microsoft.com/office/drawing/2014/main" id="{48F809F3-CDF1-462F-8A11-76E0A2589400}"/>
            </a:ext>
          </a:extLst>
        </xdr:cNvPr>
        <xdr:cNvSpPr/>
      </xdr:nvSpPr>
      <xdr:spPr>
        <a:xfrm>
          <a:off x="2409825" y="5372100"/>
          <a:ext cx="4181475" cy="3419475"/>
        </a:xfrm>
        <a:prstGeom prst="rect">
          <a:avLst/>
        </a:prstGeom>
        <a:noFill/>
        <a:ln w="76200" cmpd="thickThin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</xdr:col>
      <xdr:colOff>196850</xdr:colOff>
      <xdr:row>19</xdr:row>
      <xdr:rowOff>120650</xdr:rowOff>
    </xdr:from>
    <xdr:to>
      <xdr:col>13</xdr:col>
      <xdr:colOff>361950</xdr:colOff>
      <xdr:row>25</xdr:row>
      <xdr:rowOff>76200</xdr:rowOff>
    </xdr:to>
    <xdr:sp macro="" textlink="">
      <xdr:nvSpPr>
        <xdr:cNvPr id="13" name="Prostokąt 12">
          <a:extLst>
            <a:ext uri="{FF2B5EF4-FFF2-40B4-BE49-F238E27FC236}">
              <a16:creationId xmlns="" xmlns:a16="http://schemas.microsoft.com/office/drawing/2014/main" id="{05835943-03C1-4C3D-8C78-5CE97FA5093D}"/>
            </a:ext>
          </a:extLst>
        </xdr:cNvPr>
        <xdr:cNvSpPr/>
      </xdr:nvSpPr>
      <xdr:spPr>
        <a:xfrm>
          <a:off x="806450" y="3921125"/>
          <a:ext cx="7756525" cy="1041400"/>
        </a:xfrm>
        <a:prstGeom prst="rect">
          <a:avLst/>
        </a:prstGeom>
        <a:solidFill>
          <a:schemeClr val="bg1">
            <a:lumMod val="85000"/>
          </a:schemeClr>
        </a:solidFill>
        <a:ln w="571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  <a:p>
          <a:pPr algn="ctr"/>
          <a:r>
            <a:rPr lang="pl-PL" sz="1600" b="1">
              <a:solidFill>
                <a:schemeClr val="accent5">
                  <a:lumMod val="50000"/>
                </a:schemeClr>
              </a:solidFill>
              <a:latin typeface="Arial Black" panose="020B0A04020102020204" pitchFamily="34" charset="0"/>
            </a:rPr>
            <a:t>STACJA UZDATNIANI AWODY </a:t>
          </a:r>
        </a:p>
        <a:p>
          <a:pPr algn="ctr"/>
          <a:r>
            <a:rPr lang="pl-PL" sz="1600" b="1">
              <a:solidFill>
                <a:schemeClr val="accent5">
                  <a:lumMod val="50000"/>
                </a:schemeClr>
              </a:solidFill>
              <a:latin typeface="Arial Black" panose="020B0A04020102020204" pitchFamily="34" charset="0"/>
            </a:rPr>
            <a:t>POMPOWNIA 2 STOPNIA </a:t>
          </a:r>
        </a:p>
      </xdr:txBody>
    </xdr:sp>
    <xdr:clientData/>
  </xdr:twoCellAnchor>
  <xdr:twoCellAnchor>
    <xdr:from>
      <xdr:col>10</xdr:col>
      <xdr:colOff>276225</xdr:colOff>
      <xdr:row>36</xdr:row>
      <xdr:rowOff>61912</xdr:rowOff>
    </xdr:from>
    <xdr:to>
      <xdr:col>11</xdr:col>
      <xdr:colOff>581025</xdr:colOff>
      <xdr:row>41</xdr:row>
      <xdr:rowOff>52387</xdr:rowOff>
    </xdr:to>
    <xdr:sp macro="" textlink="">
      <xdr:nvSpPr>
        <xdr:cNvPr id="14" name="pole tekstowe 13">
          <a:extLst>
            <a:ext uri="{FF2B5EF4-FFF2-40B4-BE49-F238E27FC236}">
              <a16:creationId xmlns="" xmlns:a16="http://schemas.microsoft.com/office/drawing/2014/main" id="{3D9CEFF4-E2BD-408E-B99A-9FC7D90075C4}"/>
            </a:ext>
          </a:extLst>
        </xdr:cNvPr>
        <xdr:cNvSpPr txBox="1"/>
      </xdr:nvSpPr>
      <xdr:spPr>
        <a:xfrm>
          <a:off x="6648450" y="6958012"/>
          <a:ext cx="914400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100"/>
        </a:p>
      </xdr:txBody>
    </xdr:sp>
    <xdr:clientData/>
  </xdr:twoCellAnchor>
  <xdr:twoCellAnchor>
    <xdr:from>
      <xdr:col>3</xdr:col>
      <xdr:colOff>64861</xdr:colOff>
      <xdr:row>47</xdr:row>
      <xdr:rowOff>161017</xdr:rowOff>
    </xdr:from>
    <xdr:to>
      <xdr:col>11</xdr:col>
      <xdr:colOff>76200</xdr:colOff>
      <xdr:row>74</xdr:row>
      <xdr:rowOff>136070</xdr:rowOff>
    </xdr:to>
    <xdr:sp macro="" textlink="">
      <xdr:nvSpPr>
        <xdr:cNvPr id="15" name="Łuk 14">
          <a:extLst>
            <a:ext uri="{FF2B5EF4-FFF2-40B4-BE49-F238E27FC236}">
              <a16:creationId xmlns="" xmlns:a16="http://schemas.microsoft.com/office/drawing/2014/main" id="{D4D7B1FB-44CE-4D30-92E2-E79BE7CF9A61}"/>
            </a:ext>
          </a:extLst>
        </xdr:cNvPr>
        <xdr:cNvSpPr/>
      </xdr:nvSpPr>
      <xdr:spPr>
        <a:xfrm>
          <a:off x="2173968" y="9255124"/>
          <a:ext cx="4909911" cy="4873625"/>
        </a:xfrm>
        <a:prstGeom prst="arc">
          <a:avLst>
            <a:gd name="adj1" fmla="val 12376945"/>
            <a:gd name="adj2" fmla="val 19919517"/>
          </a:avLst>
        </a:prstGeom>
        <a:solidFill>
          <a:schemeClr val="accent1">
            <a:lumMod val="50000"/>
          </a:schemeClr>
        </a:solidFill>
        <a:ln w="76200"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r>
            <a:rPr lang="pl-PL" sz="1600">
              <a:latin typeface="Arial Black" panose="020B0A04020102020204" pitchFamily="34" charset="0"/>
            </a:rPr>
            <a:t>ZBIORNIK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123825</xdr:rowOff>
    </xdr:from>
    <xdr:to>
      <xdr:col>17</xdr:col>
      <xdr:colOff>275167</xdr:colOff>
      <xdr:row>45</xdr:row>
      <xdr:rowOff>6891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4430F1AC-1975-4A4A-835A-BD1BA162C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86075"/>
          <a:ext cx="10638367" cy="540756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14</xdr:col>
      <xdr:colOff>237973</xdr:colOff>
      <xdr:row>27</xdr:row>
      <xdr:rowOff>116536</xdr:rowOff>
    </xdr:from>
    <xdr:to>
      <xdr:col>14</xdr:col>
      <xdr:colOff>283692</xdr:colOff>
      <xdr:row>28</xdr:row>
      <xdr:rowOff>155932</xdr:rowOff>
    </xdr:to>
    <xdr:sp macro="" textlink="">
      <xdr:nvSpPr>
        <xdr:cNvPr id="3" name="Strzałka: w prawo 2">
          <a:extLst>
            <a:ext uri="{FF2B5EF4-FFF2-40B4-BE49-F238E27FC236}">
              <a16:creationId xmlns="" xmlns:a16="http://schemas.microsoft.com/office/drawing/2014/main" id="{5AB2A73A-A9E0-486E-B67E-50049D2FE833}"/>
            </a:ext>
          </a:extLst>
        </xdr:cNvPr>
        <xdr:cNvSpPr/>
      </xdr:nvSpPr>
      <xdr:spPr>
        <a:xfrm rot="18678342">
          <a:off x="8683460" y="5177499"/>
          <a:ext cx="223546" cy="45719"/>
        </a:xfrm>
        <a:prstGeom prst="rightArrow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14</xdr:col>
      <xdr:colOff>314325</xdr:colOff>
      <xdr:row>27</xdr:row>
      <xdr:rowOff>38100</xdr:rowOff>
    </xdr:from>
    <xdr:to>
      <xdr:col>14</xdr:col>
      <xdr:colOff>428625</xdr:colOff>
      <xdr:row>27</xdr:row>
      <xdr:rowOff>155575</xdr:rowOff>
    </xdr:to>
    <xdr:sp macro="" textlink="">
      <xdr:nvSpPr>
        <xdr:cNvPr id="4" name="Okrąg: pusty 3">
          <a:extLst>
            <a:ext uri="{FF2B5EF4-FFF2-40B4-BE49-F238E27FC236}">
              <a16:creationId xmlns="" xmlns:a16="http://schemas.microsoft.com/office/drawing/2014/main" id="{3C4CE4D1-6952-41F1-95E7-868112EF645A}"/>
            </a:ext>
          </a:extLst>
        </xdr:cNvPr>
        <xdr:cNvSpPr/>
      </xdr:nvSpPr>
      <xdr:spPr>
        <a:xfrm>
          <a:off x="8848725" y="5010150"/>
          <a:ext cx="114300" cy="117475"/>
        </a:xfrm>
        <a:prstGeom prst="donut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254853</xdr:colOff>
      <xdr:row>23</xdr:row>
      <xdr:rowOff>33140</xdr:rowOff>
    </xdr:from>
    <xdr:to>
      <xdr:col>15</xdr:col>
      <xdr:colOff>10915</xdr:colOff>
      <xdr:row>23</xdr:row>
      <xdr:rowOff>82034</xdr:rowOff>
    </xdr:to>
    <xdr:sp macro="" textlink="">
      <xdr:nvSpPr>
        <xdr:cNvPr id="6" name="Strzałka: w prawo 5">
          <a:extLst>
            <a:ext uri="{FF2B5EF4-FFF2-40B4-BE49-F238E27FC236}">
              <a16:creationId xmlns="" xmlns:a16="http://schemas.microsoft.com/office/drawing/2014/main" id="{79C871F2-2466-4BD6-9C56-423A55954A0E}"/>
            </a:ext>
          </a:extLst>
        </xdr:cNvPr>
        <xdr:cNvSpPr/>
      </xdr:nvSpPr>
      <xdr:spPr>
        <a:xfrm rot="13343621" flipV="1">
          <a:off x="6960453" y="4268590"/>
          <a:ext cx="2194462" cy="48894"/>
        </a:xfrm>
        <a:prstGeom prst="rightArrow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11</xdr:col>
      <xdr:colOff>457200</xdr:colOff>
      <xdr:row>18</xdr:row>
      <xdr:rowOff>142875</xdr:rowOff>
    </xdr:from>
    <xdr:to>
      <xdr:col>11</xdr:col>
      <xdr:colOff>571500</xdr:colOff>
      <xdr:row>19</xdr:row>
      <xdr:rowOff>76200</xdr:rowOff>
    </xdr:to>
    <xdr:sp macro="" textlink="">
      <xdr:nvSpPr>
        <xdr:cNvPr id="7" name="Okrąg: pusty 6">
          <a:extLst>
            <a:ext uri="{FF2B5EF4-FFF2-40B4-BE49-F238E27FC236}">
              <a16:creationId xmlns="" xmlns:a16="http://schemas.microsoft.com/office/drawing/2014/main" id="{8B989CA3-FFE3-44B3-943A-F9F8D702D99B}"/>
            </a:ext>
          </a:extLst>
        </xdr:cNvPr>
        <xdr:cNvSpPr/>
      </xdr:nvSpPr>
      <xdr:spPr>
        <a:xfrm>
          <a:off x="7162800" y="3457575"/>
          <a:ext cx="114300" cy="117475"/>
        </a:xfrm>
        <a:prstGeom prst="donut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139700</xdr:colOff>
      <xdr:row>30</xdr:row>
      <xdr:rowOff>146050</xdr:rowOff>
    </xdr:from>
    <xdr:to>
      <xdr:col>4</xdr:col>
      <xdr:colOff>254000</xdr:colOff>
      <xdr:row>31</xdr:row>
      <xdr:rowOff>79375</xdr:rowOff>
    </xdr:to>
    <xdr:sp macro="" textlink="">
      <xdr:nvSpPr>
        <xdr:cNvPr id="8" name="Okrąg: pusty 7">
          <a:extLst>
            <a:ext uri="{FF2B5EF4-FFF2-40B4-BE49-F238E27FC236}">
              <a16:creationId xmlns="" xmlns:a16="http://schemas.microsoft.com/office/drawing/2014/main" id="{858907D2-FF07-401C-9939-B202F2E71B04}"/>
            </a:ext>
          </a:extLst>
        </xdr:cNvPr>
        <xdr:cNvSpPr/>
      </xdr:nvSpPr>
      <xdr:spPr>
        <a:xfrm>
          <a:off x="2578100" y="5670550"/>
          <a:ext cx="114300" cy="117475"/>
        </a:xfrm>
        <a:prstGeom prst="donut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238125</xdr:colOff>
      <xdr:row>37</xdr:row>
      <xdr:rowOff>50800</xdr:rowOff>
    </xdr:from>
    <xdr:to>
      <xdr:col>6</xdr:col>
      <xdr:colOff>352425</xdr:colOff>
      <xdr:row>37</xdr:row>
      <xdr:rowOff>171450</xdr:rowOff>
    </xdr:to>
    <xdr:sp macro="" textlink="">
      <xdr:nvSpPr>
        <xdr:cNvPr id="9" name="Okrąg: pusty 8">
          <a:extLst>
            <a:ext uri="{FF2B5EF4-FFF2-40B4-BE49-F238E27FC236}">
              <a16:creationId xmlns="" xmlns:a16="http://schemas.microsoft.com/office/drawing/2014/main" id="{E35051E9-3B0C-4CD9-94AA-C38B7D96806F}"/>
            </a:ext>
          </a:extLst>
        </xdr:cNvPr>
        <xdr:cNvSpPr/>
      </xdr:nvSpPr>
      <xdr:spPr>
        <a:xfrm>
          <a:off x="3895725" y="6864350"/>
          <a:ext cx="114300" cy="120650"/>
        </a:xfrm>
        <a:prstGeom prst="donut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46088</xdr:colOff>
      <xdr:row>34</xdr:row>
      <xdr:rowOff>39252</xdr:rowOff>
    </xdr:from>
    <xdr:to>
      <xdr:col>6</xdr:col>
      <xdr:colOff>468466</xdr:colOff>
      <xdr:row>34</xdr:row>
      <xdr:rowOff>84971</xdr:rowOff>
    </xdr:to>
    <xdr:sp macro="" textlink="">
      <xdr:nvSpPr>
        <xdr:cNvPr id="10" name="Strzałka: w prawo 9">
          <a:extLst>
            <a:ext uri="{FF2B5EF4-FFF2-40B4-BE49-F238E27FC236}">
              <a16:creationId xmlns="" xmlns:a16="http://schemas.microsoft.com/office/drawing/2014/main" id="{58B36DDC-E19E-4B62-AB80-095BB6B89040}"/>
            </a:ext>
          </a:extLst>
        </xdr:cNvPr>
        <xdr:cNvSpPr/>
      </xdr:nvSpPr>
      <xdr:spPr>
        <a:xfrm rot="13343621" flipV="1">
          <a:off x="2484488" y="6300352"/>
          <a:ext cx="1641578" cy="45719"/>
        </a:xfrm>
        <a:prstGeom prst="rightArrow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9</xdr:col>
      <xdr:colOff>93311</xdr:colOff>
      <xdr:row>15</xdr:row>
      <xdr:rowOff>148038</xdr:rowOff>
    </xdr:from>
    <xdr:to>
      <xdr:col>9</xdr:col>
      <xdr:colOff>139030</xdr:colOff>
      <xdr:row>40</xdr:row>
      <xdr:rowOff>153668</xdr:rowOff>
    </xdr:to>
    <xdr:sp macro="" textlink="">
      <xdr:nvSpPr>
        <xdr:cNvPr id="11" name="Strzałka: w prawo 10">
          <a:extLst>
            <a:ext uri="{FF2B5EF4-FFF2-40B4-BE49-F238E27FC236}">
              <a16:creationId xmlns="" xmlns:a16="http://schemas.microsoft.com/office/drawing/2014/main" id="{7E3B4CD3-4A8D-4D19-9047-03B470B68EAD}"/>
            </a:ext>
          </a:extLst>
        </xdr:cNvPr>
        <xdr:cNvSpPr/>
      </xdr:nvSpPr>
      <xdr:spPr>
        <a:xfrm rot="8022992" flipV="1">
          <a:off x="3361882" y="5091019"/>
          <a:ext cx="4517472" cy="45719"/>
        </a:xfrm>
        <a:prstGeom prst="rightArrow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10</xdr:col>
      <xdr:colOff>511861</xdr:colOff>
      <xdr:row>22</xdr:row>
      <xdr:rowOff>53609</xdr:rowOff>
    </xdr:from>
    <xdr:to>
      <xdr:col>11</xdr:col>
      <xdr:colOff>242125</xdr:colOff>
      <xdr:row>36</xdr:row>
      <xdr:rowOff>148506</xdr:rowOff>
    </xdr:to>
    <xdr:sp macro="" textlink="">
      <xdr:nvSpPr>
        <xdr:cNvPr id="12" name="pole tekstowe 11">
          <a:extLst>
            <a:ext uri="{FF2B5EF4-FFF2-40B4-BE49-F238E27FC236}">
              <a16:creationId xmlns="" xmlns:a16="http://schemas.microsoft.com/office/drawing/2014/main" id="{F905BF56-9221-4FF0-AF6B-8312704DECCC}"/>
            </a:ext>
          </a:extLst>
        </xdr:cNvPr>
        <xdr:cNvSpPr txBox="1"/>
      </xdr:nvSpPr>
      <xdr:spPr>
        <a:xfrm rot="18712685">
          <a:off x="5450957" y="5136469"/>
          <a:ext cx="2607289" cy="3376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>
              <a:solidFill>
                <a:schemeClr val="accent2">
                  <a:lumMod val="50000"/>
                </a:schemeClr>
              </a:solidFill>
            </a:rPr>
            <a:t>PROPONOWANA TRASA PRZYŁĄCZA</a:t>
          </a:r>
          <a:r>
            <a:rPr lang="pl-PL" sz="800" baseline="0">
              <a:solidFill>
                <a:schemeClr val="accent2">
                  <a:lumMod val="50000"/>
                </a:schemeClr>
              </a:solidFill>
            </a:rPr>
            <a:t> KANALIZACYJNEGO</a:t>
          </a:r>
          <a:endParaRPr lang="pl-PL" sz="800">
            <a:solidFill>
              <a:schemeClr val="accent2">
                <a:lumMod val="50000"/>
              </a:schemeClr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607898</xdr:colOff>
      <xdr:row>4</xdr:row>
      <xdr:rowOff>84252</xdr:rowOff>
    </xdr:from>
    <xdr:to>
      <xdr:col>14</xdr:col>
      <xdr:colOff>161182</xdr:colOff>
      <xdr:row>33</xdr:row>
      <xdr:rowOff>69107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F428D650-21A9-4A9F-9E3A-702A32730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617152" y="25718"/>
          <a:ext cx="5288375" cy="6868484"/>
        </a:xfrm>
        <a:prstGeom prst="rect">
          <a:avLst/>
        </a:prstGeom>
      </xdr:spPr>
    </xdr:pic>
    <xdr:clientData/>
  </xdr:twoCellAnchor>
  <xdr:twoCellAnchor>
    <xdr:from>
      <xdr:col>4</xdr:col>
      <xdr:colOff>549526</xdr:colOff>
      <xdr:row>12</xdr:row>
      <xdr:rowOff>83714</xdr:rowOff>
    </xdr:from>
    <xdr:to>
      <xdr:col>12</xdr:col>
      <xdr:colOff>36429</xdr:colOff>
      <xdr:row>24</xdr:row>
      <xdr:rowOff>91399</xdr:rowOff>
    </xdr:to>
    <xdr:sp macro="" textlink="">
      <xdr:nvSpPr>
        <xdr:cNvPr id="9" name="Ramka 8">
          <a:extLst>
            <a:ext uri="{FF2B5EF4-FFF2-40B4-BE49-F238E27FC236}">
              <a16:creationId xmlns="" xmlns:a16="http://schemas.microsoft.com/office/drawing/2014/main" id="{46B142C4-BCA2-436E-8AB1-22298CB7542D}"/>
            </a:ext>
          </a:extLst>
        </xdr:cNvPr>
        <xdr:cNvSpPr/>
      </xdr:nvSpPr>
      <xdr:spPr>
        <a:xfrm rot="21238040">
          <a:off x="2995947" y="2249398"/>
          <a:ext cx="4379745" cy="2173369"/>
        </a:xfrm>
        <a:prstGeom prst="frame">
          <a:avLst>
            <a:gd name="adj1" fmla="val 1999"/>
          </a:avLst>
        </a:prstGeom>
        <a:solidFill>
          <a:schemeClr val="accent6">
            <a:lumMod val="50000"/>
          </a:schemeClr>
        </a:solidFill>
        <a:ln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121111</xdr:colOff>
      <xdr:row>23</xdr:row>
      <xdr:rowOff>93538</xdr:rowOff>
    </xdr:from>
    <xdr:to>
      <xdr:col>5</xdr:col>
      <xdr:colOff>25523</xdr:colOff>
      <xdr:row>25</xdr:row>
      <xdr:rowOff>6806</xdr:rowOff>
    </xdr:to>
    <xdr:sp macro="" textlink="">
      <xdr:nvSpPr>
        <xdr:cNvPr id="11" name="Strzałka: w prawo 10">
          <a:extLst>
            <a:ext uri="{FF2B5EF4-FFF2-40B4-BE49-F238E27FC236}">
              <a16:creationId xmlns="" xmlns:a16="http://schemas.microsoft.com/office/drawing/2014/main" id="{412D7C59-33D0-405C-B0F9-8739151DD013}"/>
            </a:ext>
          </a:extLst>
        </xdr:cNvPr>
        <xdr:cNvSpPr/>
      </xdr:nvSpPr>
      <xdr:spPr>
        <a:xfrm rot="21243712">
          <a:off x="1949911" y="4299778"/>
          <a:ext cx="1123612" cy="279028"/>
        </a:xfrm>
        <a:prstGeom prst="rightArrow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282677</xdr:colOff>
      <xdr:row>21</xdr:row>
      <xdr:rowOff>171014</xdr:rowOff>
    </xdr:from>
    <xdr:to>
      <xdr:col>4</xdr:col>
      <xdr:colOff>587780</xdr:colOff>
      <xdr:row>22</xdr:row>
      <xdr:rowOff>66478</xdr:rowOff>
    </xdr:to>
    <xdr:sp macro="" textlink="">
      <xdr:nvSpPr>
        <xdr:cNvPr id="13" name="Strzałka: w prawo 12">
          <a:extLst>
            <a:ext uri="{FF2B5EF4-FFF2-40B4-BE49-F238E27FC236}">
              <a16:creationId xmlns="" xmlns:a16="http://schemas.microsoft.com/office/drawing/2014/main" id="{1E221C07-AC8B-4C12-85EF-5EAD03B85215}"/>
            </a:ext>
          </a:extLst>
        </xdr:cNvPr>
        <xdr:cNvSpPr/>
      </xdr:nvSpPr>
      <xdr:spPr>
        <a:xfrm rot="21243712">
          <a:off x="2729098" y="3960961"/>
          <a:ext cx="305103" cy="75938"/>
        </a:xfrm>
        <a:prstGeom prst="rightArrow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5</xdr:col>
      <xdr:colOff>228056</xdr:colOff>
      <xdr:row>22</xdr:row>
      <xdr:rowOff>33734</xdr:rowOff>
    </xdr:from>
    <xdr:to>
      <xdr:col>7</xdr:col>
      <xdr:colOff>329657</xdr:colOff>
      <xdr:row>24</xdr:row>
      <xdr:rowOff>31806</xdr:rowOff>
    </xdr:to>
    <xdr:sp macro="" textlink="">
      <xdr:nvSpPr>
        <xdr:cNvPr id="14" name="pole tekstowe 13">
          <a:extLst>
            <a:ext uri="{FF2B5EF4-FFF2-40B4-BE49-F238E27FC236}">
              <a16:creationId xmlns="" xmlns:a16="http://schemas.microsoft.com/office/drawing/2014/main" id="{EAEDF2C8-CC14-4EFC-AEA5-B0E511C56F01}"/>
            </a:ext>
          </a:extLst>
        </xdr:cNvPr>
        <xdr:cNvSpPr txBox="1"/>
      </xdr:nvSpPr>
      <xdr:spPr>
        <a:xfrm rot="21292745">
          <a:off x="3286082" y="4004155"/>
          <a:ext cx="1324812" cy="3590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/>
            <a:t>BRAMA WJAZDOWA </a:t>
          </a:r>
        </a:p>
        <a:p>
          <a:pPr algn="ctr"/>
          <a:r>
            <a:rPr lang="pl-PL" sz="800"/>
            <a:t>2 SKRZYDŁOWA (2X153)</a:t>
          </a:r>
        </a:p>
      </xdr:txBody>
    </xdr:sp>
    <xdr:clientData/>
  </xdr:twoCellAnchor>
  <xdr:twoCellAnchor>
    <xdr:from>
      <xdr:col>5</xdr:col>
      <xdr:colOff>20054</xdr:colOff>
      <xdr:row>25</xdr:row>
      <xdr:rowOff>46456</xdr:rowOff>
    </xdr:from>
    <xdr:to>
      <xdr:col>5</xdr:col>
      <xdr:colOff>130343</xdr:colOff>
      <xdr:row>25</xdr:row>
      <xdr:rowOff>142206</xdr:rowOff>
    </xdr:to>
    <xdr:sp macro="" textlink="">
      <xdr:nvSpPr>
        <xdr:cNvPr id="16" name="Owal 15">
          <a:extLst>
            <a:ext uri="{FF2B5EF4-FFF2-40B4-BE49-F238E27FC236}">
              <a16:creationId xmlns="" xmlns:a16="http://schemas.microsoft.com/office/drawing/2014/main" id="{63DB7230-E257-4EFB-B688-95287471FABC}"/>
            </a:ext>
          </a:extLst>
        </xdr:cNvPr>
        <xdr:cNvSpPr/>
      </xdr:nvSpPr>
      <xdr:spPr>
        <a:xfrm>
          <a:off x="3078080" y="4558298"/>
          <a:ext cx="110289" cy="9575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579688</xdr:colOff>
      <xdr:row>22</xdr:row>
      <xdr:rowOff>85224</xdr:rowOff>
    </xdr:from>
    <xdr:to>
      <xdr:col>5</xdr:col>
      <xdr:colOff>72022</xdr:colOff>
      <xdr:row>22</xdr:row>
      <xdr:rowOff>177799</xdr:rowOff>
    </xdr:to>
    <xdr:sp macro="" textlink="">
      <xdr:nvSpPr>
        <xdr:cNvPr id="17" name="Owal 16">
          <a:extLst>
            <a:ext uri="{FF2B5EF4-FFF2-40B4-BE49-F238E27FC236}">
              <a16:creationId xmlns="" xmlns:a16="http://schemas.microsoft.com/office/drawing/2014/main" id="{3ACCB0A8-1F14-43D5-8302-6A550DA45E75}"/>
            </a:ext>
          </a:extLst>
        </xdr:cNvPr>
        <xdr:cNvSpPr/>
      </xdr:nvSpPr>
      <xdr:spPr>
        <a:xfrm>
          <a:off x="3026109" y="4055645"/>
          <a:ext cx="103939" cy="9257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576513</xdr:colOff>
      <xdr:row>21</xdr:row>
      <xdr:rowOff>95250</xdr:rowOff>
    </xdr:from>
    <xdr:to>
      <xdr:col>5</xdr:col>
      <xdr:colOff>33254</xdr:colOff>
      <xdr:row>21</xdr:row>
      <xdr:rowOff>155908</xdr:rowOff>
    </xdr:to>
    <xdr:sp macro="" textlink="">
      <xdr:nvSpPr>
        <xdr:cNvPr id="18" name="Owal 17">
          <a:extLst>
            <a:ext uri="{FF2B5EF4-FFF2-40B4-BE49-F238E27FC236}">
              <a16:creationId xmlns="" xmlns:a16="http://schemas.microsoft.com/office/drawing/2014/main" id="{56F6BD43-8187-461A-8DDB-BFE9E3A0A69A}"/>
            </a:ext>
          </a:extLst>
        </xdr:cNvPr>
        <xdr:cNvSpPr/>
      </xdr:nvSpPr>
      <xdr:spPr>
        <a:xfrm>
          <a:off x="3022934" y="3885197"/>
          <a:ext cx="68346" cy="6065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5</xdr:col>
      <xdr:colOff>180474</xdr:colOff>
      <xdr:row>20</xdr:row>
      <xdr:rowOff>115302</xdr:rowOff>
    </xdr:from>
    <xdr:to>
      <xdr:col>6</xdr:col>
      <xdr:colOff>446170</xdr:colOff>
      <xdr:row>21</xdr:row>
      <xdr:rowOff>103438</xdr:rowOff>
    </xdr:to>
    <xdr:sp macro="" textlink="">
      <xdr:nvSpPr>
        <xdr:cNvPr id="19" name="pole tekstowe 18">
          <a:extLst>
            <a:ext uri="{FF2B5EF4-FFF2-40B4-BE49-F238E27FC236}">
              <a16:creationId xmlns="" xmlns:a16="http://schemas.microsoft.com/office/drawing/2014/main" id="{081BE617-8857-4534-9599-1D5BB89725C5}"/>
            </a:ext>
          </a:extLst>
        </xdr:cNvPr>
        <xdr:cNvSpPr txBox="1"/>
      </xdr:nvSpPr>
      <xdr:spPr>
        <a:xfrm rot="21268655">
          <a:off x="3238500" y="3724776"/>
          <a:ext cx="877302" cy="16860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/>
            <a:t>FURTKA 1,20 m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</xdr:colOff>
      <xdr:row>5</xdr:row>
      <xdr:rowOff>11969</xdr:rowOff>
    </xdr:from>
    <xdr:to>
      <xdr:col>15</xdr:col>
      <xdr:colOff>526447</xdr:colOff>
      <xdr:row>34</xdr:row>
      <xdr:rowOff>66675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49A70468-CAF0-43C8-88D0-2CFAC8076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187" y="910554"/>
          <a:ext cx="9023826" cy="5266498"/>
        </a:xfrm>
        <a:prstGeom prst="rect">
          <a:avLst/>
        </a:prstGeom>
      </xdr:spPr>
    </xdr:pic>
    <xdr:clientData/>
  </xdr:twoCellAnchor>
  <xdr:twoCellAnchor>
    <xdr:from>
      <xdr:col>2</xdr:col>
      <xdr:colOff>514349</xdr:colOff>
      <xdr:row>11</xdr:row>
      <xdr:rowOff>38099</xdr:rowOff>
    </xdr:from>
    <xdr:to>
      <xdr:col>3</xdr:col>
      <xdr:colOff>260349</xdr:colOff>
      <xdr:row>13</xdr:row>
      <xdr:rowOff>28575</xdr:rowOff>
    </xdr:to>
    <xdr:sp macro="" textlink="">
      <xdr:nvSpPr>
        <xdr:cNvPr id="3" name="Prostokąt 2">
          <a:extLst>
            <a:ext uri="{FF2B5EF4-FFF2-40B4-BE49-F238E27FC236}">
              <a16:creationId xmlns="" xmlns:a16="http://schemas.microsoft.com/office/drawing/2014/main" id="{4EC7D7D4-B9C6-4746-81AC-7A08EEB829A3}"/>
            </a:ext>
          </a:extLst>
        </xdr:cNvPr>
        <xdr:cNvSpPr/>
      </xdr:nvSpPr>
      <xdr:spPr>
        <a:xfrm>
          <a:off x="1733549" y="2028824"/>
          <a:ext cx="355600" cy="352426"/>
        </a:xfrm>
        <a:prstGeom prst="rect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511176</xdr:colOff>
      <xdr:row>12</xdr:row>
      <xdr:rowOff>38100</xdr:rowOff>
    </xdr:from>
    <xdr:to>
      <xdr:col>3</xdr:col>
      <xdr:colOff>257175</xdr:colOff>
      <xdr:row>14</xdr:row>
      <xdr:rowOff>57149</xdr:rowOff>
    </xdr:to>
    <xdr:sp macro="" textlink="">
      <xdr:nvSpPr>
        <xdr:cNvPr id="4" name="Owal 3">
          <a:extLst>
            <a:ext uri="{FF2B5EF4-FFF2-40B4-BE49-F238E27FC236}">
              <a16:creationId xmlns="" xmlns:a16="http://schemas.microsoft.com/office/drawing/2014/main" id="{749358B0-68E9-4E47-8BE3-FD707FC47CBD}"/>
            </a:ext>
          </a:extLst>
        </xdr:cNvPr>
        <xdr:cNvSpPr/>
      </xdr:nvSpPr>
      <xdr:spPr>
        <a:xfrm>
          <a:off x="1730376" y="2209800"/>
          <a:ext cx="355599" cy="380999"/>
        </a:xfrm>
        <a:prstGeom prst="ellipse">
          <a:avLst/>
        </a:prstGeom>
        <a:solidFill>
          <a:schemeClr val="accent2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292100</xdr:colOff>
      <xdr:row>17</xdr:row>
      <xdr:rowOff>5956</xdr:rowOff>
    </xdr:from>
    <xdr:to>
      <xdr:col>3</xdr:col>
      <xdr:colOff>0</xdr:colOff>
      <xdr:row>20</xdr:row>
      <xdr:rowOff>9528</xdr:rowOff>
    </xdr:to>
    <xdr:sp macro="" textlink="">
      <xdr:nvSpPr>
        <xdr:cNvPr id="5" name="Prostokąt: ścięte rogi u góry 4">
          <a:extLst>
            <a:ext uri="{FF2B5EF4-FFF2-40B4-BE49-F238E27FC236}">
              <a16:creationId xmlns="" xmlns:a16="http://schemas.microsoft.com/office/drawing/2014/main" id="{7CA94C33-4614-471F-B832-3BF8AFC77741}"/>
            </a:ext>
          </a:extLst>
        </xdr:cNvPr>
        <xdr:cNvSpPr/>
      </xdr:nvSpPr>
      <xdr:spPr>
        <a:xfrm rot="5400000">
          <a:off x="1394420" y="3154168"/>
          <a:ext cx="539353" cy="315118"/>
        </a:xfrm>
        <a:prstGeom prst="snip2Same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38100</xdr:colOff>
      <xdr:row>20</xdr:row>
      <xdr:rowOff>142875</xdr:rowOff>
    </xdr:from>
    <xdr:to>
      <xdr:col>3</xdr:col>
      <xdr:colOff>542925</xdr:colOff>
      <xdr:row>21</xdr:row>
      <xdr:rowOff>28575</xdr:rowOff>
    </xdr:to>
    <xdr:sp macro="" textlink="">
      <xdr:nvSpPr>
        <xdr:cNvPr id="6" name="Prostokąt 5">
          <a:extLst>
            <a:ext uri="{FF2B5EF4-FFF2-40B4-BE49-F238E27FC236}">
              <a16:creationId xmlns="" xmlns:a16="http://schemas.microsoft.com/office/drawing/2014/main" id="{AF25F432-CC43-4CF3-86F1-88C8B0B676B4}"/>
            </a:ext>
          </a:extLst>
        </xdr:cNvPr>
        <xdr:cNvSpPr/>
      </xdr:nvSpPr>
      <xdr:spPr>
        <a:xfrm>
          <a:off x="1866900" y="3762375"/>
          <a:ext cx="504825" cy="66675"/>
        </a:xfrm>
        <a:prstGeom prst="rect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</xdr:col>
      <xdr:colOff>360362</xdr:colOff>
      <xdr:row>16</xdr:row>
      <xdr:rowOff>125014</xdr:rowOff>
    </xdr:from>
    <xdr:to>
      <xdr:col>1</xdr:col>
      <xdr:colOff>514745</xdr:colOff>
      <xdr:row>20</xdr:row>
      <xdr:rowOff>59530</xdr:rowOff>
    </xdr:to>
    <xdr:sp macro="" textlink="">
      <xdr:nvSpPr>
        <xdr:cNvPr id="7" name="pole tekstowe 6">
          <a:extLst>
            <a:ext uri="{FF2B5EF4-FFF2-40B4-BE49-F238E27FC236}">
              <a16:creationId xmlns="" xmlns:a16="http://schemas.microsoft.com/office/drawing/2014/main" id="{B4867079-EC87-4756-81CA-EEFD91FCD16E}"/>
            </a:ext>
          </a:extLst>
        </xdr:cNvPr>
        <xdr:cNvSpPr txBox="1"/>
      </xdr:nvSpPr>
      <xdr:spPr>
        <a:xfrm rot="16200000">
          <a:off x="720327" y="3229768"/>
          <a:ext cx="648891" cy="1543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/>
            <a:t>UMYWALKA</a:t>
          </a:r>
        </a:p>
      </xdr:txBody>
    </xdr:sp>
    <xdr:clientData/>
  </xdr:twoCellAnchor>
  <xdr:twoCellAnchor>
    <xdr:from>
      <xdr:col>1</xdr:col>
      <xdr:colOff>141222</xdr:colOff>
      <xdr:row>11</xdr:row>
      <xdr:rowOff>152613</xdr:rowOff>
    </xdr:from>
    <xdr:to>
      <xdr:col>2</xdr:col>
      <xdr:colOff>40417</xdr:colOff>
      <xdr:row>12</xdr:row>
      <xdr:rowOff>116080</xdr:rowOff>
    </xdr:to>
    <xdr:sp macro="" textlink="">
      <xdr:nvSpPr>
        <xdr:cNvPr id="8" name="pole tekstowe 7">
          <a:extLst>
            <a:ext uri="{FF2B5EF4-FFF2-40B4-BE49-F238E27FC236}">
              <a16:creationId xmlns="" xmlns:a16="http://schemas.microsoft.com/office/drawing/2014/main" id="{433B896F-244F-4BAD-B07E-4A750F5F0327}"/>
            </a:ext>
          </a:extLst>
        </xdr:cNvPr>
        <xdr:cNvSpPr txBox="1"/>
      </xdr:nvSpPr>
      <xdr:spPr>
        <a:xfrm>
          <a:off x="752624" y="2134843"/>
          <a:ext cx="510597" cy="1436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/>
            <a:t>WC</a:t>
          </a:r>
        </a:p>
      </xdr:txBody>
    </xdr:sp>
    <xdr:clientData/>
  </xdr:twoCellAnchor>
  <xdr:twoCellAnchor>
    <xdr:from>
      <xdr:col>2</xdr:col>
      <xdr:colOff>529828</xdr:colOff>
      <xdr:row>22</xdr:row>
      <xdr:rowOff>41671</xdr:rowOff>
    </xdr:from>
    <xdr:to>
      <xdr:col>4</xdr:col>
      <xdr:colOff>23812</xdr:colOff>
      <xdr:row>22</xdr:row>
      <xdr:rowOff>142874</xdr:rowOff>
    </xdr:to>
    <xdr:sp macro="" textlink="">
      <xdr:nvSpPr>
        <xdr:cNvPr id="9" name="pole tekstowe 8">
          <a:extLst>
            <a:ext uri="{FF2B5EF4-FFF2-40B4-BE49-F238E27FC236}">
              <a16:creationId xmlns="" xmlns:a16="http://schemas.microsoft.com/office/drawing/2014/main" id="{42D77B6E-EEA3-46A9-8B96-A4F589A98397}"/>
            </a:ext>
          </a:extLst>
        </xdr:cNvPr>
        <xdr:cNvSpPr txBox="1"/>
      </xdr:nvSpPr>
      <xdr:spPr>
        <a:xfrm>
          <a:off x="1744266" y="3970734"/>
          <a:ext cx="708421" cy="10120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/>
            <a:t>GRZEJNIK EL</a:t>
          </a:r>
        </a:p>
      </xdr:txBody>
    </xdr:sp>
    <xdr:clientData/>
  </xdr:twoCellAnchor>
  <xdr:twoCellAnchor>
    <xdr:from>
      <xdr:col>1</xdr:col>
      <xdr:colOff>514746</xdr:colOff>
      <xdr:row>18</xdr:row>
      <xdr:rowOff>86121</xdr:rowOff>
    </xdr:from>
    <xdr:to>
      <xdr:col>2</xdr:col>
      <xdr:colOff>276621</xdr:colOff>
      <xdr:row>18</xdr:row>
      <xdr:rowOff>87509</xdr:rowOff>
    </xdr:to>
    <xdr:cxnSp macro="">
      <xdr:nvCxnSpPr>
        <xdr:cNvPr id="11" name="Łącznik prosty ze strzałką 10">
          <a:extLst>
            <a:ext uri="{FF2B5EF4-FFF2-40B4-BE49-F238E27FC236}">
              <a16:creationId xmlns="" xmlns:a16="http://schemas.microsoft.com/office/drawing/2014/main" id="{3C3EBE80-FCE5-4866-9145-6B6E2060E154}"/>
            </a:ext>
          </a:extLst>
        </xdr:cNvPr>
        <xdr:cNvCxnSpPr>
          <a:stCxn id="7" idx="2"/>
        </xdr:cNvCxnSpPr>
      </xdr:nvCxnSpPr>
      <xdr:spPr>
        <a:xfrm flipV="1">
          <a:off x="1121965" y="3303984"/>
          <a:ext cx="372269" cy="1388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51487</xdr:colOff>
      <xdr:row>12</xdr:row>
      <xdr:rowOff>44966</xdr:rowOff>
    </xdr:from>
    <xdr:to>
      <xdr:col>2</xdr:col>
      <xdr:colOff>502079</xdr:colOff>
      <xdr:row>12</xdr:row>
      <xdr:rowOff>45051</xdr:rowOff>
    </xdr:to>
    <xdr:cxnSp macro="">
      <xdr:nvCxnSpPr>
        <xdr:cNvPr id="15" name="Łącznik prosty ze strzałką 14">
          <a:extLst>
            <a:ext uri="{FF2B5EF4-FFF2-40B4-BE49-F238E27FC236}">
              <a16:creationId xmlns="" xmlns:a16="http://schemas.microsoft.com/office/drawing/2014/main" id="{084230BA-4271-458B-B7C1-E60F928FE5AD}"/>
            </a:ext>
          </a:extLst>
        </xdr:cNvPr>
        <xdr:cNvCxnSpPr/>
      </xdr:nvCxnSpPr>
      <xdr:spPr>
        <a:xfrm flipV="1">
          <a:off x="1274291" y="2207398"/>
          <a:ext cx="450592" cy="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255361</xdr:colOff>
      <xdr:row>21</xdr:row>
      <xdr:rowOff>32543</xdr:rowOff>
    </xdr:from>
    <xdr:to>
      <xdr:col>3</xdr:col>
      <xdr:colOff>255588</xdr:colOff>
      <xdr:row>22</xdr:row>
      <xdr:rowOff>40595</xdr:rowOff>
    </xdr:to>
    <xdr:cxnSp macro="">
      <xdr:nvCxnSpPr>
        <xdr:cNvPr id="19" name="Łącznik prosty ze strzałką 18">
          <a:extLst>
            <a:ext uri="{FF2B5EF4-FFF2-40B4-BE49-F238E27FC236}">
              <a16:creationId xmlns="" xmlns:a16="http://schemas.microsoft.com/office/drawing/2014/main" id="{0EB95FEB-092E-4B07-BC1A-9A9DF9FFD2B0}"/>
            </a:ext>
          </a:extLst>
        </xdr:cNvPr>
        <xdr:cNvCxnSpPr/>
      </xdr:nvCxnSpPr>
      <xdr:spPr>
        <a:xfrm flipV="1">
          <a:off x="2082120" y="3818731"/>
          <a:ext cx="227" cy="1883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308919</xdr:colOff>
      <xdr:row>14</xdr:row>
      <xdr:rowOff>109408</xdr:rowOff>
    </xdr:from>
    <xdr:to>
      <xdr:col>3</xdr:col>
      <xdr:colOff>588920</xdr:colOff>
      <xdr:row>16</xdr:row>
      <xdr:rowOff>119020</xdr:rowOff>
    </xdr:to>
    <xdr:sp macro="" textlink="">
      <xdr:nvSpPr>
        <xdr:cNvPr id="21" name="pole tekstowe 20">
          <a:extLst>
            <a:ext uri="{FF2B5EF4-FFF2-40B4-BE49-F238E27FC236}">
              <a16:creationId xmlns="" xmlns:a16="http://schemas.microsoft.com/office/drawing/2014/main" id="{02B13FDC-D364-4896-967D-5718FC2F0A87}"/>
            </a:ext>
          </a:extLst>
        </xdr:cNvPr>
        <xdr:cNvSpPr txBox="1"/>
      </xdr:nvSpPr>
      <xdr:spPr>
        <a:xfrm>
          <a:off x="1531723" y="2632246"/>
          <a:ext cx="891403" cy="3700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/>
            <a:t>POMIESZCZENIE SANITARNE</a:t>
          </a:r>
        </a:p>
      </xdr:txBody>
    </xdr:sp>
    <xdr:clientData/>
  </xdr:twoCellAnchor>
  <xdr:twoCellAnchor>
    <xdr:from>
      <xdr:col>1</xdr:col>
      <xdr:colOff>239987</xdr:colOff>
      <xdr:row>10</xdr:row>
      <xdr:rowOff>128976</xdr:rowOff>
    </xdr:from>
    <xdr:to>
      <xdr:col>3</xdr:col>
      <xdr:colOff>104449</xdr:colOff>
      <xdr:row>11</xdr:row>
      <xdr:rowOff>47385</xdr:rowOff>
    </xdr:to>
    <xdr:sp macro="" textlink="">
      <xdr:nvSpPr>
        <xdr:cNvPr id="22" name="Strzałka: w górę 21">
          <a:extLst>
            <a:ext uri="{FF2B5EF4-FFF2-40B4-BE49-F238E27FC236}">
              <a16:creationId xmlns="" xmlns:a16="http://schemas.microsoft.com/office/drawing/2014/main" id="{6C7DC62C-4A48-40B3-82AB-6121877D0785}"/>
            </a:ext>
          </a:extLst>
        </xdr:cNvPr>
        <xdr:cNvSpPr/>
      </xdr:nvSpPr>
      <xdr:spPr>
        <a:xfrm rot="16200000">
          <a:off x="1345231" y="1431940"/>
          <a:ext cx="98126" cy="1086537"/>
        </a:xfrm>
        <a:prstGeom prst="upArrow">
          <a:avLst/>
        </a:prstGeom>
        <a:solidFill>
          <a:schemeClr val="accent2">
            <a:lumMod val="5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222078</xdr:colOff>
      <xdr:row>5</xdr:row>
      <xdr:rowOff>173766</xdr:rowOff>
    </xdr:from>
    <xdr:to>
      <xdr:col>5</xdr:col>
      <xdr:colOff>321791</xdr:colOff>
      <xdr:row>8</xdr:row>
      <xdr:rowOff>51486</xdr:rowOff>
    </xdr:to>
    <xdr:sp macro="" textlink="">
      <xdr:nvSpPr>
        <xdr:cNvPr id="24" name="pole tekstowe 23">
          <a:extLst>
            <a:ext uri="{FF2B5EF4-FFF2-40B4-BE49-F238E27FC236}">
              <a16:creationId xmlns="" xmlns:a16="http://schemas.microsoft.com/office/drawing/2014/main" id="{6803B52D-B752-41E1-8A04-E1681067E55E}"/>
            </a:ext>
          </a:extLst>
        </xdr:cNvPr>
        <xdr:cNvSpPr txBox="1"/>
      </xdr:nvSpPr>
      <xdr:spPr>
        <a:xfrm>
          <a:off x="2056284" y="1074780"/>
          <a:ext cx="1322517" cy="4183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>
              <a:solidFill>
                <a:schemeClr val="accent2">
                  <a:lumMod val="50000"/>
                </a:schemeClr>
              </a:solidFill>
            </a:rPr>
            <a:t>PODŁACZENIE DO KANALIZACJI</a:t>
          </a:r>
        </a:p>
      </xdr:txBody>
    </xdr:sp>
    <xdr:clientData/>
  </xdr:twoCellAnchor>
  <xdr:twoCellAnchor>
    <xdr:from>
      <xdr:col>4</xdr:col>
      <xdr:colOff>345904</xdr:colOff>
      <xdr:row>11</xdr:row>
      <xdr:rowOff>17677</xdr:rowOff>
    </xdr:from>
    <xdr:to>
      <xdr:col>5</xdr:col>
      <xdr:colOff>8067</xdr:colOff>
      <xdr:row>16</xdr:row>
      <xdr:rowOff>27374</xdr:rowOff>
    </xdr:to>
    <xdr:sp macro="" textlink="">
      <xdr:nvSpPr>
        <xdr:cNvPr id="27" name="pole tekstowe 26">
          <a:extLst>
            <a:ext uri="{FF2B5EF4-FFF2-40B4-BE49-F238E27FC236}">
              <a16:creationId xmlns="" xmlns:a16="http://schemas.microsoft.com/office/drawing/2014/main" id="{14BFC963-F823-469D-B72C-4DE5959A8007}"/>
            </a:ext>
          </a:extLst>
        </xdr:cNvPr>
        <xdr:cNvSpPr txBox="1"/>
      </xdr:nvSpPr>
      <xdr:spPr>
        <a:xfrm rot="16200000">
          <a:off x="2472940" y="2318479"/>
          <a:ext cx="910710" cy="2735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>
              <a:solidFill>
                <a:sysClr val="windowText" lastClr="000000"/>
              </a:solidFill>
            </a:rPr>
            <a:t>CHLOROWNIA</a:t>
          </a:r>
        </a:p>
      </xdr:txBody>
    </xdr:sp>
    <xdr:clientData/>
  </xdr:twoCellAnchor>
  <xdr:twoCellAnchor>
    <xdr:from>
      <xdr:col>4</xdr:col>
      <xdr:colOff>75661</xdr:colOff>
      <xdr:row>14</xdr:row>
      <xdr:rowOff>98427</xdr:rowOff>
    </xdr:from>
    <xdr:to>
      <xdr:col>4</xdr:col>
      <xdr:colOff>232443</xdr:colOff>
      <xdr:row>15</xdr:row>
      <xdr:rowOff>178635</xdr:rowOff>
    </xdr:to>
    <xdr:sp macro="" textlink="">
      <xdr:nvSpPr>
        <xdr:cNvPr id="29" name="Prostokąt: ścięte rogi u góry 28">
          <a:extLst>
            <a:ext uri="{FF2B5EF4-FFF2-40B4-BE49-F238E27FC236}">
              <a16:creationId xmlns="" xmlns:a16="http://schemas.microsoft.com/office/drawing/2014/main" id="{34820363-ED19-4A08-AB51-12798EF3D6D3}"/>
            </a:ext>
          </a:extLst>
        </xdr:cNvPr>
        <xdr:cNvSpPr/>
      </xdr:nvSpPr>
      <xdr:spPr>
        <a:xfrm rot="5400000">
          <a:off x="2470132" y="2677009"/>
          <a:ext cx="260681" cy="156782"/>
        </a:xfrm>
        <a:prstGeom prst="snip2Same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181672</xdr:colOff>
      <xdr:row>17</xdr:row>
      <xdr:rowOff>91430</xdr:rowOff>
    </xdr:from>
    <xdr:to>
      <xdr:col>5</xdr:col>
      <xdr:colOff>207988</xdr:colOff>
      <xdr:row>18</xdr:row>
      <xdr:rowOff>33150</xdr:rowOff>
    </xdr:to>
    <xdr:sp macro="" textlink="">
      <xdr:nvSpPr>
        <xdr:cNvPr id="32" name="pole tekstowe 31">
          <a:extLst>
            <a:ext uri="{FF2B5EF4-FFF2-40B4-BE49-F238E27FC236}">
              <a16:creationId xmlns="" xmlns:a16="http://schemas.microsoft.com/office/drawing/2014/main" id="{E259CFB0-20A6-48E4-820F-C8EC0EC80371}"/>
            </a:ext>
          </a:extLst>
        </xdr:cNvPr>
        <xdr:cNvSpPr txBox="1"/>
      </xdr:nvSpPr>
      <xdr:spPr>
        <a:xfrm>
          <a:off x="2628093" y="3159483"/>
          <a:ext cx="637921" cy="1221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/>
            <a:t>UMYWALKA</a:t>
          </a:r>
        </a:p>
      </xdr:txBody>
    </xdr:sp>
    <xdr:clientData/>
  </xdr:twoCellAnchor>
  <xdr:twoCellAnchor>
    <xdr:from>
      <xdr:col>4</xdr:col>
      <xdr:colOff>245645</xdr:colOff>
      <xdr:row>16</xdr:row>
      <xdr:rowOff>0</xdr:rowOff>
    </xdr:from>
    <xdr:to>
      <xdr:col>4</xdr:col>
      <xdr:colOff>491290</xdr:colOff>
      <xdr:row>17</xdr:row>
      <xdr:rowOff>75197</xdr:rowOff>
    </xdr:to>
    <xdr:cxnSp macro="">
      <xdr:nvCxnSpPr>
        <xdr:cNvPr id="34" name="Łącznik prosty ze strzałką 33">
          <a:extLst>
            <a:ext uri="{FF2B5EF4-FFF2-40B4-BE49-F238E27FC236}">
              <a16:creationId xmlns="" xmlns:a16="http://schemas.microsoft.com/office/drawing/2014/main" id="{A7649B7E-DDB1-4C9A-A4F1-D3ABF4BF214E}"/>
            </a:ext>
          </a:extLst>
        </xdr:cNvPr>
        <xdr:cNvCxnSpPr/>
      </xdr:nvCxnSpPr>
      <xdr:spPr>
        <a:xfrm flipH="1" flipV="1">
          <a:off x="2692066" y="2887579"/>
          <a:ext cx="245645" cy="25567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100264</xdr:colOff>
      <xdr:row>13</xdr:row>
      <xdr:rowOff>55145</xdr:rowOff>
    </xdr:from>
    <xdr:to>
      <xdr:col>4</xdr:col>
      <xdr:colOff>182312</xdr:colOff>
      <xdr:row>14</xdr:row>
      <xdr:rowOff>65171</xdr:rowOff>
    </xdr:to>
    <xdr:sp macro="" textlink="">
      <xdr:nvSpPr>
        <xdr:cNvPr id="35" name="Owal 34">
          <a:extLst>
            <a:ext uri="{FF2B5EF4-FFF2-40B4-BE49-F238E27FC236}">
              <a16:creationId xmlns="" xmlns:a16="http://schemas.microsoft.com/office/drawing/2014/main" id="{8894BDCF-BBAF-4EB3-BBF1-53C54EEBA413}"/>
            </a:ext>
          </a:extLst>
        </xdr:cNvPr>
        <xdr:cNvSpPr/>
      </xdr:nvSpPr>
      <xdr:spPr>
        <a:xfrm>
          <a:off x="2546685" y="2401303"/>
          <a:ext cx="82048" cy="190500"/>
        </a:xfrm>
        <a:prstGeom prst="ellipse">
          <a:avLst/>
        </a:prstGeom>
        <a:ln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86812</xdr:colOff>
      <xdr:row>8</xdr:row>
      <xdr:rowOff>157247</xdr:rowOff>
    </xdr:from>
    <xdr:to>
      <xdr:col>4</xdr:col>
      <xdr:colOff>213979</xdr:colOff>
      <xdr:row>12</xdr:row>
      <xdr:rowOff>167273</xdr:rowOff>
    </xdr:to>
    <xdr:sp macro="" textlink="">
      <xdr:nvSpPr>
        <xdr:cNvPr id="36" name="pole tekstowe 35">
          <a:extLst>
            <a:ext uri="{FF2B5EF4-FFF2-40B4-BE49-F238E27FC236}">
              <a16:creationId xmlns="" xmlns:a16="http://schemas.microsoft.com/office/drawing/2014/main" id="{CA94FD89-AEAA-448A-9895-5043EA0C82B2}"/>
            </a:ext>
          </a:extLst>
        </xdr:cNvPr>
        <xdr:cNvSpPr txBox="1"/>
      </xdr:nvSpPr>
      <xdr:spPr>
        <a:xfrm rot="16200000">
          <a:off x="2230856" y="1903413"/>
          <a:ext cx="731921" cy="127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"/>
            <a:t>OCZOMYJKA</a:t>
          </a:r>
        </a:p>
      </xdr:txBody>
    </xdr:sp>
    <xdr:clientData/>
  </xdr:twoCellAnchor>
  <xdr:twoCellAnchor>
    <xdr:from>
      <xdr:col>17</xdr:col>
      <xdr:colOff>17972</xdr:colOff>
      <xdr:row>7</xdr:row>
      <xdr:rowOff>89858</xdr:rowOff>
    </xdr:from>
    <xdr:to>
      <xdr:col>19</xdr:col>
      <xdr:colOff>589891</xdr:colOff>
      <xdr:row>20</xdr:row>
      <xdr:rowOff>99383</xdr:rowOff>
    </xdr:to>
    <xdr:sp macro="" textlink="">
      <xdr:nvSpPr>
        <xdr:cNvPr id="39" name="Strzałka: wygięta 38">
          <a:extLst>
            <a:ext uri="{FF2B5EF4-FFF2-40B4-BE49-F238E27FC236}">
              <a16:creationId xmlns="" xmlns:a16="http://schemas.microsoft.com/office/drawing/2014/main" id="{140D3CFB-E3CF-4294-B404-652D622D3A0E}"/>
            </a:ext>
          </a:extLst>
        </xdr:cNvPr>
        <xdr:cNvSpPr/>
      </xdr:nvSpPr>
      <xdr:spPr>
        <a:xfrm rot="5400000">
          <a:off x="10129688" y="1623803"/>
          <a:ext cx="2345846" cy="1793994"/>
        </a:xfrm>
        <a:prstGeom prst="bentArrow">
          <a:avLst/>
        </a:prstGeom>
        <a:solidFill>
          <a:schemeClr val="accent6">
            <a:lumMod val="75000"/>
          </a:schemeClr>
        </a:solidFill>
        <a:ln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chemeClr val="tx1"/>
            </a:solidFill>
          </a:endParaRPr>
        </a:p>
      </xdr:txBody>
    </xdr:sp>
    <xdr:clientData/>
  </xdr:twoCellAnchor>
  <xdr:twoCellAnchor>
    <xdr:from>
      <xdr:col>17</xdr:col>
      <xdr:colOff>254778</xdr:colOff>
      <xdr:row>8</xdr:row>
      <xdr:rowOff>30133</xdr:rowOff>
    </xdr:from>
    <xdr:to>
      <xdr:col>18</xdr:col>
      <xdr:colOff>395379</xdr:colOff>
      <xdr:row>9</xdr:row>
      <xdr:rowOff>75062</xdr:rowOff>
    </xdr:to>
    <xdr:sp macro="" textlink="">
      <xdr:nvSpPr>
        <xdr:cNvPr id="40" name="pole tekstowe 39">
          <a:extLst>
            <a:ext uri="{FF2B5EF4-FFF2-40B4-BE49-F238E27FC236}">
              <a16:creationId xmlns="" xmlns:a16="http://schemas.microsoft.com/office/drawing/2014/main" id="{043EC197-4BBA-4AB3-AE0C-7866921538D0}"/>
            </a:ext>
          </a:extLst>
        </xdr:cNvPr>
        <xdr:cNvSpPr txBox="1"/>
      </xdr:nvSpPr>
      <xdr:spPr>
        <a:xfrm>
          <a:off x="10642420" y="1467869"/>
          <a:ext cx="751638" cy="224646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LEELOO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2"/>
  <sheetViews>
    <sheetView tabSelected="1" view="pageBreakPreview" topLeftCell="A34" zoomScale="70" zoomScaleNormal="70" zoomScaleSheetLayoutView="70" workbookViewId="0">
      <selection activeCell="L70" sqref="L70"/>
    </sheetView>
  </sheetViews>
  <sheetFormatPr defaultColWidth="8.6640625" defaultRowHeight="13.8" x14ac:dyDescent="0.25"/>
  <cols>
    <col min="1" max="1" width="7" style="1" customWidth="1"/>
    <col min="2" max="2" width="12.88671875" style="92" customWidth="1"/>
    <col min="3" max="3" width="47" style="86" customWidth="1"/>
    <col min="4" max="4" width="13.21875" style="2" customWidth="1"/>
    <col min="5" max="5" width="11" style="1" customWidth="1"/>
    <col min="6" max="6" width="16.88671875" style="33" customWidth="1"/>
    <col min="7" max="7" width="13.88671875" style="33" customWidth="1"/>
    <col min="8" max="8" width="13.21875" style="46" customWidth="1"/>
    <col min="9" max="9" width="16.21875" style="48" customWidth="1"/>
    <col min="10" max="10" width="11.5546875" style="55" customWidth="1"/>
    <col min="11" max="11" width="18" style="78" bestFit="1" customWidth="1"/>
    <col min="12" max="12" width="20.109375" style="1" customWidth="1"/>
    <col min="13" max="13" width="12.88671875" style="28" customWidth="1"/>
    <col min="14" max="14" width="11.44140625" style="28" bestFit="1" customWidth="1"/>
    <col min="15" max="15" width="42.33203125" style="28" customWidth="1"/>
    <col min="16" max="16" width="14.88671875" style="28" bestFit="1" customWidth="1"/>
    <col min="17" max="16384" width="8.6640625" style="28"/>
  </cols>
  <sheetData>
    <row r="1" spans="1:18" ht="38.4" customHeight="1" x14ac:dyDescent="0.25">
      <c r="A1" s="175" t="s">
        <v>125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8" ht="28.2" customHeight="1" x14ac:dyDescent="0.25">
      <c r="A2" s="179" t="s">
        <v>145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8" s="29" customFormat="1" ht="24.9" customHeight="1" x14ac:dyDescent="0.25">
      <c r="A3" s="121" t="s">
        <v>0</v>
      </c>
      <c r="B3" s="122" t="s">
        <v>1</v>
      </c>
      <c r="C3" s="123" t="s">
        <v>2</v>
      </c>
      <c r="D3" s="124"/>
      <c r="E3" s="121" t="s">
        <v>3</v>
      </c>
      <c r="F3" s="125" t="s">
        <v>4</v>
      </c>
      <c r="G3" s="126" t="s">
        <v>5</v>
      </c>
      <c r="H3" s="190" t="s">
        <v>113</v>
      </c>
      <c r="I3" s="190"/>
      <c r="J3" s="127" t="s">
        <v>48</v>
      </c>
      <c r="K3" s="128" t="s">
        <v>103</v>
      </c>
      <c r="L3" s="43"/>
    </row>
    <row r="4" spans="1:18" s="29" customFormat="1" ht="58.8" customHeight="1" x14ac:dyDescent="0.25">
      <c r="A4" s="118">
        <v>1</v>
      </c>
      <c r="B4" s="104" t="s">
        <v>6</v>
      </c>
      <c r="C4" s="105" t="s">
        <v>7</v>
      </c>
      <c r="D4" s="106"/>
      <c r="E4" s="107" t="s">
        <v>8</v>
      </c>
      <c r="F4" s="108">
        <v>1</v>
      </c>
      <c r="G4" s="111"/>
      <c r="H4" s="180" t="s">
        <v>75</v>
      </c>
      <c r="I4" s="180"/>
      <c r="J4" s="110">
        <v>0</v>
      </c>
      <c r="K4" s="129"/>
      <c r="L4" s="43"/>
    </row>
    <row r="5" spans="1:18" s="29" customFormat="1" ht="58.8" customHeight="1" x14ac:dyDescent="0.25">
      <c r="A5" s="118">
        <f>A4+1</f>
        <v>2</v>
      </c>
      <c r="B5" s="104" t="s">
        <v>9</v>
      </c>
      <c r="C5" s="105" t="s">
        <v>10</v>
      </c>
      <c r="D5" s="106"/>
      <c r="E5" s="107" t="s">
        <v>8</v>
      </c>
      <c r="F5" s="108">
        <v>1</v>
      </c>
      <c r="G5" s="111"/>
      <c r="H5" s="180" t="s">
        <v>111</v>
      </c>
      <c r="I5" s="180"/>
      <c r="J5" s="110">
        <f>145*2.5*1.5</f>
        <v>543.75</v>
      </c>
      <c r="K5" s="119"/>
      <c r="L5" s="58"/>
    </row>
    <row r="6" spans="1:18" s="29" customFormat="1" ht="58.8" customHeight="1" x14ac:dyDescent="0.25">
      <c r="A6" s="118">
        <f t="shared" ref="A6:A22" si="0">A5+1</f>
        <v>3</v>
      </c>
      <c r="B6" s="104" t="s">
        <v>11</v>
      </c>
      <c r="C6" s="105" t="s">
        <v>12</v>
      </c>
      <c r="D6" s="106"/>
      <c r="E6" s="107" t="s">
        <v>8</v>
      </c>
      <c r="F6" s="108">
        <v>1</v>
      </c>
      <c r="G6" s="111"/>
      <c r="H6" s="180" t="s">
        <v>112</v>
      </c>
      <c r="I6" s="180"/>
      <c r="J6" s="110">
        <f>455*2.5*1.75</f>
        <v>1990.625</v>
      </c>
      <c r="K6" s="119"/>
      <c r="L6" s="49"/>
    </row>
    <row r="7" spans="1:18" s="29" customFormat="1" ht="34.200000000000003" customHeight="1" x14ac:dyDescent="0.25">
      <c r="A7" s="118">
        <f t="shared" si="0"/>
        <v>4</v>
      </c>
      <c r="B7" s="104" t="s">
        <v>13</v>
      </c>
      <c r="C7" s="105" t="s">
        <v>14</v>
      </c>
      <c r="D7" s="106"/>
      <c r="E7" s="107" t="s">
        <v>15</v>
      </c>
      <c r="F7" s="108">
        <v>1</v>
      </c>
      <c r="G7" s="111"/>
      <c r="H7" s="180" t="s">
        <v>114</v>
      </c>
      <c r="I7" s="180"/>
      <c r="J7" s="110">
        <v>561</v>
      </c>
      <c r="K7" s="119"/>
      <c r="L7" s="49"/>
    </row>
    <row r="8" spans="1:18" s="29" customFormat="1" ht="32.4" customHeight="1" x14ac:dyDescent="0.25">
      <c r="A8" s="118">
        <f t="shared" si="0"/>
        <v>5</v>
      </c>
      <c r="B8" s="104" t="s">
        <v>16</v>
      </c>
      <c r="C8" s="105" t="s">
        <v>17</v>
      </c>
      <c r="D8" s="106"/>
      <c r="E8" s="107" t="s">
        <v>15</v>
      </c>
      <c r="F8" s="108">
        <v>1</v>
      </c>
      <c r="G8" s="111"/>
      <c r="H8" s="191">
        <v>0</v>
      </c>
      <c r="I8" s="191"/>
      <c r="J8" s="110">
        <v>0</v>
      </c>
      <c r="K8" s="119"/>
      <c r="L8" s="49"/>
    </row>
    <row r="9" spans="1:18" s="29" customFormat="1" ht="44.4" customHeight="1" x14ac:dyDescent="0.25">
      <c r="A9" s="118">
        <f t="shared" si="0"/>
        <v>6</v>
      </c>
      <c r="B9" s="104" t="s">
        <v>18</v>
      </c>
      <c r="C9" s="105" t="s">
        <v>19</v>
      </c>
      <c r="D9" s="106"/>
      <c r="E9" s="107" t="s">
        <v>20</v>
      </c>
      <c r="F9" s="108">
        <v>1</v>
      </c>
      <c r="G9" s="111"/>
      <c r="H9" s="180" t="s">
        <v>110</v>
      </c>
      <c r="I9" s="180"/>
      <c r="J9" s="110">
        <v>6</v>
      </c>
      <c r="K9" s="119"/>
      <c r="L9" s="49"/>
    </row>
    <row r="10" spans="1:18" s="29" customFormat="1" ht="44.4" customHeight="1" x14ac:dyDescent="0.25">
      <c r="A10" s="118">
        <f t="shared" si="0"/>
        <v>7</v>
      </c>
      <c r="B10" s="104" t="s">
        <v>21</v>
      </c>
      <c r="C10" s="105" t="s">
        <v>22</v>
      </c>
      <c r="D10" s="106"/>
      <c r="E10" s="107" t="s">
        <v>23</v>
      </c>
      <c r="F10" s="108">
        <v>1</v>
      </c>
      <c r="G10" s="111"/>
      <c r="H10" s="180" t="s">
        <v>49</v>
      </c>
      <c r="I10" s="180"/>
      <c r="J10" s="110">
        <v>10</v>
      </c>
      <c r="K10" s="119"/>
      <c r="L10" s="49"/>
    </row>
    <row r="11" spans="1:18" s="29" customFormat="1" ht="44.4" customHeight="1" x14ac:dyDescent="0.25">
      <c r="A11" s="118">
        <f t="shared" si="0"/>
        <v>8</v>
      </c>
      <c r="B11" s="104" t="s">
        <v>24</v>
      </c>
      <c r="C11" s="105" t="s">
        <v>25</v>
      </c>
      <c r="D11" s="106"/>
      <c r="E11" s="106" t="s">
        <v>26</v>
      </c>
      <c r="F11" s="108">
        <v>-1</v>
      </c>
      <c r="G11" s="111"/>
      <c r="H11" s="180" t="s">
        <v>75</v>
      </c>
      <c r="I11" s="180"/>
      <c r="J11" s="110">
        <v>0</v>
      </c>
      <c r="K11" s="116"/>
      <c r="L11" s="49"/>
      <c r="P11" s="182"/>
      <c r="Q11" s="182"/>
      <c r="R11" s="182"/>
    </row>
    <row r="12" spans="1:18" s="29" customFormat="1" ht="24.6" customHeight="1" x14ac:dyDescent="0.25">
      <c r="A12" s="118">
        <f t="shared" si="0"/>
        <v>9</v>
      </c>
      <c r="B12" s="104" t="s">
        <v>115</v>
      </c>
      <c r="C12" s="105" t="s">
        <v>69</v>
      </c>
      <c r="D12" s="106"/>
      <c r="E12" s="107" t="s">
        <v>20</v>
      </c>
      <c r="F12" s="108">
        <v>3</v>
      </c>
      <c r="G12" s="111"/>
      <c r="H12" s="180" t="s">
        <v>76</v>
      </c>
      <c r="I12" s="180"/>
      <c r="J12" s="110">
        <v>3</v>
      </c>
      <c r="K12" s="116"/>
      <c r="L12" s="49"/>
    </row>
    <row r="13" spans="1:18" s="29" customFormat="1" ht="44.4" customHeight="1" x14ac:dyDescent="0.25">
      <c r="A13" s="118">
        <f t="shared" si="0"/>
        <v>10</v>
      </c>
      <c r="B13" s="104" t="s">
        <v>29</v>
      </c>
      <c r="C13" s="105" t="s">
        <v>30</v>
      </c>
      <c r="D13" s="106"/>
      <c r="E13" s="107" t="s">
        <v>15</v>
      </c>
      <c r="F13" s="108">
        <v>4</v>
      </c>
      <c r="G13" s="111"/>
      <c r="H13" s="180" t="s">
        <v>74</v>
      </c>
      <c r="I13" s="180"/>
      <c r="J13" s="110">
        <v>20</v>
      </c>
      <c r="K13" s="119"/>
      <c r="L13" s="49"/>
    </row>
    <row r="14" spans="1:18" s="30" customFormat="1" ht="44.4" customHeight="1" x14ac:dyDescent="0.25">
      <c r="A14" s="118">
        <f t="shared" si="0"/>
        <v>11</v>
      </c>
      <c r="B14" s="104" t="s">
        <v>31</v>
      </c>
      <c r="C14" s="105" t="s">
        <v>32</v>
      </c>
      <c r="D14" s="107"/>
      <c r="E14" s="107" t="s">
        <v>15</v>
      </c>
      <c r="F14" s="108">
        <v>1</v>
      </c>
      <c r="G14" s="111"/>
      <c r="H14" s="172" t="s">
        <v>79</v>
      </c>
      <c r="I14" s="172"/>
      <c r="J14" s="110">
        <v>20</v>
      </c>
      <c r="K14" s="119"/>
      <c r="L14" s="27"/>
    </row>
    <row r="15" spans="1:18" s="30" customFormat="1" ht="44.4" customHeight="1" x14ac:dyDescent="0.25">
      <c r="A15" s="118">
        <f t="shared" si="0"/>
        <v>12</v>
      </c>
      <c r="B15" s="104" t="s">
        <v>33</v>
      </c>
      <c r="C15" s="105" t="s">
        <v>34</v>
      </c>
      <c r="D15" s="107"/>
      <c r="E15" s="107" t="s">
        <v>15</v>
      </c>
      <c r="F15" s="108">
        <v>1</v>
      </c>
      <c r="G15" s="111"/>
      <c r="H15" s="180" t="s">
        <v>74</v>
      </c>
      <c r="I15" s="180"/>
      <c r="J15" s="110">
        <v>20</v>
      </c>
      <c r="K15" s="119"/>
      <c r="L15" s="50"/>
    </row>
    <row r="16" spans="1:18" s="30" customFormat="1" ht="44.4" customHeight="1" x14ac:dyDescent="0.25">
      <c r="A16" s="118">
        <f t="shared" si="0"/>
        <v>13</v>
      </c>
      <c r="B16" s="104" t="s">
        <v>35</v>
      </c>
      <c r="C16" s="105" t="s">
        <v>36</v>
      </c>
      <c r="D16" s="107"/>
      <c r="E16" s="107" t="s">
        <v>15</v>
      </c>
      <c r="F16" s="108">
        <v>1</v>
      </c>
      <c r="G16" s="111"/>
      <c r="H16" s="180" t="s">
        <v>80</v>
      </c>
      <c r="I16" s="180"/>
      <c r="J16" s="110">
        <v>40</v>
      </c>
      <c r="K16" s="119"/>
      <c r="L16" s="50"/>
    </row>
    <row r="17" spans="1:12" s="30" customFormat="1" ht="44.4" customHeight="1" x14ac:dyDescent="0.25">
      <c r="A17" s="118">
        <f t="shared" si="0"/>
        <v>14</v>
      </c>
      <c r="B17" s="104" t="s">
        <v>37</v>
      </c>
      <c r="C17" s="105" t="s">
        <v>38</v>
      </c>
      <c r="D17" s="107"/>
      <c r="E17" s="107" t="s">
        <v>15</v>
      </c>
      <c r="F17" s="108">
        <v>1</v>
      </c>
      <c r="G17" s="111"/>
      <c r="H17" s="172" t="s">
        <v>81</v>
      </c>
      <c r="I17" s="172"/>
      <c r="J17" s="110">
        <v>60</v>
      </c>
      <c r="K17" s="119"/>
      <c r="L17" s="50"/>
    </row>
    <row r="18" spans="1:12" s="30" customFormat="1" ht="44.4" customHeight="1" x14ac:dyDescent="0.25">
      <c r="A18" s="54">
        <f t="shared" si="0"/>
        <v>15</v>
      </c>
      <c r="B18" s="104" t="s">
        <v>39</v>
      </c>
      <c r="C18" s="105" t="s">
        <v>40</v>
      </c>
      <c r="D18" s="106"/>
      <c r="E18" s="106" t="s">
        <v>41</v>
      </c>
      <c r="F18" s="112">
        <v>1</v>
      </c>
      <c r="G18" s="113"/>
      <c r="H18" s="174"/>
      <c r="I18" s="174"/>
      <c r="J18" s="114"/>
      <c r="K18" s="116"/>
      <c r="L18" s="50"/>
    </row>
    <row r="19" spans="1:12" s="30" customFormat="1" ht="44.4" customHeight="1" x14ac:dyDescent="0.25">
      <c r="A19" s="54">
        <f t="shared" si="0"/>
        <v>16</v>
      </c>
      <c r="B19" s="104" t="s">
        <v>42</v>
      </c>
      <c r="C19" s="105" t="s">
        <v>43</v>
      </c>
      <c r="D19" s="106"/>
      <c r="E19" s="106" t="s">
        <v>41</v>
      </c>
      <c r="F19" s="112">
        <v>1</v>
      </c>
      <c r="G19" s="113"/>
      <c r="H19" s="174"/>
      <c r="I19" s="174"/>
      <c r="J19" s="114"/>
      <c r="K19" s="116"/>
      <c r="L19" s="50"/>
    </row>
    <row r="20" spans="1:12" s="30" customFormat="1" ht="44.4" customHeight="1" x14ac:dyDescent="0.25">
      <c r="A20" s="54">
        <f t="shared" si="0"/>
        <v>17</v>
      </c>
      <c r="B20" s="104" t="s">
        <v>44</v>
      </c>
      <c r="C20" s="105" t="s">
        <v>45</v>
      </c>
      <c r="D20" s="106"/>
      <c r="E20" s="106" t="s">
        <v>41</v>
      </c>
      <c r="F20" s="112">
        <v>1</v>
      </c>
      <c r="G20" s="113"/>
      <c r="H20" s="174"/>
      <c r="I20" s="174"/>
      <c r="J20" s="114"/>
      <c r="K20" s="116"/>
      <c r="L20" s="44"/>
    </row>
    <row r="21" spans="1:12" s="30" customFormat="1" ht="44.4" customHeight="1" x14ac:dyDescent="0.25">
      <c r="A21" s="54">
        <f t="shared" si="0"/>
        <v>18</v>
      </c>
      <c r="B21" s="104" t="s">
        <v>46</v>
      </c>
      <c r="C21" s="105" t="s">
        <v>47</v>
      </c>
      <c r="D21" s="106"/>
      <c r="E21" s="106" t="s">
        <v>41</v>
      </c>
      <c r="F21" s="112">
        <v>1</v>
      </c>
      <c r="G21" s="113"/>
      <c r="H21" s="174"/>
      <c r="I21" s="174"/>
      <c r="J21" s="114"/>
      <c r="K21" s="116"/>
      <c r="L21" s="44"/>
    </row>
    <row r="22" spans="1:12" s="29" customFormat="1" ht="44.4" customHeight="1" x14ac:dyDescent="0.25">
      <c r="A22" s="54">
        <f t="shared" si="0"/>
        <v>19</v>
      </c>
      <c r="B22" s="104" t="s">
        <v>78</v>
      </c>
      <c r="C22" s="105" t="s">
        <v>147</v>
      </c>
      <c r="D22" s="106"/>
      <c r="E22" s="107" t="s">
        <v>41</v>
      </c>
      <c r="F22" s="108">
        <v>1</v>
      </c>
      <c r="G22" s="120"/>
      <c r="H22" s="180" t="s">
        <v>124</v>
      </c>
      <c r="I22" s="180"/>
      <c r="J22" s="110">
        <v>400</v>
      </c>
      <c r="K22" s="116"/>
      <c r="L22" s="44"/>
    </row>
    <row r="23" spans="1:12" ht="25.8" customHeight="1" thickBot="1" x14ac:dyDescent="0.3">
      <c r="A23" s="177" t="s">
        <v>133</v>
      </c>
      <c r="B23" s="177"/>
      <c r="C23" s="177"/>
      <c r="D23" s="177"/>
      <c r="E23" s="177"/>
      <c r="F23" s="177"/>
      <c r="G23" s="177"/>
      <c r="H23" s="177"/>
      <c r="I23" s="178"/>
      <c r="J23" s="183">
        <f>SUM(K4:K22)</f>
        <v>0</v>
      </c>
      <c r="K23" s="184"/>
      <c r="L23" s="4"/>
    </row>
    <row r="24" spans="1:12" ht="184.2" hidden="1" customHeight="1" x14ac:dyDescent="0.4">
      <c r="A24" s="31"/>
      <c r="B24" s="93"/>
      <c r="C24" s="90"/>
      <c r="D24" s="42"/>
      <c r="E24" s="31"/>
      <c r="F24" s="42"/>
      <c r="G24" s="42"/>
      <c r="H24" s="47"/>
      <c r="I24" s="32"/>
      <c r="J24" s="56"/>
      <c r="K24" s="84"/>
      <c r="L24" s="4"/>
    </row>
    <row r="25" spans="1:12" ht="30" customHeight="1" x14ac:dyDescent="0.25">
      <c r="A25" s="179" t="s">
        <v>134</v>
      </c>
      <c r="B25" s="179"/>
      <c r="C25" s="179"/>
      <c r="D25" s="179"/>
      <c r="E25" s="179"/>
      <c r="F25" s="179"/>
      <c r="G25" s="179"/>
      <c r="H25" s="179"/>
      <c r="I25" s="179"/>
      <c r="J25" s="179"/>
      <c r="K25" s="179"/>
    </row>
    <row r="26" spans="1:12" ht="25.2" customHeight="1" x14ac:dyDescent="0.25">
      <c r="A26" s="118">
        <v>1</v>
      </c>
      <c r="B26" s="104" t="s">
        <v>115</v>
      </c>
      <c r="C26" s="105" t="s">
        <v>116</v>
      </c>
      <c r="D26" s="107"/>
      <c r="E26" s="107" t="s">
        <v>118</v>
      </c>
      <c r="F26" s="108">
        <v>1</v>
      </c>
      <c r="G26" s="109"/>
      <c r="H26" s="171" t="s">
        <v>117</v>
      </c>
      <c r="I26" s="171"/>
      <c r="J26" s="108">
        <v>1</v>
      </c>
      <c r="K26" s="119"/>
    </row>
    <row r="27" spans="1:12" s="30" customFormat="1" ht="64.8" customHeight="1" x14ac:dyDescent="0.25">
      <c r="A27" s="118">
        <f>A26+1</f>
        <v>2</v>
      </c>
      <c r="B27" s="104" t="s">
        <v>6</v>
      </c>
      <c r="C27" s="105" t="s">
        <v>7</v>
      </c>
      <c r="D27" s="106"/>
      <c r="E27" s="107" t="s">
        <v>8</v>
      </c>
      <c r="F27" s="108">
        <v>1</v>
      </c>
      <c r="G27" s="109"/>
      <c r="H27" s="171" t="s">
        <v>70</v>
      </c>
      <c r="I27" s="171"/>
      <c r="J27" s="110">
        <v>932</v>
      </c>
      <c r="K27" s="119"/>
      <c r="L27" s="27"/>
    </row>
    <row r="28" spans="1:12" s="30" customFormat="1" ht="64.8" customHeight="1" x14ac:dyDescent="0.25">
      <c r="A28" s="118">
        <f>A27+1</f>
        <v>3</v>
      </c>
      <c r="B28" s="104" t="s">
        <v>9</v>
      </c>
      <c r="C28" s="105" t="s">
        <v>10</v>
      </c>
      <c r="D28" s="106"/>
      <c r="E28" s="107" t="s">
        <v>8</v>
      </c>
      <c r="F28" s="108">
        <v>1</v>
      </c>
      <c r="G28" s="111"/>
      <c r="H28" s="171" t="s">
        <v>70</v>
      </c>
      <c r="I28" s="171"/>
      <c r="J28" s="110">
        <v>1132</v>
      </c>
      <c r="K28" s="119"/>
      <c r="L28" s="27"/>
    </row>
    <row r="29" spans="1:12" s="30" customFormat="1" ht="64.8" customHeight="1" x14ac:dyDescent="0.25">
      <c r="A29" s="118">
        <f t="shared" ref="A29:A41" si="1">A28+1</f>
        <v>4</v>
      </c>
      <c r="B29" s="104" t="s">
        <v>11</v>
      </c>
      <c r="C29" s="105" t="s">
        <v>12</v>
      </c>
      <c r="D29" s="106"/>
      <c r="E29" s="107" t="s">
        <v>8</v>
      </c>
      <c r="F29" s="108">
        <v>1</v>
      </c>
      <c r="G29" s="111"/>
      <c r="H29" s="171" t="s">
        <v>71</v>
      </c>
      <c r="I29" s="171"/>
      <c r="J29" s="110">
        <v>816</v>
      </c>
      <c r="K29" s="119"/>
      <c r="L29" s="27"/>
    </row>
    <row r="30" spans="1:12" s="30" customFormat="1" ht="64.8" customHeight="1" x14ac:dyDescent="0.25">
      <c r="A30" s="118">
        <f t="shared" si="1"/>
        <v>5</v>
      </c>
      <c r="B30" s="104" t="s">
        <v>106</v>
      </c>
      <c r="C30" s="105" t="s">
        <v>107</v>
      </c>
      <c r="D30" s="107"/>
      <c r="E30" s="107" t="s">
        <v>15</v>
      </c>
      <c r="F30" s="108">
        <v>1</v>
      </c>
      <c r="G30" s="109"/>
      <c r="H30" s="172" t="s">
        <v>108</v>
      </c>
      <c r="I30" s="172"/>
      <c r="J30" s="110">
        <v>1600</v>
      </c>
      <c r="K30" s="119"/>
      <c r="L30" s="27"/>
    </row>
    <row r="31" spans="1:12" s="30" customFormat="1" ht="64.8" customHeight="1" x14ac:dyDescent="0.25">
      <c r="A31" s="118">
        <f t="shared" si="1"/>
        <v>6</v>
      </c>
      <c r="B31" s="104" t="s">
        <v>27</v>
      </c>
      <c r="C31" s="105" t="s">
        <v>73</v>
      </c>
      <c r="D31" s="106"/>
      <c r="E31" s="107" t="s">
        <v>72</v>
      </c>
      <c r="F31" s="108">
        <v>1</v>
      </c>
      <c r="G31" s="111"/>
      <c r="H31" s="172" t="s">
        <v>51</v>
      </c>
      <c r="I31" s="172"/>
      <c r="J31" s="110">
        <v>10</v>
      </c>
      <c r="K31" s="119"/>
      <c r="L31" s="27"/>
    </row>
    <row r="32" spans="1:12" s="30" customFormat="1" ht="44.4" customHeight="1" x14ac:dyDescent="0.25">
      <c r="A32" s="118">
        <f t="shared" si="1"/>
        <v>7</v>
      </c>
      <c r="B32" s="104" t="s">
        <v>29</v>
      </c>
      <c r="C32" s="105" t="s">
        <v>30</v>
      </c>
      <c r="D32" s="107"/>
      <c r="E32" s="107" t="s">
        <v>15</v>
      </c>
      <c r="F32" s="108">
        <v>1</v>
      </c>
      <c r="G32" s="111"/>
      <c r="H32" s="172" t="s">
        <v>50</v>
      </c>
      <c r="I32" s="172"/>
      <c r="J32" s="110">
        <v>50</v>
      </c>
      <c r="K32" s="119"/>
      <c r="L32" s="27"/>
    </row>
    <row r="33" spans="1:18" s="30" customFormat="1" ht="44.4" customHeight="1" x14ac:dyDescent="0.25">
      <c r="A33" s="118">
        <f t="shared" si="1"/>
        <v>8</v>
      </c>
      <c r="B33" s="104" t="s">
        <v>31</v>
      </c>
      <c r="C33" s="105" t="s">
        <v>32</v>
      </c>
      <c r="D33" s="107"/>
      <c r="E33" s="107" t="s">
        <v>15</v>
      </c>
      <c r="F33" s="108">
        <v>1</v>
      </c>
      <c r="G33" s="111"/>
      <c r="H33" s="172" t="s">
        <v>77</v>
      </c>
      <c r="I33" s="172"/>
      <c r="J33" s="110">
        <v>50</v>
      </c>
      <c r="K33" s="119"/>
      <c r="L33" s="27"/>
    </row>
    <row r="34" spans="1:18" s="30" customFormat="1" ht="44.4" customHeight="1" x14ac:dyDescent="0.25">
      <c r="A34" s="118">
        <f t="shared" si="1"/>
        <v>9</v>
      </c>
      <c r="B34" s="104" t="s">
        <v>33</v>
      </c>
      <c r="C34" s="105" t="s">
        <v>34</v>
      </c>
      <c r="D34" s="107"/>
      <c r="E34" s="107" t="s">
        <v>15</v>
      </c>
      <c r="F34" s="108">
        <v>1</v>
      </c>
      <c r="G34" s="111"/>
      <c r="H34" s="172" t="s">
        <v>75</v>
      </c>
      <c r="I34" s="172"/>
      <c r="J34" s="110"/>
      <c r="K34" s="119"/>
      <c r="L34" s="27"/>
    </row>
    <row r="35" spans="1:18" s="30" customFormat="1" ht="44.4" customHeight="1" x14ac:dyDescent="0.25">
      <c r="A35" s="118">
        <f t="shared" si="1"/>
        <v>10</v>
      </c>
      <c r="B35" s="104" t="s">
        <v>35</v>
      </c>
      <c r="C35" s="105" t="s">
        <v>36</v>
      </c>
      <c r="D35" s="107"/>
      <c r="E35" s="107" t="s">
        <v>15</v>
      </c>
      <c r="F35" s="108">
        <v>1</v>
      </c>
      <c r="G35" s="111"/>
      <c r="H35" s="172" t="s">
        <v>75</v>
      </c>
      <c r="I35" s="172"/>
      <c r="J35" s="110">
        <v>50</v>
      </c>
      <c r="K35" s="119"/>
      <c r="L35" s="27"/>
    </row>
    <row r="36" spans="1:18" s="30" customFormat="1" ht="44.4" customHeight="1" x14ac:dyDescent="0.25">
      <c r="A36" s="118">
        <f t="shared" si="1"/>
        <v>11</v>
      </c>
      <c r="B36" s="104" t="s">
        <v>37</v>
      </c>
      <c r="C36" s="105" t="s">
        <v>38</v>
      </c>
      <c r="D36" s="107"/>
      <c r="E36" s="107" t="s">
        <v>15</v>
      </c>
      <c r="F36" s="108">
        <v>1</v>
      </c>
      <c r="G36" s="111"/>
      <c r="H36" s="172" t="s">
        <v>75</v>
      </c>
      <c r="I36" s="172"/>
      <c r="J36" s="110">
        <v>50</v>
      </c>
      <c r="K36" s="119"/>
      <c r="L36" s="27"/>
    </row>
    <row r="37" spans="1:18" s="30" customFormat="1" ht="44.4" customHeight="1" x14ac:dyDescent="0.25">
      <c r="A37" s="118">
        <f t="shared" si="1"/>
        <v>12</v>
      </c>
      <c r="B37" s="104" t="s">
        <v>39</v>
      </c>
      <c r="C37" s="105" t="s">
        <v>40</v>
      </c>
      <c r="D37" s="106"/>
      <c r="E37" s="106" t="s">
        <v>41</v>
      </c>
      <c r="F37" s="112">
        <v>1</v>
      </c>
      <c r="G37" s="113"/>
      <c r="H37" s="174"/>
      <c r="I37" s="174"/>
      <c r="J37" s="114"/>
      <c r="K37" s="116"/>
      <c r="L37" s="50"/>
    </row>
    <row r="38" spans="1:18" s="30" customFormat="1" ht="44.4" customHeight="1" x14ac:dyDescent="0.25">
      <c r="A38" s="118">
        <f t="shared" si="1"/>
        <v>13</v>
      </c>
      <c r="B38" s="104" t="s">
        <v>42</v>
      </c>
      <c r="C38" s="105" t="s">
        <v>43</v>
      </c>
      <c r="D38" s="106"/>
      <c r="E38" s="106" t="s">
        <v>41</v>
      </c>
      <c r="F38" s="112">
        <v>1</v>
      </c>
      <c r="G38" s="113"/>
      <c r="H38" s="174"/>
      <c r="I38" s="174"/>
      <c r="J38" s="114"/>
      <c r="K38" s="116"/>
      <c r="L38" s="50"/>
    </row>
    <row r="39" spans="1:18" s="30" customFormat="1" ht="44.4" customHeight="1" x14ac:dyDescent="0.25">
      <c r="A39" s="118">
        <f t="shared" si="1"/>
        <v>14</v>
      </c>
      <c r="B39" s="104" t="s">
        <v>44</v>
      </c>
      <c r="C39" s="105" t="s">
        <v>45</v>
      </c>
      <c r="D39" s="106"/>
      <c r="E39" s="106" t="s">
        <v>41</v>
      </c>
      <c r="F39" s="112">
        <v>1</v>
      </c>
      <c r="G39" s="113"/>
      <c r="H39" s="174"/>
      <c r="I39" s="174"/>
      <c r="J39" s="114"/>
      <c r="K39" s="116"/>
      <c r="L39" s="50"/>
    </row>
    <row r="40" spans="1:18" s="30" customFormat="1" ht="44.4" customHeight="1" x14ac:dyDescent="0.25">
      <c r="A40" s="118">
        <f t="shared" si="1"/>
        <v>15</v>
      </c>
      <c r="B40" s="104" t="s">
        <v>46</v>
      </c>
      <c r="C40" s="105" t="s">
        <v>47</v>
      </c>
      <c r="D40" s="106"/>
      <c r="E40" s="106" t="s">
        <v>41</v>
      </c>
      <c r="F40" s="112">
        <v>1</v>
      </c>
      <c r="G40" s="113"/>
      <c r="H40" s="174"/>
      <c r="I40" s="174"/>
      <c r="J40" s="114"/>
      <c r="K40" s="116"/>
      <c r="L40" s="50"/>
    </row>
    <row r="41" spans="1:18" s="29" customFormat="1" ht="44.4" customHeight="1" x14ac:dyDescent="0.25">
      <c r="A41" s="118">
        <f t="shared" si="1"/>
        <v>16</v>
      </c>
      <c r="B41" s="104" t="s">
        <v>78</v>
      </c>
      <c r="C41" s="105" t="s">
        <v>146</v>
      </c>
      <c r="D41" s="106"/>
      <c r="E41" s="107" t="s">
        <v>41</v>
      </c>
      <c r="F41" s="108">
        <v>1</v>
      </c>
      <c r="G41" s="120"/>
      <c r="H41" s="180" t="s">
        <v>95</v>
      </c>
      <c r="I41" s="180"/>
      <c r="J41" s="110">
        <v>150</v>
      </c>
      <c r="K41" s="116"/>
      <c r="L41" s="50"/>
    </row>
    <row r="42" spans="1:18" s="29" customFormat="1" ht="25.8" customHeight="1" thickBot="1" x14ac:dyDescent="0.35">
      <c r="A42" s="179" t="s">
        <v>135</v>
      </c>
      <c r="B42" s="179"/>
      <c r="C42" s="179"/>
      <c r="D42" s="179"/>
      <c r="E42" s="179"/>
      <c r="F42" s="179"/>
      <c r="G42" s="179"/>
      <c r="H42" s="179"/>
      <c r="I42" s="179"/>
      <c r="J42" s="187">
        <f>SUM(K27:K41)</f>
        <v>0</v>
      </c>
      <c r="K42" s="184"/>
      <c r="L42" s="45"/>
    </row>
    <row r="43" spans="1:18" ht="33" customHeight="1" x14ac:dyDescent="0.25">
      <c r="A43" s="186" t="s">
        <v>143</v>
      </c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4"/>
    </row>
    <row r="44" spans="1:18" s="30" customFormat="1" ht="56.4" customHeight="1" x14ac:dyDescent="0.25">
      <c r="A44" s="118">
        <v>1</v>
      </c>
      <c r="B44" s="104" t="s">
        <v>6</v>
      </c>
      <c r="C44" s="105" t="s">
        <v>7</v>
      </c>
      <c r="D44" s="106"/>
      <c r="E44" s="107" t="s">
        <v>8</v>
      </c>
      <c r="F44" s="108">
        <v>1</v>
      </c>
      <c r="G44" s="111"/>
      <c r="H44" s="176" t="s">
        <v>75</v>
      </c>
      <c r="I44" s="176"/>
      <c r="J44" s="110"/>
      <c r="K44" s="119"/>
      <c r="L44" s="27"/>
    </row>
    <row r="45" spans="1:18" s="30" customFormat="1" ht="56.4" customHeight="1" x14ac:dyDescent="0.25">
      <c r="A45" s="118">
        <f>A44+1</f>
        <v>2</v>
      </c>
      <c r="B45" s="104" t="s">
        <v>9</v>
      </c>
      <c r="C45" s="105" t="s">
        <v>10</v>
      </c>
      <c r="D45" s="106"/>
      <c r="E45" s="107" t="s">
        <v>8</v>
      </c>
      <c r="F45" s="108">
        <v>1</v>
      </c>
      <c r="G45" s="111"/>
      <c r="H45" s="176" t="s">
        <v>84</v>
      </c>
      <c r="I45" s="176"/>
      <c r="J45" s="110">
        <v>250</v>
      </c>
      <c r="K45" s="119"/>
      <c r="L45" s="27"/>
    </row>
    <row r="46" spans="1:18" s="30" customFormat="1" ht="56.4" customHeight="1" x14ac:dyDescent="0.25">
      <c r="A46" s="118">
        <f t="shared" ref="A46:A60" si="2">A45+1</f>
        <v>3</v>
      </c>
      <c r="B46" s="104" t="s">
        <v>11</v>
      </c>
      <c r="C46" s="105" t="s">
        <v>12</v>
      </c>
      <c r="D46" s="106"/>
      <c r="E46" s="107" t="s">
        <v>8</v>
      </c>
      <c r="F46" s="108">
        <v>1</v>
      </c>
      <c r="G46" s="111"/>
      <c r="H46" s="176" t="s">
        <v>83</v>
      </c>
      <c r="I46" s="176"/>
      <c r="J46" s="110">
        <v>1000</v>
      </c>
      <c r="K46" s="119"/>
      <c r="L46" s="27"/>
      <c r="O46" s="76">
        <v>147642.5</v>
      </c>
      <c r="P46" s="76">
        <f>SUM(K44:K46)</f>
        <v>0</v>
      </c>
      <c r="Q46" s="76"/>
      <c r="R46" s="76">
        <f>O46-P46</f>
        <v>147642.5</v>
      </c>
    </row>
    <row r="47" spans="1:18" s="30" customFormat="1" ht="40.200000000000003" customHeight="1" x14ac:dyDescent="0.25">
      <c r="A47" s="118">
        <f t="shared" si="2"/>
        <v>4</v>
      </c>
      <c r="B47" s="104" t="s">
        <v>106</v>
      </c>
      <c r="C47" s="105" t="s">
        <v>109</v>
      </c>
      <c r="D47" s="107"/>
      <c r="E47" s="107" t="s">
        <v>15</v>
      </c>
      <c r="F47" s="108">
        <v>1</v>
      </c>
      <c r="G47" s="109"/>
      <c r="H47" s="172" t="s">
        <v>108</v>
      </c>
      <c r="I47" s="172"/>
      <c r="J47" s="110">
        <v>1250</v>
      </c>
      <c r="K47" s="115"/>
      <c r="L47" s="27"/>
      <c r="O47" s="76">
        <v>116046.3</v>
      </c>
      <c r="P47" s="76">
        <f>K47+K48</f>
        <v>0</v>
      </c>
      <c r="Q47" s="76"/>
      <c r="R47" s="76">
        <f t="shared" ref="R47:R49" si="3">O47-P47</f>
        <v>116046.3</v>
      </c>
    </row>
    <row r="48" spans="1:18" s="30" customFormat="1" ht="56.4" customHeight="1" x14ac:dyDescent="0.25">
      <c r="A48" s="118">
        <f t="shared" si="2"/>
        <v>5</v>
      </c>
      <c r="B48" s="104" t="s">
        <v>27</v>
      </c>
      <c r="C48" s="105" t="s">
        <v>28</v>
      </c>
      <c r="D48" s="106"/>
      <c r="E48" s="107" t="s">
        <v>72</v>
      </c>
      <c r="F48" s="108">
        <v>1</v>
      </c>
      <c r="G48" s="111"/>
      <c r="H48" s="172" t="s">
        <v>126</v>
      </c>
      <c r="I48" s="172"/>
      <c r="J48" s="110">
        <v>105</v>
      </c>
      <c r="K48" s="119"/>
      <c r="L48" s="27"/>
      <c r="O48" s="76">
        <v>69279.5</v>
      </c>
      <c r="P48" s="76">
        <f>SUM(K49:K53)</f>
        <v>0</v>
      </c>
      <c r="Q48" s="76"/>
      <c r="R48" s="76">
        <f t="shared" si="3"/>
        <v>69279.5</v>
      </c>
    </row>
    <row r="49" spans="1:18" s="30" customFormat="1" ht="56.4" customHeight="1" x14ac:dyDescent="0.25">
      <c r="A49" s="118">
        <f t="shared" si="2"/>
        <v>6</v>
      </c>
      <c r="B49" s="104" t="s">
        <v>29</v>
      </c>
      <c r="C49" s="105" t="s">
        <v>30</v>
      </c>
      <c r="D49" s="107"/>
      <c r="E49" s="107" t="s">
        <v>15</v>
      </c>
      <c r="F49" s="108">
        <v>1</v>
      </c>
      <c r="G49" s="111"/>
      <c r="H49" s="117"/>
      <c r="I49" s="108" t="s">
        <v>85</v>
      </c>
      <c r="J49" s="110">
        <v>50</v>
      </c>
      <c r="K49" s="119"/>
      <c r="L49" s="27"/>
      <c r="O49" s="76">
        <v>32627.200000000001</v>
      </c>
      <c r="P49" s="76">
        <f>SUM(K56:K60)</f>
        <v>0</v>
      </c>
      <c r="Q49" s="76"/>
      <c r="R49" s="76">
        <f t="shared" si="3"/>
        <v>32627.200000000001</v>
      </c>
    </row>
    <row r="50" spans="1:18" s="30" customFormat="1" ht="56.4" customHeight="1" x14ac:dyDescent="0.25">
      <c r="A50" s="118">
        <f t="shared" si="2"/>
        <v>7</v>
      </c>
      <c r="B50" s="104" t="s">
        <v>31</v>
      </c>
      <c r="C50" s="105" t="s">
        <v>32</v>
      </c>
      <c r="D50" s="107"/>
      <c r="E50" s="107" t="s">
        <v>15</v>
      </c>
      <c r="F50" s="108">
        <v>1</v>
      </c>
      <c r="G50" s="111"/>
      <c r="H50" s="172" t="s">
        <v>75</v>
      </c>
      <c r="I50" s="172"/>
      <c r="J50" s="110"/>
      <c r="K50" s="119"/>
      <c r="L50" s="27"/>
      <c r="O50" s="76"/>
      <c r="P50" s="76"/>
      <c r="Q50" s="76"/>
      <c r="R50" s="76"/>
    </row>
    <row r="51" spans="1:18" s="30" customFormat="1" ht="56.4" customHeight="1" x14ac:dyDescent="0.25">
      <c r="A51" s="118">
        <f t="shared" si="2"/>
        <v>8</v>
      </c>
      <c r="B51" s="104" t="s">
        <v>33</v>
      </c>
      <c r="C51" s="105" t="s">
        <v>34</v>
      </c>
      <c r="D51" s="107"/>
      <c r="E51" s="107" t="s">
        <v>15</v>
      </c>
      <c r="F51" s="108">
        <v>1</v>
      </c>
      <c r="G51" s="111"/>
      <c r="H51" s="172" t="s">
        <v>75</v>
      </c>
      <c r="I51" s="172"/>
      <c r="J51" s="110"/>
      <c r="K51" s="119"/>
      <c r="L51" s="27"/>
    </row>
    <row r="52" spans="1:18" s="30" customFormat="1" ht="56.4" customHeight="1" x14ac:dyDescent="0.25">
      <c r="A52" s="118">
        <f t="shared" si="2"/>
        <v>9</v>
      </c>
      <c r="B52" s="104" t="s">
        <v>35</v>
      </c>
      <c r="C52" s="105" t="s">
        <v>36</v>
      </c>
      <c r="D52" s="107"/>
      <c r="E52" s="107" t="s">
        <v>15</v>
      </c>
      <c r="F52" s="108">
        <v>1</v>
      </c>
      <c r="G52" s="111"/>
      <c r="H52" s="172" t="s">
        <v>86</v>
      </c>
      <c r="I52" s="172"/>
      <c r="J52" s="110">
        <v>50</v>
      </c>
      <c r="K52" s="119"/>
      <c r="L52" s="27"/>
      <c r="M52" s="75"/>
    </row>
    <row r="53" spans="1:18" s="30" customFormat="1" ht="56.4" customHeight="1" x14ac:dyDescent="0.25">
      <c r="A53" s="118">
        <f t="shared" si="2"/>
        <v>10</v>
      </c>
      <c r="B53" s="104" t="s">
        <v>37</v>
      </c>
      <c r="C53" s="105" t="s">
        <v>38</v>
      </c>
      <c r="D53" s="107"/>
      <c r="E53" s="107" t="s">
        <v>15</v>
      </c>
      <c r="F53" s="108">
        <v>1</v>
      </c>
      <c r="G53" s="111"/>
      <c r="H53" s="172" t="s">
        <v>50</v>
      </c>
      <c r="I53" s="172"/>
      <c r="J53" s="110">
        <v>50</v>
      </c>
      <c r="K53" s="119"/>
      <c r="L53" s="27"/>
    </row>
    <row r="54" spans="1:18" s="30" customFormat="1" ht="56.4" customHeight="1" x14ac:dyDescent="0.25">
      <c r="A54" s="118">
        <f t="shared" si="2"/>
        <v>11</v>
      </c>
      <c r="B54" s="104" t="s">
        <v>39</v>
      </c>
      <c r="C54" s="105" t="s">
        <v>40</v>
      </c>
      <c r="D54" s="106"/>
      <c r="E54" s="106" t="s">
        <v>41</v>
      </c>
      <c r="F54" s="112">
        <v>1</v>
      </c>
      <c r="G54" s="113"/>
      <c r="H54" s="174"/>
      <c r="I54" s="174"/>
      <c r="J54" s="114"/>
      <c r="K54" s="116"/>
      <c r="L54" s="50"/>
    </row>
    <row r="55" spans="1:18" s="30" customFormat="1" ht="56.4" customHeight="1" x14ac:dyDescent="0.25">
      <c r="A55" s="118">
        <f t="shared" si="2"/>
        <v>12</v>
      </c>
      <c r="B55" s="104" t="s">
        <v>42</v>
      </c>
      <c r="C55" s="105" t="s">
        <v>43</v>
      </c>
      <c r="D55" s="106"/>
      <c r="E55" s="106" t="s">
        <v>41</v>
      </c>
      <c r="F55" s="112">
        <v>1</v>
      </c>
      <c r="G55" s="113"/>
      <c r="H55" s="174"/>
      <c r="I55" s="174"/>
      <c r="J55" s="114"/>
      <c r="K55" s="116"/>
      <c r="L55" s="50"/>
    </row>
    <row r="56" spans="1:18" s="30" customFormat="1" ht="56.4" customHeight="1" x14ac:dyDescent="0.25">
      <c r="A56" s="118">
        <f t="shared" si="2"/>
        <v>13</v>
      </c>
      <c r="B56" s="104" t="s">
        <v>44</v>
      </c>
      <c r="C56" s="105" t="s">
        <v>45</v>
      </c>
      <c r="D56" s="106"/>
      <c r="E56" s="106" t="s">
        <v>41</v>
      </c>
      <c r="F56" s="112">
        <v>1</v>
      </c>
      <c r="G56" s="113"/>
      <c r="H56" s="174"/>
      <c r="I56" s="174"/>
      <c r="J56" s="114"/>
      <c r="K56" s="116"/>
      <c r="L56" s="50"/>
    </row>
    <row r="57" spans="1:18" s="30" customFormat="1" ht="56.4" customHeight="1" x14ac:dyDescent="0.25">
      <c r="A57" s="118">
        <f t="shared" si="2"/>
        <v>14</v>
      </c>
      <c r="B57" s="104" t="s">
        <v>46</v>
      </c>
      <c r="C57" s="105" t="s">
        <v>47</v>
      </c>
      <c r="D57" s="106"/>
      <c r="E57" s="106" t="s">
        <v>41</v>
      </c>
      <c r="F57" s="112">
        <v>1</v>
      </c>
      <c r="G57" s="113"/>
      <c r="H57" s="174"/>
      <c r="I57" s="174"/>
      <c r="J57" s="114"/>
      <c r="K57" s="116"/>
      <c r="L57" s="50"/>
      <c r="M57" s="76"/>
    </row>
    <row r="58" spans="1:18" s="29" customFormat="1" ht="56.4" customHeight="1" x14ac:dyDescent="0.25">
      <c r="A58" s="118">
        <f t="shared" si="2"/>
        <v>15</v>
      </c>
      <c r="B58" s="104" t="s">
        <v>78</v>
      </c>
      <c r="C58" s="105" t="s">
        <v>148</v>
      </c>
      <c r="D58" s="106"/>
      <c r="E58" s="107" t="s">
        <v>41</v>
      </c>
      <c r="F58" s="108">
        <v>1</v>
      </c>
      <c r="G58" s="111"/>
      <c r="H58" s="171" t="s">
        <v>87</v>
      </c>
      <c r="I58" s="171"/>
      <c r="J58" s="114">
        <v>120</v>
      </c>
      <c r="K58" s="116"/>
      <c r="L58" s="77"/>
    </row>
    <row r="59" spans="1:18" s="29" customFormat="1" ht="56.4" customHeight="1" x14ac:dyDescent="0.25">
      <c r="A59" s="118">
        <f t="shared" si="2"/>
        <v>16</v>
      </c>
      <c r="B59" s="104" t="s">
        <v>119</v>
      </c>
      <c r="C59" s="105" t="s">
        <v>120</v>
      </c>
      <c r="D59" s="106"/>
      <c r="E59" s="107" t="s">
        <v>52</v>
      </c>
      <c r="F59" s="108">
        <v>1</v>
      </c>
      <c r="G59" s="111"/>
      <c r="H59" s="172"/>
      <c r="I59" s="172"/>
      <c r="J59" s="114">
        <v>1</v>
      </c>
      <c r="K59" s="116"/>
      <c r="L59" s="45"/>
    </row>
    <row r="60" spans="1:18" s="29" customFormat="1" ht="56.4" customHeight="1" x14ac:dyDescent="0.25">
      <c r="A60" s="118">
        <f t="shared" si="2"/>
        <v>17</v>
      </c>
      <c r="B60" s="104" t="s">
        <v>115</v>
      </c>
      <c r="C60" s="105" t="s">
        <v>123</v>
      </c>
      <c r="D60" s="106"/>
      <c r="E60" s="107" t="s">
        <v>52</v>
      </c>
      <c r="F60" s="108">
        <v>2</v>
      </c>
      <c r="G60" s="111"/>
      <c r="H60" s="172"/>
      <c r="I60" s="172"/>
      <c r="J60" s="114">
        <v>2</v>
      </c>
      <c r="K60" s="116"/>
      <c r="L60" s="45"/>
    </row>
    <row r="61" spans="1:18" ht="36.9" customHeight="1" thickBot="1" x14ac:dyDescent="0.3">
      <c r="A61" s="185" t="s">
        <v>144</v>
      </c>
      <c r="B61" s="185"/>
      <c r="C61" s="185"/>
      <c r="D61" s="185"/>
      <c r="E61" s="185"/>
      <c r="F61" s="185"/>
      <c r="G61" s="185"/>
      <c r="H61" s="185"/>
      <c r="I61" s="185"/>
      <c r="J61" s="188">
        <f>SUM(K44:K60)</f>
        <v>0</v>
      </c>
      <c r="K61" s="189"/>
      <c r="L61" s="4"/>
    </row>
    <row r="63" spans="1:18" x14ac:dyDescent="0.25">
      <c r="H63" s="59"/>
      <c r="I63" s="60"/>
      <c r="J63" s="61"/>
      <c r="K63" s="79"/>
      <c r="L63" s="62"/>
      <c r="M63" s="63"/>
    </row>
    <row r="64" spans="1:18" ht="32.4" customHeight="1" x14ac:dyDescent="0.25">
      <c r="A64" s="170" t="s">
        <v>149</v>
      </c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62"/>
      <c r="M64" s="63"/>
    </row>
    <row r="65" spans="1:27" ht="31.8" customHeight="1" x14ac:dyDescent="0.25">
      <c r="A65" s="173" t="s">
        <v>125</v>
      </c>
      <c r="B65" s="173"/>
      <c r="C65" s="173"/>
      <c r="D65" s="173"/>
      <c r="E65" s="173"/>
      <c r="F65" s="173"/>
      <c r="G65" s="173"/>
      <c r="H65" s="173"/>
      <c r="I65" s="173"/>
      <c r="J65" s="173"/>
      <c r="K65" s="173"/>
      <c r="L65" s="62"/>
      <c r="M65" s="63"/>
    </row>
    <row r="66" spans="1:27" ht="31.8" customHeight="1" x14ac:dyDescent="0.25">
      <c r="H66" s="59"/>
      <c r="I66" s="60"/>
      <c r="J66" s="61"/>
      <c r="K66" s="79"/>
      <c r="L66" s="62"/>
      <c r="M66" s="63"/>
    </row>
    <row r="67" spans="1:27" ht="54.9" customHeight="1" x14ac:dyDescent="0.3">
      <c r="B67" s="151" t="s">
        <v>136</v>
      </c>
      <c r="C67" s="139" t="s">
        <v>105</v>
      </c>
      <c r="D67" s="140" t="s">
        <v>3</v>
      </c>
      <c r="E67" s="140" t="s">
        <v>4</v>
      </c>
      <c r="F67" s="140" t="s">
        <v>101</v>
      </c>
      <c r="G67" s="28"/>
      <c r="H67" s="64" t="s">
        <v>104</v>
      </c>
      <c r="I67" s="64" t="s">
        <v>103</v>
      </c>
      <c r="J67" s="65" t="s">
        <v>103</v>
      </c>
      <c r="K67" s="85" t="s">
        <v>96</v>
      </c>
      <c r="L67" s="63"/>
      <c r="M67" s="63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  <c r="Y67" s="202"/>
      <c r="Z67" s="202"/>
      <c r="AA67" s="202"/>
    </row>
    <row r="68" spans="1:27" ht="14.4" customHeight="1" x14ac:dyDescent="0.3">
      <c r="B68" s="156" t="s">
        <v>137</v>
      </c>
      <c r="C68" s="161" t="s">
        <v>128</v>
      </c>
      <c r="D68" s="162"/>
      <c r="E68" s="163"/>
      <c r="F68" s="145"/>
      <c r="G68" s="28"/>
      <c r="H68" s="64"/>
      <c r="I68" s="64"/>
      <c r="J68" s="65"/>
      <c r="K68" s="85"/>
      <c r="L68" s="63"/>
      <c r="M68" s="63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  <c r="Y68" s="202"/>
      <c r="Z68" s="202"/>
      <c r="AA68" s="202"/>
    </row>
    <row r="69" spans="1:27" ht="33" customHeight="1" x14ac:dyDescent="0.4">
      <c r="A69" s="70"/>
      <c r="B69" s="147" t="s">
        <v>138</v>
      </c>
      <c r="C69" s="130" t="s">
        <v>129</v>
      </c>
      <c r="D69" s="131" t="s">
        <v>98</v>
      </c>
      <c r="E69" s="132">
        <v>1</v>
      </c>
      <c r="F69" s="133">
        <f>J23</f>
        <v>0</v>
      </c>
      <c r="G69" s="51"/>
      <c r="H69" s="66">
        <f>F69*50%</f>
        <v>0</v>
      </c>
      <c r="I69" s="66"/>
      <c r="J69" s="67" t="e">
        <f>#REF!*H69</f>
        <v>#REF!</v>
      </c>
      <c r="K69" s="80">
        <v>0</v>
      </c>
      <c r="L69" s="63"/>
      <c r="M69" s="63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  <c r="AA69" s="202"/>
    </row>
    <row r="70" spans="1:27" ht="33" customHeight="1" x14ac:dyDescent="0.4">
      <c r="A70" s="70"/>
      <c r="B70" s="147" t="s">
        <v>139</v>
      </c>
      <c r="C70" s="130" t="s">
        <v>130</v>
      </c>
      <c r="D70" s="131" t="s">
        <v>98</v>
      </c>
      <c r="E70" s="132">
        <v>1</v>
      </c>
      <c r="F70" s="133">
        <f>J42</f>
        <v>0</v>
      </c>
      <c r="G70" s="51"/>
      <c r="H70" s="66">
        <f t="shared" ref="H70:H80" si="4">F70*50%</f>
        <v>0</v>
      </c>
      <c r="I70" s="66"/>
      <c r="J70" s="67" t="e">
        <f>#REF!*H70</f>
        <v>#REF!</v>
      </c>
      <c r="K70" s="80">
        <v>0</v>
      </c>
      <c r="L70" s="63"/>
      <c r="M70" s="63"/>
      <c r="N70" s="202"/>
      <c r="O70" s="202"/>
      <c r="P70" s="202"/>
      <c r="Q70" s="202"/>
      <c r="R70" s="202"/>
      <c r="S70" s="202"/>
      <c r="T70" s="202"/>
      <c r="U70" s="202"/>
      <c r="V70" s="202"/>
      <c r="W70" s="202"/>
      <c r="X70" s="202"/>
      <c r="Y70" s="202"/>
      <c r="Z70" s="202"/>
      <c r="AA70" s="202"/>
    </row>
    <row r="71" spans="1:27" ht="16.8" customHeight="1" x14ac:dyDescent="0.4">
      <c r="A71" s="70"/>
      <c r="B71" s="157" t="s">
        <v>140</v>
      </c>
      <c r="C71" s="164" t="s">
        <v>131</v>
      </c>
      <c r="D71" s="165"/>
      <c r="E71" s="166"/>
      <c r="F71" s="138"/>
      <c r="G71" s="51"/>
      <c r="H71" s="66"/>
      <c r="I71" s="66"/>
      <c r="J71" s="67"/>
      <c r="K71" s="80"/>
      <c r="L71" s="63"/>
      <c r="M71" s="63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  <c r="Y71" s="202"/>
      <c r="Z71" s="202"/>
      <c r="AA71" s="202"/>
    </row>
    <row r="72" spans="1:27" ht="33" customHeight="1" x14ac:dyDescent="0.4">
      <c r="A72" s="70"/>
      <c r="B72" s="148">
        <v>1</v>
      </c>
      <c r="C72" s="135" t="s">
        <v>127</v>
      </c>
      <c r="D72" s="136" t="s">
        <v>98</v>
      </c>
      <c r="E72" s="137">
        <v>1</v>
      </c>
      <c r="F72" s="138">
        <f>J61</f>
        <v>0</v>
      </c>
      <c r="G72" s="51"/>
      <c r="H72" s="66">
        <f t="shared" si="4"/>
        <v>0</v>
      </c>
      <c r="I72" s="66"/>
      <c r="J72" s="67" t="e">
        <f>#REF!*H72</f>
        <v>#REF!</v>
      </c>
      <c r="K72" s="80">
        <v>0</v>
      </c>
      <c r="L72" s="63"/>
      <c r="M72" s="63"/>
      <c r="N72" s="202"/>
      <c r="O72" s="202"/>
      <c r="P72" s="202"/>
      <c r="Q72" s="202"/>
      <c r="R72" s="202"/>
      <c r="S72" s="202"/>
      <c r="T72" s="202"/>
      <c r="U72" s="202"/>
      <c r="V72" s="202"/>
      <c r="W72" s="202"/>
      <c r="X72" s="202"/>
      <c r="Y72" s="202"/>
      <c r="Z72" s="202"/>
      <c r="AA72" s="202"/>
    </row>
    <row r="73" spans="1:27" ht="19.2" customHeight="1" x14ac:dyDescent="0.4">
      <c r="A73" s="70"/>
      <c r="B73" s="158" t="s">
        <v>141</v>
      </c>
      <c r="C73" s="167" t="s">
        <v>132</v>
      </c>
      <c r="D73" s="168"/>
      <c r="E73" s="169"/>
      <c r="F73" s="144"/>
      <c r="G73" s="51"/>
      <c r="H73" s="66"/>
      <c r="I73" s="66"/>
      <c r="J73" s="67"/>
      <c r="K73" s="80"/>
      <c r="L73" s="63"/>
      <c r="M73" s="63"/>
      <c r="N73" s="202"/>
      <c r="O73" s="202"/>
      <c r="P73" s="202"/>
      <c r="Q73" s="202"/>
      <c r="R73" s="202"/>
      <c r="S73" s="202"/>
      <c r="T73" s="202"/>
      <c r="U73" s="202"/>
      <c r="V73" s="202"/>
      <c r="W73" s="202"/>
      <c r="X73" s="202"/>
      <c r="Y73" s="202"/>
      <c r="Z73" s="202"/>
      <c r="AA73" s="202"/>
    </row>
    <row r="74" spans="1:27" ht="47.4" customHeight="1" x14ac:dyDescent="0.4">
      <c r="A74" s="70"/>
      <c r="B74" s="149">
        <v>1</v>
      </c>
      <c r="C74" s="141" t="s">
        <v>122</v>
      </c>
      <c r="D74" s="142" t="s">
        <v>98</v>
      </c>
      <c r="E74" s="143">
        <v>1</v>
      </c>
      <c r="F74" s="144">
        <v>0</v>
      </c>
      <c r="G74" s="51"/>
      <c r="H74" s="66">
        <f t="shared" si="4"/>
        <v>0</v>
      </c>
      <c r="I74" s="66"/>
      <c r="J74" s="67" t="e">
        <f>#REF!*H74</f>
        <v>#REF!</v>
      </c>
      <c r="K74" s="80">
        <v>0</v>
      </c>
      <c r="L74" s="63"/>
      <c r="M74" s="63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  <c r="Y74" s="202"/>
      <c r="Z74" s="202"/>
      <c r="AA74" s="202"/>
    </row>
    <row r="75" spans="1:27" ht="33" customHeight="1" x14ac:dyDescent="0.4">
      <c r="A75" s="70"/>
      <c r="B75" s="149">
        <v>2</v>
      </c>
      <c r="C75" s="141" t="s">
        <v>121</v>
      </c>
      <c r="D75" s="142" t="s">
        <v>98</v>
      </c>
      <c r="E75" s="143">
        <v>1</v>
      </c>
      <c r="F75" s="144">
        <v>0</v>
      </c>
      <c r="G75" s="51"/>
      <c r="H75" s="66">
        <f t="shared" si="4"/>
        <v>0</v>
      </c>
      <c r="I75" s="66"/>
      <c r="J75" s="67" t="e">
        <f>#REF!*H75</f>
        <v>#REF!</v>
      </c>
      <c r="K75" s="80">
        <v>0</v>
      </c>
      <c r="L75" s="63"/>
      <c r="M75" s="63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2"/>
      <c r="Z75" s="202"/>
      <c r="AA75" s="202"/>
    </row>
    <row r="76" spans="1:27" ht="33" customHeight="1" x14ac:dyDescent="0.4">
      <c r="A76" s="70"/>
      <c r="B76" s="149">
        <v>3</v>
      </c>
      <c r="C76" s="141" t="s">
        <v>90</v>
      </c>
      <c r="D76" s="142" t="s">
        <v>98</v>
      </c>
      <c r="E76" s="143">
        <v>1</v>
      </c>
      <c r="F76" s="144">
        <v>0</v>
      </c>
      <c r="G76" s="51"/>
      <c r="H76" s="66">
        <f t="shared" si="4"/>
        <v>0</v>
      </c>
      <c r="I76" s="66"/>
      <c r="J76" s="67" t="e">
        <f>#REF!*H76</f>
        <v>#REF!</v>
      </c>
      <c r="K76" s="80">
        <v>0</v>
      </c>
      <c r="L76" s="63"/>
      <c r="M76" s="63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2"/>
    </row>
    <row r="77" spans="1:27" ht="76.8" customHeight="1" x14ac:dyDescent="0.4">
      <c r="A77" s="70"/>
      <c r="B77" s="149">
        <v>4</v>
      </c>
      <c r="C77" s="141" t="s">
        <v>99</v>
      </c>
      <c r="D77" s="142" t="s">
        <v>98</v>
      </c>
      <c r="E77" s="143">
        <v>1</v>
      </c>
      <c r="F77" s="144">
        <v>0</v>
      </c>
      <c r="G77" s="51"/>
      <c r="H77" s="66">
        <f t="shared" si="4"/>
        <v>0</v>
      </c>
      <c r="I77" s="66"/>
      <c r="J77" s="67" t="e">
        <f>#REF!*H77</f>
        <v>#REF!</v>
      </c>
      <c r="K77" s="80">
        <v>0</v>
      </c>
      <c r="L77" s="63"/>
      <c r="M77" s="63"/>
      <c r="N77" s="202"/>
      <c r="O77" s="202"/>
      <c r="P77" s="202"/>
      <c r="Q77" s="202"/>
      <c r="R77" s="202"/>
      <c r="S77" s="202"/>
      <c r="T77" s="202"/>
      <c r="U77" s="202"/>
      <c r="V77" s="202"/>
      <c r="W77" s="202"/>
      <c r="X77" s="202"/>
      <c r="Y77" s="202"/>
      <c r="Z77" s="202"/>
      <c r="AA77" s="202"/>
    </row>
    <row r="78" spans="1:27" ht="51" hidden="1" customHeight="1" thickTop="1" thickBot="1" x14ac:dyDescent="0.45">
      <c r="A78" s="70"/>
      <c r="B78" s="146"/>
      <c r="C78" s="88" t="s">
        <v>100</v>
      </c>
      <c r="D78" s="73" t="s">
        <v>98</v>
      </c>
      <c r="E78" s="99">
        <v>1</v>
      </c>
      <c r="F78" s="96">
        <v>0</v>
      </c>
      <c r="G78" s="181" t="s">
        <v>102</v>
      </c>
      <c r="H78" s="66">
        <f t="shared" si="4"/>
        <v>0</v>
      </c>
      <c r="I78" s="66"/>
      <c r="J78" s="67" t="e">
        <f>#REF!*H78</f>
        <v>#REF!</v>
      </c>
      <c r="K78" s="80">
        <v>0</v>
      </c>
      <c r="L78" s="63"/>
      <c r="M78" s="63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</row>
    <row r="79" spans="1:27" ht="33" hidden="1" customHeight="1" thickTop="1" thickBot="1" x14ac:dyDescent="0.45">
      <c r="A79" s="70"/>
      <c r="B79" s="146"/>
      <c r="C79" s="88" t="s">
        <v>91</v>
      </c>
      <c r="D79" s="73" t="s">
        <v>98</v>
      </c>
      <c r="E79" s="99">
        <v>1</v>
      </c>
      <c r="F79" s="96">
        <v>0</v>
      </c>
      <c r="G79" s="181"/>
      <c r="H79" s="66">
        <f t="shared" si="4"/>
        <v>0</v>
      </c>
      <c r="I79" s="66"/>
      <c r="J79" s="67" t="e">
        <f>#REF!*H79</f>
        <v>#REF!</v>
      </c>
      <c r="K79" s="80">
        <v>0</v>
      </c>
      <c r="L79" s="63"/>
      <c r="M79" s="63"/>
      <c r="N79" s="202"/>
      <c r="O79" s="202"/>
      <c r="P79" s="202"/>
      <c r="Q79" s="202"/>
      <c r="R79" s="202"/>
      <c r="S79" s="202"/>
      <c r="T79" s="202"/>
      <c r="U79" s="202"/>
      <c r="V79" s="202"/>
      <c r="W79" s="202"/>
      <c r="X79" s="202"/>
      <c r="Y79" s="202"/>
      <c r="Z79" s="202"/>
      <c r="AA79" s="202"/>
    </row>
    <row r="80" spans="1:27" ht="33" customHeight="1" x14ac:dyDescent="0.4">
      <c r="A80" s="70"/>
      <c r="B80" s="159" t="s">
        <v>142</v>
      </c>
      <c r="C80" s="87" t="s">
        <v>97</v>
      </c>
      <c r="D80" s="72" t="s">
        <v>98</v>
      </c>
      <c r="E80" s="98">
        <v>1</v>
      </c>
      <c r="F80" s="95">
        <v>0</v>
      </c>
      <c r="G80" s="51"/>
      <c r="H80" s="66">
        <f t="shared" si="4"/>
        <v>0</v>
      </c>
      <c r="I80" s="66"/>
      <c r="J80" s="67" t="e">
        <f>#REF!*H80</f>
        <v>#REF!</v>
      </c>
      <c r="K80" s="80">
        <v>0</v>
      </c>
      <c r="L80" s="63"/>
      <c r="M80" s="63"/>
      <c r="N80" s="202"/>
      <c r="O80" s="202"/>
      <c r="P80" s="202"/>
      <c r="Q80" s="202"/>
      <c r="R80" s="202"/>
      <c r="S80" s="202"/>
      <c r="T80" s="202"/>
      <c r="U80" s="202"/>
      <c r="V80" s="202"/>
      <c r="W80" s="202"/>
      <c r="X80" s="202"/>
      <c r="Y80" s="202"/>
      <c r="Z80" s="202"/>
      <c r="AA80" s="202"/>
    </row>
    <row r="81" spans="1:27" ht="33" customHeight="1" x14ac:dyDescent="0.25">
      <c r="B81" s="159"/>
      <c r="C81" s="89"/>
      <c r="D81" s="74"/>
      <c r="E81" s="100"/>
      <c r="F81" s="97"/>
      <c r="G81" s="51"/>
      <c r="H81" s="71"/>
      <c r="L81" s="101"/>
      <c r="M81" s="102"/>
      <c r="N81" s="103"/>
      <c r="O81" s="203"/>
      <c r="P81" s="204"/>
      <c r="Q81" s="204"/>
      <c r="R81" s="204"/>
      <c r="S81" s="205"/>
      <c r="T81" s="206"/>
      <c r="U81" s="206"/>
      <c r="V81" s="206"/>
      <c r="W81" s="207"/>
      <c r="X81" s="207"/>
      <c r="Y81" s="208"/>
      <c r="Z81" s="207"/>
      <c r="AA81" s="202"/>
    </row>
    <row r="82" spans="1:27" ht="39.6" customHeight="1" x14ac:dyDescent="0.4">
      <c r="A82" s="70"/>
      <c r="B82" s="150"/>
      <c r="C82" s="160" t="s">
        <v>88</v>
      </c>
      <c r="D82" s="160"/>
      <c r="E82" s="160"/>
      <c r="F82" s="152">
        <f>SUM(F69:F81)</f>
        <v>0</v>
      </c>
      <c r="G82" s="52"/>
      <c r="H82" s="63"/>
      <c r="I82" s="63"/>
      <c r="J82" s="68"/>
      <c r="K82" s="81"/>
      <c r="L82" s="63"/>
      <c r="M82" s="63"/>
      <c r="N82" s="202"/>
      <c r="O82" s="202"/>
      <c r="P82" s="202"/>
      <c r="Q82" s="202"/>
      <c r="R82" s="202"/>
      <c r="S82" s="202"/>
      <c r="T82" s="202"/>
      <c r="U82" s="202"/>
      <c r="V82" s="202"/>
      <c r="W82" s="202"/>
      <c r="X82" s="202"/>
      <c r="Y82" s="202"/>
      <c r="Z82" s="202"/>
      <c r="AA82" s="202"/>
    </row>
    <row r="83" spans="1:27" ht="33" hidden="1" customHeight="1" thickTop="1" x14ac:dyDescent="0.4">
      <c r="A83" s="70"/>
      <c r="B83" s="150">
        <v>2791848.2162499996</v>
      </c>
      <c r="C83" s="134" t="s">
        <v>82</v>
      </c>
      <c r="D83" s="153"/>
      <c r="E83" s="154"/>
      <c r="F83" s="155">
        <v>0</v>
      </c>
      <c r="G83" s="53"/>
      <c r="H83" s="63"/>
      <c r="I83" s="63"/>
      <c r="J83" s="68"/>
      <c r="K83" s="81"/>
      <c r="L83" s="63"/>
      <c r="M83" s="63"/>
    </row>
    <row r="84" spans="1:27" ht="33" hidden="1" customHeight="1" thickBot="1" x14ac:dyDescent="0.45">
      <c r="A84" s="70"/>
      <c r="B84" s="150">
        <v>3433973.31</v>
      </c>
      <c r="C84" s="134" t="s">
        <v>88</v>
      </c>
      <c r="D84" s="153"/>
      <c r="E84" s="154"/>
      <c r="F84" s="155">
        <f>F82+F83</f>
        <v>0</v>
      </c>
      <c r="G84" s="53"/>
      <c r="H84" s="62"/>
      <c r="I84" s="63"/>
      <c r="J84" s="68"/>
      <c r="K84" s="81"/>
      <c r="L84" s="63"/>
      <c r="M84" s="63"/>
    </row>
    <row r="85" spans="1:27" ht="45" customHeight="1" x14ac:dyDescent="0.4">
      <c r="A85" s="70"/>
      <c r="B85" s="150"/>
      <c r="C85" s="160" t="s">
        <v>89</v>
      </c>
      <c r="D85" s="160"/>
      <c r="E85" s="160"/>
      <c r="F85" s="155">
        <f>F84*1.23</f>
        <v>0</v>
      </c>
      <c r="G85" s="53"/>
      <c r="H85" s="62"/>
      <c r="I85" s="63"/>
      <c r="J85" s="68"/>
      <c r="K85" s="81"/>
      <c r="L85" s="63"/>
      <c r="M85" s="63"/>
    </row>
    <row r="86" spans="1:27" x14ac:dyDescent="0.25">
      <c r="F86" s="3"/>
      <c r="G86" s="3"/>
      <c r="H86" s="62"/>
      <c r="I86" s="63"/>
      <c r="J86" s="68"/>
      <c r="K86" s="82"/>
      <c r="L86" s="63"/>
      <c r="M86" s="63"/>
    </row>
    <row r="87" spans="1:27" x14ac:dyDescent="0.25">
      <c r="H87" s="59"/>
      <c r="I87" s="60"/>
      <c r="J87" s="61"/>
      <c r="K87" s="79"/>
      <c r="L87" s="62"/>
      <c r="M87" s="63"/>
    </row>
    <row r="88" spans="1:27" x14ac:dyDescent="0.25">
      <c r="H88" s="59"/>
      <c r="I88" s="60"/>
      <c r="J88" s="61"/>
      <c r="K88" s="79"/>
      <c r="L88" s="62"/>
      <c r="M88" s="63"/>
    </row>
    <row r="89" spans="1:27" x14ac:dyDescent="0.25">
      <c r="H89" s="59"/>
      <c r="I89" s="60"/>
      <c r="J89" s="61"/>
      <c r="K89" s="79"/>
      <c r="L89" s="62"/>
      <c r="M89" s="63"/>
    </row>
    <row r="90" spans="1:27" x14ac:dyDescent="0.25">
      <c r="H90" s="59"/>
      <c r="I90" s="60"/>
      <c r="J90" s="61"/>
      <c r="K90" s="79"/>
      <c r="L90" s="62"/>
      <c r="M90" s="63"/>
    </row>
    <row r="91" spans="1:27" x14ac:dyDescent="0.25">
      <c r="H91" s="59"/>
      <c r="I91" s="60"/>
      <c r="J91" s="61"/>
      <c r="K91" s="79"/>
      <c r="L91" s="62"/>
      <c r="M91" s="63"/>
    </row>
    <row r="92" spans="1:27" x14ac:dyDescent="0.25">
      <c r="H92" s="59"/>
      <c r="I92" s="60"/>
      <c r="J92" s="61"/>
      <c r="K92" s="79"/>
      <c r="L92" s="62"/>
      <c r="M92" s="63"/>
    </row>
    <row r="93" spans="1:27" x14ac:dyDescent="0.25">
      <c r="H93" s="59"/>
      <c r="I93" s="60"/>
      <c r="J93" s="61"/>
      <c r="K93" s="79"/>
      <c r="L93" s="62"/>
      <c r="M93" s="63"/>
    </row>
    <row r="94" spans="1:27" x14ac:dyDescent="0.25">
      <c r="H94" s="59"/>
      <c r="I94" s="60"/>
      <c r="J94" s="61"/>
      <c r="K94" s="79"/>
      <c r="L94" s="62"/>
      <c r="M94" s="63"/>
    </row>
    <row r="95" spans="1:27" x14ac:dyDescent="0.25">
      <c r="H95" s="59"/>
      <c r="I95" s="60"/>
      <c r="J95" s="61"/>
      <c r="K95" s="79"/>
      <c r="L95" s="62"/>
      <c r="M95" s="63"/>
    </row>
    <row r="96" spans="1:27" x14ac:dyDescent="0.25">
      <c r="H96" s="59"/>
      <c r="I96" s="60"/>
      <c r="J96" s="61"/>
      <c r="K96" s="79"/>
      <c r="L96" s="62"/>
      <c r="M96" s="63"/>
    </row>
    <row r="97" spans="8:13" x14ac:dyDescent="0.25">
      <c r="H97" s="59"/>
      <c r="I97" s="60"/>
      <c r="J97" s="61"/>
      <c r="K97" s="79"/>
      <c r="L97" s="62"/>
      <c r="M97" s="63"/>
    </row>
    <row r="98" spans="8:13" x14ac:dyDescent="0.25">
      <c r="H98" s="59"/>
      <c r="I98" s="60"/>
      <c r="J98" s="61"/>
      <c r="K98" s="79"/>
      <c r="L98" s="62"/>
      <c r="M98" s="63"/>
    </row>
    <row r="99" spans="8:13" x14ac:dyDescent="0.25">
      <c r="H99" s="59"/>
      <c r="I99" s="60"/>
      <c r="J99" s="61"/>
      <c r="K99" s="79"/>
      <c r="L99" s="62"/>
      <c r="M99" s="63"/>
    </row>
    <row r="100" spans="8:13" x14ac:dyDescent="0.25">
      <c r="H100" s="59"/>
      <c r="I100" s="60"/>
      <c r="J100" s="61"/>
      <c r="K100" s="79"/>
      <c r="L100" s="62"/>
      <c r="M100" s="63"/>
    </row>
    <row r="101" spans="8:13" x14ac:dyDescent="0.25">
      <c r="H101" s="59"/>
      <c r="I101" s="60"/>
      <c r="J101" s="61"/>
      <c r="K101" s="79"/>
      <c r="L101" s="62"/>
      <c r="M101" s="63"/>
    </row>
    <row r="102" spans="8:13" x14ac:dyDescent="0.25">
      <c r="H102" s="59"/>
      <c r="I102" s="60"/>
      <c r="J102" s="61"/>
      <c r="K102" s="79"/>
      <c r="L102" s="62"/>
      <c r="M102" s="63"/>
    </row>
    <row r="103" spans="8:13" x14ac:dyDescent="0.25">
      <c r="H103" s="59"/>
      <c r="I103" s="60"/>
      <c r="J103" s="61"/>
      <c r="K103" s="79"/>
      <c r="L103" s="62"/>
      <c r="M103" s="63"/>
    </row>
    <row r="104" spans="8:13" x14ac:dyDescent="0.25">
      <c r="H104" s="59"/>
      <c r="I104" s="60"/>
      <c r="J104" s="61"/>
      <c r="K104" s="79"/>
      <c r="L104" s="62"/>
      <c r="M104" s="63"/>
    </row>
    <row r="105" spans="8:13" x14ac:dyDescent="0.25">
      <c r="H105" s="59"/>
      <c r="I105" s="60"/>
      <c r="J105" s="61"/>
      <c r="K105" s="79"/>
      <c r="L105" s="62"/>
      <c r="M105" s="63"/>
    </row>
    <row r="106" spans="8:13" x14ac:dyDescent="0.25">
      <c r="H106" s="59"/>
      <c r="I106" s="60"/>
      <c r="J106" s="61"/>
      <c r="K106" s="79"/>
      <c r="L106" s="62"/>
      <c r="M106" s="63"/>
    </row>
    <row r="107" spans="8:13" x14ac:dyDescent="0.25">
      <c r="H107" s="59"/>
      <c r="I107" s="60"/>
      <c r="J107" s="61"/>
      <c r="K107" s="79"/>
      <c r="L107" s="62"/>
      <c r="M107" s="63"/>
    </row>
    <row r="108" spans="8:13" x14ac:dyDescent="0.25">
      <c r="H108" s="59"/>
      <c r="I108" s="60"/>
      <c r="J108" s="61"/>
      <c r="K108" s="79"/>
      <c r="L108" s="62"/>
      <c r="M108" s="63"/>
    </row>
    <row r="109" spans="8:13" x14ac:dyDescent="0.25">
      <c r="H109" s="59"/>
      <c r="I109" s="60"/>
      <c r="J109" s="61"/>
      <c r="K109" s="79"/>
      <c r="L109" s="62"/>
      <c r="M109" s="63"/>
    </row>
    <row r="110" spans="8:13" x14ac:dyDescent="0.25">
      <c r="H110" s="59"/>
      <c r="I110" s="60"/>
      <c r="J110" s="61"/>
      <c r="K110" s="79"/>
      <c r="L110" s="62"/>
      <c r="M110" s="63"/>
    </row>
    <row r="111" spans="8:13" x14ac:dyDescent="0.25">
      <c r="H111" s="59"/>
      <c r="I111" s="60"/>
      <c r="J111" s="61"/>
      <c r="K111" s="79"/>
      <c r="L111" s="62"/>
      <c r="M111" s="63"/>
    </row>
    <row r="112" spans="8:13" x14ac:dyDescent="0.25">
      <c r="H112" s="59"/>
      <c r="I112" s="60"/>
      <c r="J112" s="61"/>
      <c r="K112" s="79"/>
      <c r="L112" s="62"/>
      <c r="M112" s="63"/>
    </row>
    <row r="113" spans="8:13" x14ac:dyDescent="0.25">
      <c r="H113" s="59"/>
      <c r="I113" s="60"/>
      <c r="J113" s="61"/>
      <c r="K113" s="79"/>
      <c r="L113" s="62"/>
      <c r="M113" s="63"/>
    </row>
    <row r="114" spans="8:13" x14ac:dyDescent="0.25">
      <c r="H114" s="59"/>
      <c r="I114" s="60"/>
      <c r="J114" s="61"/>
      <c r="K114" s="79"/>
      <c r="L114" s="62"/>
      <c r="M114" s="63"/>
    </row>
    <row r="115" spans="8:13" x14ac:dyDescent="0.25">
      <c r="H115" s="59"/>
      <c r="I115" s="60"/>
      <c r="J115" s="61"/>
      <c r="K115" s="79"/>
      <c r="L115" s="62"/>
      <c r="M115" s="63"/>
    </row>
    <row r="116" spans="8:13" x14ac:dyDescent="0.25">
      <c r="H116" s="59"/>
      <c r="I116" s="60"/>
      <c r="J116" s="61"/>
      <c r="K116" s="79"/>
      <c r="L116" s="62"/>
      <c r="M116" s="63"/>
    </row>
    <row r="117" spans="8:13" x14ac:dyDescent="0.25">
      <c r="H117" s="59"/>
      <c r="I117" s="60"/>
      <c r="J117" s="61"/>
      <c r="K117" s="79"/>
      <c r="L117" s="62"/>
      <c r="M117" s="63"/>
    </row>
    <row r="118" spans="8:13" x14ac:dyDescent="0.25">
      <c r="H118" s="59"/>
      <c r="I118" s="60"/>
      <c r="J118" s="61"/>
      <c r="K118" s="79"/>
      <c r="L118" s="62"/>
      <c r="M118" s="63"/>
    </row>
    <row r="119" spans="8:13" x14ac:dyDescent="0.25">
      <c r="H119" s="59"/>
      <c r="I119" s="60"/>
      <c r="J119" s="61"/>
      <c r="K119" s="79"/>
      <c r="L119" s="62"/>
      <c r="M119" s="63"/>
    </row>
    <row r="120" spans="8:13" x14ac:dyDescent="0.25">
      <c r="H120" s="59"/>
      <c r="I120" s="60"/>
      <c r="J120" s="61"/>
      <c r="K120" s="79"/>
      <c r="L120" s="62"/>
      <c r="M120" s="63"/>
    </row>
    <row r="121" spans="8:13" x14ac:dyDescent="0.25">
      <c r="H121" s="59"/>
      <c r="I121" s="60"/>
      <c r="J121" s="61"/>
      <c r="K121" s="79"/>
      <c r="L121" s="62"/>
      <c r="M121" s="63"/>
    </row>
    <row r="122" spans="8:13" x14ac:dyDescent="0.25">
      <c r="H122" s="59"/>
      <c r="I122" s="60"/>
      <c r="J122" s="61"/>
      <c r="K122" s="79"/>
      <c r="L122" s="62"/>
      <c r="M122" s="63"/>
    </row>
    <row r="123" spans="8:13" x14ac:dyDescent="0.25">
      <c r="H123" s="59"/>
      <c r="I123" s="60"/>
      <c r="J123" s="61"/>
      <c r="K123" s="79"/>
      <c r="L123" s="62"/>
      <c r="M123" s="63"/>
    </row>
    <row r="124" spans="8:13" x14ac:dyDescent="0.25">
      <c r="H124" s="59"/>
      <c r="I124" s="60"/>
      <c r="J124" s="61"/>
      <c r="K124" s="79"/>
      <c r="L124" s="62"/>
      <c r="M124" s="63"/>
    </row>
    <row r="125" spans="8:13" x14ac:dyDescent="0.25">
      <c r="H125" s="59"/>
      <c r="I125" s="60"/>
      <c r="J125" s="61"/>
      <c r="K125" s="79"/>
      <c r="L125" s="62"/>
      <c r="M125" s="63"/>
    </row>
    <row r="126" spans="8:13" x14ac:dyDescent="0.25">
      <c r="H126" s="59"/>
      <c r="I126" s="60"/>
      <c r="J126" s="61"/>
      <c r="K126" s="79"/>
      <c r="L126" s="62"/>
      <c r="M126" s="63"/>
    </row>
    <row r="127" spans="8:13" x14ac:dyDescent="0.25">
      <c r="H127" s="59"/>
      <c r="I127" s="60"/>
      <c r="J127" s="61"/>
      <c r="K127" s="79"/>
      <c r="L127" s="62"/>
      <c r="M127" s="63"/>
    </row>
    <row r="128" spans="8:13" x14ac:dyDescent="0.25">
      <c r="H128" s="59"/>
      <c r="I128" s="60"/>
      <c r="J128" s="61"/>
      <c r="K128" s="79"/>
      <c r="L128" s="62"/>
      <c r="M128" s="63"/>
    </row>
    <row r="129" spans="1:13" x14ac:dyDescent="0.25">
      <c r="H129" s="59"/>
      <c r="I129" s="60"/>
      <c r="J129" s="61"/>
      <c r="K129" s="79"/>
      <c r="L129" s="62"/>
      <c r="M129" s="63"/>
    </row>
    <row r="130" spans="1:13" x14ac:dyDescent="0.25">
      <c r="H130" s="59"/>
      <c r="I130" s="60"/>
      <c r="J130" s="61"/>
      <c r="K130" s="79"/>
      <c r="L130" s="62"/>
      <c r="M130" s="63"/>
    </row>
    <row r="131" spans="1:13" x14ac:dyDescent="0.25">
      <c r="H131" s="59"/>
      <c r="I131" s="60"/>
      <c r="J131" s="61"/>
      <c r="K131" s="79"/>
      <c r="L131" s="62"/>
      <c r="M131" s="63"/>
    </row>
    <row r="132" spans="1:13" x14ac:dyDescent="0.25">
      <c r="H132" s="59"/>
      <c r="I132" s="60"/>
      <c r="J132" s="61"/>
      <c r="K132" s="79"/>
      <c r="L132" s="62"/>
      <c r="M132" s="63"/>
    </row>
    <row r="133" spans="1:13" x14ac:dyDescent="0.25">
      <c r="H133" s="59"/>
      <c r="I133" s="60"/>
      <c r="J133" s="61"/>
      <c r="K133" s="79"/>
      <c r="L133" s="62"/>
      <c r="M133" s="63"/>
    </row>
    <row r="134" spans="1:13" x14ac:dyDescent="0.25">
      <c r="C134" s="91"/>
      <c r="D134" s="28"/>
      <c r="E134" s="28"/>
      <c r="F134" s="34"/>
      <c r="G134" s="34"/>
      <c r="H134" s="69"/>
      <c r="I134" s="60"/>
      <c r="J134" s="61"/>
      <c r="K134" s="79"/>
      <c r="L134" s="62"/>
      <c r="M134" s="63"/>
    </row>
    <row r="135" spans="1:13" x14ac:dyDescent="0.25">
      <c r="C135" s="91"/>
      <c r="D135" s="28"/>
      <c r="E135" s="28"/>
      <c r="F135" s="34"/>
      <c r="G135" s="34"/>
      <c r="H135" s="69"/>
      <c r="I135" s="60"/>
      <c r="J135" s="61"/>
      <c r="K135" s="79"/>
      <c r="L135" s="62"/>
      <c r="M135" s="63"/>
    </row>
    <row r="136" spans="1:13" x14ac:dyDescent="0.25">
      <c r="C136" s="91"/>
      <c r="D136" s="28"/>
      <c r="E136" s="28"/>
      <c r="F136" s="34"/>
      <c r="G136" s="34"/>
      <c r="H136" s="69"/>
      <c r="I136" s="60"/>
      <c r="J136" s="61"/>
      <c r="K136" s="79"/>
      <c r="L136" s="62"/>
      <c r="M136" s="63"/>
    </row>
    <row r="137" spans="1:13" x14ac:dyDescent="0.25">
      <c r="C137" s="91"/>
      <c r="D137" s="28"/>
      <c r="E137" s="28"/>
      <c r="F137" s="34"/>
      <c r="G137" s="34"/>
      <c r="H137" s="69"/>
      <c r="I137" s="60"/>
      <c r="J137" s="61"/>
      <c r="K137" s="79"/>
      <c r="L137" s="62"/>
      <c r="M137" s="63"/>
    </row>
    <row r="138" spans="1:13" x14ac:dyDescent="0.25">
      <c r="C138" s="91"/>
      <c r="D138" s="28"/>
      <c r="E138" s="28"/>
      <c r="F138" s="34"/>
      <c r="G138" s="34"/>
      <c r="H138" s="69"/>
      <c r="I138" s="60"/>
      <c r="J138" s="61"/>
      <c r="K138" s="79"/>
      <c r="L138" s="62"/>
      <c r="M138" s="63"/>
    </row>
    <row r="139" spans="1:13" x14ac:dyDescent="0.25">
      <c r="C139" s="91"/>
      <c r="D139" s="28"/>
      <c r="E139" s="28"/>
      <c r="F139" s="34"/>
      <c r="G139" s="34"/>
      <c r="H139" s="69"/>
      <c r="I139" s="60"/>
      <c r="J139" s="61"/>
      <c r="K139" s="79"/>
      <c r="L139" s="62"/>
      <c r="M139" s="63"/>
    </row>
    <row r="140" spans="1:13" x14ac:dyDescent="0.25">
      <c r="H140" s="59"/>
      <c r="I140" s="60"/>
      <c r="J140" s="61"/>
      <c r="K140" s="79"/>
      <c r="L140" s="62"/>
      <c r="M140" s="63"/>
    </row>
    <row r="141" spans="1:13" x14ac:dyDescent="0.25">
      <c r="H141" s="59"/>
      <c r="I141" s="60"/>
      <c r="J141" s="61"/>
      <c r="K141" s="79"/>
      <c r="L141" s="62"/>
      <c r="M141" s="63"/>
    </row>
    <row r="142" spans="1:13" x14ac:dyDescent="0.25">
      <c r="H142" s="59"/>
      <c r="I142" s="60"/>
      <c r="J142" s="61"/>
      <c r="K142" s="79"/>
      <c r="L142" s="62"/>
      <c r="M142" s="63"/>
    </row>
    <row r="143" spans="1:13" x14ac:dyDescent="0.25">
      <c r="H143" s="59"/>
      <c r="I143" s="60"/>
      <c r="J143" s="61"/>
      <c r="K143" s="79"/>
      <c r="L143" s="62"/>
      <c r="M143" s="63"/>
    </row>
    <row r="144" spans="1:13" x14ac:dyDescent="0.25">
      <c r="A144" s="28"/>
      <c r="B144" s="94"/>
      <c r="C144" s="91"/>
      <c r="D144" s="28"/>
      <c r="E144" s="28"/>
      <c r="F144" s="34"/>
      <c r="G144" s="34"/>
      <c r="H144" s="63"/>
      <c r="I144" s="63"/>
      <c r="J144" s="68"/>
      <c r="K144" s="82"/>
      <c r="L144" s="63"/>
      <c r="M144" s="63"/>
    </row>
    <row r="145" spans="1:13" x14ac:dyDescent="0.25">
      <c r="A145" s="28"/>
      <c r="B145" s="94"/>
      <c r="C145" s="91"/>
      <c r="D145" s="28"/>
      <c r="E145" s="28"/>
      <c r="F145" s="34"/>
      <c r="G145" s="34"/>
      <c r="H145" s="63"/>
      <c r="I145" s="63"/>
      <c r="J145" s="68"/>
      <c r="K145" s="82"/>
      <c r="L145" s="63"/>
      <c r="M145" s="63"/>
    </row>
    <row r="146" spans="1:13" x14ac:dyDescent="0.25">
      <c r="A146" s="28"/>
      <c r="B146" s="94"/>
      <c r="C146" s="91"/>
      <c r="D146" s="28"/>
      <c r="E146" s="28"/>
      <c r="F146" s="34"/>
      <c r="G146" s="34"/>
      <c r="H146" s="63"/>
      <c r="I146" s="63"/>
      <c r="J146" s="68"/>
      <c r="K146" s="82"/>
      <c r="L146" s="63"/>
      <c r="M146" s="63"/>
    </row>
    <row r="147" spans="1:13" x14ac:dyDescent="0.25">
      <c r="A147" s="28"/>
      <c r="B147" s="94"/>
      <c r="C147" s="91"/>
      <c r="D147" s="28"/>
      <c r="E147" s="28"/>
      <c r="F147" s="34"/>
      <c r="G147" s="34"/>
      <c r="H147" s="63"/>
      <c r="I147" s="63"/>
      <c r="J147" s="68"/>
      <c r="K147" s="82"/>
      <c r="L147" s="63"/>
      <c r="M147" s="63"/>
    </row>
    <row r="148" spans="1:13" x14ac:dyDescent="0.25">
      <c r="A148" s="28"/>
      <c r="B148" s="94"/>
      <c r="C148" s="91"/>
      <c r="D148" s="28"/>
      <c r="E148" s="28"/>
      <c r="F148" s="34"/>
      <c r="G148" s="34"/>
      <c r="H148" s="63"/>
      <c r="I148" s="63"/>
      <c r="J148" s="68"/>
      <c r="K148" s="82"/>
      <c r="L148" s="63"/>
      <c r="M148" s="63"/>
    </row>
    <row r="149" spans="1:13" x14ac:dyDescent="0.25">
      <c r="A149" s="28"/>
      <c r="B149" s="94"/>
      <c r="C149" s="91"/>
      <c r="D149" s="28"/>
      <c r="E149" s="28"/>
      <c r="F149" s="34"/>
      <c r="G149" s="34"/>
      <c r="H149" s="63"/>
      <c r="I149" s="63"/>
      <c r="J149" s="68"/>
      <c r="K149" s="82"/>
      <c r="L149" s="63"/>
      <c r="M149" s="63"/>
    </row>
    <row r="150" spans="1:13" x14ac:dyDescent="0.25">
      <c r="A150" s="28"/>
      <c r="B150" s="94"/>
      <c r="C150" s="91"/>
      <c r="D150" s="28"/>
      <c r="E150" s="28"/>
      <c r="F150" s="34"/>
      <c r="G150" s="34"/>
      <c r="H150" s="63"/>
      <c r="I150" s="63"/>
      <c r="J150" s="68"/>
      <c r="K150" s="82"/>
      <c r="L150" s="63"/>
      <c r="M150" s="63"/>
    </row>
    <row r="151" spans="1:13" x14ac:dyDescent="0.25">
      <c r="A151" s="28"/>
      <c r="B151" s="94"/>
      <c r="C151" s="91"/>
      <c r="D151" s="28"/>
      <c r="E151" s="28"/>
      <c r="F151" s="34"/>
      <c r="G151" s="34"/>
      <c r="H151" s="63"/>
      <c r="I151" s="63"/>
      <c r="J151" s="68"/>
      <c r="K151" s="82"/>
      <c r="L151" s="63"/>
      <c r="M151" s="63"/>
    </row>
    <row r="152" spans="1:13" x14ac:dyDescent="0.25">
      <c r="A152" s="28"/>
      <c r="B152" s="94"/>
      <c r="C152" s="91"/>
      <c r="D152" s="28"/>
      <c r="E152" s="28"/>
      <c r="F152" s="34"/>
      <c r="G152" s="34"/>
      <c r="H152" s="63"/>
      <c r="I152" s="63"/>
      <c r="J152" s="68"/>
      <c r="K152" s="82"/>
      <c r="L152" s="63"/>
      <c r="M152" s="63"/>
    </row>
    <row r="153" spans="1:13" x14ac:dyDescent="0.25">
      <c r="A153" s="28"/>
      <c r="B153" s="94"/>
      <c r="C153" s="91"/>
      <c r="D153" s="28"/>
      <c r="E153" s="28"/>
      <c r="F153" s="34"/>
      <c r="G153" s="34"/>
      <c r="H153" s="63"/>
      <c r="I153" s="63"/>
      <c r="J153" s="68"/>
      <c r="K153" s="82"/>
      <c r="L153" s="63"/>
      <c r="M153" s="63"/>
    </row>
    <row r="154" spans="1:13" x14ac:dyDescent="0.25">
      <c r="A154" s="28"/>
      <c r="B154" s="94"/>
      <c r="C154" s="91"/>
      <c r="D154" s="28"/>
      <c r="E154" s="28"/>
      <c r="F154" s="34"/>
      <c r="G154" s="34"/>
      <c r="H154" s="63"/>
      <c r="I154" s="63"/>
      <c r="J154" s="68"/>
      <c r="K154" s="82"/>
      <c r="L154" s="63"/>
      <c r="M154" s="63"/>
    </row>
    <row r="155" spans="1:13" x14ac:dyDescent="0.25">
      <c r="A155" s="28"/>
      <c r="B155" s="94"/>
      <c r="C155" s="91"/>
      <c r="D155" s="28"/>
      <c r="E155" s="28"/>
      <c r="F155" s="34"/>
      <c r="G155" s="34"/>
      <c r="H155" s="63"/>
      <c r="I155" s="63"/>
      <c r="J155" s="68"/>
      <c r="K155" s="82"/>
      <c r="L155" s="63"/>
      <c r="M155" s="63"/>
    </row>
    <row r="156" spans="1:13" x14ac:dyDescent="0.25">
      <c r="A156" s="28"/>
      <c r="B156" s="94"/>
      <c r="C156" s="91"/>
      <c r="D156" s="28"/>
      <c r="E156" s="28"/>
      <c r="F156" s="34"/>
      <c r="G156" s="34"/>
      <c r="H156" s="28"/>
      <c r="I156" s="28"/>
      <c r="J156" s="57"/>
      <c r="K156" s="83"/>
      <c r="L156" s="28"/>
    </row>
    <row r="157" spans="1:13" x14ac:dyDescent="0.25">
      <c r="A157" s="28"/>
      <c r="B157" s="94"/>
      <c r="C157" s="91"/>
      <c r="D157" s="28"/>
      <c r="E157" s="28"/>
      <c r="F157" s="34"/>
      <c r="G157" s="34"/>
      <c r="H157" s="28"/>
      <c r="I157" s="28"/>
      <c r="J157" s="57"/>
      <c r="K157" s="83"/>
      <c r="L157" s="28"/>
    </row>
    <row r="158" spans="1:13" x14ac:dyDescent="0.25">
      <c r="A158" s="28"/>
      <c r="B158" s="94"/>
      <c r="C158" s="91"/>
      <c r="D158" s="28"/>
      <c r="E158" s="28"/>
      <c r="F158" s="34"/>
      <c r="G158" s="34"/>
      <c r="H158" s="28"/>
      <c r="I158" s="28"/>
      <c r="J158" s="57"/>
      <c r="K158" s="83"/>
      <c r="L158" s="28"/>
    </row>
    <row r="159" spans="1:13" x14ac:dyDescent="0.25">
      <c r="A159" s="28"/>
      <c r="B159" s="94"/>
      <c r="C159" s="91"/>
      <c r="D159" s="28"/>
      <c r="E159" s="28"/>
      <c r="F159" s="34"/>
      <c r="G159" s="34"/>
      <c r="H159" s="28"/>
      <c r="I159" s="28"/>
      <c r="J159" s="57"/>
      <c r="K159" s="83"/>
      <c r="L159" s="28"/>
    </row>
    <row r="160" spans="1:13" x14ac:dyDescent="0.25">
      <c r="A160" s="28"/>
      <c r="B160" s="94"/>
      <c r="C160" s="91"/>
      <c r="D160" s="28"/>
      <c r="E160" s="28"/>
      <c r="F160" s="34"/>
      <c r="G160" s="34"/>
      <c r="H160" s="28"/>
      <c r="I160" s="28"/>
      <c r="J160" s="57"/>
      <c r="K160" s="83"/>
      <c r="L160" s="28"/>
    </row>
    <row r="161" spans="1:12" x14ac:dyDescent="0.25">
      <c r="A161" s="28"/>
      <c r="B161" s="94"/>
      <c r="C161" s="91"/>
      <c r="D161" s="28"/>
      <c r="E161" s="28"/>
      <c r="F161" s="34"/>
      <c r="G161" s="34"/>
      <c r="H161" s="28"/>
      <c r="I161" s="28"/>
      <c r="J161" s="57"/>
      <c r="K161" s="83"/>
      <c r="L161" s="28"/>
    </row>
    <row r="162" spans="1:12" x14ac:dyDescent="0.25">
      <c r="A162" s="28"/>
      <c r="B162" s="94"/>
      <c r="C162" s="91"/>
      <c r="D162" s="28"/>
      <c r="E162" s="28"/>
      <c r="F162" s="34"/>
      <c r="G162" s="34"/>
      <c r="H162" s="28"/>
      <c r="I162" s="28"/>
      <c r="J162" s="57"/>
      <c r="K162" s="83"/>
      <c r="L162" s="28"/>
    </row>
    <row r="163" spans="1:12" x14ac:dyDescent="0.25">
      <c r="A163" s="28"/>
      <c r="B163" s="94"/>
      <c r="C163" s="91"/>
      <c r="D163" s="28"/>
      <c r="E163" s="28"/>
      <c r="F163" s="34"/>
      <c r="G163" s="34"/>
      <c r="H163" s="28"/>
      <c r="I163" s="28"/>
      <c r="J163" s="57"/>
      <c r="K163" s="83"/>
      <c r="L163" s="28"/>
    </row>
    <row r="164" spans="1:12" x14ac:dyDescent="0.25">
      <c r="A164" s="28"/>
      <c r="B164" s="94"/>
      <c r="C164" s="91"/>
      <c r="D164" s="28"/>
      <c r="E164" s="28"/>
      <c r="F164" s="34"/>
      <c r="G164" s="34"/>
      <c r="H164" s="28"/>
      <c r="I164" s="28"/>
      <c r="J164" s="57"/>
      <c r="K164" s="83"/>
      <c r="L164" s="28"/>
    </row>
    <row r="165" spans="1:12" x14ac:dyDescent="0.25">
      <c r="A165" s="28"/>
      <c r="B165" s="94"/>
      <c r="C165" s="91"/>
      <c r="D165" s="28"/>
      <c r="E165" s="28"/>
      <c r="F165" s="34"/>
      <c r="G165" s="34"/>
      <c r="H165" s="28"/>
      <c r="I165" s="28"/>
      <c r="J165" s="57"/>
      <c r="K165" s="83"/>
      <c r="L165" s="28"/>
    </row>
    <row r="166" spans="1:12" x14ac:dyDescent="0.25">
      <c r="A166" s="28"/>
      <c r="B166" s="94"/>
      <c r="C166" s="91"/>
      <c r="D166" s="28"/>
      <c r="E166" s="28"/>
      <c r="F166" s="34"/>
      <c r="G166" s="34"/>
      <c r="H166" s="28"/>
      <c r="I166" s="28"/>
      <c r="J166" s="57"/>
      <c r="K166" s="83"/>
      <c r="L166" s="28"/>
    </row>
    <row r="167" spans="1:12" x14ac:dyDescent="0.25">
      <c r="A167" s="28"/>
      <c r="B167" s="94"/>
      <c r="C167" s="91"/>
      <c r="D167" s="28"/>
      <c r="E167" s="28"/>
      <c r="F167" s="34"/>
      <c r="G167" s="34"/>
      <c r="H167" s="28"/>
      <c r="I167" s="28"/>
      <c r="J167" s="57"/>
      <c r="K167" s="83"/>
      <c r="L167" s="28"/>
    </row>
    <row r="168" spans="1:12" x14ac:dyDescent="0.25">
      <c r="A168" s="28"/>
      <c r="B168" s="94"/>
      <c r="C168" s="91"/>
      <c r="D168" s="28"/>
      <c r="E168" s="28"/>
      <c r="F168" s="34"/>
      <c r="G168" s="34"/>
      <c r="H168" s="28"/>
      <c r="I168" s="28"/>
      <c r="J168" s="57"/>
      <c r="K168" s="83"/>
      <c r="L168" s="28"/>
    </row>
    <row r="169" spans="1:12" x14ac:dyDescent="0.25">
      <c r="A169" s="28"/>
      <c r="B169" s="94"/>
      <c r="C169" s="91"/>
      <c r="D169" s="28"/>
      <c r="E169" s="28"/>
      <c r="F169" s="34"/>
      <c r="G169" s="34"/>
      <c r="H169" s="28"/>
      <c r="I169" s="28"/>
      <c r="J169" s="57"/>
      <c r="K169" s="83"/>
      <c r="L169" s="28"/>
    </row>
    <row r="170" spans="1:12" x14ac:dyDescent="0.25">
      <c r="A170" s="28"/>
      <c r="B170" s="94"/>
      <c r="C170" s="91"/>
      <c r="D170" s="28"/>
      <c r="E170" s="28"/>
      <c r="F170" s="34"/>
      <c r="G170" s="34"/>
      <c r="H170" s="28"/>
      <c r="I170" s="28"/>
      <c r="J170" s="57"/>
      <c r="K170" s="83"/>
      <c r="L170" s="28"/>
    </row>
    <row r="171" spans="1:12" x14ac:dyDescent="0.25">
      <c r="A171" s="28"/>
      <c r="B171" s="94"/>
      <c r="C171" s="91"/>
      <c r="D171" s="28"/>
      <c r="E171" s="28"/>
      <c r="F171" s="34"/>
      <c r="G171" s="34"/>
      <c r="H171" s="28"/>
      <c r="I171" s="28"/>
      <c r="J171" s="57"/>
      <c r="K171" s="83"/>
      <c r="L171" s="28"/>
    </row>
    <row r="172" spans="1:12" x14ac:dyDescent="0.25">
      <c r="A172" s="28"/>
      <c r="B172" s="94"/>
      <c r="C172" s="91"/>
      <c r="D172" s="28"/>
      <c r="E172" s="28"/>
      <c r="F172" s="34"/>
      <c r="G172" s="34"/>
      <c r="H172" s="28"/>
      <c r="I172" s="28"/>
      <c r="J172" s="57"/>
      <c r="K172" s="83"/>
      <c r="L172" s="28"/>
    </row>
    <row r="173" spans="1:12" x14ac:dyDescent="0.25">
      <c r="A173" s="28"/>
      <c r="B173" s="94"/>
      <c r="C173" s="91"/>
      <c r="D173" s="28"/>
      <c r="E173" s="28"/>
      <c r="F173" s="34"/>
      <c r="G173" s="34"/>
      <c r="H173" s="28"/>
      <c r="I173" s="28"/>
      <c r="J173" s="57"/>
      <c r="K173" s="83"/>
      <c r="L173" s="28"/>
    </row>
    <row r="174" spans="1:12" x14ac:dyDescent="0.25">
      <c r="A174" s="28"/>
      <c r="B174" s="94"/>
      <c r="C174" s="91"/>
      <c r="D174" s="28"/>
      <c r="E174" s="28"/>
      <c r="F174" s="34"/>
      <c r="G174" s="34"/>
      <c r="H174" s="28"/>
      <c r="I174" s="28"/>
      <c r="J174" s="57"/>
      <c r="K174" s="83"/>
      <c r="L174" s="28"/>
    </row>
    <row r="175" spans="1:12" x14ac:dyDescent="0.25">
      <c r="A175" s="28"/>
      <c r="B175" s="94"/>
      <c r="C175" s="91"/>
      <c r="D175" s="28"/>
      <c r="E175" s="28"/>
      <c r="F175" s="34"/>
      <c r="G175" s="34"/>
      <c r="H175" s="28"/>
      <c r="I175" s="28"/>
      <c r="J175" s="57"/>
      <c r="K175" s="83"/>
      <c r="L175" s="28"/>
    </row>
    <row r="176" spans="1:12" x14ac:dyDescent="0.25">
      <c r="A176" s="28"/>
      <c r="B176" s="94"/>
      <c r="C176" s="91"/>
      <c r="D176" s="28"/>
      <c r="E176" s="28"/>
      <c r="F176" s="34"/>
      <c r="G176" s="34"/>
      <c r="H176" s="28"/>
      <c r="I176" s="28"/>
      <c r="J176" s="57"/>
      <c r="K176" s="83"/>
      <c r="L176" s="28"/>
    </row>
    <row r="177" spans="1:12" x14ac:dyDescent="0.25">
      <c r="A177" s="28"/>
      <c r="B177" s="94"/>
      <c r="C177" s="91"/>
      <c r="D177" s="28"/>
      <c r="E177" s="28"/>
      <c r="F177" s="34"/>
      <c r="G177" s="34"/>
      <c r="H177" s="28"/>
      <c r="I177" s="28"/>
      <c r="J177" s="57"/>
      <c r="K177" s="83"/>
      <c r="L177" s="28"/>
    </row>
    <row r="178" spans="1:12" x14ac:dyDescent="0.25">
      <c r="A178" s="28"/>
      <c r="B178" s="94"/>
      <c r="C178" s="91"/>
      <c r="D178" s="28"/>
      <c r="E178" s="28"/>
      <c r="F178" s="34"/>
      <c r="G178" s="34"/>
      <c r="H178" s="28"/>
      <c r="I178" s="28"/>
      <c r="J178" s="57"/>
      <c r="K178" s="83"/>
      <c r="L178" s="28"/>
    </row>
    <row r="179" spans="1:12" x14ac:dyDescent="0.25">
      <c r="B179" s="94"/>
      <c r="C179" s="91"/>
      <c r="D179" s="28"/>
      <c r="E179" s="28"/>
      <c r="F179" s="34"/>
      <c r="G179" s="34"/>
      <c r="H179" s="28"/>
      <c r="I179" s="28"/>
      <c r="J179" s="57"/>
      <c r="K179" s="83"/>
      <c r="L179" s="28"/>
    </row>
    <row r="180" spans="1:12" x14ac:dyDescent="0.25">
      <c r="B180" s="94"/>
      <c r="C180" s="91"/>
      <c r="D180" s="28"/>
      <c r="E180" s="28"/>
      <c r="F180" s="34"/>
      <c r="G180" s="34"/>
      <c r="H180" s="28"/>
      <c r="I180" s="28"/>
      <c r="J180" s="57"/>
      <c r="K180" s="83"/>
      <c r="L180" s="28"/>
    </row>
    <row r="181" spans="1:12" x14ac:dyDescent="0.25">
      <c r="B181" s="94"/>
      <c r="C181" s="91"/>
      <c r="D181" s="28"/>
      <c r="E181" s="28"/>
      <c r="F181" s="34"/>
      <c r="G181" s="34"/>
      <c r="H181" s="28"/>
      <c r="I181" s="28"/>
      <c r="J181" s="57"/>
      <c r="K181" s="83"/>
      <c r="L181" s="28"/>
    </row>
    <row r="182" spans="1:12" x14ac:dyDescent="0.25">
      <c r="B182" s="94"/>
      <c r="C182" s="91"/>
      <c r="D182" s="28"/>
      <c r="E182" s="28"/>
      <c r="F182" s="34"/>
      <c r="G182" s="34"/>
      <c r="H182" s="28"/>
      <c r="I182" s="28"/>
      <c r="J182" s="57"/>
      <c r="K182" s="83"/>
      <c r="L182" s="28"/>
    </row>
  </sheetData>
  <mergeCells count="71">
    <mergeCell ref="P11:R11"/>
    <mergeCell ref="A2:K2"/>
    <mergeCell ref="J23:K23"/>
    <mergeCell ref="A61:I61"/>
    <mergeCell ref="A25:K25"/>
    <mergeCell ref="A43:K43"/>
    <mergeCell ref="J42:K42"/>
    <mergeCell ref="J61:K61"/>
    <mergeCell ref="H3:I3"/>
    <mergeCell ref="H4:I4"/>
    <mergeCell ref="H5:I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7:I27"/>
    <mergeCell ref="H28:I28"/>
    <mergeCell ref="H29:I29"/>
    <mergeCell ref="H30:I30"/>
    <mergeCell ref="H31:I31"/>
    <mergeCell ref="H32:I32"/>
    <mergeCell ref="A1:K1"/>
    <mergeCell ref="H44:I44"/>
    <mergeCell ref="H45:I45"/>
    <mergeCell ref="H46:I46"/>
    <mergeCell ref="A23:I23"/>
    <mergeCell ref="A42:I42"/>
    <mergeCell ref="H38:I38"/>
    <mergeCell ref="H39:I39"/>
    <mergeCell ref="H40:I40"/>
    <mergeCell ref="H41:I41"/>
    <mergeCell ref="H26:I26"/>
    <mergeCell ref="H33:I33"/>
    <mergeCell ref="H34:I34"/>
    <mergeCell ref="H35:I35"/>
    <mergeCell ref="H36:I36"/>
    <mergeCell ref="H37:I37"/>
    <mergeCell ref="H47:I47"/>
    <mergeCell ref="H48:I48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A65:K65"/>
    <mergeCell ref="C82:E82"/>
    <mergeCell ref="G78:G79"/>
    <mergeCell ref="C85:E85"/>
    <mergeCell ref="C68:E68"/>
    <mergeCell ref="C71:E71"/>
    <mergeCell ref="C73:E73"/>
    <mergeCell ref="A64:K64"/>
  </mergeCells>
  <phoneticPr fontId="2" type="noConversion"/>
  <pageMargins left="0.43307086614173229" right="0.23622047244094491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zoomScale="120" zoomScaleNormal="120" workbookViewId="0">
      <selection activeCell="D7" sqref="D7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0"/>
  <sheetViews>
    <sheetView zoomScale="70" zoomScaleNormal="70" workbookViewId="0">
      <selection activeCell="H7" sqref="H7"/>
    </sheetView>
  </sheetViews>
  <sheetFormatPr defaultRowHeight="14.4" x14ac:dyDescent="0.3"/>
  <cols>
    <col min="2" max="2" width="3.33203125" customWidth="1"/>
    <col min="3" max="3" width="12.33203125" bestFit="1" customWidth="1"/>
    <col min="4" max="4" width="10.44140625" bestFit="1" customWidth="1"/>
    <col min="5" max="5" width="16.88671875" customWidth="1"/>
    <col min="6" max="6" width="17" customWidth="1"/>
    <col min="7" max="8" width="16.44140625" customWidth="1"/>
    <col min="9" max="9" width="28.6640625" customWidth="1"/>
    <col min="13" max="13" width="1.44140625" customWidth="1"/>
  </cols>
  <sheetData>
    <row r="3" spans="2:12" ht="15" thickBot="1" x14ac:dyDescent="0.35">
      <c r="B3" s="5"/>
      <c r="C3" s="192"/>
      <c r="D3" s="192"/>
      <c r="E3" s="192"/>
      <c r="F3" s="192"/>
      <c r="G3" s="192"/>
      <c r="H3" s="192"/>
      <c r="I3" s="192"/>
      <c r="J3" s="192"/>
      <c r="K3" s="192"/>
      <c r="L3" s="192"/>
    </row>
    <row r="4" spans="2:12" ht="21.6" thickBot="1" x14ac:dyDescent="0.35">
      <c r="B4" s="5"/>
      <c r="C4" s="193" t="s">
        <v>65</v>
      </c>
      <c r="D4" s="194"/>
      <c r="E4" s="194"/>
      <c r="F4" s="194"/>
      <c r="G4" s="194"/>
      <c r="H4" s="194"/>
      <c r="I4" s="194"/>
      <c r="J4" s="194"/>
      <c r="K4" s="194"/>
      <c r="L4" s="195"/>
    </row>
    <row r="5" spans="2:12" ht="43.8" thickBot="1" x14ac:dyDescent="0.35">
      <c r="B5" s="5"/>
      <c r="C5" s="7" t="s">
        <v>53</v>
      </c>
      <c r="D5" s="38" t="s">
        <v>54</v>
      </c>
      <c r="E5" s="38" t="s">
        <v>55</v>
      </c>
      <c r="F5" s="38" t="s">
        <v>62</v>
      </c>
      <c r="G5" s="38" t="s">
        <v>56</v>
      </c>
      <c r="H5" s="38" t="s">
        <v>94</v>
      </c>
      <c r="I5" s="8" t="s">
        <v>57</v>
      </c>
      <c r="J5" s="9" t="s">
        <v>58</v>
      </c>
      <c r="K5" s="10" t="s">
        <v>59</v>
      </c>
      <c r="L5" s="11" t="s">
        <v>60</v>
      </c>
    </row>
    <row r="6" spans="2:12" ht="29.4" customHeight="1" thickBot="1" x14ac:dyDescent="0.35">
      <c r="B6" s="5"/>
      <c r="C6" s="196" t="s">
        <v>63</v>
      </c>
      <c r="D6" s="197"/>
      <c r="E6" s="197"/>
      <c r="F6" s="197"/>
      <c r="G6" s="197"/>
      <c r="H6" s="197"/>
      <c r="I6" s="197"/>
      <c r="J6" s="197"/>
      <c r="K6" s="197"/>
      <c r="L6" s="198"/>
    </row>
    <row r="7" spans="2:12" ht="15" thickBot="1" x14ac:dyDescent="0.35">
      <c r="B7" s="5"/>
      <c r="C7" s="35" t="s">
        <v>61</v>
      </c>
      <c r="D7" s="35">
        <v>186.2</v>
      </c>
      <c r="E7" s="39">
        <v>2.65</v>
      </c>
      <c r="F7" s="40">
        <v>4.1500000000000004</v>
      </c>
      <c r="G7" s="41">
        <v>7.15</v>
      </c>
      <c r="H7" s="41"/>
      <c r="I7" s="41" t="s">
        <v>93</v>
      </c>
      <c r="J7" s="41">
        <v>11</v>
      </c>
      <c r="K7" s="36">
        <v>55</v>
      </c>
      <c r="L7" s="37">
        <v>50</v>
      </c>
    </row>
    <row r="8" spans="2:12" ht="27" customHeight="1" thickBot="1" x14ac:dyDescent="0.35">
      <c r="B8" s="6"/>
      <c r="C8" s="196" t="s">
        <v>64</v>
      </c>
      <c r="D8" s="197"/>
      <c r="E8" s="197"/>
      <c r="F8" s="197"/>
      <c r="G8" s="197"/>
      <c r="H8" s="197"/>
      <c r="I8" s="197"/>
      <c r="J8" s="197"/>
      <c r="K8" s="197"/>
      <c r="L8" s="198"/>
    </row>
    <row r="9" spans="2:12" ht="15" thickBot="1" x14ac:dyDescent="0.35">
      <c r="B9" s="5"/>
      <c r="C9" s="14" t="s">
        <v>61</v>
      </c>
      <c r="D9" s="14">
        <v>263.5</v>
      </c>
      <c r="E9" s="15">
        <v>25</v>
      </c>
      <c r="F9" s="16">
        <v>41.2</v>
      </c>
      <c r="G9" s="17">
        <v>46</v>
      </c>
      <c r="H9" s="17"/>
      <c r="I9" s="12" t="s">
        <v>92</v>
      </c>
      <c r="J9" s="12">
        <v>15</v>
      </c>
      <c r="K9" s="18">
        <v>40</v>
      </c>
      <c r="L9" s="13">
        <v>80</v>
      </c>
    </row>
    <row r="10" spans="2:12" x14ac:dyDescent="0.3">
      <c r="B10" s="5"/>
      <c r="C10" s="5"/>
      <c r="D10" s="5"/>
      <c r="E10" s="5"/>
      <c r="F10" s="5"/>
      <c r="G10" s="5"/>
      <c r="H10" s="6"/>
      <c r="I10" s="5"/>
      <c r="J10" s="5"/>
      <c r="K10" s="5"/>
      <c r="L10" s="5"/>
    </row>
  </sheetData>
  <mergeCells count="4">
    <mergeCell ref="C3:L3"/>
    <mergeCell ref="C4:L4"/>
    <mergeCell ref="C6:L6"/>
    <mergeCell ref="C8:L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8"/>
  <sheetViews>
    <sheetView showGridLines="0" zoomScale="60" zoomScaleNormal="60" workbookViewId="0">
      <selection activeCell="A20" sqref="A20:P62"/>
    </sheetView>
  </sheetViews>
  <sheetFormatPr defaultRowHeight="14.4" x14ac:dyDescent="0.3"/>
  <cols>
    <col min="1" max="1" width="3.88671875" customWidth="1"/>
    <col min="2" max="2" width="12.6640625" customWidth="1"/>
  </cols>
  <sheetData>
    <row r="1" spans="3:12" x14ac:dyDescent="0.3">
      <c r="E1" s="200"/>
      <c r="F1" s="200"/>
      <c r="G1" s="200"/>
      <c r="H1" s="200"/>
      <c r="I1" s="200"/>
      <c r="J1" s="23"/>
      <c r="K1" s="23"/>
      <c r="L1" s="23"/>
    </row>
    <row r="2" spans="3:12" x14ac:dyDescent="0.3">
      <c r="E2" s="200"/>
      <c r="F2" s="200"/>
      <c r="G2" s="200"/>
      <c r="H2" s="200"/>
      <c r="I2" s="200"/>
      <c r="J2" s="23"/>
      <c r="K2" s="23"/>
      <c r="L2" s="23"/>
    </row>
    <row r="7" spans="3:12" x14ac:dyDescent="0.3">
      <c r="C7" s="19"/>
    </row>
    <row r="8" spans="3:12" x14ac:dyDescent="0.3">
      <c r="G8" s="199"/>
      <c r="H8" s="199"/>
    </row>
    <row r="9" spans="3:12" x14ac:dyDescent="0.3">
      <c r="G9" s="199"/>
      <c r="H9" s="199"/>
    </row>
    <row r="10" spans="3:12" x14ac:dyDescent="0.3">
      <c r="G10" s="199"/>
      <c r="H10" s="199"/>
    </row>
    <row r="11" spans="3:12" x14ac:dyDescent="0.3">
      <c r="G11" s="199"/>
      <c r="H11" s="199"/>
    </row>
    <row r="13" spans="3:12" x14ac:dyDescent="0.3">
      <c r="C13" s="19"/>
    </row>
    <row r="27" spans="2:12" x14ac:dyDescent="0.3">
      <c r="G27" s="21"/>
      <c r="I27" s="21"/>
    </row>
    <row r="28" spans="2:12" x14ac:dyDescent="0.3">
      <c r="G28" s="21"/>
      <c r="I28" s="21"/>
    </row>
    <row r="29" spans="2:12" x14ac:dyDescent="0.3">
      <c r="G29" s="21"/>
      <c r="I29" s="21"/>
    </row>
    <row r="30" spans="2:12" x14ac:dyDescent="0.3">
      <c r="G30" s="21"/>
      <c r="H30" s="20"/>
      <c r="I30" s="21"/>
    </row>
    <row r="31" spans="2:12" x14ac:dyDescent="0.3">
      <c r="E31" s="20"/>
      <c r="F31" s="20"/>
      <c r="G31" s="21"/>
      <c r="H31" s="20"/>
      <c r="I31" s="21"/>
      <c r="J31" s="20"/>
      <c r="K31" s="20"/>
      <c r="L31" s="20"/>
    </row>
    <row r="32" spans="2:12" ht="18.600000000000001" x14ac:dyDescent="0.45">
      <c r="B32" s="26" t="s">
        <v>66</v>
      </c>
      <c r="E32" s="20"/>
      <c r="F32" s="20"/>
      <c r="G32" s="21"/>
      <c r="H32" s="20"/>
      <c r="I32" s="21"/>
      <c r="J32" s="20"/>
      <c r="K32" s="20"/>
      <c r="L32" s="20"/>
    </row>
    <row r="33" spans="2:15" x14ac:dyDescent="0.3">
      <c r="E33" s="20"/>
      <c r="F33" s="20"/>
      <c r="G33" s="21"/>
      <c r="H33" s="20"/>
      <c r="I33" s="21"/>
      <c r="J33" s="20"/>
      <c r="K33" s="20"/>
      <c r="L33" s="20"/>
    </row>
    <row r="34" spans="2:15" ht="15" thickBot="1" x14ac:dyDescent="0.35">
      <c r="B34" s="22"/>
      <c r="C34" s="22"/>
      <c r="D34" s="22"/>
      <c r="E34" s="20"/>
      <c r="F34" s="20"/>
      <c r="G34" s="21"/>
      <c r="H34" s="20"/>
      <c r="I34" s="21"/>
      <c r="J34" s="20"/>
      <c r="K34" s="20"/>
      <c r="L34" s="20"/>
    </row>
    <row r="35" spans="2:15" ht="15" thickTop="1" x14ac:dyDescent="0.3">
      <c r="E35" s="24"/>
      <c r="F35" s="24"/>
      <c r="G35" s="21"/>
      <c r="H35" s="20"/>
      <c r="I35" s="21"/>
      <c r="J35" s="20"/>
      <c r="K35" s="20"/>
      <c r="L35" s="20"/>
    </row>
    <row r="36" spans="2:15" x14ac:dyDescent="0.3">
      <c r="E36" s="20"/>
      <c r="F36" s="20"/>
      <c r="G36" s="21"/>
      <c r="H36" s="20"/>
      <c r="I36" s="21"/>
      <c r="J36" s="20"/>
      <c r="K36" s="20"/>
      <c r="L36" s="20"/>
    </row>
    <row r="37" spans="2:15" x14ac:dyDescent="0.3">
      <c r="E37" s="20"/>
      <c r="F37" s="20"/>
      <c r="G37" s="21"/>
      <c r="H37" s="20"/>
      <c r="I37" s="21"/>
      <c r="J37" s="20"/>
      <c r="K37" s="20"/>
      <c r="L37" s="20"/>
    </row>
    <row r="38" spans="2:15" ht="18.600000000000001" x14ac:dyDescent="0.45">
      <c r="B38" s="26" t="s">
        <v>67</v>
      </c>
      <c r="E38" s="20"/>
      <c r="F38" s="20"/>
      <c r="G38" s="21"/>
      <c r="H38" s="20"/>
      <c r="I38" s="21"/>
      <c r="J38" s="20"/>
      <c r="K38" s="20"/>
      <c r="L38" s="20"/>
    </row>
    <row r="39" spans="2:15" x14ac:dyDescent="0.3">
      <c r="E39" s="20"/>
      <c r="F39" s="20"/>
      <c r="G39" s="21"/>
      <c r="H39" s="20"/>
      <c r="I39" s="21"/>
      <c r="J39" s="20"/>
      <c r="K39" s="20"/>
      <c r="L39" s="20"/>
    </row>
    <row r="40" spans="2:15" ht="15" thickBot="1" x14ac:dyDescent="0.35">
      <c r="B40" s="22"/>
      <c r="C40" s="22"/>
      <c r="D40" s="22"/>
      <c r="E40" s="20"/>
      <c r="F40" s="20"/>
      <c r="G40" s="21"/>
      <c r="H40" s="20"/>
      <c r="I40" s="21"/>
      <c r="J40" s="20"/>
      <c r="K40" s="20"/>
      <c r="L40" s="20"/>
    </row>
    <row r="41" spans="2:15" ht="15" thickTop="1" x14ac:dyDescent="0.3">
      <c r="E41" s="24"/>
      <c r="F41" s="24"/>
      <c r="G41" s="21"/>
      <c r="I41" s="21"/>
      <c r="J41" s="20"/>
      <c r="K41" s="20"/>
    </row>
    <row r="42" spans="2:15" ht="15" thickBot="1" x14ac:dyDescent="0.35">
      <c r="E42" s="20"/>
      <c r="F42" s="20"/>
      <c r="G42" s="21"/>
      <c r="H42" s="25"/>
      <c r="I42" s="20"/>
      <c r="J42" s="20"/>
      <c r="K42" s="22"/>
    </row>
    <row r="43" spans="2:15" ht="15" thickTop="1" x14ac:dyDescent="0.3">
      <c r="E43" s="20"/>
      <c r="F43" s="20"/>
      <c r="G43" s="21"/>
      <c r="H43" s="25"/>
      <c r="I43" s="24"/>
      <c r="J43" s="24"/>
      <c r="K43" s="20"/>
    </row>
    <row r="44" spans="2:15" x14ac:dyDescent="0.3">
      <c r="E44" s="20"/>
      <c r="F44" s="20"/>
      <c r="G44" s="21"/>
      <c r="H44" s="25"/>
      <c r="I44" s="20"/>
      <c r="J44" s="20"/>
      <c r="K44" s="20"/>
    </row>
    <row r="45" spans="2:15" x14ac:dyDescent="0.3">
      <c r="G45" s="21"/>
      <c r="H45" s="25"/>
      <c r="I45" s="20"/>
    </row>
    <row r="46" spans="2:15" ht="14.4" customHeight="1" x14ac:dyDescent="0.3">
      <c r="G46" s="21"/>
      <c r="I46" s="21"/>
      <c r="L46" s="201" t="s">
        <v>68</v>
      </c>
      <c r="M46" s="201"/>
      <c r="N46" s="201"/>
      <c r="O46" s="201"/>
    </row>
    <row r="47" spans="2:15" ht="18" customHeight="1" x14ac:dyDescent="0.3">
      <c r="G47" s="21"/>
      <c r="I47" s="21"/>
      <c r="L47" s="201"/>
      <c r="M47" s="201"/>
      <c r="N47" s="201"/>
      <c r="O47" s="201"/>
    </row>
    <row r="48" spans="2:15" x14ac:dyDescent="0.3">
      <c r="G48" s="21"/>
      <c r="I48" s="21"/>
    </row>
  </sheetData>
  <mergeCells count="4">
    <mergeCell ref="G8:G11"/>
    <mergeCell ref="E1:I2"/>
    <mergeCell ref="H8:H11"/>
    <mergeCell ref="L46:O4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="57" zoomScaleNormal="57" workbookViewId="0">
      <selection activeCell="W35" sqref="W35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="112" zoomScaleNormal="112" workbookViewId="0">
      <selection activeCell="C11" sqref="C11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4" zoomScale="106" zoomScaleNormal="106" workbookViewId="0">
      <selection activeCell="W13" sqref="W13"/>
    </sheetView>
  </sheetViews>
  <sheetFormatPr defaultRowHeight="14.4" x14ac:dyDescent="0.3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8" baseType="lpstr">
      <vt:lpstr>ZESTAWIENIE RZECZOWO FINASOWE O</vt:lpstr>
      <vt:lpstr>LOKALIZACJA POMPOWNII GOJ</vt:lpstr>
      <vt:lpstr>DOBÓR POMP GŁ UJAZD I sIERONIOW</vt:lpstr>
      <vt:lpstr>UKŁAD ZASUW SIERONIOWICE</vt:lpstr>
      <vt:lpstr>PODŁACZENIE DO KANALIZACJI</vt:lpstr>
      <vt:lpstr>OGRODZENIE UJ UJAZD</vt:lpstr>
      <vt:lpstr>CHLOROWNIA POMIESCZENIE SANITAR</vt:lpstr>
      <vt:lpstr>'ZESTAWIENIE RZECZOWO FINASOWE O'!Obszar_wydruku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Agnieszka</cp:lastModifiedBy>
  <cp:lastPrinted>2023-07-31T07:37:13Z</cp:lastPrinted>
  <dcterms:created xsi:type="dcterms:W3CDTF">2022-03-14T09:44:34Z</dcterms:created>
  <dcterms:modified xsi:type="dcterms:W3CDTF">2023-07-31T14:23:31Z</dcterms:modified>
</cp:coreProperties>
</file>