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ork mswia\2020_PRZETARGI\10 jednorazówka\4. otwarcie\"/>
    </mc:Choice>
  </mc:AlternateContent>
  <xr:revisionPtr revIDLastSave="0" documentId="13_ncr:1_{6A97B780-3441-4C65-BE0A-1D619664599A}" xr6:coauthVersionLast="45" xr6:coauthVersionMax="45" xr10:uidLastSave="{00000000-0000-0000-0000-000000000000}"/>
  <bookViews>
    <workbookView xWindow="-98" yWindow="-98" windowWidth="28996" windowHeight="15796" tabRatio="854" xr2:uid="{00000000-000D-0000-FFFF-FFFF00000000}"/>
  </bookViews>
  <sheets>
    <sheet name="informacja z otwarcia" sheetId="33" r:id="rId1"/>
    <sheet name=" oferty Cena brutto" sheetId="26" r:id="rId2"/>
    <sheet name=" oferty Termin dostawy" sheetId="30" r:id="rId3"/>
    <sheet name="oferty pozostałe informacje" sheetId="25" r:id="rId4"/>
    <sheet name=" oferty kryterium wyboru III" sheetId="31" state="hidden" r:id="rId5"/>
    <sheet name="pkt kryterium wyboru III" sheetId="32" state="hidden" r:id="rId6"/>
    <sheet name="Słownie" sheetId="10" state="hidden" r:id="rId7"/>
  </sheets>
  <externalReferences>
    <externalReference r:id="rId8"/>
  </externalReferences>
  <definedNames>
    <definedName name="a" localSheetId="4">#REF!</definedName>
    <definedName name="a" localSheetId="2">#REF!</definedName>
    <definedName name="a" localSheetId="0">[1]DANE!#REF!</definedName>
    <definedName name="a" localSheetId="5">#REF!</definedName>
    <definedName name="a">#REF!</definedName>
    <definedName name="aaa" localSheetId="4">#REF!</definedName>
    <definedName name="aaa" localSheetId="2">#REF!</definedName>
    <definedName name="aaa" localSheetId="0">[1]DANE!#REF!</definedName>
    <definedName name="aaa" localSheetId="5">#REF!</definedName>
    <definedName name="aaa">#REF!</definedName>
    <definedName name="cz_k_p_1" localSheetId="0">[1]DANE!$C$65</definedName>
    <definedName name="cz_k_p_1">#REF!</definedName>
    <definedName name="cz_k_p_2" localSheetId="0">[1]DANE!$C$67</definedName>
    <definedName name="cz_k_p_2">#REF!</definedName>
    <definedName name="d_d" localSheetId="0">[1]DANE!$C$16</definedName>
    <definedName name="d_d">#REF!</definedName>
    <definedName name="d_og" localSheetId="0">[1]DANE!$C$14</definedName>
    <definedName name="d_og">#REF!</definedName>
    <definedName name="d_ot" localSheetId="0">[1]DANE!$C$18</definedName>
    <definedName name="d_ot">#REF!</definedName>
    <definedName name="d_roz">#REF!</definedName>
    <definedName name="dg">#REF!</definedName>
    <definedName name="dot">#REF!</definedName>
    <definedName name="dyr_z">#REF!</definedName>
    <definedName name="euro" localSheetId="4">#REF!</definedName>
    <definedName name="euro" localSheetId="2">#REF!</definedName>
    <definedName name="euro" localSheetId="0">'informacja z otwarcia'!#REF!</definedName>
    <definedName name="euro" localSheetId="5">#REF!</definedName>
    <definedName name="euro">#REF!</definedName>
    <definedName name="g_o_o" localSheetId="0">[1]DANE!$C$22</definedName>
    <definedName name="g_o_o">#REF!</definedName>
    <definedName name="g_s_o">#REF!</definedName>
    <definedName name="k_euro" localSheetId="0">[1]DANE!$C$43</definedName>
    <definedName name="k_euro">#REF!</definedName>
    <definedName name="k_I" localSheetId="0">[1]DANE!$C$26</definedName>
    <definedName name="k_I">#REF!</definedName>
    <definedName name="k_II" localSheetId="0">[1]DANE!$C$30</definedName>
    <definedName name="k_II">#REF!</definedName>
    <definedName name="k_III" localSheetId="0">[1]DANE!$C$34</definedName>
    <definedName name="k_III">#REF!</definedName>
    <definedName name="m_i_p_k_I" localSheetId="0">[1]DANE!$C$28</definedName>
    <definedName name="m_i_p_k_I">#REF!</definedName>
    <definedName name="m_i_p_k_II" localSheetId="0">[1]DANE!$C$32</definedName>
    <definedName name="m_i_p_k_II">#REF!</definedName>
    <definedName name="m_i_p_k_II_A" localSheetId="0">'[1] oferty kryterium wyboru II'!$B$4</definedName>
    <definedName name="m_i_p_k_II_A">' oferty Termin dostawy'!$B$4</definedName>
    <definedName name="m_i_p_k_II_B" localSheetId="0">'[1] oferty kryterium wyboru II'!$C$4</definedName>
    <definedName name="m_i_p_k_II_B">' oferty Termin dostawy'!$C$4</definedName>
    <definedName name="m_i_p_k_II_C" localSheetId="0">'[1] oferty kryterium wyboru II'!$D$4</definedName>
    <definedName name="m_i_p_k_II_C">' oferty Termin dostawy'!$D$4</definedName>
    <definedName name="m_i_p_k_III" localSheetId="0">[1]DANE!$C$36</definedName>
    <definedName name="m_i_p_k_III">#REF!</definedName>
    <definedName name="m_i_p_k_III_A" localSheetId="0">'[1] oferty kryterium wyboru III'!$B$4</definedName>
    <definedName name="m_i_p_k_III_A">' oferty kryterium wyboru III'!$B$4</definedName>
    <definedName name="m_i_p_k_III_B" localSheetId="0">'[1] oferty kryterium wyboru III'!$C$4</definedName>
    <definedName name="m_i_p_k_III_B">' oferty kryterium wyboru III'!$C$4</definedName>
    <definedName name="m_i_p_k_III_C" localSheetId="0">'[1] oferty kryterium wyboru III'!$D$4</definedName>
    <definedName name="m_i_p_k_III_C">' oferty kryterium wyboru III'!$D$4</definedName>
    <definedName name="min" localSheetId="0">#REF!</definedName>
    <definedName name="min">#REF!</definedName>
    <definedName name="n_p" localSheetId="0">[1]DANE!$C$12</definedName>
    <definedName name="n_p">#REF!</definedName>
    <definedName name="nn">#REF!</definedName>
    <definedName name="np">#REF!</definedName>
    <definedName name="npost">#REF!</definedName>
    <definedName name="o_p" localSheetId="0">[1]DANE!$C$10</definedName>
    <definedName name="o_p">#REF!</definedName>
    <definedName name="_xlnm.Print_Area" localSheetId="0">'informacja z otwarcia'!$A$1:$M$77</definedName>
    <definedName name="_xlnm.Print_Area" localSheetId="3">'oferty pozostałe informacje'!$A$1:$C$37</definedName>
    <definedName name="op">#REF!</definedName>
    <definedName name="os">#REF!</definedName>
    <definedName name="p_k_p" localSheetId="0">[1]DANE!$C$61</definedName>
    <definedName name="p_k_p">#REF!</definedName>
    <definedName name="p_vat" localSheetId="0">[1]DANE!$C$49</definedName>
    <definedName name="p_vat">#REF!</definedName>
    <definedName name="pne" localSheetId="0">[1]DANE!$C$84</definedName>
    <definedName name="pne">#REF!</definedName>
    <definedName name="pnp">#REF!</definedName>
    <definedName name="r_p" localSheetId="0">[1]DANE!$C$4</definedName>
    <definedName name="r_p">#REF!</definedName>
    <definedName name="Reszta1" localSheetId="0">[1]Słownie!$B$28</definedName>
    <definedName name="Reszta1">Słownie!$B$28</definedName>
    <definedName name="rok">#REF!</definedName>
    <definedName name="s_k_p" localSheetId="0">[1]DANE!$C$69</definedName>
    <definedName name="s_k_p">#REF!</definedName>
    <definedName name="s_w_z_b" localSheetId="0">[1]DANE!$C$53</definedName>
    <definedName name="s_w_z_b">#REF!</definedName>
    <definedName name="s_w_z_b_e">#REF!</definedName>
    <definedName name="s_w_z_n" localSheetId="0">[1]DANE!$C$47</definedName>
    <definedName name="s_w_z_n">#REF!</definedName>
    <definedName name="s_w_z_n_e">#REF!</definedName>
    <definedName name="Słownie1" localSheetId="0">[1]Słownie!$B$27</definedName>
    <definedName name="Słownie1">Słownie!$B$27</definedName>
    <definedName name="sw">#REF!</definedName>
    <definedName name="w_vat">#REF!</definedName>
    <definedName name="wadium" localSheetId="0">[1]DANE!$C$40</definedName>
    <definedName name="wadium">#REF!</definedName>
    <definedName name="wadium_1" localSheetId="0">[1]wadium!#REF!</definedName>
    <definedName name="wadium_1">#REF!</definedName>
    <definedName name="Wartosc1" localSheetId="0">'[1]protokol z otwarcia'!$C$22</definedName>
    <definedName name="Wartosc1">#REF!</definedName>
    <definedName name="Wartość1" localSheetId="4">#REF!</definedName>
    <definedName name="Wartość1" localSheetId="2">#REF!</definedName>
    <definedName name="Wartość1" localSheetId="0">'informacja z otwarcia'!$C$11</definedName>
    <definedName name="Wartość1" localSheetId="5">#REF!</definedName>
    <definedName name="Wartość1">#REF!</definedName>
    <definedName name="Wartość2" localSheetId="4">#REF!</definedName>
    <definedName name="Wartość2" localSheetId="2">#REF!</definedName>
    <definedName name="Wartość2" localSheetId="0">#REF!</definedName>
    <definedName name="Wartość2" localSheetId="5">#REF!</definedName>
    <definedName name="Wartość2">#REF!</definedName>
    <definedName name="z_p_k_p" localSheetId="0">[1]DANE!$C$63</definedName>
    <definedName name="z_p_k_p">#REF!</definedName>
    <definedName name="ZW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2" l="1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4" i="32"/>
  <c r="A4" i="31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W5" i="32"/>
  <c r="X5" i="32"/>
  <c r="Y5" i="32"/>
  <c r="Z5" i="32"/>
  <c r="AA5" i="32"/>
  <c r="AB5" i="32"/>
  <c r="AC5" i="32"/>
  <c r="AD5" i="32"/>
  <c r="AE5" i="32"/>
  <c r="AF5" i="32"/>
  <c r="AG5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Y6" i="32"/>
  <c r="Z6" i="32"/>
  <c r="AA6" i="32"/>
  <c r="AB6" i="32"/>
  <c r="AC6" i="32"/>
  <c r="AD6" i="32"/>
  <c r="AE6" i="32"/>
  <c r="AF6" i="32"/>
  <c r="AG6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Z8" i="32"/>
  <c r="AA8" i="32"/>
  <c r="AB8" i="32"/>
  <c r="AC8" i="32"/>
  <c r="AD8" i="32"/>
  <c r="AE8" i="32"/>
  <c r="AF8" i="32"/>
  <c r="AG8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Z9" i="32"/>
  <c r="AA9" i="32"/>
  <c r="AB9" i="32"/>
  <c r="AC9" i="32"/>
  <c r="AD9" i="32"/>
  <c r="AE9" i="32"/>
  <c r="AF9" i="32"/>
  <c r="AG9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Z10" i="32"/>
  <c r="AA10" i="32"/>
  <c r="AB10" i="32"/>
  <c r="AC10" i="32"/>
  <c r="AD10" i="32"/>
  <c r="AE10" i="32"/>
  <c r="AF10" i="32"/>
  <c r="AG10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Z11" i="32"/>
  <c r="AA11" i="32"/>
  <c r="AB11" i="32"/>
  <c r="AC11" i="32"/>
  <c r="AD11" i="32"/>
  <c r="AE11" i="32"/>
  <c r="AF11" i="32"/>
  <c r="AG11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Z12" i="32"/>
  <c r="AA12" i="32"/>
  <c r="AB12" i="32"/>
  <c r="AC12" i="32"/>
  <c r="AD12" i="32"/>
  <c r="AE12" i="32"/>
  <c r="AF12" i="32"/>
  <c r="AG12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Z13" i="32"/>
  <c r="AA13" i="32"/>
  <c r="AB13" i="32"/>
  <c r="AC13" i="32"/>
  <c r="AD13" i="32"/>
  <c r="AE13" i="32"/>
  <c r="AF13" i="32"/>
  <c r="AG13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Z15" i="32"/>
  <c r="AA15" i="32"/>
  <c r="AB15" i="32"/>
  <c r="AC15" i="32"/>
  <c r="AD15" i="32"/>
  <c r="AE15" i="32"/>
  <c r="AF15" i="32"/>
  <c r="AG15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Z16" i="32"/>
  <c r="AA16" i="32"/>
  <c r="AB16" i="32"/>
  <c r="AC16" i="32"/>
  <c r="AD16" i="32"/>
  <c r="AE16" i="32"/>
  <c r="AF16" i="32"/>
  <c r="AG16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Z17" i="32"/>
  <c r="AA17" i="32"/>
  <c r="AB17" i="32"/>
  <c r="AC17" i="32"/>
  <c r="AD17" i="32"/>
  <c r="AE17" i="32"/>
  <c r="AF17" i="32"/>
  <c r="AG17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Z18" i="32"/>
  <c r="AA18" i="32"/>
  <c r="AB18" i="32"/>
  <c r="AC18" i="32"/>
  <c r="AD18" i="32"/>
  <c r="AE18" i="32"/>
  <c r="AF18" i="32"/>
  <c r="AG18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V20" i="32"/>
  <c r="W20" i="32"/>
  <c r="X20" i="32"/>
  <c r="Y20" i="32"/>
  <c r="Z20" i="32"/>
  <c r="AA20" i="32"/>
  <c r="AB20" i="32"/>
  <c r="AC20" i="32"/>
  <c r="AD20" i="32"/>
  <c r="AE20" i="32"/>
  <c r="AF20" i="32"/>
  <c r="AG20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Z21" i="32"/>
  <c r="AA21" i="32"/>
  <c r="AB21" i="32"/>
  <c r="AC21" i="32"/>
  <c r="AD21" i="32"/>
  <c r="AE21" i="32"/>
  <c r="AF21" i="32"/>
  <c r="AG21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AE24" i="32"/>
  <c r="AF24" i="32"/>
  <c r="AG24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AE27" i="32"/>
  <c r="AF27" i="32"/>
  <c r="AG27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/>
  <c r="AF28" i="32"/>
  <c r="AG28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AG29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G31" i="32"/>
  <c r="H31" i="32"/>
  <c r="I31" i="32"/>
  <c r="J31" i="32"/>
  <c r="K31" i="32"/>
  <c r="L31" i="32"/>
  <c r="M31" i="32"/>
  <c r="N31" i="32"/>
  <c r="O31" i="32"/>
  <c r="P31" i="32"/>
  <c r="Q31" i="32"/>
  <c r="R31" i="32"/>
  <c r="S31" i="32"/>
  <c r="T31" i="32"/>
  <c r="U31" i="32"/>
  <c r="V31" i="32"/>
  <c r="W31" i="32"/>
  <c r="X31" i="32"/>
  <c r="Y31" i="32"/>
  <c r="Z31" i="32"/>
  <c r="AA31" i="32"/>
  <c r="AB31" i="32"/>
  <c r="AC31" i="32"/>
  <c r="AD31" i="32"/>
  <c r="AE31" i="32"/>
  <c r="AF31" i="32"/>
  <c r="AG31" i="32"/>
  <c r="G32" i="32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W32" i="32"/>
  <c r="X32" i="32"/>
  <c r="Y32" i="32"/>
  <c r="Z32" i="32"/>
  <c r="AA32" i="32"/>
  <c r="AB32" i="32"/>
  <c r="AC32" i="32"/>
  <c r="AD32" i="32"/>
  <c r="AE32" i="32"/>
  <c r="AF32" i="32"/>
  <c r="AG32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G34" i="32"/>
  <c r="H34" i="32"/>
  <c r="I34" i="32"/>
  <c r="J34" i="32"/>
  <c r="K34" i="32"/>
  <c r="L34" i="32"/>
  <c r="M34" i="32"/>
  <c r="N34" i="32"/>
  <c r="O34" i="32"/>
  <c r="P34" i="32"/>
  <c r="Q34" i="32"/>
  <c r="R34" i="32"/>
  <c r="S34" i="32"/>
  <c r="T34" i="32"/>
  <c r="U34" i="32"/>
  <c r="V34" i="32"/>
  <c r="W34" i="32"/>
  <c r="X34" i="32"/>
  <c r="Y34" i="32"/>
  <c r="Z34" i="32"/>
  <c r="AA34" i="32"/>
  <c r="AB34" i="32"/>
  <c r="AC34" i="32"/>
  <c r="AD34" i="32"/>
  <c r="AE34" i="32"/>
  <c r="AF34" i="32"/>
  <c r="AG34" i="32"/>
  <c r="G35" i="32"/>
  <c r="H35" i="32"/>
  <c r="I35" i="32"/>
  <c r="J35" i="32"/>
  <c r="K35" i="32"/>
  <c r="L35" i="32"/>
  <c r="M35" i="32"/>
  <c r="N35" i="32"/>
  <c r="O35" i="32"/>
  <c r="P35" i="32"/>
  <c r="Q35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G39" i="32"/>
  <c r="H39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G40" i="32"/>
  <c r="H40" i="32"/>
  <c r="I40" i="32"/>
  <c r="J40" i="32"/>
  <c r="K40" i="32"/>
  <c r="L40" i="32"/>
  <c r="M40" i="32"/>
  <c r="N40" i="32"/>
  <c r="O40" i="32"/>
  <c r="P40" i="32"/>
  <c r="Q40" i="32"/>
  <c r="R40" i="32"/>
  <c r="S40" i="32"/>
  <c r="T40" i="32"/>
  <c r="U40" i="32"/>
  <c r="V40" i="32"/>
  <c r="W40" i="32"/>
  <c r="X40" i="32"/>
  <c r="Y40" i="32"/>
  <c r="Z40" i="32"/>
  <c r="AA40" i="32"/>
  <c r="AB40" i="32"/>
  <c r="AC40" i="32"/>
  <c r="AD40" i="32"/>
  <c r="AE40" i="32"/>
  <c r="AF40" i="32"/>
  <c r="AG40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AG41" i="32"/>
  <c r="G42" i="32"/>
  <c r="H42" i="32"/>
  <c r="I42" i="32"/>
  <c r="J42" i="32"/>
  <c r="K42" i="32"/>
  <c r="L42" i="32"/>
  <c r="M42" i="32"/>
  <c r="N42" i="32"/>
  <c r="O42" i="32"/>
  <c r="P42" i="32"/>
  <c r="Q42" i="32"/>
  <c r="R42" i="32"/>
  <c r="S42" i="32"/>
  <c r="T42" i="32"/>
  <c r="U42" i="32"/>
  <c r="V42" i="32"/>
  <c r="W42" i="32"/>
  <c r="X42" i="32"/>
  <c r="Y42" i="32"/>
  <c r="Z42" i="32"/>
  <c r="AA42" i="32"/>
  <c r="AB42" i="32"/>
  <c r="AC42" i="32"/>
  <c r="AD42" i="32"/>
  <c r="AE42" i="32"/>
  <c r="AF42" i="32"/>
  <c r="AG42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G44" i="32"/>
  <c r="H44" i="32"/>
  <c r="I44" i="32"/>
  <c r="J44" i="32"/>
  <c r="K44" i="32"/>
  <c r="L44" i="32"/>
  <c r="M44" i="32"/>
  <c r="N44" i="32"/>
  <c r="O44" i="32"/>
  <c r="P44" i="32"/>
  <c r="Q44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G45" i="32"/>
  <c r="H45" i="32"/>
  <c r="I45" i="32"/>
  <c r="J45" i="32"/>
  <c r="K45" i="32"/>
  <c r="L45" i="32"/>
  <c r="M45" i="32"/>
  <c r="N45" i="32"/>
  <c r="O45" i="32"/>
  <c r="P45" i="32"/>
  <c r="Q45" i="32"/>
  <c r="R45" i="32"/>
  <c r="S45" i="32"/>
  <c r="T45" i="32"/>
  <c r="U45" i="32"/>
  <c r="V45" i="32"/>
  <c r="W45" i="32"/>
  <c r="X45" i="32"/>
  <c r="Y45" i="32"/>
  <c r="Z45" i="32"/>
  <c r="AA45" i="32"/>
  <c r="AB45" i="32"/>
  <c r="AC45" i="32"/>
  <c r="AD45" i="32"/>
  <c r="AE45" i="32"/>
  <c r="AF45" i="32"/>
  <c r="AG45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AG46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8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V49" i="32"/>
  <c r="W49" i="32"/>
  <c r="X49" i="32"/>
  <c r="Y49" i="32"/>
  <c r="Z49" i="32"/>
  <c r="AA49" i="32"/>
  <c r="AB49" i="32"/>
  <c r="AC49" i="32"/>
  <c r="AD49" i="32"/>
  <c r="AE49" i="32"/>
  <c r="AF49" i="32"/>
  <c r="AG49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AG50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V51" i="32"/>
  <c r="W51" i="32"/>
  <c r="X51" i="32"/>
  <c r="Y51" i="32"/>
  <c r="Z51" i="32"/>
  <c r="AA51" i="32"/>
  <c r="AB51" i="32"/>
  <c r="AC51" i="32"/>
  <c r="AD51" i="32"/>
  <c r="AE51" i="32"/>
  <c r="AF51" i="32"/>
  <c r="AG51" i="32"/>
  <c r="G52" i="32"/>
  <c r="H52" i="32"/>
  <c r="I52" i="32"/>
  <c r="J52" i="32"/>
  <c r="K52" i="32"/>
  <c r="L52" i="32"/>
  <c r="M52" i="32"/>
  <c r="N52" i="32"/>
  <c r="O52" i="32"/>
  <c r="P52" i="32"/>
  <c r="Q52" i="32"/>
  <c r="R52" i="32"/>
  <c r="S52" i="32"/>
  <c r="T52" i="32"/>
  <c r="U52" i="32"/>
  <c r="V52" i="32"/>
  <c r="W52" i="32"/>
  <c r="X52" i="32"/>
  <c r="Y52" i="32"/>
  <c r="Z52" i="32"/>
  <c r="AA52" i="32"/>
  <c r="AB52" i="32"/>
  <c r="AC52" i="32"/>
  <c r="AD52" i="32"/>
  <c r="AE52" i="32"/>
  <c r="AF52" i="32"/>
  <c r="AG52" i="32"/>
  <c r="G53" i="32"/>
  <c r="H53" i="32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G54" i="32"/>
  <c r="H54" i="32"/>
  <c r="I54" i="32"/>
  <c r="J54" i="32"/>
  <c r="K54" i="32"/>
  <c r="L54" i="32"/>
  <c r="M54" i="32"/>
  <c r="N54" i="32"/>
  <c r="O54" i="32"/>
  <c r="P54" i="32"/>
  <c r="Q54" i="32"/>
  <c r="R54" i="32"/>
  <c r="S54" i="32"/>
  <c r="T54" i="32"/>
  <c r="U54" i="32"/>
  <c r="V54" i="32"/>
  <c r="W54" i="32"/>
  <c r="X54" i="32"/>
  <c r="Y54" i="32"/>
  <c r="Z54" i="32"/>
  <c r="AA54" i="32"/>
  <c r="AB54" i="32"/>
  <c r="AC54" i="32"/>
  <c r="AD54" i="32"/>
  <c r="AE54" i="32"/>
  <c r="AF54" i="32"/>
  <c r="AG54" i="32"/>
  <c r="G55" i="32"/>
  <c r="H55" i="32"/>
  <c r="I55" i="32"/>
  <c r="J55" i="32"/>
  <c r="K55" i="32"/>
  <c r="L55" i="32"/>
  <c r="M55" i="32"/>
  <c r="N55" i="32"/>
  <c r="O55" i="32"/>
  <c r="P55" i="32"/>
  <c r="Q55" i="32"/>
  <c r="R55" i="32"/>
  <c r="S55" i="32"/>
  <c r="T55" i="32"/>
  <c r="U55" i="32"/>
  <c r="V55" i="32"/>
  <c r="W55" i="32"/>
  <c r="X55" i="32"/>
  <c r="Y55" i="32"/>
  <c r="Z55" i="32"/>
  <c r="AA55" i="32"/>
  <c r="AB55" i="32"/>
  <c r="AC55" i="32"/>
  <c r="AD55" i="32"/>
  <c r="AE55" i="32"/>
  <c r="AF55" i="32"/>
  <c r="AG55" i="32"/>
  <c r="G56" i="32"/>
  <c r="H56" i="32"/>
  <c r="I56" i="32"/>
  <c r="J56" i="32"/>
  <c r="K56" i="32"/>
  <c r="L56" i="32"/>
  <c r="M56" i="32"/>
  <c r="N56" i="32"/>
  <c r="O56" i="32"/>
  <c r="P56" i="32"/>
  <c r="Q56" i="32"/>
  <c r="R56" i="32"/>
  <c r="S56" i="32"/>
  <c r="T56" i="32"/>
  <c r="U56" i="32"/>
  <c r="V56" i="32"/>
  <c r="W56" i="32"/>
  <c r="X56" i="32"/>
  <c r="Y56" i="32"/>
  <c r="Z56" i="32"/>
  <c r="AA56" i="32"/>
  <c r="AB56" i="32"/>
  <c r="AC56" i="32"/>
  <c r="AD56" i="32"/>
  <c r="AE56" i="32"/>
  <c r="AF56" i="32"/>
  <c r="AG56" i="32"/>
  <c r="G57" i="32"/>
  <c r="H57" i="32"/>
  <c r="I57" i="32"/>
  <c r="J57" i="32"/>
  <c r="K57" i="32"/>
  <c r="L57" i="32"/>
  <c r="M57" i="32"/>
  <c r="N57" i="32"/>
  <c r="O57" i="32"/>
  <c r="P57" i="32"/>
  <c r="Q57" i="32"/>
  <c r="R57" i="32"/>
  <c r="S57" i="32"/>
  <c r="T57" i="32"/>
  <c r="U57" i="32"/>
  <c r="V57" i="32"/>
  <c r="W57" i="32"/>
  <c r="X57" i="32"/>
  <c r="Y57" i="32"/>
  <c r="Z57" i="32"/>
  <c r="AA57" i="32"/>
  <c r="AB57" i="32"/>
  <c r="AC57" i="32"/>
  <c r="AD57" i="32"/>
  <c r="AE57" i="32"/>
  <c r="AF57" i="32"/>
  <c r="AG57" i="32"/>
  <c r="G58" i="32"/>
  <c r="H58" i="32"/>
  <c r="I58" i="32"/>
  <c r="J58" i="32"/>
  <c r="K58" i="32"/>
  <c r="L58" i="32"/>
  <c r="M58" i="32"/>
  <c r="N58" i="32"/>
  <c r="O58" i="32"/>
  <c r="P58" i="32"/>
  <c r="Q58" i="32"/>
  <c r="R58" i="32"/>
  <c r="S58" i="32"/>
  <c r="T58" i="32"/>
  <c r="U58" i="32"/>
  <c r="V58" i="32"/>
  <c r="W58" i="32"/>
  <c r="X58" i="32"/>
  <c r="Y58" i="32"/>
  <c r="Z58" i="32"/>
  <c r="AA58" i="32"/>
  <c r="AB58" i="32"/>
  <c r="AC58" i="32"/>
  <c r="AD58" i="32"/>
  <c r="AE58" i="32"/>
  <c r="AF58" i="32"/>
  <c r="AG58" i="32"/>
  <c r="G59" i="32"/>
  <c r="H59" i="32"/>
  <c r="I59" i="32"/>
  <c r="J59" i="32"/>
  <c r="K59" i="32"/>
  <c r="L59" i="32"/>
  <c r="M59" i="32"/>
  <c r="N59" i="32"/>
  <c r="O59" i="32"/>
  <c r="P59" i="32"/>
  <c r="Q59" i="32"/>
  <c r="R59" i="32"/>
  <c r="S59" i="32"/>
  <c r="T59" i="32"/>
  <c r="U59" i="32"/>
  <c r="V59" i="32"/>
  <c r="W59" i="32"/>
  <c r="X59" i="32"/>
  <c r="Y59" i="32"/>
  <c r="Z59" i="32"/>
  <c r="AA59" i="32"/>
  <c r="AB59" i="32"/>
  <c r="AC59" i="32"/>
  <c r="AD59" i="32"/>
  <c r="AE59" i="32"/>
  <c r="AF59" i="32"/>
  <c r="AG59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T60" i="32"/>
  <c r="U60" i="32"/>
  <c r="V60" i="32"/>
  <c r="W60" i="32"/>
  <c r="X60" i="32"/>
  <c r="Y60" i="32"/>
  <c r="Z60" i="32"/>
  <c r="AA60" i="32"/>
  <c r="AB60" i="32"/>
  <c r="AC60" i="32"/>
  <c r="AD60" i="32"/>
  <c r="AE60" i="32"/>
  <c r="AF60" i="32"/>
  <c r="AG60" i="32"/>
  <c r="G61" i="32"/>
  <c r="H61" i="32"/>
  <c r="I61" i="32"/>
  <c r="J61" i="32"/>
  <c r="K61" i="32"/>
  <c r="L61" i="32"/>
  <c r="M61" i="32"/>
  <c r="N61" i="32"/>
  <c r="O61" i="32"/>
  <c r="P61" i="32"/>
  <c r="Q61" i="32"/>
  <c r="R61" i="32"/>
  <c r="S61" i="32"/>
  <c r="T61" i="32"/>
  <c r="U61" i="32"/>
  <c r="V61" i="32"/>
  <c r="W61" i="32"/>
  <c r="X61" i="32"/>
  <c r="Y61" i="32"/>
  <c r="Z61" i="32"/>
  <c r="AA61" i="32"/>
  <c r="AB61" i="32"/>
  <c r="AC61" i="32"/>
  <c r="AD61" i="32"/>
  <c r="AE61" i="32"/>
  <c r="AF61" i="32"/>
  <c r="AG61" i="32"/>
  <c r="G62" i="32"/>
  <c r="H62" i="32"/>
  <c r="I62" i="32"/>
  <c r="J62" i="32"/>
  <c r="K62" i="32"/>
  <c r="L62" i="32"/>
  <c r="M62" i="32"/>
  <c r="N62" i="32"/>
  <c r="O62" i="32"/>
  <c r="P62" i="32"/>
  <c r="Q62" i="32"/>
  <c r="R62" i="32"/>
  <c r="S62" i="32"/>
  <c r="T62" i="32"/>
  <c r="U62" i="32"/>
  <c r="V62" i="32"/>
  <c r="W62" i="32"/>
  <c r="X62" i="32"/>
  <c r="Y62" i="32"/>
  <c r="Z62" i="32"/>
  <c r="AA62" i="32"/>
  <c r="AB62" i="32"/>
  <c r="AC62" i="32"/>
  <c r="AD62" i="32"/>
  <c r="AE62" i="32"/>
  <c r="AF62" i="32"/>
  <c r="AG62" i="32"/>
  <c r="G63" i="32"/>
  <c r="H63" i="32"/>
  <c r="I63" i="32"/>
  <c r="J63" i="32"/>
  <c r="K63" i="32"/>
  <c r="L63" i="32"/>
  <c r="M63" i="32"/>
  <c r="N63" i="32"/>
  <c r="O63" i="32"/>
  <c r="P63" i="32"/>
  <c r="Q63" i="32"/>
  <c r="R63" i="32"/>
  <c r="S63" i="32"/>
  <c r="T63" i="32"/>
  <c r="U63" i="32"/>
  <c r="V63" i="32"/>
  <c r="W63" i="32"/>
  <c r="X63" i="32"/>
  <c r="Y63" i="32"/>
  <c r="Z63" i="32"/>
  <c r="AA63" i="32"/>
  <c r="AB63" i="32"/>
  <c r="AC63" i="32"/>
  <c r="AD63" i="32"/>
  <c r="AE63" i="32"/>
  <c r="AF63" i="32"/>
  <c r="AG63" i="32"/>
  <c r="G64" i="32"/>
  <c r="H64" i="32"/>
  <c r="I64" i="32"/>
  <c r="J64" i="32"/>
  <c r="K64" i="32"/>
  <c r="L64" i="32"/>
  <c r="M64" i="32"/>
  <c r="N64" i="32"/>
  <c r="O64" i="32"/>
  <c r="P64" i="32"/>
  <c r="Q64" i="32"/>
  <c r="R64" i="32"/>
  <c r="S64" i="32"/>
  <c r="T64" i="32"/>
  <c r="U64" i="32"/>
  <c r="V64" i="32"/>
  <c r="W64" i="32"/>
  <c r="X64" i="32"/>
  <c r="Y64" i="32"/>
  <c r="Z64" i="32"/>
  <c r="AA64" i="32"/>
  <c r="AB64" i="32"/>
  <c r="AC64" i="32"/>
  <c r="AD64" i="32"/>
  <c r="AE64" i="32"/>
  <c r="AF64" i="32"/>
  <c r="AG64" i="32"/>
  <c r="G65" i="32"/>
  <c r="H65" i="32"/>
  <c r="I65" i="32"/>
  <c r="J65" i="32"/>
  <c r="K65" i="32"/>
  <c r="L65" i="32"/>
  <c r="M65" i="32"/>
  <c r="N65" i="32"/>
  <c r="O65" i="32"/>
  <c r="P65" i="32"/>
  <c r="Q65" i="32"/>
  <c r="R65" i="32"/>
  <c r="S65" i="32"/>
  <c r="T65" i="32"/>
  <c r="U65" i="32"/>
  <c r="V65" i="32"/>
  <c r="W65" i="32"/>
  <c r="X65" i="32"/>
  <c r="Y65" i="32"/>
  <c r="Z65" i="32"/>
  <c r="AA65" i="32"/>
  <c r="AB65" i="32"/>
  <c r="AC65" i="32"/>
  <c r="AD65" i="32"/>
  <c r="AE65" i="32"/>
  <c r="AF65" i="32"/>
  <c r="AG65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T66" i="32"/>
  <c r="U66" i="32"/>
  <c r="V66" i="32"/>
  <c r="W66" i="32"/>
  <c r="X66" i="32"/>
  <c r="Y66" i="32"/>
  <c r="Z66" i="32"/>
  <c r="AA66" i="32"/>
  <c r="AB66" i="32"/>
  <c r="AC66" i="32"/>
  <c r="AD66" i="32"/>
  <c r="AE66" i="32"/>
  <c r="AF66" i="32"/>
  <c r="AG66" i="32"/>
  <c r="G67" i="32"/>
  <c r="H67" i="32"/>
  <c r="I67" i="32"/>
  <c r="J67" i="32"/>
  <c r="K67" i="32"/>
  <c r="L67" i="32"/>
  <c r="M67" i="32"/>
  <c r="N67" i="32"/>
  <c r="O67" i="32"/>
  <c r="P67" i="32"/>
  <c r="Q67" i="32"/>
  <c r="R67" i="32"/>
  <c r="S67" i="32"/>
  <c r="T67" i="32"/>
  <c r="U67" i="32"/>
  <c r="V67" i="32"/>
  <c r="W67" i="32"/>
  <c r="X67" i="32"/>
  <c r="Y67" i="32"/>
  <c r="Z67" i="32"/>
  <c r="AA67" i="32"/>
  <c r="AB67" i="32"/>
  <c r="AC67" i="32"/>
  <c r="AD67" i="32"/>
  <c r="AE67" i="32"/>
  <c r="AF67" i="32"/>
  <c r="AG67" i="32"/>
  <c r="G68" i="32"/>
  <c r="H68" i="32"/>
  <c r="I68" i="32"/>
  <c r="J68" i="32"/>
  <c r="K68" i="32"/>
  <c r="L68" i="32"/>
  <c r="M68" i="32"/>
  <c r="N68" i="32"/>
  <c r="O68" i="32"/>
  <c r="P68" i="32"/>
  <c r="Q68" i="32"/>
  <c r="R68" i="32"/>
  <c r="S68" i="32"/>
  <c r="T68" i="32"/>
  <c r="U68" i="32"/>
  <c r="V68" i="32"/>
  <c r="W68" i="32"/>
  <c r="X68" i="32"/>
  <c r="Y68" i="32"/>
  <c r="Z68" i="32"/>
  <c r="AA68" i="32"/>
  <c r="AB68" i="32"/>
  <c r="AC68" i="32"/>
  <c r="AD68" i="32"/>
  <c r="AE68" i="32"/>
  <c r="AF68" i="32"/>
  <c r="AG68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U4" i="32"/>
  <c r="V4" i="32"/>
  <c r="W4" i="32"/>
  <c r="X4" i="32"/>
  <c r="Y4" i="32"/>
  <c r="Z4" i="32"/>
  <c r="AA4" i="32"/>
  <c r="AB4" i="32"/>
  <c r="AC4" i="32"/>
  <c r="AD4" i="32"/>
  <c r="AE4" i="32"/>
  <c r="AF4" i="32"/>
  <c r="AG4" i="32"/>
  <c r="G4" i="32"/>
  <c r="B5" i="32"/>
  <c r="C5" i="32"/>
  <c r="D5" i="32"/>
  <c r="B6" i="32"/>
  <c r="C6" i="32"/>
  <c r="D6" i="32"/>
  <c r="B7" i="32"/>
  <c r="C7" i="32"/>
  <c r="D7" i="32"/>
  <c r="B8" i="32"/>
  <c r="C8" i="32"/>
  <c r="D8" i="32"/>
  <c r="B9" i="32"/>
  <c r="C9" i="32"/>
  <c r="D9" i="32"/>
  <c r="B10" i="32"/>
  <c r="C10" i="32"/>
  <c r="D10" i="32"/>
  <c r="B11" i="32"/>
  <c r="C11" i="32"/>
  <c r="D11" i="32"/>
  <c r="B12" i="32"/>
  <c r="C12" i="32"/>
  <c r="D12" i="32"/>
  <c r="B13" i="32"/>
  <c r="C13" i="32"/>
  <c r="D13" i="32"/>
  <c r="B14" i="32"/>
  <c r="C14" i="32"/>
  <c r="D14" i="32"/>
  <c r="B15" i="32"/>
  <c r="C15" i="32"/>
  <c r="D15" i="32"/>
  <c r="B16" i="32"/>
  <c r="C16" i="32"/>
  <c r="D16" i="32"/>
  <c r="B17" i="32"/>
  <c r="C17" i="32"/>
  <c r="D17" i="32"/>
  <c r="B18" i="32"/>
  <c r="C18" i="32"/>
  <c r="D18" i="32"/>
  <c r="B19" i="32"/>
  <c r="C19" i="32"/>
  <c r="D19" i="32"/>
  <c r="B20" i="32"/>
  <c r="C20" i="32"/>
  <c r="D20" i="32"/>
  <c r="B21" i="32"/>
  <c r="C21" i="32"/>
  <c r="D21" i="32"/>
  <c r="B22" i="32"/>
  <c r="C22" i="32"/>
  <c r="D22" i="32"/>
  <c r="B23" i="32"/>
  <c r="C23" i="32"/>
  <c r="D23" i="32"/>
  <c r="B24" i="32"/>
  <c r="C24" i="32"/>
  <c r="D24" i="32"/>
  <c r="B25" i="32"/>
  <c r="C25" i="32"/>
  <c r="D25" i="32"/>
  <c r="B26" i="32"/>
  <c r="C26" i="32"/>
  <c r="D26" i="32"/>
  <c r="B27" i="32"/>
  <c r="C27" i="32"/>
  <c r="D27" i="32"/>
  <c r="B28" i="32"/>
  <c r="C28" i="32"/>
  <c r="D28" i="32"/>
  <c r="B29" i="32"/>
  <c r="C29" i="32"/>
  <c r="D29" i="32"/>
  <c r="B30" i="32"/>
  <c r="C30" i="32"/>
  <c r="D30" i="32"/>
  <c r="B31" i="32"/>
  <c r="C31" i="32"/>
  <c r="D31" i="32"/>
  <c r="B32" i="32"/>
  <c r="C32" i="32"/>
  <c r="D32" i="32"/>
  <c r="B33" i="32"/>
  <c r="C33" i="32"/>
  <c r="D33" i="32"/>
  <c r="B34" i="32"/>
  <c r="C34" i="32"/>
  <c r="D34" i="32"/>
  <c r="B35" i="32"/>
  <c r="C35" i="32"/>
  <c r="D35" i="32"/>
  <c r="B36" i="32"/>
  <c r="C36" i="32"/>
  <c r="D36" i="32"/>
  <c r="B37" i="32"/>
  <c r="C37" i="32"/>
  <c r="D37" i="32"/>
  <c r="B38" i="32"/>
  <c r="C38" i="32"/>
  <c r="D38" i="32"/>
  <c r="B39" i="32"/>
  <c r="C39" i="32"/>
  <c r="D39" i="32"/>
  <c r="B40" i="32"/>
  <c r="C40" i="32"/>
  <c r="D40" i="32"/>
  <c r="B41" i="32"/>
  <c r="C41" i="32"/>
  <c r="D41" i="32"/>
  <c r="B42" i="32"/>
  <c r="C42" i="32"/>
  <c r="D42" i="32"/>
  <c r="B43" i="32"/>
  <c r="C43" i="32"/>
  <c r="D43" i="32"/>
  <c r="B44" i="32"/>
  <c r="C44" i="32"/>
  <c r="D44" i="32"/>
  <c r="B45" i="32"/>
  <c r="C45" i="32"/>
  <c r="D45" i="32"/>
  <c r="B46" i="32"/>
  <c r="C46" i="32"/>
  <c r="D46" i="32"/>
  <c r="B47" i="32"/>
  <c r="C47" i="32"/>
  <c r="D47" i="32"/>
  <c r="B48" i="32"/>
  <c r="C48" i="32"/>
  <c r="D48" i="32"/>
  <c r="B49" i="32"/>
  <c r="C49" i="32"/>
  <c r="D49" i="32"/>
  <c r="B50" i="32"/>
  <c r="C50" i="32"/>
  <c r="D50" i="32"/>
  <c r="B51" i="32"/>
  <c r="C51" i="32"/>
  <c r="D51" i="32"/>
  <c r="B52" i="32"/>
  <c r="C52" i="32"/>
  <c r="D52" i="32"/>
  <c r="B53" i="32"/>
  <c r="C53" i="32"/>
  <c r="D53" i="32"/>
  <c r="B54" i="32"/>
  <c r="C54" i="32"/>
  <c r="D54" i="32"/>
  <c r="B55" i="32"/>
  <c r="C55" i="32"/>
  <c r="D55" i="32"/>
  <c r="B56" i="32"/>
  <c r="C56" i="32"/>
  <c r="D56" i="32"/>
  <c r="B57" i="32"/>
  <c r="C57" i="32"/>
  <c r="D57" i="32"/>
  <c r="B58" i="32"/>
  <c r="C58" i="32"/>
  <c r="D58" i="32"/>
  <c r="B59" i="32"/>
  <c r="C59" i="32"/>
  <c r="D59" i="32"/>
  <c r="B60" i="32"/>
  <c r="C60" i="32"/>
  <c r="D60" i="32"/>
  <c r="B61" i="32"/>
  <c r="C61" i="32"/>
  <c r="D61" i="32"/>
  <c r="B62" i="32"/>
  <c r="C62" i="32"/>
  <c r="D62" i="32"/>
  <c r="B63" i="32"/>
  <c r="C63" i="32"/>
  <c r="D63" i="32"/>
  <c r="B64" i="32"/>
  <c r="C64" i="32"/>
  <c r="D64" i="32"/>
  <c r="B65" i="32"/>
  <c r="C65" i="32"/>
  <c r="D65" i="32"/>
  <c r="B66" i="32"/>
  <c r="C66" i="32"/>
  <c r="D66" i="32"/>
  <c r="B67" i="32"/>
  <c r="C67" i="32"/>
  <c r="D67" i="32"/>
  <c r="B68" i="32"/>
  <c r="C68" i="32"/>
  <c r="D68" i="32"/>
  <c r="D4" i="32"/>
  <c r="C4" i="32"/>
  <c r="B4" i="32"/>
  <c r="D3" i="32"/>
  <c r="C3" i="32"/>
  <c r="B3" i="32"/>
  <c r="E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D5" i="31"/>
  <c r="C5" i="31"/>
  <c r="B5" i="31"/>
  <c r="E66" i="32" l="1"/>
  <c r="E62" i="32"/>
  <c r="E58" i="32"/>
  <c r="E54" i="32"/>
  <c r="E50" i="32"/>
  <c r="E46" i="32"/>
  <c r="E42" i="32"/>
  <c r="E38" i="32"/>
  <c r="E35" i="32"/>
  <c r="E32" i="32"/>
  <c r="E22" i="32"/>
  <c r="E19" i="32"/>
  <c r="E16" i="32"/>
  <c r="E3" i="32"/>
  <c r="E2" i="32"/>
  <c r="D2" i="32"/>
  <c r="C2" i="32"/>
  <c r="B2" i="32"/>
  <c r="A2" i="32"/>
  <c r="A2" i="31"/>
  <c r="E3" i="31"/>
  <c r="E2" i="31"/>
  <c r="C2" i="31"/>
  <c r="D2" i="31"/>
  <c r="B2" i="31"/>
  <c r="E68" i="32"/>
  <c r="E64" i="32"/>
  <c r="E60" i="32"/>
  <c r="E56" i="32"/>
  <c r="E52" i="32"/>
  <c r="E48" i="32"/>
  <c r="E44" i="32"/>
  <c r="E40" i="32"/>
  <c r="E30" i="32"/>
  <c r="E27" i="32"/>
  <c r="E24" i="32"/>
  <c r="E14" i="32"/>
  <c r="H2" i="32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AF2" i="32" s="1"/>
  <c r="AG2" i="32" s="1"/>
  <c r="E68" i="31"/>
  <c r="F68" i="31" s="1"/>
  <c r="F67" i="31"/>
  <c r="E67" i="31"/>
  <c r="E66" i="31"/>
  <c r="F66" i="31" s="1"/>
  <c r="E65" i="31"/>
  <c r="F65" i="31" s="1"/>
  <c r="E64" i="31"/>
  <c r="F64" i="31" s="1"/>
  <c r="E63" i="31"/>
  <c r="F63" i="31" s="1"/>
  <c r="E62" i="31"/>
  <c r="F62" i="31" s="1"/>
  <c r="E61" i="31"/>
  <c r="F61" i="31" s="1"/>
  <c r="E60" i="31"/>
  <c r="F60" i="31" s="1"/>
  <c r="F59" i="31"/>
  <c r="E59" i="31"/>
  <c r="E58" i="31"/>
  <c r="F58" i="31" s="1"/>
  <c r="E57" i="31"/>
  <c r="F57" i="31" s="1"/>
  <c r="E56" i="31"/>
  <c r="F56" i="31" s="1"/>
  <c r="E55" i="31"/>
  <c r="F55" i="31" s="1"/>
  <c r="E54" i="31"/>
  <c r="F54" i="31" s="1"/>
  <c r="E53" i="31"/>
  <c r="F53" i="31" s="1"/>
  <c r="E52" i="31"/>
  <c r="F52" i="31" s="1"/>
  <c r="E51" i="31"/>
  <c r="F51" i="31" s="1"/>
  <c r="E50" i="31"/>
  <c r="F50" i="31" s="1"/>
  <c r="E49" i="31"/>
  <c r="F49" i="31" s="1"/>
  <c r="E48" i="31"/>
  <c r="F48" i="31" s="1"/>
  <c r="E47" i="31"/>
  <c r="F47" i="31" s="1"/>
  <c r="E46" i="31"/>
  <c r="F46" i="31" s="1"/>
  <c r="E45" i="31"/>
  <c r="F45" i="31" s="1"/>
  <c r="E44" i="31"/>
  <c r="F44" i="31" s="1"/>
  <c r="F43" i="31"/>
  <c r="E43" i="31"/>
  <c r="E42" i="31"/>
  <c r="F42" i="31" s="1"/>
  <c r="E41" i="31"/>
  <c r="F41" i="31" s="1"/>
  <c r="E40" i="31"/>
  <c r="F40" i="31" s="1"/>
  <c r="E39" i="31"/>
  <c r="F39" i="31" s="1"/>
  <c r="E38" i="31"/>
  <c r="F38" i="31" s="1"/>
  <c r="E37" i="31"/>
  <c r="F37" i="31" s="1"/>
  <c r="E36" i="31"/>
  <c r="F36" i="31" s="1"/>
  <c r="E35" i="31"/>
  <c r="F35" i="31" s="1"/>
  <c r="E34" i="31"/>
  <c r="F34" i="31" s="1"/>
  <c r="E33" i="31"/>
  <c r="F33" i="31" s="1"/>
  <c r="E32" i="31"/>
  <c r="F32" i="31" s="1"/>
  <c r="E31" i="31"/>
  <c r="F31" i="31" s="1"/>
  <c r="E30" i="31"/>
  <c r="F30" i="31" s="1"/>
  <c r="E29" i="31"/>
  <c r="F29" i="31" s="1"/>
  <c r="E28" i="31"/>
  <c r="F28" i="31" s="1"/>
  <c r="F27" i="31"/>
  <c r="E27" i="31"/>
  <c r="E26" i="31"/>
  <c r="F26" i="31" s="1"/>
  <c r="E25" i="31"/>
  <c r="F25" i="31" s="1"/>
  <c r="E24" i="31"/>
  <c r="F24" i="31" s="1"/>
  <c r="E23" i="31"/>
  <c r="F23" i="31" s="1"/>
  <c r="E22" i="31"/>
  <c r="F22" i="31" s="1"/>
  <c r="E21" i="31"/>
  <c r="F21" i="31" s="1"/>
  <c r="E20" i="31"/>
  <c r="F20" i="31" s="1"/>
  <c r="E19" i="31"/>
  <c r="F19" i="31" s="1"/>
  <c r="E18" i="31"/>
  <c r="F18" i="31" s="1"/>
  <c r="E17" i="31"/>
  <c r="F17" i="31" s="1"/>
  <c r="E16" i="31"/>
  <c r="F16" i="31" s="1"/>
  <c r="E15" i="31"/>
  <c r="F15" i="31" s="1"/>
  <c r="E14" i="31"/>
  <c r="F14" i="31" s="1"/>
  <c r="E13" i="31"/>
  <c r="F13" i="31" s="1"/>
  <c r="E12" i="31"/>
  <c r="F12" i="31" s="1"/>
  <c r="E11" i="31"/>
  <c r="E10" i="31"/>
  <c r="E9" i="31"/>
  <c r="E8" i="31"/>
  <c r="F8" i="31" s="1"/>
  <c r="E7" i="31"/>
  <c r="E6" i="31"/>
  <c r="E5" i="31"/>
  <c r="AG3" i="31"/>
  <c r="AF3" i="31"/>
  <c r="AE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G2" i="3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F2" i="31" s="1"/>
  <c r="AG2" i="31" s="1"/>
  <c r="F11" i="31" l="1"/>
  <c r="F7" i="31"/>
  <c r="F4" i="31"/>
  <c r="E5" i="32"/>
  <c r="F6" i="31"/>
  <c r="H3" i="32"/>
  <c r="J3" i="32"/>
  <c r="L3" i="32"/>
  <c r="N3" i="32"/>
  <c r="P3" i="32"/>
  <c r="R3" i="32"/>
  <c r="T3" i="32"/>
  <c r="V3" i="32"/>
  <c r="X3" i="32"/>
  <c r="Z3" i="32"/>
  <c r="AB3" i="32"/>
  <c r="AD3" i="32"/>
  <c r="AF3" i="32"/>
  <c r="F10" i="31"/>
  <c r="G3" i="32"/>
  <c r="I3" i="32"/>
  <c r="K3" i="32"/>
  <c r="M3" i="32"/>
  <c r="O3" i="32"/>
  <c r="Q3" i="32"/>
  <c r="S3" i="32"/>
  <c r="U3" i="32"/>
  <c r="W3" i="32"/>
  <c r="Y3" i="32"/>
  <c r="AA3" i="32"/>
  <c r="AC3" i="32"/>
  <c r="AE3" i="32"/>
  <c r="AG3" i="32"/>
  <c r="E4" i="32"/>
  <c r="E8" i="32"/>
  <c r="E12" i="32"/>
  <c r="E15" i="32"/>
  <c r="E18" i="32"/>
  <c r="E20" i="32"/>
  <c r="E23" i="32"/>
  <c r="E26" i="32"/>
  <c r="E28" i="32"/>
  <c r="E31" i="32"/>
  <c r="E34" i="32"/>
  <c r="E36" i="32"/>
  <c r="E39" i="32"/>
  <c r="E41" i="32"/>
  <c r="E43" i="32"/>
  <c r="E45" i="32"/>
  <c r="E47" i="32"/>
  <c r="E49" i="32"/>
  <c r="E51" i="32"/>
  <c r="E53" i="32"/>
  <c r="E55" i="32"/>
  <c r="E57" i="32"/>
  <c r="E59" i="32"/>
  <c r="E61" i="32"/>
  <c r="E63" i="32"/>
  <c r="E65" i="32"/>
  <c r="E67" i="32"/>
  <c r="E11" i="32"/>
  <c r="E13" i="32"/>
  <c r="E17" i="32"/>
  <c r="E21" i="32"/>
  <c r="E25" i="32"/>
  <c r="E29" i="32"/>
  <c r="E33" i="32"/>
  <c r="E37" i="32"/>
  <c r="F5" i="31"/>
  <c r="F9" i="31"/>
  <c r="F4" i="32" l="1"/>
  <c r="F65" i="32"/>
  <c r="F61" i="32"/>
  <c r="F57" i="32"/>
  <c r="F53" i="32"/>
  <c r="F49" i="32"/>
  <c r="F45" i="32"/>
  <c r="F41" i="32"/>
  <c r="F37" i="32"/>
  <c r="F33" i="32"/>
  <c r="F29" i="32"/>
  <c r="F25" i="32"/>
  <c r="F21" i="32"/>
  <c r="F17" i="32"/>
  <c r="F13" i="32"/>
  <c r="F9" i="32"/>
  <c r="F66" i="32"/>
  <c r="F62" i="32"/>
  <c r="F58" i="32"/>
  <c r="F54" i="32"/>
  <c r="F50" i="32"/>
  <c r="F46" i="32"/>
  <c r="F42" i="32"/>
  <c r="F38" i="32"/>
  <c r="F34" i="32"/>
  <c r="F30" i="32"/>
  <c r="F26" i="32"/>
  <c r="F22" i="32"/>
  <c r="F18" i="32"/>
  <c r="F14" i="32"/>
  <c r="F10" i="32"/>
  <c r="F7" i="32"/>
  <c r="F67" i="32"/>
  <c r="F63" i="32"/>
  <c r="F59" i="32"/>
  <c r="F55" i="32"/>
  <c r="F51" i="32"/>
  <c r="F47" i="32"/>
  <c r="F43" i="32"/>
  <c r="F39" i="32"/>
  <c r="F35" i="32"/>
  <c r="F31" i="32"/>
  <c r="F27" i="32"/>
  <c r="F23" i="32"/>
  <c r="F19" i="32"/>
  <c r="F15" i="32"/>
  <c r="F11" i="32"/>
  <c r="F68" i="32"/>
  <c r="F64" i="32"/>
  <c r="F60" i="32"/>
  <c r="F56" i="32"/>
  <c r="F52" i="32"/>
  <c r="F48" i="32"/>
  <c r="F44" i="32"/>
  <c r="F40" i="32"/>
  <c r="F36" i="32"/>
  <c r="F32" i="32"/>
  <c r="F28" i="32"/>
  <c r="F24" i="32"/>
  <c r="F20" i="32"/>
  <c r="F16" i="32"/>
  <c r="F12" i="32"/>
  <c r="F8" i="32"/>
  <c r="F6" i="32"/>
  <c r="F5" i="32"/>
  <c r="E6" i="32"/>
  <c r="E7" i="32"/>
  <c r="E10" i="32" l="1"/>
  <c r="E9" i="32" l="1"/>
  <c r="B13" i="10" l="1"/>
  <c r="D14" i="10" l="1"/>
  <c r="C14" i="10"/>
  <c r="B28" i="10" l="1"/>
  <c r="C24" i="10"/>
  <c r="B24" i="10"/>
  <c r="A24" i="10"/>
  <c r="C20" i="10"/>
  <c r="B20" i="10"/>
  <c r="A20" i="10"/>
  <c r="D17" i="10"/>
  <c r="C16" i="10"/>
  <c r="B16" i="10"/>
  <c r="A16" i="10"/>
  <c r="A17" i="10" s="1"/>
  <c r="C17" i="10" l="1"/>
  <c r="B17" i="10"/>
  <c r="D21" i="10"/>
  <c r="A21" i="10"/>
  <c r="C21" i="10"/>
  <c r="B21" i="10"/>
  <c r="D25" i="10"/>
  <c r="A25" i="10"/>
  <c r="C25" i="10"/>
  <c r="B25" i="10"/>
  <c r="B2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user</author>
  </authors>
  <commentList>
    <comment ref="E3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art. 90
1a. W przypadku gdy cena całkowita oferty jest niższa o co najmniej 30% od:
1) wartości zamówienia powiększonej o należny podatek od towarów i usług, ustalonej przed wszczęciem postępowania zgodnie z art. 35 ust. 1 i 2 
lub średniej arytmetycznej cen wszystkich złożonych ofert, </t>
        </r>
      </text>
    </comment>
    <comment ref="AC9" authorId="1" shapeId="0" xr:uid="{B257558E-4C42-4299-9B65-9928450C2796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brak wiersza sumy</t>
        </r>
      </text>
    </comment>
    <comment ref="M46" authorId="1" shapeId="0" xr:uid="{B3F2D951-E564-4950-9A03-8EC76B66ABF8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poprawić brak sumy</t>
        </r>
      </text>
    </comment>
    <comment ref="AO46" authorId="1" shapeId="0" xr:uid="{D627F712-B6DD-4E83-A601-2CFD0552E464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brak wiersza suma</t>
        </r>
      </text>
    </comment>
  </commentList>
</comments>
</file>

<file path=xl/sharedStrings.xml><?xml version="1.0" encoding="utf-8"?>
<sst xmlns="http://schemas.openxmlformats.org/spreadsheetml/2006/main" count="512" uniqueCount="190">
  <si>
    <t>Nr oferty</t>
  </si>
  <si>
    <t>SŁOWNIK</t>
  </si>
  <si>
    <t/>
  </si>
  <si>
    <t>jeden</t>
  </si>
  <si>
    <t>jedenaście</t>
  </si>
  <si>
    <t>dziesięć</t>
  </si>
  <si>
    <t>sto</t>
  </si>
  <si>
    <t>tysiąc</t>
  </si>
  <si>
    <t>milion</t>
  </si>
  <si>
    <t>dwa</t>
  </si>
  <si>
    <t>dwanaście</t>
  </si>
  <si>
    <t>dwadzieścia</t>
  </si>
  <si>
    <t>dwieście</t>
  </si>
  <si>
    <t>tysiące</t>
  </si>
  <si>
    <t>miliony</t>
  </si>
  <si>
    <t>trzy</t>
  </si>
  <si>
    <t>trzynaście</t>
  </si>
  <si>
    <t>trzydzieści</t>
  </si>
  <si>
    <t>trzysta</t>
  </si>
  <si>
    <t>cztery</t>
  </si>
  <si>
    <t>czternaście</t>
  </si>
  <si>
    <t>czterdzieści</t>
  </si>
  <si>
    <t>czterysta</t>
  </si>
  <si>
    <t>pięć</t>
  </si>
  <si>
    <t>piętnaście</t>
  </si>
  <si>
    <t>pięćdziesiąt</t>
  </si>
  <si>
    <t>pięćset</t>
  </si>
  <si>
    <t>tysięcy</t>
  </si>
  <si>
    <t>milionów</t>
  </si>
  <si>
    <t>sześć</t>
  </si>
  <si>
    <t>szesnaście</t>
  </si>
  <si>
    <t>sześćdziesiąt</t>
  </si>
  <si>
    <t>sześćset</t>
  </si>
  <si>
    <t>siedem</t>
  </si>
  <si>
    <t>siedemnaście</t>
  </si>
  <si>
    <t>siedemdziesiąt</t>
  </si>
  <si>
    <t>siedemset</t>
  </si>
  <si>
    <t>osiem</t>
  </si>
  <si>
    <t>osiemnaście</t>
  </si>
  <si>
    <t>osiemdziesiąt</t>
  </si>
  <si>
    <t>osiemset</t>
  </si>
  <si>
    <t>dziewięć</t>
  </si>
  <si>
    <t>dziewiętnaście</t>
  </si>
  <si>
    <t>dziewięćdziesiąt</t>
  </si>
  <si>
    <t>dziewięćset</t>
  </si>
  <si>
    <t>Wartość1:</t>
  </si>
  <si>
    <t>sekcja setek</t>
  </si>
  <si>
    <t>dodatek</t>
  </si>
  <si>
    <t>sekcja tysięcy</t>
  </si>
  <si>
    <t>sekcja milionów</t>
  </si>
  <si>
    <t>Słownie1:</t>
  </si>
  <si>
    <t>Reszta1:</t>
  </si>
  <si>
    <t>różnica</t>
  </si>
  <si>
    <t>cena brutto</t>
  </si>
  <si>
    <t>Wykonawca</t>
  </si>
  <si>
    <t>rażąco niska cena</t>
  </si>
  <si>
    <t>numer oferty</t>
  </si>
  <si>
    <t>część</t>
  </si>
  <si>
    <t>Wartość szacunkowa brutto</t>
  </si>
  <si>
    <t xml:space="preserve"> najtańsza kwota</t>
  </si>
  <si>
    <t>Rażąco niska cena najtańszego</t>
  </si>
  <si>
    <t>najtańszy wykonawca</t>
  </si>
  <si>
    <t>najkorzystniejszy wykonawca</t>
  </si>
  <si>
    <t>&gt;=5&gt;10</t>
  </si>
  <si>
    <t>&lt;5</t>
  </si>
  <si>
    <t>&gt;=10</t>
  </si>
  <si>
    <t>termin dostawy</t>
  </si>
  <si>
    <t>Boxmet Medical Sp. z o.o.</t>
  </si>
  <si>
    <t>Medifarm Sp. z o.o.</t>
  </si>
  <si>
    <t>Rovers Polska Sp. z o.o.</t>
  </si>
  <si>
    <t>Henry Kruse Sp. z o.o.</t>
  </si>
  <si>
    <t>Medasept Sp. z o.o.</t>
  </si>
  <si>
    <t>Emed Sp. z o.o. S.K.</t>
  </si>
  <si>
    <t>Optifarma Sp. z o.o. S.K.</t>
  </si>
  <si>
    <t>Skamex Sp. z o.o. S.K.</t>
  </si>
  <si>
    <t>Color Trading Sp. z o.o.</t>
  </si>
  <si>
    <t>Meditrade Polska Sp. z o.o.</t>
  </si>
  <si>
    <t>Polmil Sp. z o.o. SKA</t>
  </si>
  <si>
    <t>Salus International Sp. z o.o.</t>
  </si>
  <si>
    <t>Anmar Sp. z o.o. S.K.</t>
  </si>
  <si>
    <t>Sorimex Sp. z o.o. S.K.</t>
  </si>
  <si>
    <t>Balton Sp. z o.o.</t>
  </si>
  <si>
    <t xml:space="preserve">Jamro </t>
  </si>
  <si>
    <t>Medicus Sp. z o.o. S.K.A.</t>
  </si>
  <si>
    <t>Farum Sp. z o.o.</t>
  </si>
  <si>
    <t>Akme Sp. z o.o.</t>
  </si>
  <si>
    <t>Bowa International Sp. z o.o. S.K.</t>
  </si>
  <si>
    <t>Beryl Med Poland Sp. z o.o.</t>
  </si>
  <si>
    <t>Zarys International Group Sp. z o.o. S.K.</t>
  </si>
  <si>
    <t>Optimed Pro-Office S.J.</t>
  </si>
  <si>
    <t xml:space="preserve">Elektro Med </t>
  </si>
  <si>
    <t>Toruńskie Zakłady Materiałów Opatrunkowych S.A.</t>
  </si>
  <si>
    <t>Gin-Medical S.C.</t>
  </si>
  <si>
    <t>Konsorcjum Aesculap Chifa Sp. z o.o. i B.Braun Avitum Poland Sp. z o.o.</t>
  </si>
  <si>
    <t>Sun-Med. S.C.</t>
  </si>
  <si>
    <t>Medica S.J.</t>
  </si>
  <si>
    <t>Nipro Medical Poland Sp. z o.o.</t>
  </si>
  <si>
    <t>Fresenius Medical Care Polska S.A.</t>
  </si>
  <si>
    <t>Baxter Polska Sp. z o.o.</t>
  </si>
  <si>
    <t>Symico Sp. z o.o.</t>
  </si>
  <si>
    <t>Sarstedt Sp. z o.o.</t>
  </si>
  <si>
    <t>Billmed Sp. z o.o.</t>
  </si>
  <si>
    <t>Kryterium CENA BRUTTO</t>
  </si>
  <si>
    <t>Kryterium TERMIN DOSTAWY (w dniach)</t>
  </si>
  <si>
    <t xml:space="preserve">POZOSTAŁE INFORMACJE OKRESLONE W ART. 86 UST 5 USTAWY PRAWO ZAMÓWIEN PUBLICZNYCH </t>
  </si>
  <si>
    <t>Termin wykonania, okres gwarancji warunki płatności</t>
  </si>
  <si>
    <t>Zgodnie z SIWZ</t>
  </si>
  <si>
    <t>Boxmet Medical Sp. z o.o., Piskorzów 51, 58-250 Pieszyce</t>
  </si>
  <si>
    <t>Medifarm Sp. z o.o., ul. Bławatków 6, 43-100 Tychy</t>
  </si>
  <si>
    <t>Rovers Polska Sp. z o.o., ul. Stołeczna 10, 05-501 Piaseczno</t>
  </si>
  <si>
    <t>Henry Kruse Sp. z o.o., ul. Kolejowa 3 Bielany Wrocławskie, 55-040 Kobierzyce</t>
  </si>
  <si>
    <t>Medasept Sp. z o.o., ul. Forteczna 19, 61-362 Poznań</t>
  </si>
  <si>
    <t>Emed Sp. z o.o. S.K., ul. Ryżowa 69a, 05-816 Opacz Kolonia</t>
  </si>
  <si>
    <t>Optifarma Sp. z o.o. S.K., ul. Sokołowska 14, 05-806 Sokołów</t>
  </si>
  <si>
    <t>Skamex Sp. z o.o. S.K., ul. Częstochowska 38/52, 93-121 Łódź</t>
  </si>
  <si>
    <t>Color Trading Sp. z o.o., ul. Żołny 40, 02-815 Warszawa</t>
  </si>
  <si>
    <t>Meditrade Polska Sp. z o.o., ul. Pańska 73, 00-834 Warszawa</t>
  </si>
  <si>
    <t>Polmil Sp. z o.o. SKA, ul. Przemysłowa 8b, 85-758 Bydgoszcz</t>
  </si>
  <si>
    <t>Salus International Sp. z o.o., ul. Puławskiego 9, 40-273 Katowice</t>
  </si>
  <si>
    <t>Anmar Sp. z o.o. S.K., ul. Strefowa 22, 43-100 Tychy</t>
  </si>
  <si>
    <t>Sorimex Sp. z o.o. S.K., ul. Równinna 25, 87-100 Toruń</t>
  </si>
  <si>
    <t>Balton Sp. z o.o., ul. Nowy Świat 7 m 14, 00-496 Warszawa</t>
  </si>
  <si>
    <t>Jamro , ul. Małobądzka 186, 42-500 Będzin</t>
  </si>
  <si>
    <t>Medicus Sp. z o.o. S.K.A., ul. Browarowa 21, 43-100 Tychy</t>
  </si>
  <si>
    <t>Farum Sp. z o.o., ul. Jagiellońska 74, 03-301 Warszawa</t>
  </si>
  <si>
    <t>Akme Sp. z o.o., ul. Poloneza 89B, 02-826 Warszawa</t>
  </si>
  <si>
    <t>Bowa International Sp. z o.o. S.K., ul. Obornicka 10, Złotkowo, 62-002 Suchy Las</t>
  </si>
  <si>
    <t>Beryl Med Poland Sp. z o.o., ul. Złotej jesieni 58, 05-410 Józefów</t>
  </si>
  <si>
    <t>Zarys International Group Sp. z o.o. S.K., ul. Pod Borem 18, 41-808 Zabrze</t>
  </si>
  <si>
    <t>Optimed Pro-Office S.J., ul. Forteczna 5, 32-086 Węgrzyce</t>
  </si>
  <si>
    <t>Elektro Med , ul. Zabierzowska 11, 32-005 Niepołomice</t>
  </si>
  <si>
    <t>Toruńskie Zakłady Materiałów Opatrunkowych S.A., ul. Żółkiewskiego 20/26, 87-100 Toruń</t>
  </si>
  <si>
    <t>Gin-Medical S.C., ul. Piltza 43/28, 30-392 Kraków</t>
  </si>
  <si>
    <t>Konsorcjum Aesculap Chifa Sp. z o.o. i B.Braun Avitum Poland Sp. z o.o., ul. Tysiąclecia 14, 64-300 Nowy Tomyśl</t>
  </si>
  <si>
    <t>Sun-Med. S.C., ul. Franciszkańska 104/112, 91-845 Łódź</t>
  </si>
  <si>
    <t>Medica S.J., ul. Przemysłowa 4A, 59-300 Lubin</t>
  </si>
  <si>
    <t>Nipro Medical Poland Sp. z o.o., ul. Pańska 73, 00-834 Warszawa</t>
  </si>
  <si>
    <t>Fresenius Medical Care Polska S.A., ul. Krzywa 13, 60-118 Poznań</t>
  </si>
  <si>
    <t>Baxter Polska Sp. z o.o., ul. Kruczkowskiego 8 , 00-380 Warszawa</t>
  </si>
  <si>
    <t>Symico Sp. z o.o., ul. Powstańców Śląskich 54a/2, 53-333 Wrocław</t>
  </si>
  <si>
    <t>Sarstedt Sp. z o.o., ul. Warszawska 25 Blizne Łaszczyńskiego, 05-082 Stare Babice</t>
  </si>
  <si>
    <t>Billmed Sp. z o.o., ul. Krypska 24/1, 04-082 Warszawa</t>
  </si>
  <si>
    <t>nie dotyczy</t>
  </si>
  <si>
    <t>brak oferty</t>
  </si>
  <si>
    <t>ok</t>
  </si>
  <si>
    <t xml:space="preserve">          Polmil Sp. z o.o. SKA                </t>
  </si>
  <si>
    <t xml:space="preserve">                     Zarys International Group Sp. z o.o. S.K.     </t>
  </si>
  <si>
    <t xml:space="preserve">Boxmet Medical Sp. z o.o.                          </t>
  </si>
  <si>
    <t xml:space="preserve">                      Optimed Pro-Office S.J.    </t>
  </si>
  <si>
    <t xml:space="preserve">                          Konsorcjum Aesculap Chifa Sp. z o.o. i B.Braun Avitum Poland Sp. z o.o.</t>
  </si>
  <si>
    <t xml:space="preserve">                    Beryl Med Poland Sp. z o.o.      </t>
  </si>
  <si>
    <t xml:space="preserve">                        Toruńskie Zakłady Materiałów Opatrunkowych S.A.  </t>
  </si>
  <si>
    <t xml:space="preserve"> Medifarm Sp. z o.o.                         </t>
  </si>
  <si>
    <t xml:space="preserve">                Medicus Sp. z o.o. S.K.A.          </t>
  </si>
  <si>
    <t xml:space="preserve">                         Gin-Medical S.C. </t>
  </si>
  <si>
    <t xml:space="preserve">              Balton Sp. z o.o.            </t>
  </si>
  <si>
    <t xml:space="preserve">        Color Trading Sp. z o.o.                  </t>
  </si>
  <si>
    <t xml:space="preserve">      Optifarma Sp. z o.o. S.K.                    </t>
  </si>
  <si>
    <t xml:space="preserve">   Henry Kruse Sp. z o.o.                       </t>
  </si>
  <si>
    <t xml:space="preserve">            Anmar Sp. z o.o. S.K.              </t>
  </si>
  <si>
    <t xml:space="preserve">               Jamro            </t>
  </si>
  <si>
    <t xml:space="preserve">       Skamex Sp. z o.o. S.K.                   </t>
  </si>
  <si>
    <t xml:space="preserve">     Emed Sp. z o.o. S.K.                     </t>
  </si>
  <si>
    <t xml:space="preserve">                  Akme Sp. z o.o.        </t>
  </si>
  <si>
    <t xml:space="preserve">                       Elektro Med    </t>
  </si>
  <si>
    <t xml:space="preserve">          Polmil Sp. z o.o. SKA          Zarys International Group Sp. z o.o. S.K.     </t>
  </si>
  <si>
    <t xml:space="preserve">             Sorimex Sp. z o.o. S.K.   Farum Sp. z o.o.   Zarys International Group Sp. z o.o. S.K.     </t>
  </si>
  <si>
    <t xml:space="preserve"> Medifarm Sp. z o.o.                    Optimed Pro-Office S.J.    </t>
  </si>
  <si>
    <t xml:space="preserve">                     Zarys International Group Sp. z o.o. S.K. Elektro Med    </t>
  </si>
  <si>
    <t xml:space="preserve">             Sorimex Sp. z o.o. S.K.       Zarys International Group Sp. z o.o. S.K.     </t>
  </si>
  <si>
    <t xml:space="preserve">       Skamex Sp. z o.o. S.K.             Zarys International Group Sp. z o.o. S.K.     </t>
  </si>
  <si>
    <t xml:space="preserve">                Medicus Sp. z o.o. S.K.A.       Toruńskie Zakłady Materiałów Opatrunkowych S.A. Konsorcjum Aesculap Chifa Sp. z o.o. i B.Braun Avitum Poland Sp. z o.o.</t>
  </si>
  <si>
    <t xml:space="preserve">         Meditrade Polska Sp. z o.o.          Beryl Med Poland Sp. z o.o.     Konsorcjum Aesculap Chifa Sp. z o.o. i B.Braun Avitum Poland Sp. z o.o.</t>
  </si>
  <si>
    <t xml:space="preserve">                        Toruńskie Zakłady Materiałów Opatrunkowych S.A.Gin-Medical S.C. </t>
  </si>
  <si>
    <t xml:space="preserve">           Salus International Sp. z o.o.               </t>
  </si>
  <si>
    <t xml:space="preserve">     Emed Sp. z o.o. S.K.             Bowa International Sp. z o.o. S.K.       </t>
  </si>
  <si>
    <t xml:space="preserve">  Rovers Polska Sp. z o.o.                  Zarys International Group Sp. z o.o. S.K.     </t>
  </si>
  <si>
    <t xml:space="preserve">    Medasept Sp. z o.o.  Skamex Sp. z o.o. S.K.  Polmil Sp. z o.o. SKA          Zarys International Group Sp. z o.o. S.K.     </t>
  </si>
  <si>
    <t>Katowice</t>
  </si>
  <si>
    <t>załącznik nr 1 do protokołu z otwarcia</t>
  </si>
  <si>
    <t xml:space="preserve">W dniu </t>
  </si>
  <si>
    <t>o godz.</t>
  </si>
  <si>
    <t>siedzibie SP ZOZ MSWiA w Katowicach im.sier.Grzegorza Załogi</t>
  </si>
  <si>
    <t xml:space="preserve">odbyło się jawne otwarcie ofert do przetargu nieograniczonego </t>
  </si>
  <si>
    <t>wartości progowej, nr sprawy:</t>
  </si>
  <si>
    <t>Bezpośrednio przed otwarciem ofert komisja odczytała kwotę, jaką Zamawiający zamierza przeznaczyć na finansowanie zamówień.</t>
  </si>
  <si>
    <t xml:space="preserve">Łączna kwota brutto </t>
  </si>
  <si>
    <t>powyżej</t>
  </si>
  <si>
    <t>10/PNE/SW/2020</t>
  </si>
  <si>
    <t>Dostawę wyrobów medycznych jednorazowego użytku 
oraz innych wyrobów medycznych i wyrobów do hemodializy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</si>
</sst>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_ ;\-#,##0\ "/>
    <numFmt numFmtId="165" formatCode="\ * #,##0.00&quot; zł &quot;;\-* #,##0.00&quot; zł &quot;;\ * \-#&quot; zł &quot;;\ @\ "/>
    <numFmt numFmtId="166" formatCode="#,##0.00\ [$zł-415];[Red]\-#,##0.00\ [$zł-415]"/>
    <numFmt numFmtId="167" formatCode="#,##0.00_ ;[Red]\-#,##0.00\ "/>
    <numFmt numFmtId="168" formatCode="h:mm;@"/>
  </numFmts>
  <fonts count="29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CE"/>
      <charset val="238"/>
    </font>
    <font>
      <b/>
      <sz val="10"/>
      <color rgb="FFFF000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3" tint="-0.249977111117893"/>
      <name val="Arial Narrow"/>
      <family val="2"/>
      <charset val="238"/>
    </font>
    <font>
      <b/>
      <sz val="8"/>
      <color rgb="FF00206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8"/>
      <color theme="3" tint="-0.249977111117893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2" fillId="0" borderId="0"/>
    <xf numFmtId="44" fontId="2" fillId="0" borderId="0" applyFill="0" applyBorder="0" applyAlignment="0" applyProtection="0"/>
    <xf numFmtId="9" fontId="22" fillId="0" borderId="0" applyBorder="0" applyProtection="0"/>
    <xf numFmtId="0" fontId="23" fillId="0" borderId="0" applyBorder="0" applyProtection="0"/>
  </cellStyleXfs>
  <cellXfs count="141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6" xfId="0" quotePrefix="1" applyFill="1" applyBorder="1"/>
    <xf numFmtId="0" fontId="0" fillId="2" borderId="7" xfId="0" quotePrefix="1" applyFill="1" applyBorder="1"/>
    <xf numFmtId="0" fontId="0" fillId="2" borderId="8" xfId="0" quotePrefix="1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3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19" xfId="0" applyFill="1" applyBorder="1"/>
    <xf numFmtId="0" fontId="4" fillId="2" borderId="1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/>
    <xf numFmtId="0" fontId="3" fillId="2" borderId="20" xfId="0" applyFont="1" applyFill="1" applyBorder="1"/>
    <xf numFmtId="0" fontId="0" fillId="2" borderId="15" xfId="0" applyFill="1" applyBorder="1" applyAlignment="1">
      <alignment horizontal="right"/>
    </xf>
    <xf numFmtId="0" fontId="0" fillId="2" borderId="1" xfId="0" applyFill="1" applyBorder="1"/>
    <xf numFmtId="0" fontId="0" fillId="2" borderId="21" xfId="0" applyFill="1" applyBorder="1"/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165" fontId="13" fillId="6" borderId="0" xfId="1" applyNumberFormat="1" applyFont="1" applyFill="1" applyBorder="1" applyAlignment="1" applyProtection="1">
      <alignment horizontal="center" vertical="center" wrapText="1"/>
    </xf>
    <xf numFmtId="165" fontId="12" fillId="6" borderId="0" xfId="1" applyNumberFormat="1" applyFont="1" applyFill="1" applyBorder="1" applyAlignment="1" applyProtection="1">
      <alignment horizontal="center" vertical="center" wrapText="1"/>
    </xf>
    <xf numFmtId="166" fontId="12" fillId="6" borderId="0" xfId="1" applyNumberFormat="1" applyFont="1" applyFill="1" applyBorder="1" applyAlignment="1" applyProtection="1">
      <alignment horizontal="right" vertical="center" wrapText="1"/>
    </xf>
    <xf numFmtId="0" fontId="12" fillId="6" borderId="0" xfId="1" applyNumberFormat="1" applyFont="1" applyFill="1" applyBorder="1" applyAlignment="1" applyProtection="1">
      <alignment horizontal="center" vertical="center" wrapText="1"/>
    </xf>
    <xf numFmtId="165" fontId="14" fillId="7" borderId="5" xfId="1" applyNumberFormat="1" applyFont="1" applyFill="1" applyBorder="1" applyAlignment="1" applyProtection="1">
      <alignment horizontal="center" vertical="center" wrapText="1"/>
    </xf>
    <xf numFmtId="0" fontId="15" fillId="7" borderId="2" xfId="0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 applyProtection="1">
      <alignment horizontal="center" vertical="center" wrapText="1"/>
    </xf>
    <xf numFmtId="166" fontId="12" fillId="0" borderId="27" xfId="1" applyNumberFormat="1" applyFont="1" applyFill="1" applyBorder="1" applyAlignment="1" applyProtection="1">
      <alignment horizontal="right" vertical="center" wrapText="1"/>
    </xf>
    <xf numFmtId="166" fontId="12" fillId="0" borderId="2" xfId="1" applyNumberFormat="1" applyFont="1" applyFill="1" applyBorder="1" applyAlignment="1" applyProtection="1">
      <alignment horizontal="right" vertical="center" wrapText="1"/>
    </xf>
    <xf numFmtId="165" fontId="13" fillId="7" borderId="2" xfId="1" applyNumberFormat="1" applyFont="1" applyFill="1" applyBorder="1" applyAlignment="1" applyProtection="1">
      <alignment vertical="center" wrapText="1"/>
    </xf>
    <xf numFmtId="165" fontId="18" fillId="7" borderId="2" xfId="1" applyNumberFormat="1" applyFont="1" applyFill="1" applyBorder="1" applyAlignment="1" applyProtection="1">
      <alignment vertical="center" wrapText="1"/>
    </xf>
    <xf numFmtId="166" fontId="18" fillId="7" borderId="2" xfId="1" applyNumberFormat="1" applyFont="1" applyFill="1" applyBorder="1" applyAlignment="1" applyProtection="1">
      <alignment horizontal="right" vertical="center" wrapText="1"/>
    </xf>
    <xf numFmtId="0" fontId="12" fillId="7" borderId="2" xfId="1" applyNumberFormat="1" applyFont="1" applyFill="1" applyBorder="1" applyAlignment="1" applyProtection="1">
      <alignment horizontal="center" vertical="center" wrapText="1"/>
    </xf>
    <xf numFmtId="165" fontId="13" fillId="6" borderId="0" xfId="1" applyNumberFormat="1" applyFont="1" applyFill="1" applyBorder="1" applyAlignment="1" applyProtection="1">
      <alignment vertical="center" wrapText="1"/>
    </xf>
    <xf numFmtId="165" fontId="12" fillId="6" borderId="0" xfId="1" applyNumberFormat="1" applyFont="1" applyFill="1" applyBorder="1" applyAlignment="1" applyProtection="1">
      <alignment vertical="center" wrapText="1"/>
    </xf>
    <xf numFmtId="0" fontId="12" fillId="6" borderId="0" xfId="1" applyNumberFormat="1" applyFont="1" applyFill="1" applyBorder="1" applyAlignment="1" applyProtection="1">
      <alignment vertical="center" wrapText="1"/>
    </xf>
    <xf numFmtId="0" fontId="18" fillId="6" borderId="0" xfId="0" applyFont="1" applyFill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4" fillId="8" borderId="5" xfId="1" applyNumberFormat="1" applyFont="1" applyFill="1" applyBorder="1" applyAlignment="1" applyProtection="1">
      <alignment horizontal="center" vertical="center" wrapText="1"/>
    </xf>
    <xf numFmtId="0" fontId="15" fillId="8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 wrapText="1"/>
    </xf>
    <xf numFmtId="165" fontId="12" fillId="8" borderId="2" xfId="1" applyNumberFormat="1" applyFont="1" applyFill="1" applyBorder="1" applyAlignment="1" applyProtection="1">
      <alignment horizontal="center" vertical="center" wrapText="1"/>
    </xf>
    <xf numFmtId="166" fontId="12" fillId="8" borderId="2" xfId="1" applyNumberFormat="1" applyFont="1" applyFill="1" applyBorder="1" applyAlignment="1" applyProtection="1">
      <alignment horizontal="right" vertical="center" wrapText="1"/>
    </xf>
    <xf numFmtId="165" fontId="19" fillId="8" borderId="2" xfId="1" applyNumberFormat="1" applyFont="1" applyFill="1" applyBorder="1" applyAlignment="1" applyProtection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165" fontId="13" fillId="10" borderId="0" xfId="1" applyNumberFormat="1" applyFont="1" applyFill="1" applyBorder="1" applyAlignment="1" applyProtection="1">
      <alignment horizontal="center" vertical="center" wrapText="1"/>
    </xf>
    <xf numFmtId="165" fontId="12" fillId="10" borderId="0" xfId="1" applyNumberFormat="1" applyFont="1" applyFill="1" applyBorder="1" applyAlignment="1" applyProtection="1">
      <alignment horizontal="center" vertical="center" wrapText="1"/>
    </xf>
    <xf numFmtId="166" fontId="12" fillId="10" borderId="0" xfId="1" applyNumberFormat="1" applyFont="1" applyFill="1" applyBorder="1" applyAlignment="1" applyProtection="1">
      <alignment horizontal="right" vertical="center" wrapText="1"/>
    </xf>
    <xf numFmtId="0" fontId="0" fillId="4" borderId="0" xfId="0" applyFill="1" applyAlignment="1">
      <alignment horizontal="center"/>
    </xf>
    <xf numFmtId="165" fontId="13" fillId="10" borderId="0" xfId="1" applyNumberFormat="1" applyFont="1" applyFill="1" applyBorder="1" applyAlignment="1" applyProtection="1">
      <alignment vertical="center" wrapText="1"/>
    </xf>
    <xf numFmtId="165" fontId="12" fillId="10" borderId="0" xfId="1" applyNumberFormat="1" applyFont="1" applyFill="1" applyBorder="1" applyAlignment="1" applyProtection="1">
      <alignment vertical="center" wrapText="1"/>
    </xf>
    <xf numFmtId="0" fontId="18" fillId="10" borderId="0" xfId="0" applyFont="1" applyFill="1" applyAlignment="1">
      <alignment horizontal="center" vertical="center" wrapText="1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165" fontId="19" fillId="3" borderId="2" xfId="1" applyNumberFormat="1" applyFont="1" applyFill="1" applyBorder="1" applyAlignment="1" applyProtection="1">
      <alignment horizontal="center" vertical="center" wrapText="1"/>
    </xf>
    <xf numFmtId="165" fontId="14" fillId="7" borderId="5" xfId="1" applyNumberFormat="1" applyFont="1" applyFill="1" applyBorder="1" applyAlignment="1" applyProtection="1">
      <alignment horizontal="center" vertical="center"/>
    </xf>
    <xf numFmtId="165" fontId="14" fillId="0" borderId="5" xfId="1" applyNumberFormat="1" applyFont="1" applyFill="1" applyBorder="1" applyAlignment="1" applyProtection="1">
      <alignment horizontal="center" vertical="center"/>
    </xf>
    <xf numFmtId="165" fontId="19" fillId="3" borderId="2" xfId="1" applyNumberFormat="1" applyFont="1" applyFill="1" applyBorder="1" applyAlignment="1" applyProtection="1">
      <alignment horizontal="center" vertical="center"/>
    </xf>
    <xf numFmtId="165" fontId="18" fillId="7" borderId="2" xfId="1" applyNumberFormat="1" applyFont="1" applyFill="1" applyBorder="1" applyAlignment="1" applyProtection="1">
      <alignment horizontal="center" vertical="center"/>
    </xf>
    <xf numFmtId="165" fontId="12" fillId="6" borderId="0" xfId="1" applyNumberFormat="1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165" fontId="16" fillId="0" borderId="27" xfId="1" applyNumberFormat="1" applyFont="1" applyFill="1" applyBorder="1" applyAlignment="1" applyProtection="1">
      <alignment horizontal="center" vertical="center" wrapText="1"/>
    </xf>
    <xf numFmtId="165" fontId="14" fillId="0" borderId="27" xfId="1" applyNumberFormat="1" applyFont="1" applyFill="1" applyBorder="1" applyAlignment="1" applyProtection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165" fontId="21" fillId="9" borderId="25" xfId="1" applyNumberFormat="1" applyFont="1" applyFill="1" applyBorder="1" applyAlignment="1" applyProtection="1">
      <alignment horizontal="center" vertical="center" wrapText="1"/>
    </xf>
    <xf numFmtId="167" fontId="12" fillId="0" borderId="26" xfId="1" applyNumberFormat="1" applyFont="1" applyFill="1" applyBorder="1" applyAlignment="1" applyProtection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2" fillId="6" borderId="23" xfId="1" applyNumberFormat="1" applyFont="1" applyFill="1" applyBorder="1" applyAlignment="1" applyProtection="1">
      <alignment horizontal="center" vertical="center" wrapText="1"/>
    </xf>
    <xf numFmtId="166" fontId="12" fillId="6" borderId="22" xfId="1" applyNumberFormat="1" applyFont="1" applyFill="1" applyBorder="1" applyAlignment="1" applyProtection="1">
      <alignment horizontal="right" vertical="center" wrapText="1"/>
    </xf>
    <xf numFmtId="3" fontId="12" fillId="0" borderId="27" xfId="1" applyNumberFormat="1" applyFont="1" applyFill="1" applyBorder="1" applyAlignment="1" applyProtection="1">
      <alignment horizontal="center" vertical="center" wrapText="1"/>
    </xf>
    <xf numFmtId="3" fontId="12" fillId="0" borderId="2" xfId="1" applyNumberFormat="1" applyFont="1" applyFill="1" applyBorder="1" applyAlignment="1" applyProtection="1">
      <alignment horizontal="center" vertical="center" wrapText="1"/>
    </xf>
    <xf numFmtId="164" fontId="13" fillId="11" borderId="2" xfId="1" applyNumberFormat="1" applyFont="1" applyFill="1" applyBorder="1" applyAlignment="1" applyProtection="1">
      <alignment horizontal="center" vertical="center" wrapText="1"/>
    </xf>
    <xf numFmtId="164" fontId="13" fillId="12" borderId="2" xfId="1" applyNumberFormat="1" applyFont="1" applyFill="1" applyBorder="1" applyAlignment="1" applyProtection="1">
      <alignment horizontal="center" vertical="center" wrapText="1"/>
    </xf>
    <xf numFmtId="164" fontId="13" fillId="13" borderId="2" xfId="1" applyNumberFormat="1" applyFont="1" applyFill="1" applyBorder="1" applyAlignment="1" applyProtection="1">
      <alignment horizontal="center" vertical="center" wrapText="1"/>
    </xf>
    <xf numFmtId="3" fontId="12" fillId="6" borderId="0" xfId="1" applyNumberFormat="1" applyFont="1" applyFill="1" applyBorder="1" applyAlignment="1" applyProtection="1">
      <alignment horizontal="center" vertical="center" wrapText="1"/>
    </xf>
    <xf numFmtId="3" fontId="12" fillId="8" borderId="2" xfId="1" applyNumberFormat="1" applyFont="1" applyFill="1" applyBorder="1" applyAlignment="1" applyProtection="1">
      <alignment horizontal="center" vertical="center" wrapText="1"/>
    </xf>
    <xf numFmtId="3" fontId="13" fillId="6" borderId="0" xfId="1" applyNumberFormat="1" applyFont="1" applyFill="1" applyBorder="1" applyAlignment="1" applyProtection="1">
      <alignment horizontal="center" vertical="center" wrapText="1"/>
    </xf>
    <xf numFmtId="164" fontId="12" fillId="8" borderId="2" xfId="1" applyNumberFormat="1" applyFont="1" applyFill="1" applyBorder="1" applyAlignment="1" applyProtection="1">
      <alignment horizontal="center" vertical="center" wrapText="1"/>
    </xf>
    <xf numFmtId="164" fontId="12" fillId="0" borderId="2" xfId="1" applyNumberFormat="1" applyFont="1" applyFill="1" applyBorder="1" applyAlignment="1" applyProtection="1">
      <alignment horizontal="center" vertical="center" wrapText="1"/>
    </xf>
    <xf numFmtId="164" fontId="13" fillId="14" borderId="2" xfId="1" applyNumberFormat="1" applyFont="1" applyFill="1" applyBorder="1" applyAlignment="1" applyProtection="1">
      <alignment horizontal="center" vertical="center" wrapText="1"/>
    </xf>
    <xf numFmtId="164" fontId="16" fillId="14" borderId="27" xfId="1" applyNumberFormat="1" applyFont="1" applyFill="1" applyBorder="1" applyAlignment="1" applyProtection="1">
      <alignment horizontal="center" vertical="center" wrapText="1"/>
    </xf>
    <xf numFmtId="164" fontId="16" fillId="15" borderId="27" xfId="1" applyNumberFormat="1" applyFont="1" applyFill="1" applyBorder="1" applyAlignment="1" applyProtection="1">
      <alignment horizontal="center" vertical="center" wrapText="1"/>
    </xf>
    <xf numFmtId="164" fontId="16" fillId="16" borderId="27" xfId="1" applyNumberFormat="1" applyFont="1" applyFill="1" applyBorder="1" applyAlignment="1" applyProtection="1">
      <alignment horizontal="center" vertical="center" wrapText="1"/>
    </xf>
    <xf numFmtId="164" fontId="13" fillId="12" borderId="27" xfId="1" applyNumberFormat="1" applyFont="1" applyFill="1" applyBorder="1" applyAlignment="1" applyProtection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3" fontId="12" fillId="8" borderId="23" xfId="1" applyNumberFormat="1" applyFont="1" applyFill="1" applyBorder="1" applyAlignment="1" applyProtection="1">
      <alignment horizontal="center" vertical="center" wrapText="1"/>
    </xf>
    <xf numFmtId="164" fontId="13" fillId="13" borderId="27" xfId="1" applyNumberFormat="1" applyFont="1" applyFill="1" applyBorder="1" applyAlignment="1" applyProtection="1">
      <alignment horizontal="center" vertical="center" wrapText="1"/>
    </xf>
    <xf numFmtId="164" fontId="13" fillId="11" borderId="27" xfId="1" applyNumberFormat="1" applyFont="1" applyFill="1" applyBorder="1" applyAlignment="1" applyProtection="1">
      <alignment horizontal="center" vertical="center" wrapText="1"/>
    </xf>
    <xf numFmtId="164" fontId="13" fillId="17" borderId="15" xfId="1" applyNumberFormat="1" applyFont="1" applyFill="1" applyBorder="1" applyAlignment="1" applyProtection="1">
      <alignment horizontal="center" vertical="center" wrapText="1"/>
    </xf>
    <xf numFmtId="3" fontId="14" fillId="3" borderId="4" xfId="1" applyNumberFormat="1" applyFont="1" applyFill="1" applyBorder="1" applyAlignment="1" applyProtection="1">
      <alignment horizontal="center" vertical="center" wrapText="1"/>
    </xf>
    <xf numFmtId="165" fontId="14" fillId="3" borderId="5" xfId="1" applyNumberFormat="1" applyFont="1" applyFill="1" applyBorder="1" applyAlignment="1" applyProtection="1">
      <alignment horizontal="center" vertical="center" wrapText="1"/>
    </xf>
    <xf numFmtId="166" fontId="17" fillId="3" borderId="2" xfId="0" applyNumberFormat="1" applyFont="1" applyFill="1" applyBorder="1" applyAlignment="1">
      <alignment horizontal="center" vertical="center" wrapText="1"/>
    </xf>
    <xf numFmtId="3" fontId="14" fillId="3" borderId="27" xfId="1" applyNumberFormat="1" applyFont="1" applyFill="1" applyBorder="1" applyAlignment="1" applyProtection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165" fontId="21" fillId="9" borderId="16" xfId="1" applyNumberFormat="1" applyFont="1" applyFill="1" applyBorder="1" applyAlignment="1" applyProtection="1">
      <alignment horizontal="center" vertical="center" wrapText="1"/>
    </xf>
    <xf numFmtId="164" fontId="13" fillId="3" borderId="2" xfId="1" applyNumberFormat="1" applyFont="1" applyFill="1" applyBorder="1" applyAlignment="1" applyProtection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6" fillId="2" borderId="0" xfId="0" applyFont="1" applyFill="1" applyAlignment="1">
      <alignment vertical="center"/>
    </xf>
    <xf numFmtId="44" fontId="26" fillId="2" borderId="0" xfId="1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44" fontId="26" fillId="2" borderId="0" xfId="1" applyFont="1" applyFill="1" applyBorder="1" applyAlignment="1">
      <alignment vertical="center"/>
    </xf>
    <xf numFmtId="14" fontId="26" fillId="2" borderId="0" xfId="0" applyNumberFormat="1" applyFont="1" applyFill="1" applyAlignment="1">
      <alignment vertical="center"/>
    </xf>
    <xf numFmtId="14" fontId="27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168" fontId="27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justify" vertical="center"/>
    </xf>
    <xf numFmtId="44" fontId="27" fillId="2" borderId="0" xfId="1" applyFont="1" applyFill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44" fontId="27" fillId="2" borderId="0" xfId="1" applyFont="1" applyFill="1" applyAlignment="1">
      <alignment horizontal="center" vertical="center"/>
    </xf>
  </cellXfs>
  <cellStyles count="6">
    <cellStyle name="Excel Built-in Normal" xfId="5" xr:uid="{00000000-0005-0000-0000-000000000000}"/>
    <cellStyle name="Excel_BuiltIn_Percent 1" xfId="4" xr:uid="{00000000-0005-0000-0000-000001000000}"/>
    <cellStyle name="Normalny" xfId="0" builtinId="0"/>
    <cellStyle name="Normalny 2" xfId="2" xr:uid="{00000000-0005-0000-0000-000004000000}"/>
    <cellStyle name="Walutowy" xfId="1" builtinId="4"/>
    <cellStyle name="Walutowy 2" xfId="3" xr:uid="{00000000-0005-0000-0000-000007000000}"/>
  </cellStyles>
  <dxfs count="8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7030A0"/>
      </font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%20mswia/2020_PRZETARGI/10%20jednoraz&#243;wka/2020_PNE_SW_10_jednorazowka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wartosc szacunkowa"/>
      <sheetName val="tabela"/>
      <sheetName val="DANE"/>
      <sheetName val="protokol z otwarcia"/>
      <sheetName val="informacja z otwarcia"/>
      <sheetName val="zalacznik_1"/>
      <sheetName val="zalacznik_2"/>
      <sheetName val="ZP1_K"/>
      <sheetName val="ZP1_K (2)"/>
      <sheetName val="ZP1_CZ"/>
      <sheetName val="ZP1_CZ (2)"/>
      <sheetName val="ZP1_CZ (3)"/>
      <sheetName val="ZP1_CZ (4)"/>
      <sheetName val="ZP1_CZ (5)"/>
      <sheetName val="dokumenty"/>
      <sheetName val="wadium"/>
      <sheetName val=" oferty kryterium wyboru I"/>
      <sheetName val="pkt kryterium wyboru I"/>
      <sheetName val=" oferty kryterium wyboru II"/>
      <sheetName val="pkt kryterium wyboru II"/>
      <sheetName val=" oferty kryterium wyboru III"/>
      <sheetName val="pkt kryterium wyboru III"/>
      <sheetName val="pkt SUMA"/>
      <sheetName val="Słownie"/>
      <sheetName val="proba"/>
      <sheetName val="korespondencja seryjna"/>
    </sheetNames>
    <sheetDataSet>
      <sheetData sheetId="0"/>
      <sheetData sheetId="1"/>
      <sheetData sheetId="2"/>
      <sheetData sheetId="3">
        <row r="4">
          <cell r="C4" t="str">
            <v>PNE</v>
          </cell>
        </row>
        <row r="10">
          <cell r="C10" t="str">
            <v>10/PNE/SW/2020</v>
          </cell>
        </row>
        <row r="12">
          <cell r="C12" t="str">
            <v>Dostawę wyrobów medycznych jednorazowego użytku 
oraz innych wyrobów medycznych i wyrobów do hemodializy</v>
          </cell>
        </row>
        <row r="14">
          <cell r="C14">
            <v>43929</v>
          </cell>
        </row>
        <row r="16">
          <cell r="C16">
            <v>1</v>
          </cell>
        </row>
        <row r="18">
          <cell r="C18">
            <v>43966</v>
          </cell>
        </row>
        <row r="22">
          <cell r="C22">
            <v>3.34375</v>
          </cell>
        </row>
        <row r="26">
          <cell r="C26" t="str">
            <v>cena brutto</v>
          </cell>
        </row>
        <row r="28">
          <cell r="C28">
            <v>60</v>
          </cell>
        </row>
        <row r="30">
          <cell r="C30" t="str">
            <v>termin dostawy</v>
          </cell>
        </row>
        <row r="32">
          <cell r="C32">
            <v>40</v>
          </cell>
        </row>
        <row r="34">
          <cell r="C34" t="str">
            <v>brak</v>
          </cell>
        </row>
        <row r="36">
          <cell r="C36">
            <v>0</v>
          </cell>
        </row>
        <row r="40">
          <cell r="C40">
            <v>0.01</v>
          </cell>
        </row>
        <row r="43">
          <cell r="C43">
            <v>4.2693000000000003</v>
          </cell>
        </row>
        <row r="47">
          <cell r="C47">
            <v>2778832.7199999997</v>
          </cell>
        </row>
        <row r="49">
          <cell r="C49" t="str">
            <v>mieszany</v>
          </cell>
        </row>
        <row r="53">
          <cell r="C53">
            <v>3004995.0900000008</v>
          </cell>
        </row>
        <row r="61">
          <cell r="C61" t="str">
            <v>Jacek Gorszanów</v>
          </cell>
        </row>
        <row r="63">
          <cell r="C63" t="str">
            <v>Hanna Szymczyk</v>
          </cell>
        </row>
        <row r="65">
          <cell r="C65" t="str">
            <v>Joanna Musioł</v>
          </cell>
        </row>
        <row r="67">
          <cell r="C67" t="str">
            <v>- -</v>
          </cell>
        </row>
        <row r="69">
          <cell r="C69" t="str">
            <v>- -</v>
          </cell>
        </row>
        <row r="84">
          <cell r="C84" t="str">
            <v>PNE</v>
          </cell>
        </row>
      </sheetData>
      <sheetData sheetId="4">
        <row r="22">
          <cell r="C22">
            <v>3004995.0900000008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>
            <v>20</v>
          </cell>
          <cell r="C4">
            <v>10</v>
          </cell>
          <cell r="D4">
            <v>0</v>
          </cell>
        </row>
      </sheetData>
      <sheetData sheetId="20"/>
      <sheetData sheetId="21">
        <row r="4">
          <cell r="B4">
            <v>20</v>
          </cell>
          <cell r="C4">
            <v>10</v>
          </cell>
          <cell r="D4">
            <v>0</v>
          </cell>
        </row>
      </sheetData>
      <sheetData sheetId="22"/>
      <sheetData sheetId="23"/>
      <sheetData sheetId="24">
        <row r="27">
          <cell r="B27" t="str">
            <v xml:space="preserve"> trzy miliony cztery tysiące dziewięćset dziewięćdziesiąt pięć</v>
          </cell>
        </row>
        <row r="28">
          <cell r="B28" t="str">
            <v>09/100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3204-6CE5-475D-A5DD-33469C639639}">
  <sheetPr>
    <pageSetUpPr fitToPage="1"/>
  </sheetPr>
  <dimension ref="A1:M77"/>
  <sheetViews>
    <sheetView tabSelected="1" view="pageBreakPreview" topLeftCell="A52" zoomScaleNormal="100" workbookViewId="0">
      <selection activeCell="Q74" sqref="Q74"/>
    </sheetView>
  </sheetViews>
  <sheetFormatPr defaultColWidth="9.1328125" defaultRowHeight="15"/>
  <cols>
    <col min="1" max="1" width="9.1328125" style="124"/>
    <col min="2" max="2" width="10.59765625" style="124" customWidth="1"/>
    <col min="3" max="3" width="9.86328125" style="124" customWidth="1"/>
    <col min="4" max="4" width="7.1328125" style="124" customWidth="1"/>
    <col min="5" max="5" width="9.1328125" style="124"/>
    <col min="6" max="6" width="8.73046875" style="124" customWidth="1"/>
    <col min="7" max="8" width="9.1328125" style="124"/>
    <col min="9" max="9" width="11.1328125" style="124" customWidth="1"/>
    <col min="10" max="10" width="9.73046875" style="124" customWidth="1"/>
    <col min="11" max="11" width="9.73046875" style="125" customWidth="1"/>
    <col min="12" max="12" width="9.1328125" style="124"/>
    <col min="13" max="13" width="10.3984375" style="124" customWidth="1"/>
    <col min="14" max="16384" width="9.1328125" style="124"/>
  </cols>
  <sheetData>
    <row r="1" spans="1:13" ht="9.75" customHeight="1">
      <c r="K1" s="127"/>
    </row>
    <row r="2" spans="1:13">
      <c r="L2" s="126" t="s">
        <v>178</v>
      </c>
      <c r="M2" s="128">
        <v>43966</v>
      </c>
    </row>
    <row r="4" spans="1:13">
      <c r="M4" s="126" t="s">
        <v>179</v>
      </c>
    </row>
    <row r="6" spans="1:13">
      <c r="A6" s="126" t="s">
        <v>180</v>
      </c>
      <c r="B6" s="129">
        <v>43966</v>
      </c>
      <c r="C6" s="130" t="s">
        <v>181</v>
      </c>
      <c r="D6" s="131">
        <v>3.34375</v>
      </c>
      <c r="E6" s="132" t="s">
        <v>182</v>
      </c>
      <c r="F6" s="132"/>
      <c r="G6" s="132"/>
      <c r="H6" s="132"/>
      <c r="I6" s="132"/>
      <c r="J6" s="132"/>
      <c r="K6" s="132"/>
      <c r="L6" s="132"/>
      <c r="M6" s="132"/>
    </row>
    <row r="7" spans="1:13">
      <c r="A7" s="133" t="s">
        <v>183</v>
      </c>
      <c r="G7" s="130" t="s">
        <v>187</v>
      </c>
      <c r="H7" s="124" t="s">
        <v>184</v>
      </c>
      <c r="L7" s="134" t="s">
        <v>188</v>
      </c>
      <c r="M7" s="134"/>
    </row>
    <row r="8" spans="1:13" ht="63" customHeight="1">
      <c r="A8" s="135" t="s">
        <v>189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>
      <c r="A9" s="133" t="s">
        <v>185</v>
      </c>
    </row>
    <row r="10" spans="1:13">
      <c r="A10" s="136"/>
    </row>
    <row r="11" spans="1:13">
      <c r="A11" s="133" t="s">
        <v>186</v>
      </c>
      <c r="C11" s="137">
        <v>3004995.0900000008</v>
      </c>
      <c r="D11" s="137"/>
      <c r="E11" s="138"/>
      <c r="F11" s="139"/>
    </row>
    <row r="12" spans="1:13">
      <c r="A12" s="133"/>
      <c r="C12" s="140"/>
      <c r="D12" s="140"/>
      <c r="E12" s="138"/>
      <c r="F12" s="139"/>
    </row>
    <row r="13" spans="1:13">
      <c r="A13" s="126" t="s">
        <v>57</v>
      </c>
      <c r="B13" s="130">
        <v>1</v>
      </c>
      <c r="C13" s="137">
        <v>1509.8400000000001</v>
      </c>
      <c r="D13" s="137"/>
      <c r="E13" s="138"/>
      <c r="F13" s="139"/>
    </row>
    <row r="14" spans="1:13">
      <c r="A14" s="126" t="s">
        <v>57</v>
      </c>
      <c r="B14" s="130">
        <v>2</v>
      </c>
      <c r="C14" s="137">
        <v>39744</v>
      </c>
      <c r="D14" s="137"/>
      <c r="E14" s="138"/>
      <c r="F14" s="139"/>
    </row>
    <row r="15" spans="1:13">
      <c r="A15" s="126" t="s">
        <v>57</v>
      </c>
      <c r="B15" s="130">
        <v>3</v>
      </c>
      <c r="C15" s="137">
        <v>2002.32</v>
      </c>
      <c r="D15" s="137"/>
      <c r="E15" s="138"/>
      <c r="F15" s="139"/>
    </row>
    <row r="16" spans="1:13">
      <c r="A16" s="126" t="s">
        <v>57</v>
      </c>
      <c r="B16" s="130">
        <v>4</v>
      </c>
      <c r="C16" s="137">
        <v>35648.750000000007</v>
      </c>
      <c r="D16" s="137"/>
      <c r="E16" s="138"/>
      <c r="F16" s="139"/>
    </row>
    <row r="17" spans="1:6">
      <c r="A17" s="126" t="s">
        <v>57</v>
      </c>
      <c r="B17" s="130">
        <v>5</v>
      </c>
      <c r="C17" s="137">
        <v>18288.72</v>
      </c>
      <c r="D17" s="137"/>
      <c r="E17" s="138"/>
      <c r="F17" s="139"/>
    </row>
    <row r="18" spans="1:6">
      <c r="A18" s="126" t="s">
        <v>57</v>
      </c>
      <c r="B18" s="130">
        <v>6</v>
      </c>
      <c r="C18" s="137">
        <v>589.67999999999995</v>
      </c>
      <c r="D18" s="137"/>
      <c r="E18" s="138"/>
      <c r="F18" s="139"/>
    </row>
    <row r="19" spans="1:6">
      <c r="A19" s="126" t="s">
        <v>57</v>
      </c>
      <c r="B19" s="130">
        <v>7</v>
      </c>
      <c r="C19" s="137">
        <v>3510</v>
      </c>
      <c r="D19" s="137"/>
      <c r="E19" s="138"/>
      <c r="F19" s="139"/>
    </row>
    <row r="20" spans="1:6">
      <c r="A20" s="126" t="s">
        <v>57</v>
      </c>
      <c r="B20" s="130">
        <v>8</v>
      </c>
      <c r="C20" s="137">
        <v>4212</v>
      </c>
      <c r="D20" s="137"/>
      <c r="E20" s="138"/>
      <c r="F20" s="139"/>
    </row>
    <row r="21" spans="1:6">
      <c r="A21" s="126" t="s">
        <v>57</v>
      </c>
      <c r="B21" s="130">
        <v>9</v>
      </c>
      <c r="C21" s="137">
        <v>2825.28</v>
      </c>
      <c r="D21" s="137"/>
      <c r="E21" s="138"/>
      <c r="F21" s="139"/>
    </row>
    <row r="22" spans="1:6">
      <c r="A22" s="126" t="s">
        <v>57</v>
      </c>
      <c r="B22" s="130">
        <v>10</v>
      </c>
      <c r="C22" s="137">
        <v>25891.439999999999</v>
      </c>
      <c r="D22" s="137"/>
      <c r="E22" s="138"/>
      <c r="F22" s="139"/>
    </row>
    <row r="23" spans="1:6">
      <c r="A23" s="126" t="s">
        <v>57</v>
      </c>
      <c r="B23" s="130">
        <v>11</v>
      </c>
      <c r="C23" s="137">
        <v>60310.119999999995</v>
      </c>
      <c r="D23" s="137"/>
      <c r="E23" s="138"/>
      <c r="F23" s="139"/>
    </row>
    <row r="24" spans="1:6">
      <c r="A24" s="126" t="s">
        <v>57</v>
      </c>
      <c r="B24" s="130">
        <v>12</v>
      </c>
      <c r="C24" s="137">
        <v>2089.8000000000002</v>
      </c>
      <c r="D24" s="137"/>
      <c r="E24" s="138"/>
      <c r="F24" s="139"/>
    </row>
    <row r="25" spans="1:6">
      <c r="A25" s="126" t="s">
        <v>57</v>
      </c>
      <c r="B25" s="130">
        <v>13</v>
      </c>
      <c r="C25" s="137">
        <v>16787.409999999996</v>
      </c>
      <c r="D25" s="137"/>
      <c r="E25" s="138"/>
      <c r="F25" s="139"/>
    </row>
    <row r="26" spans="1:6">
      <c r="A26" s="126" t="s">
        <v>57</v>
      </c>
      <c r="B26" s="130">
        <v>14</v>
      </c>
      <c r="C26" s="137">
        <v>51451.199999999997</v>
      </c>
      <c r="D26" s="137"/>
      <c r="E26" s="138"/>
      <c r="F26" s="139"/>
    </row>
    <row r="27" spans="1:6">
      <c r="A27" s="126" t="s">
        <v>57</v>
      </c>
      <c r="B27" s="130">
        <v>15</v>
      </c>
      <c r="C27" s="137">
        <v>10246.5</v>
      </c>
      <c r="D27" s="137"/>
      <c r="E27" s="138"/>
      <c r="F27" s="139"/>
    </row>
    <row r="28" spans="1:6">
      <c r="A28" s="126" t="s">
        <v>57</v>
      </c>
      <c r="B28" s="130">
        <v>16</v>
      </c>
      <c r="C28" s="137">
        <v>99117</v>
      </c>
      <c r="D28" s="137"/>
      <c r="E28" s="138"/>
      <c r="F28" s="139"/>
    </row>
    <row r="29" spans="1:6">
      <c r="A29" s="126" t="s">
        <v>57</v>
      </c>
      <c r="B29" s="130">
        <v>17</v>
      </c>
      <c r="C29" s="137">
        <v>5000.3999999999996</v>
      </c>
      <c r="D29" s="137"/>
      <c r="E29" s="138"/>
      <c r="F29" s="139"/>
    </row>
    <row r="30" spans="1:6">
      <c r="A30" s="126" t="s">
        <v>57</v>
      </c>
      <c r="B30" s="130">
        <v>18</v>
      </c>
      <c r="C30" s="137">
        <v>40439.520000000004</v>
      </c>
      <c r="D30" s="137"/>
      <c r="E30" s="138"/>
      <c r="F30" s="139"/>
    </row>
    <row r="31" spans="1:6">
      <c r="A31" s="126" t="s">
        <v>57</v>
      </c>
      <c r="B31" s="130">
        <v>19</v>
      </c>
      <c r="C31" s="137">
        <v>45144</v>
      </c>
      <c r="D31" s="137"/>
      <c r="E31" s="138"/>
      <c r="F31" s="139"/>
    </row>
    <row r="32" spans="1:6">
      <c r="A32" s="126" t="s">
        <v>57</v>
      </c>
      <c r="B32" s="130">
        <v>20</v>
      </c>
      <c r="C32" s="137">
        <v>70643.88</v>
      </c>
      <c r="D32" s="137"/>
      <c r="E32" s="138"/>
      <c r="F32" s="139"/>
    </row>
    <row r="33" spans="1:6">
      <c r="A33" s="126" t="s">
        <v>57</v>
      </c>
      <c r="B33" s="130">
        <v>21</v>
      </c>
      <c r="C33" s="137">
        <v>110513.16</v>
      </c>
      <c r="D33" s="137"/>
      <c r="E33" s="138"/>
      <c r="F33" s="139"/>
    </row>
    <row r="34" spans="1:6">
      <c r="A34" s="126" t="s">
        <v>57</v>
      </c>
      <c r="B34" s="130">
        <v>22</v>
      </c>
      <c r="C34" s="137">
        <v>24494.400000000001</v>
      </c>
      <c r="D34" s="137"/>
      <c r="E34" s="138"/>
      <c r="F34" s="139"/>
    </row>
    <row r="35" spans="1:6">
      <c r="A35" s="126" t="s">
        <v>57</v>
      </c>
      <c r="B35" s="130">
        <v>23</v>
      </c>
      <c r="C35" s="137">
        <v>2543.4</v>
      </c>
      <c r="D35" s="137"/>
      <c r="E35" s="138"/>
      <c r="F35" s="139"/>
    </row>
    <row r="36" spans="1:6">
      <c r="A36" s="126" t="s">
        <v>57</v>
      </c>
      <c r="B36" s="130">
        <v>24</v>
      </c>
      <c r="C36" s="137">
        <v>6912</v>
      </c>
      <c r="D36" s="137"/>
      <c r="E36" s="138"/>
      <c r="F36" s="139"/>
    </row>
    <row r="37" spans="1:6">
      <c r="A37" s="126" t="s">
        <v>57</v>
      </c>
      <c r="B37" s="130">
        <v>25</v>
      </c>
      <c r="C37" s="137">
        <v>1441.8</v>
      </c>
      <c r="D37" s="137"/>
      <c r="E37" s="138"/>
      <c r="F37" s="139"/>
    </row>
    <row r="38" spans="1:6">
      <c r="A38" s="126" t="s">
        <v>57</v>
      </c>
      <c r="B38" s="130">
        <v>26</v>
      </c>
      <c r="C38" s="137">
        <v>11307.6</v>
      </c>
      <c r="D38" s="137"/>
      <c r="E38" s="138"/>
      <c r="F38" s="139"/>
    </row>
    <row r="39" spans="1:6">
      <c r="A39" s="126" t="s">
        <v>57</v>
      </c>
      <c r="B39" s="130">
        <v>27</v>
      </c>
      <c r="C39" s="137">
        <v>55188</v>
      </c>
      <c r="D39" s="137"/>
      <c r="E39" s="138"/>
      <c r="F39" s="139"/>
    </row>
    <row r="40" spans="1:6">
      <c r="A40" s="126" t="s">
        <v>57</v>
      </c>
      <c r="B40" s="130">
        <v>28</v>
      </c>
      <c r="C40" s="137">
        <v>197164.79999999999</v>
      </c>
      <c r="D40" s="137"/>
      <c r="E40" s="138"/>
      <c r="F40" s="139"/>
    </row>
    <row r="41" spans="1:6">
      <c r="A41" s="126" t="s">
        <v>57</v>
      </c>
      <c r="B41" s="130">
        <v>29</v>
      </c>
      <c r="C41" s="137">
        <v>3834</v>
      </c>
      <c r="D41" s="137"/>
      <c r="E41" s="138"/>
      <c r="F41" s="139"/>
    </row>
    <row r="42" spans="1:6">
      <c r="A42" s="126" t="s">
        <v>57</v>
      </c>
      <c r="B42" s="130">
        <v>30</v>
      </c>
      <c r="C42" s="137">
        <v>702</v>
      </c>
      <c r="D42" s="137"/>
      <c r="E42" s="138"/>
      <c r="F42" s="139"/>
    </row>
    <row r="43" spans="1:6">
      <c r="A43" s="126" t="s">
        <v>57</v>
      </c>
      <c r="B43" s="130">
        <v>31</v>
      </c>
      <c r="C43" s="137">
        <v>2916</v>
      </c>
      <c r="D43" s="137"/>
      <c r="E43" s="138"/>
      <c r="F43" s="139"/>
    </row>
    <row r="44" spans="1:6">
      <c r="A44" s="126" t="s">
        <v>57</v>
      </c>
      <c r="B44" s="130">
        <v>32</v>
      </c>
      <c r="C44" s="137">
        <v>169560</v>
      </c>
      <c r="D44" s="137"/>
      <c r="E44" s="138"/>
      <c r="F44" s="139"/>
    </row>
    <row r="45" spans="1:6">
      <c r="A45" s="126" t="s">
        <v>57</v>
      </c>
      <c r="B45" s="130">
        <v>33</v>
      </c>
      <c r="C45" s="137">
        <v>6618.78</v>
      </c>
      <c r="D45" s="137"/>
      <c r="E45" s="138"/>
      <c r="F45" s="139"/>
    </row>
    <row r="46" spans="1:6">
      <c r="A46" s="126" t="s">
        <v>57</v>
      </c>
      <c r="B46" s="130">
        <v>34</v>
      </c>
      <c r="C46" s="137">
        <v>1944</v>
      </c>
      <c r="D46" s="137"/>
      <c r="E46" s="138"/>
      <c r="F46" s="139"/>
    </row>
    <row r="47" spans="1:6">
      <c r="A47" s="126" t="s">
        <v>57</v>
      </c>
      <c r="B47" s="130">
        <v>35</v>
      </c>
      <c r="C47" s="137">
        <v>4752</v>
      </c>
      <c r="D47" s="137"/>
      <c r="E47" s="138"/>
      <c r="F47" s="139"/>
    </row>
    <row r="48" spans="1:6">
      <c r="A48" s="126" t="s">
        <v>57</v>
      </c>
      <c r="B48" s="130">
        <v>36</v>
      </c>
      <c r="C48" s="137">
        <v>178.2</v>
      </c>
      <c r="D48" s="137"/>
      <c r="E48" s="138"/>
      <c r="F48" s="139"/>
    </row>
    <row r="49" spans="1:6">
      <c r="A49" s="126" t="s">
        <v>57</v>
      </c>
      <c r="B49" s="130">
        <v>37</v>
      </c>
      <c r="C49" s="137">
        <v>237.6</v>
      </c>
      <c r="D49" s="137"/>
      <c r="E49" s="138"/>
      <c r="F49" s="139"/>
    </row>
    <row r="50" spans="1:6">
      <c r="A50" s="126" t="s">
        <v>57</v>
      </c>
      <c r="B50" s="130">
        <v>38</v>
      </c>
      <c r="C50" s="137">
        <v>3240</v>
      </c>
      <c r="D50" s="137"/>
      <c r="E50" s="138"/>
      <c r="F50" s="139"/>
    </row>
    <row r="51" spans="1:6">
      <c r="A51" s="126" t="s">
        <v>57</v>
      </c>
      <c r="B51" s="130">
        <v>39</v>
      </c>
      <c r="C51" s="137">
        <v>29700</v>
      </c>
      <c r="D51" s="137"/>
      <c r="E51" s="138"/>
      <c r="F51" s="139"/>
    </row>
    <row r="52" spans="1:6">
      <c r="A52" s="126" t="s">
        <v>57</v>
      </c>
      <c r="B52" s="130">
        <v>40</v>
      </c>
      <c r="C52" s="137">
        <v>2592</v>
      </c>
      <c r="D52" s="137"/>
      <c r="E52" s="138"/>
      <c r="F52" s="139"/>
    </row>
    <row r="53" spans="1:6">
      <c r="A53" s="126" t="s">
        <v>57</v>
      </c>
      <c r="B53" s="130">
        <v>41</v>
      </c>
      <c r="C53" s="137">
        <v>19332</v>
      </c>
      <c r="D53" s="137"/>
      <c r="E53" s="138"/>
      <c r="F53" s="139"/>
    </row>
    <row r="54" spans="1:6">
      <c r="A54" s="126" t="s">
        <v>57</v>
      </c>
      <c r="B54" s="130">
        <v>42</v>
      </c>
      <c r="C54" s="137">
        <v>160574.39999999999</v>
      </c>
      <c r="D54" s="137"/>
      <c r="E54" s="138"/>
      <c r="F54" s="139"/>
    </row>
    <row r="55" spans="1:6">
      <c r="A55" s="126" t="s">
        <v>57</v>
      </c>
      <c r="B55" s="130">
        <v>43</v>
      </c>
      <c r="C55" s="137">
        <v>22863.599999999999</v>
      </c>
      <c r="D55" s="137"/>
      <c r="E55" s="138"/>
      <c r="F55" s="139"/>
    </row>
    <row r="56" spans="1:6">
      <c r="A56" s="126" t="s">
        <v>57</v>
      </c>
      <c r="B56" s="130">
        <v>44</v>
      </c>
      <c r="C56" s="137">
        <v>764478</v>
      </c>
      <c r="D56" s="137"/>
      <c r="E56" s="138"/>
      <c r="F56" s="139"/>
    </row>
    <row r="57" spans="1:6">
      <c r="A57" s="126" t="s">
        <v>57</v>
      </c>
      <c r="B57" s="130">
        <v>45</v>
      </c>
      <c r="C57" s="137">
        <v>16135.2</v>
      </c>
      <c r="D57" s="137"/>
      <c r="E57" s="138"/>
      <c r="F57" s="139"/>
    </row>
    <row r="58" spans="1:6">
      <c r="A58" s="126" t="s">
        <v>57</v>
      </c>
      <c r="B58" s="130">
        <v>46</v>
      </c>
      <c r="C58" s="137">
        <v>1215</v>
      </c>
      <c r="D58" s="137"/>
      <c r="E58" s="138"/>
      <c r="F58" s="139"/>
    </row>
    <row r="59" spans="1:6">
      <c r="A59" s="126" t="s">
        <v>57</v>
      </c>
      <c r="B59" s="130">
        <v>47</v>
      </c>
      <c r="C59" s="137">
        <v>8669.7000000000007</v>
      </c>
      <c r="D59" s="137"/>
      <c r="E59" s="138"/>
      <c r="F59" s="139"/>
    </row>
    <row r="60" spans="1:6">
      <c r="A60" s="126" t="s">
        <v>57</v>
      </c>
      <c r="B60" s="130">
        <v>48</v>
      </c>
      <c r="C60" s="137">
        <v>8127</v>
      </c>
      <c r="D60" s="137"/>
      <c r="E60" s="138"/>
      <c r="F60" s="139"/>
    </row>
    <row r="61" spans="1:6">
      <c r="A61" s="126" t="s">
        <v>57</v>
      </c>
      <c r="B61" s="130">
        <v>49</v>
      </c>
      <c r="C61" s="137">
        <v>1117.26</v>
      </c>
      <c r="D61" s="137"/>
      <c r="E61" s="138"/>
      <c r="F61" s="139"/>
    </row>
    <row r="62" spans="1:6">
      <c r="A62" s="126" t="s">
        <v>57</v>
      </c>
      <c r="B62" s="130">
        <v>50</v>
      </c>
      <c r="C62" s="137">
        <v>3119.04</v>
      </c>
      <c r="D62" s="137"/>
      <c r="E62" s="138"/>
      <c r="F62" s="139"/>
    </row>
    <row r="63" spans="1:6">
      <c r="A63" s="126" t="s">
        <v>57</v>
      </c>
      <c r="B63" s="130">
        <v>51</v>
      </c>
      <c r="C63" s="137">
        <v>161826.41999999998</v>
      </c>
      <c r="D63" s="137"/>
      <c r="E63" s="138"/>
      <c r="F63" s="139"/>
    </row>
    <row r="64" spans="1:6">
      <c r="A64" s="126" t="s">
        <v>57</v>
      </c>
      <c r="B64" s="130">
        <v>52</v>
      </c>
      <c r="C64" s="137">
        <v>288311.39999999997</v>
      </c>
      <c r="D64" s="137"/>
      <c r="E64" s="138"/>
      <c r="F64" s="139"/>
    </row>
    <row r="65" spans="1:6">
      <c r="A65" s="126" t="s">
        <v>57</v>
      </c>
      <c r="B65" s="130">
        <v>53</v>
      </c>
      <c r="C65" s="137">
        <v>21659.94</v>
      </c>
      <c r="D65" s="137"/>
      <c r="E65" s="138"/>
      <c r="F65" s="139"/>
    </row>
    <row r="66" spans="1:6">
      <c r="A66" s="126" t="s">
        <v>57</v>
      </c>
      <c r="B66" s="130">
        <v>54</v>
      </c>
      <c r="C66" s="137">
        <v>7015.08</v>
      </c>
      <c r="D66" s="137"/>
      <c r="E66" s="138"/>
      <c r="F66" s="139"/>
    </row>
    <row r="67" spans="1:6">
      <c r="A67" s="126" t="s">
        <v>57</v>
      </c>
      <c r="B67" s="130">
        <v>55</v>
      </c>
      <c r="C67" s="137">
        <v>2786.4</v>
      </c>
      <c r="D67" s="137"/>
      <c r="E67" s="138"/>
      <c r="F67" s="139"/>
    </row>
    <row r="68" spans="1:6">
      <c r="A68" s="126" t="s">
        <v>57</v>
      </c>
      <c r="B68" s="130">
        <v>56</v>
      </c>
      <c r="C68" s="137">
        <v>8521.2000000000007</v>
      </c>
      <c r="D68" s="137"/>
      <c r="E68" s="138"/>
      <c r="F68" s="139"/>
    </row>
    <row r="69" spans="1:6">
      <c r="A69" s="126" t="s">
        <v>57</v>
      </c>
      <c r="B69" s="130">
        <v>57</v>
      </c>
      <c r="C69" s="137">
        <v>62424</v>
      </c>
      <c r="D69" s="137"/>
      <c r="E69" s="138"/>
      <c r="F69" s="139"/>
    </row>
    <row r="70" spans="1:6">
      <c r="A70" s="126" t="s">
        <v>57</v>
      </c>
      <c r="B70" s="130">
        <v>58</v>
      </c>
      <c r="C70" s="137">
        <v>142684.20000000001</v>
      </c>
      <c r="D70" s="137"/>
      <c r="E70" s="138"/>
      <c r="F70" s="139"/>
    </row>
    <row r="71" spans="1:6">
      <c r="A71" s="126" t="s">
        <v>57</v>
      </c>
      <c r="B71" s="130">
        <v>59</v>
      </c>
      <c r="C71" s="137">
        <v>21253.95</v>
      </c>
      <c r="D71" s="137"/>
      <c r="E71" s="138"/>
      <c r="F71" s="139"/>
    </row>
    <row r="72" spans="1:6">
      <c r="A72" s="126" t="s">
        <v>57</v>
      </c>
      <c r="B72" s="130">
        <v>60</v>
      </c>
      <c r="C72" s="137">
        <v>925.34</v>
      </c>
      <c r="D72" s="137"/>
      <c r="E72" s="138"/>
      <c r="F72" s="139"/>
    </row>
    <row r="73" spans="1:6">
      <c r="A73" s="126" t="s">
        <v>57</v>
      </c>
      <c r="B73" s="130">
        <v>61</v>
      </c>
      <c r="C73" s="137">
        <v>842.4</v>
      </c>
      <c r="D73" s="137"/>
      <c r="E73" s="138"/>
      <c r="F73" s="139"/>
    </row>
    <row r="74" spans="1:6">
      <c r="A74" s="126" t="s">
        <v>57</v>
      </c>
      <c r="B74" s="130">
        <v>62</v>
      </c>
      <c r="C74" s="137">
        <v>5184</v>
      </c>
      <c r="D74" s="137"/>
      <c r="E74" s="138"/>
      <c r="F74" s="139"/>
    </row>
    <row r="75" spans="1:6">
      <c r="A75" s="126" t="s">
        <v>57</v>
      </c>
      <c r="B75" s="130">
        <v>63</v>
      </c>
      <c r="C75" s="137">
        <v>100440</v>
      </c>
      <c r="D75" s="137"/>
      <c r="E75" s="138"/>
      <c r="F75" s="139"/>
    </row>
    <row r="76" spans="1:6">
      <c r="A76" s="126" t="s">
        <v>57</v>
      </c>
      <c r="B76" s="130">
        <v>64</v>
      </c>
      <c r="C76" s="137">
        <v>507.59999999999997</v>
      </c>
      <c r="D76" s="137"/>
      <c r="E76" s="138"/>
      <c r="F76" s="139"/>
    </row>
    <row r="77" spans="1:6">
      <c r="A77" s="126" t="s">
        <v>57</v>
      </c>
      <c r="B77" s="130">
        <v>65</v>
      </c>
      <c r="C77" s="137">
        <v>3690.36</v>
      </c>
      <c r="D77" s="137"/>
      <c r="E77" s="138"/>
      <c r="F77" s="139"/>
    </row>
  </sheetData>
  <mergeCells count="69">
    <mergeCell ref="C73:D73"/>
    <mergeCell ref="C74:D74"/>
    <mergeCell ref="C75:D75"/>
    <mergeCell ref="C76:D76"/>
    <mergeCell ref="C77:D77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E6:M6"/>
    <mergeCell ref="L7:M7"/>
    <mergeCell ref="A8:M8"/>
    <mergeCell ref="C11:D11"/>
  </mergeCells>
  <dataValidations count="1">
    <dataValidation type="list" allowBlank="1" showInputMessage="1" showErrorMessage="1" sqref="G7" xr:uid="{503F8240-C255-410A-ABB8-F3909E898BCA}">
      <formula1>$G$78:$G$81</formula1>
    </dataValidation>
  </dataValidations>
  <printOptions horizontalCentered="1"/>
  <pageMargins left="0.25" right="0.25" top="0.75" bottom="0.75" header="0.3" footer="0.3"/>
  <pageSetup paperSize="9" scale="6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AO72"/>
  <sheetViews>
    <sheetView zoomScaleNormal="100" workbookViewId="0">
      <pane xSplit="1" ySplit="3" topLeftCell="AA49" activePane="bottomRight" state="frozen"/>
      <selection pane="topRight" activeCell="B1" sqref="B1"/>
      <selection pane="bottomLeft" activeCell="A3" sqref="A3"/>
      <selection pane="bottomRight" activeCell="AD58" sqref="AD58"/>
    </sheetView>
  </sheetViews>
  <sheetFormatPr defaultColWidth="9.1328125" defaultRowHeight="21.75" customHeight="1"/>
  <cols>
    <col min="1" max="1" width="14.3984375" style="37" customWidth="1"/>
    <col min="2" max="2" width="13.265625" style="38" hidden="1" customWidth="1"/>
    <col min="3" max="3" width="12.3984375" style="39" hidden="1" customWidth="1"/>
    <col min="4" max="4" width="12.3984375" style="40" hidden="1" customWidth="1"/>
    <col min="5" max="5" width="13.265625" style="41" hidden="1" customWidth="1"/>
    <col min="6" max="6" width="54.265625" style="82" hidden="1" customWidth="1"/>
    <col min="7" max="33" width="14.73046875" style="40" customWidth="1"/>
    <col min="34" max="41" width="14.73046875" style="34" customWidth="1"/>
    <col min="42" max="1012" width="9.86328125" style="34" customWidth="1"/>
    <col min="1013" max="16384" width="9.1328125" style="34"/>
  </cols>
  <sheetData>
    <row r="1" spans="1:41" ht="12.75" customHeight="1" thickBot="1"/>
    <row r="2" spans="1:41" ht="26.25" customHeight="1" thickBot="1">
      <c r="A2" s="121" t="s">
        <v>102</v>
      </c>
      <c r="B2" s="87" t="s">
        <v>53</v>
      </c>
      <c r="C2" s="88">
        <v>60</v>
      </c>
      <c r="D2" s="91"/>
      <c r="E2" s="90"/>
      <c r="F2" s="78" t="s">
        <v>56</v>
      </c>
      <c r="G2" s="43">
        <v>1</v>
      </c>
      <c r="H2" s="43">
        <v>2</v>
      </c>
      <c r="I2" s="43">
        <v>3</v>
      </c>
      <c r="J2" s="43">
        <v>4</v>
      </c>
      <c r="K2" s="43">
        <v>5</v>
      </c>
      <c r="L2" s="43">
        <v>6</v>
      </c>
      <c r="M2" s="43">
        <v>7</v>
      </c>
      <c r="N2" s="43">
        <v>8</v>
      </c>
      <c r="O2" s="43">
        <v>9</v>
      </c>
      <c r="P2" s="43">
        <v>10</v>
      </c>
      <c r="Q2" s="43">
        <v>11</v>
      </c>
      <c r="R2" s="43">
        <v>12</v>
      </c>
      <c r="S2" s="43">
        <v>13</v>
      </c>
      <c r="T2" s="43">
        <v>14</v>
      </c>
      <c r="U2" s="43">
        <v>15</v>
      </c>
      <c r="V2" s="43">
        <v>16</v>
      </c>
      <c r="W2" s="43">
        <v>17</v>
      </c>
      <c r="X2" s="43">
        <v>18</v>
      </c>
      <c r="Y2" s="43">
        <v>19</v>
      </c>
      <c r="Z2" s="43">
        <v>20</v>
      </c>
      <c r="AA2" s="43">
        <v>21</v>
      </c>
      <c r="AB2" s="43">
        <v>22</v>
      </c>
      <c r="AC2" s="43">
        <v>23</v>
      </c>
      <c r="AD2" s="43">
        <v>24</v>
      </c>
      <c r="AE2" s="43">
        <v>25</v>
      </c>
      <c r="AF2" s="43">
        <v>26</v>
      </c>
      <c r="AG2" s="43">
        <v>27</v>
      </c>
      <c r="AH2" s="43">
        <v>28</v>
      </c>
      <c r="AI2" s="43">
        <v>29</v>
      </c>
      <c r="AJ2" s="43">
        <v>30</v>
      </c>
      <c r="AK2" s="43">
        <v>31</v>
      </c>
      <c r="AL2" s="43">
        <v>32</v>
      </c>
      <c r="AM2" s="43">
        <v>33</v>
      </c>
      <c r="AN2" s="43">
        <v>34</v>
      </c>
      <c r="AO2" s="43">
        <v>35</v>
      </c>
    </row>
    <row r="3" spans="1:41" s="47" customFormat="1" ht="42.75" customHeight="1">
      <c r="A3" s="83" t="s">
        <v>57</v>
      </c>
      <c r="B3" s="84" t="s">
        <v>58</v>
      </c>
      <c r="C3" s="85" t="s">
        <v>59</v>
      </c>
      <c r="D3" s="44" t="s">
        <v>52</v>
      </c>
      <c r="E3" s="45" t="s">
        <v>60</v>
      </c>
      <c r="F3" s="79" t="s">
        <v>61</v>
      </c>
      <c r="G3" s="46" t="s">
        <v>67</v>
      </c>
      <c r="H3" s="46" t="s">
        <v>68</v>
      </c>
      <c r="I3" s="46" t="s">
        <v>69</v>
      </c>
      <c r="J3" s="46" t="s">
        <v>70</v>
      </c>
      <c r="K3" s="46" t="s">
        <v>71</v>
      </c>
      <c r="L3" s="46" t="s">
        <v>72</v>
      </c>
      <c r="M3" s="46" t="s">
        <v>73</v>
      </c>
      <c r="N3" s="46" t="s">
        <v>74</v>
      </c>
      <c r="O3" s="46" t="s">
        <v>75</v>
      </c>
      <c r="P3" s="46" t="s">
        <v>76</v>
      </c>
      <c r="Q3" s="46" t="s">
        <v>77</v>
      </c>
      <c r="R3" s="46" t="s">
        <v>78</v>
      </c>
      <c r="S3" s="46" t="s">
        <v>79</v>
      </c>
      <c r="T3" s="46" t="s">
        <v>80</v>
      </c>
      <c r="U3" s="46" t="s">
        <v>81</v>
      </c>
      <c r="V3" s="46" t="s">
        <v>82</v>
      </c>
      <c r="W3" s="46" t="s">
        <v>83</v>
      </c>
      <c r="X3" s="46" t="s">
        <v>84</v>
      </c>
      <c r="Y3" s="46" t="s">
        <v>85</v>
      </c>
      <c r="Z3" s="46" t="s">
        <v>86</v>
      </c>
      <c r="AA3" s="46" t="s">
        <v>87</v>
      </c>
      <c r="AB3" s="46" t="s">
        <v>88</v>
      </c>
      <c r="AC3" s="46" t="s">
        <v>89</v>
      </c>
      <c r="AD3" s="46" t="s">
        <v>90</v>
      </c>
      <c r="AE3" s="46" t="s">
        <v>91</v>
      </c>
      <c r="AF3" s="46" t="s">
        <v>92</v>
      </c>
      <c r="AG3" s="46" t="s">
        <v>93</v>
      </c>
      <c r="AH3" s="46" t="s">
        <v>94</v>
      </c>
      <c r="AI3" s="46" t="s">
        <v>95</v>
      </c>
      <c r="AJ3" s="46" t="s">
        <v>96</v>
      </c>
      <c r="AK3" s="46" t="s">
        <v>97</v>
      </c>
      <c r="AL3" s="46" t="s">
        <v>98</v>
      </c>
      <c r="AM3" s="46" t="s">
        <v>99</v>
      </c>
      <c r="AN3" s="46" t="s">
        <v>100</v>
      </c>
      <c r="AO3" s="46" t="s">
        <v>101</v>
      </c>
    </row>
    <row r="4" spans="1:41" ht="21.75" customHeight="1">
      <c r="A4" s="48">
        <v>1</v>
      </c>
      <c r="B4" s="49">
        <v>1509.8400000000001</v>
      </c>
      <c r="C4" s="65">
        <v>0</v>
      </c>
      <c r="D4" s="66">
        <v>1509.8400000000001</v>
      </c>
      <c r="E4" s="76" t="s">
        <v>142</v>
      </c>
      <c r="F4" s="80" t="s">
        <v>143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21.75" customHeight="1">
      <c r="A5" s="48">
        <v>2</v>
      </c>
      <c r="B5" s="49">
        <v>39744</v>
      </c>
      <c r="C5" s="65">
        <v>36504</v>
      </c>
      <c r="D5" s="66">
        <v>3240</v>
      </c>
      <c r="E5" s="76" t="s">
        <v>144</v>
      </c>
      <c r="F5" s="80" t="s">
        <v>145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>
        <v>36504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51">
        <v>41148</v>
      </c>
      <c r="AC5" s="51"/>
      <c r="AD5" s="51"/>
      <c r="AE5" s="51"/>
      <c r="AF5" s="51"/>
      <c r="AG5" s="51"/>
      <c r="AH5" s="51"/>
      <c r="AI5" s="51">
        <v>40500</v>
      </c>
      <c r="AJ5" s="51"/>
      <c r="AK5" s="51"/>
      <c r="AL5" s="51"/>
      <c r="AM5" s="51"/>
      <c r="AN5" s="51"/>
      <c r="AO5" s="51"/>
    </row>
    <row r="6" spans="1:41" ht="21.75" customHeight="1">
      <c r="A6" s="48">
        <v>3</v>
      </c>
      <c r="B6" s="49">
        <v>2002.32</v>
      </c>
      <c r="C6" s="65">
        <v>0</v>
      </c>
      <c r="D6" s="66">
        <v>2002.32</v>
      </c>
      <c r="E6" s="76" t="s">
        <v>142</v>
      </c>
      <c r="F6" s="80" t="s">
        <v>143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21.75" customHeight="1">
      <c r="A7" s="48">
        <v>4</v>
      </c>
      <c r="B7" s="49">
        <v>35648.750000000007</v>
      </c>
      <c r="C7" s="65">
        <v>33642.22</v>
      </c>
      <c r="D7" s="66">
        <v>2006.5300000000061</v>
      </c>
      <c r="E7" s="76" t="s">
        <v>144</v>
      </c>
      <c r="F7" s="80" t="s">
        <v>146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>
        <v>33642.22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21.75" customHeight="1">
      <c r="A8" s="48">
        <v>5</v>
      </c>
      <c r="B8" s="49">
        <v>18288.72</v>
      </c>
      <c r="C8" s="65">
        <v>1944</v>
      </c>
      <c r="D8" s="66">
        <v>16344.720000000001</v>
      </c>
      <c r="E8" s="76" t="s">
        <v>55</v>
      </c>
      <c r="F8" s="80" t="s">
        <v>147</v>
      </c>
      <c r="G8" s="51">
        <v>1944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>
        <v>16040.16</v>
      </c>
      <c r="U8" s="51"/>
      <c r="V8" s="51"/>
      <c r="W8" s="51"/>
      <c r="X8" s="51">
        <v>18641.88</v>
      </c>
      <c r="Y8" s="51"/>
      <c r="Z8" s="51"/>
      <c r="AA8" s="51"/>
      <c r="AB8" s="51">
        <v>18323.169999999998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21.75" customHeight="1">
      <c r="A9" s="48">
        <v>6</v>
      </c>
      <c r="B9" s="49">
        <v>589.67999999999995</v>
      </c>
      <c r="C9" s="65">
        <v>479.52</v>
      </c>
      <c r="D9" s="66">
        <v>110.15999999999997</v>
      </c>
      <c r="E9" s="76" t="s">
        <v>144</v>
      </c>
      <c r="F9" s="80" t="s">
        <v>148</v>
      </c>
      <c r="G9" s="51"/>
      <c r="H9" s="51">
        <v>589.67999999999995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>
        <v>479.52</v>
      </c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ht="21.75" customHeight="1">
      <c r="A10" s="48">
        <v>7</v>
      </c>
      <c r="B10" s="49">
        <v>3510</v>
      </c>
      <c r="C10" s="65">
        <v>20574</v>
      </c>
      <c r="D10" s="66">
        <v>-17064</v>
      </c>
      <c r="E10" s="76" t="s">
        <v>144</v>
      </c>
      <c r="F10" s="80" t="s">
        <v>149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>
        <v>20574</v>
      </c>
      <c r="AH10" s="51"/>
      <c r="AI10" s="51"/>
      <c r="AJ10" s="51"/>
      <c r="AK10" s="51"/>
      <c r="AL10" s="51"/>
      <c r="AM10" s="51"/>
      <c r="AN10" s="51"/>
      <c r="AO10" s="51"/>
    </row>
    <row r="11" spans="1:41" ht="21.75" customHeight="1">
      <c r="A11" s="48">
        <v>8</v>
      </c>
      <c r="B11" s="49">
        <v>4212</v>
      </c>
      <c r="C11" s="65">
        <v>3888</v>
      </c>
      <c r="D11" s="66">
        <v>324</v>
      </c>
      <c r="E11" s="76" t="s">
        <v>55</v>
      </c>
      <c r="F11" s="80" t="s">
        <v>150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>
        <v>3888</v>
      </c>
      <c r="AB11" s="51"/>
      <c r="AC11" s="51"/>
      <c r="AD11" s="51"/>
      <c r="AE11" s="51"/>
      <c r="AF11" s="51"/>
      <c r="AG11" s="51">
        <v>17604</v>
      </c>
      <c r="AH11" s="51">
        <v>4860</v>
      </c>
      <c r="AI11" s="51"/>
      <c r="AJ11" s="51"/>
      <c r="AK11" s="51"/>
      <c r="AL11" s="51"/>
      <c r="AM11" s="51"/>
      <c r="AN11" s="51"/>
      <c r="AO11" s="51"/>
    </row>
    <row r="12" spans="1:41" ht="21.75" customHeight="1">
      <c r="A12" s="48">
        <v>9</v>
      </c>
      <c r="B12" s="49">
        <v>2825.28</v>
      </c>
      <c r="C12" s="65">
        <v>0</v>
      </c>
      <c r="D12" s="66">
        <v>2825.28</v>
      </c>
      <c r="E12" s="76" t="s">
        <v>142</v>
      </c>
      <c r="F12" s="80" t="s">
        <v>143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" ht="21.75" customHeight="1">
      <c r="A13" s="48">
        <v>10</v>
      </c>
      <c r="B13" s="49">
        <v>25891.439999999999</v>
      </c>
      <c r="C13" s="65">
        <v>1349874.69</v>
      </c>
      <c r="D13" s="66">
        <v>-1323983.25</v>
      </c>
      <c r="E13" s="76" t="s">
        <v>144</v>
      </c>
      <c r="F13" s="80" t="s">
        <v>146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>
        <v>1349874.69</v>
      </c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" ht="21.75" customHeight="1">
      <c r="A14" s="48">
        <v>11</v>
      </c>
      <c r="B14" s="49">
        <v>60310.119999999995</v>
      </c>
      <c r="C14" s="65">
        <v>63111.519999999997</v>
      </c>
      <c r="D14" s="66">
        <v>-2801.4000000000015</v>
      </c>
      <c r="E14" s="76" t="s">
        <v>144</v>
      </c>
      <c r="F14" s="80" t="s">
        <v>151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>
        <v>63111.519999999997</v>
      </c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21.75" customHeight="1">
      <c r="A15" s="48">
        <v>12</v>
      </c>
      <c r="B15" s="49">
        <v>2089.8000000000002</v>
      </c>
      <c r="C15" s="65">
        <v>1571.4</v>
      </c>
      <c r="D15" s="66">
        <v>518.40000000000009</v>
      </c>
      <c r="E15" s="76" t="s">
        <v>55</v>
      </c>
      <c r="F15" s="80" t="s">
        <v>146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>
        <v>1571.4</v>
      </c>
      <c r="AC15" s="51"/>
      <c r="AD15" s="51">
        <v>3720.6</v>
      </c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21.75" customHeight="1">
      <c r="A16" s="48">
        <v>13</v>
      </c>
      <c r="B16" s="49">
        <v>16787.409999999996</v>
      </c>
      <c r="C16" s="65">
        <v>18610.45</v>
      </c>
      <c r="D16" s="66">
        <v>-1823.0400000000045</v>
      </c>
      <c r="E16" s="76" t="s">
        <v>144</v>
      </c>
      <c r="F16" s="80" t="s">
        <v>146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>
        <v>20585.88</v>
      </c>
      <c r="U16" s="51"/>
      <c r="V16" s="51"/>
      <c r="W16" s="51"/>
      <c r="X16" s="51"/>
      <c r="Y16" s="51"/>
      <c r="Z16" s="51"/>
      <c r="AA16" s="51"/>
      <c r="AB16" s="51">
        <v>18610.45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ht="21.75" customHeight="1">
      <c r="A17" s="48">
        <v>14</v>
      </c>
      <c r="B17" s="49">
        <v>51451.199999999997</v>
      </c>
      <c r="C17" s="65">
        <v>53462.81</v>
      </c>
      <c r="D17" s="66">
        <v>-2011.6100000000006</v>
      </c>
      <c r="E17" s="76" t="s">
        <v>144</v>
      </c>
      <c r="F17" s="80" t="s">
        <v>152</v>
      </c>
      <c r="G17" s="51"/>
      <c r="H17" s="51">
        <v>53462.81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ht="21.75" customHeight="1">
      <c r="A18" s="48">
        <v>15</v>
      </c>
      <c r="B18" s="49">
        <v>10246.5</v>
      </c>
      <c r="C18" s="65">
        <v>0</v>
      </c>
      <c r="D18" s="66">
        <v>10246.5</v>
      </c>
      <c r="E18" s="76" t="s">
        <v>142</v>
      </c>
      <c r="F18" s="80" t="s">
        <v>143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21.75" customHeight="1">
      <c r="A19" s="48">
        <v>16</v>
      </c>
      <c r="B19" s="49">
        <v>99117</v>
      </c>
      <c r="C19" s="65">
        <v>1665576</v>
      </c>
      <c r="D19" s="66">
        <v>-1566459</v>
      </c>
      <c r="E19" s="76" t="s">
        <v>144</v>
      </c>
      <c r="F19" s="80" t="s">
        <v>146</v>
      </c>
      <c r="G19" s="51"/>
      <c r="H19" s="51"/>
      <c r="I19" s="51"/>
      <c r="J19" s="51"/>
      <c r="K19" s="51"/>
      <c r="L19" s="51"/>
      <c r="M19" s="51"/>
      <c r="N19" s="51">
        <v>1961064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>
        <v>1665576</v>
      </c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21.75" customHeight="1">
      <c r="A20" s="48">
        <v>17</v>
      </c>
      <c r="B20" s="49">
        <v>5000.3999999999996</v>
      </c>
      <c r="C20" s="65">
        <v>4422.6000000000004</v>
      </c>
      <c r="D20" s="66">
        <v>577.79999999999927</v>
      </c>
      <c r="E20" s="76" t="s">
        <v>55</v>
      </c>
      <c r="F20" s="80" t="s">
        <v>153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>
        <v>4422.6000000000004</v>
      </c>
      <c r="X20" s="51"/>
      <c r="Y20" s="51"/>
      <c r="Z20" s="51"/>
      <c r="AA20" s="51"/>
      <c r="AB20" s="51"/>
      <c r="AC20" s="51"/>
      <c r="AD20" s="51"/>
      <c r="AE20" s="51">
        <v>6096.38</v>
      </c>
      <c r="AF20" s="51"/>
      <c r="AG20" s="51">
        <v>13368.24</v>
      </c>
      <c r="AH20" s="51">
        <v>6858</v>
      </c>
      <c r="AI20" s="51"/>
      <c r="AJ20" s="51"/>
      <c r="AK20" s="51"/>
      <c r="AL20" s="51"/>
      <c r="AM20" s="51"/>
      <c r="AN20" s="51"/>
      <c r="AO20" s="51"/>
    </row>
    <row r="21" spans="1:41" ht="21.75" customHeight="1">
      <c r="A21" s="48">
        <v>18</v>
      </c>
      <c r="B21" s="49">
        <v>40439.520000000004</v>
      </c>
      <c r="C21" s="65">
        <v>0</v>
      </c>
      <c r="D21" s="66">
        <v>40439.520000000004</v>
      </c>
      <c r="E21" s="76" t="s">
        <v>142</v>
      </c>
      <c r="F21" s="80" t="s">
        <v>143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ht="21.75" customHeight="1">
      <c r="A22" s="48">
        <v>19</v>
      </c>
      <c r="B22" s="49">
        <v>45144</v>
      </c>
      <c r="C22" s="65">
        <v>47872.94</v>
      </c>
      <c r="D22" s="66">
        <v>-2728.9400000000023</v>
      </c>
      <c r="E22" s="76" t="s">
        <v>55</v>
      </c>
      <c r="F22" s="80" t="s">
        <v>150</v>
      </c>
      <c r="G22" s="51"/>
      <c r="H22" s="51"/>
      <c r="I22" s="51"/>
      <c r="J22" s="51"/>
      <c r="K22" s="51"/>
      <c r="L22" s="51"/>
      <c r="M22" s="51"/>
      <c r="N22" s="51"/>
      <c r="O22" s="51"/>
      <c r="P22" s="51">
        <v>64476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>
        <v>47872.94</v>
      </c>
      <c r="AB22" s="51"/>
      <c r="AC22" s="51"/>
      <c r="AD22" s="51"/>
      <c r="AE22" s="51"/>
      <c r="AF22" s="51"/>
      <c r="AG22" s="51">
        <v>95148.65</v>
      </c>
      <c r="AH22" s="51">
        <v>43858.8</v>
      </c>
      <c r="AI22" s="51"/>
      <c r="AJ22" s="51"/>
      <c r="AK22" s="51"/>
      <c r="AL22" s="51"/>
      <c r="AM22" s="51"/>
      <c r="AN22" s="51"/>
      <c r="AO22" s="51"/>
    </row>
    <row r="23" spans="1:41" ht="21.75" customHeight="1">
      <c r="A23" s="48">
        <v>20</v>
      </c>
      <c r="B23" s="49">
        <v>70643.88</v>
      </c>
      <c r="C23" s="65">
        <v>71531.67</v>
      </c>
      <c r="D23" s="66">
        <v>-887.7899999999936</v>
      </c>
      <c r="E23" s="76" t="s">
        <v>144</v>
      </c>
      <c r="F23" s="80" t="s">
        <v>146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>
        <v>71531.67</v>
      </c>
      <c r="AC23" s="51"/>
      <c r="AD23" s="51"/>
      <c r="AE23" s="51"/>
      <c r="AF23" s="51"/>
      <c r="AG23" s="51"/>
      <c r="AH23" s="51"/>
      <c r="AI23" s="51">
        <v>61306.6</v>
      </c>
      <c r="AJ23" s="51"/>
      <c r="AK23" s="51"/>
      <c r="AL23" s="51"/>
      <c r="AM23" s="51"/>
      <c r="AN23" s="51"/>
      <c r="AO23" s="51"/>
    </row>
    <row r="24" spans="1:41" ht="21.75" customHeight="1">
      <c r="A24" s="48">
        <v>21</v>
      </c>
      <c r="B24" s="49">
        <v>110513.16</v>
      </c>
      <c r="C24" s="65">
        <v>0</v>
      </c>
      <c r="D24" s="66">
        <v>110513.16</v>
      </c>
      <c r="E24" s="76" t="s">
        <v>142</v>
      </c>
      <c r="F24" s="80" t="s">
        <v>143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>
        <v>118607.76</v>
      </c>
      <c r="AO24" s="51"/>
    </row>
    <row r="25" spans="1:41" ht="21.75" customHeight="1">
      <c r="A25" s="48">
        <v>22</v>
      </c>
      <c r="B25" s="49">
        <v>24494.400000000001</v>
      </c>
      <c r="C25" s="65">
        <v>24364.799999999999</v>
      </c>
      <c r="D25" s="66">
        <v>129.60000000000218</v>
      </c>
      <c r="E25" s="76" t="s">
        <v>144</v>
      </c>
      <c r="F25" s="80" t="s">
        <v>154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>
        <v>42174.43</v>
      </c>
      <c r="AF25" s="51">
        <v>24364.799999999999</v>
      </c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21.75" customHeight="1">
      <c r="A26" s="48">
        <v>23</v>
      </c>
      <c r="B26" s="49">
        <v>2543.4</v>
      </c>
      <c r="C26" s="65">
        <v>2828.52</v>
      </c>
      <c r="D26" s="66">
        <v>-285.11999999999989</v>
      </c>
      <c r="E26" s="76" t="s">
        <v>144</v>
      </c>
      <c r="F26" s="80" t="s">
        <v>146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>
        <v>2828.52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ht="21.75" customHeight="1">
      <c r="A27" s="48">
        <v>24</v>
      </c>
      <c r="B27" s="49">
        <v>6912</v>
      </c>
      <c r="C27" s="65">
        <v>7041.6</v>
      </c>
      <c r="D27" s="66">
        <v>-129.60000000000036</v>
      </c>
      <c r="E27" s="76" t="s">
        <v>144</v>
      </c>
      <c r="F27" s="80" t="s">
        <v>155</v>
      </c>
      <c r="G27" s="51"/>
      <c r="H27" s="51"/>
      <c r="I27" s="51"/>
      <c r="J27" s="51"/>
      <c r="K27" s="51"/>
      <c r="L27" s="51"/>
      <c r="M27" s="51">
        <v>13018.75</v>
      </c>
      <c r="N27" s="51"/>
      <c r="O27" s="51"/>
      <c r="P27" s="51"/>
      <c r="Q27" s="51"/>
      <c r="R27" s="51"/>
      <c r="S27" s="51"/>
      <c r="T27" s="51"/>
      <c r="U27" s="51">
        <v>7041.6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21.75" customHeight="1">
      <c r="A28" s="48">
        <v>25</v>
      </c>
      <c r="B28" s="49">
        <v>1441.8</v>
      </c>
      <c r="C28" s="65">
        <v>0</v>
      </c>
      <c r="D28" s="66">
        <v>1441.8</v>
      </c>
      <c r="E28" s="76" t="s">
        <v>142</v>
      </c>
      <c r="F28" s="80" t="s">
        <v>143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21.75" customHeight="1">
      <c r="A29" s="48">
        <v>26</v>
      </c>
      <c r="B29" s="49">
        <v>11307.6</v>
      </c>
      <c r="C29" s="65">
        <v>0</v>
      </c>
      <c r="D29" s="66">
        <v>11307.6</v>
      </c>
      <c r="E29" s="76" t="s">
        <v>142</v>
      </c>
      <c r="F29" s="80" t="s">
        <v>143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>
        <v>11323.8</v>
      </c>
      <c r="AK29" s="51"/>
      <c r="AL29" s="51">
        <v>12457.8</v>
      </c>
      <c r="AM29" s="51"/>
      <c r="AN29" s="51"/>
      <c r="AO29" s="51"/>
    </row>
    <row r="30" spans="1:41" ht="21.75" customHeight="1">
      <c r="A30" s="48">
        <v>27</v>
      </c>
      <c r="B30" s="49">
        <v>55188</v>
      </c>
      <c r="C30" s="65">
        <v>68796</v>
      </c>
      <c r="D30" s="66">
        <v>-13608</v>
      </c>
      <c r="E30" s="76" t="s">
        <v>144</v>
      </c>
      <c r="F30" s="80" t="s">
        <v>156</v>
      </c>
      <c r="G30" s="51"/>
      <c r="H30" s="51"/>
      <c r="I30" s="51"/>
      <c r="J30" s="51"/>
      <c r="K30" s="51"/>
      <c r="L30" s="51"/>
      <c r="M30" s="51"/>
      <c r="N30" s="51"/>
      <c r="O30" s="51">
        <v>68796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>
        <v>55868.4</v>
      </c>
      <c r="AK30" s="51">
        <v>75600</v>
      </c>
      <c r="AL30" s="51">
        <v>60404.4</v>
      </c>
      <c r="AM30" s="51"/>
      <c r="AN30" s="51"/>
      <c r="AO30" s="51"/>
    </row>
    <row r="31" spans="1:41" ht="21.75" customHeight="1">
      <c r="A31" s="48">
        <v>28</v>
      </c>
      <c r="B31" s="49">
        <v>197164.79999999999</v>
      </c>
      <c r="C31" s="65">
        <v>0</v>
      </c>
      <c r="D31" s="66">
        <v>197164.79999999999</v>
      </c>
      <c r="E31" s="76" t="s">
        <v>142</v>
      </c>
      <c r="F31" s="80" t="s">
        <v>143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>
        <v>177785.5</v>
      </c>
      <c r="AL31" s="51"/>
      <c r="AM31" s="51"/>
      <c r="AN31" s="51"/>
      <c r="AO31" s="51"/>
    </row>
    <row r="32" spans="1:41" ht="21.75" customHeight="1">
      <c r="A32" s="48">
        <v>29</v>
      </c>
      <c r="B32" s="49">
        <v>3834</v>
      </c>
      <c r="C32" s="65">
        <v>4860</v>
      </c>
      <c r="D32" s="66">
        <v>-1026</v>
      </c>
      <c r="E32" s="76" t="s">
        <v>144</v>
      </c>
      <c r="F32" s="80" t="s">
        <v>156</v>
      </c>
      <c r="G32" s="51"/>
      <c r="H32" s="51"/>
      <c r="I32" s="51"/>
      <c r="J32" s="51"/>
      <c r="K32" s="51"/>
      <c r="L32" s="51"/>
      <c r="M32" s="51"/>
      <c r="N32" s="51"/>
      <c r="O32" s="51">
        <v>4860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>
        <v>5130</v>
      </c>
      <c r="AH32" s="51"/>
      <c r="AI32" s="51"/>
      <c r="AJ32" s="51">
        <v>3996</v>
      </c>
      <c r="AK32" s="51"/>
      <c r="AL32" s="51">
        <v>4266</v>
      </c>
      <c r="AM32" s="51"/>
      <c r="AN32" s="51"/>
      <c r="AO32" s="51"/>
    </row>
    <row r="33" spans="1:41" ht="21.75" customHeight="1">
      <c r="A33" s="48">
        <v>30</v>
      </c>
      <c r="B33" s="49">
        <v>702</v>
      </c>
      <c r="C33" s="65">
        <v>496.8</v>
      </c>
      <c r="D33" s="66">
        <v>205.2</v>
      </c>
      <c r="E33" s="76" t="s">
        <v>144</v>
      </c>
      <c r="F33" s="80" t="s">
        <v>149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>
        <v>496.8</v>
      </c>
      <c r="AH33" s="51"/>
      <c r="AI33" s="51"/>
      <c r="AJ33" s="51"/>
      <c r="AK33" s="51"/>
      <c r="AL33" s="51">
        <v>540</v>
      </c>
      <c r="AM33" s="51"/>
      <c r="AN33" s="51"/>
      <c r="AO33" s="51"/>
    </row>
    <row r="34" spans="1:41" ht="21.75" customHeight="1">
      <c r="A34" s="48">
        <v>31</v>
      </c>
      <c r="B34" s="49">
        <v>2916</v>
      </c>
      <c r="C34" s="65">
        <v>0</v>
      </c>
      <c r="D34" s="66">
        <v>2916</v>
      </c>
      <c r="E34" s="76" t="s">
        <v>142</v>
      </c>
      <c r="F34" s="80" t="s">
        <v>143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>
        <v>2916</v>
      </c>
      <c r="AL34" s="51"/>
      <c r="AM34" s="51"/>
      <c r="AN34" s="51"/>
      <c r="AO34" s="51"/>
    </row>
    <row r="35" spans="1:41" ht="21.75" customHeight="1">
      <c r="A35" s="48">
        <v>32</v>
      </c>
      <c r="B35" s="49">
        <v>169560</v>
      </c>
      <c r="C35" s="65">
        <v>187650</v>
      </c>
      <c r="D35" s="66">
        <v>-18090</v>
      </c>
      <c r="E35" s="76" t="s">
        <v>144</v>
      </c>
      <c r="F35" s="80" t="s">
        <v>149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>
        <v>187650</v>
      </c>
      <c r="AH35" s="51"/>
      <c r="AI35" s="51"/>
      <c r="AJ35" s="51">
        <v>198180</v>
      </c>
      <c r="AK35" s="51"/>
      <c r="AL35" s="51"/>
      <c r="AM35" s="51"/>
      <c r="AN35" s="51"/>
      <c r="AO35" s="51"/>
    </row>
    <row r="36" spans="1:41" ht="21.75" customHeight="1">
      <c r="A36" s="48">
        <v>33</v>
      </c>
      <c r="B36" s="49">
        <v>6618.78</v>
      </c>
      <c r="C36" s="65">
        <v>5251.5</v>
      </c>
      <c r="D36" s="66">
        <v>1367.2799999999997</v>
      </c>
      <c r="E36" s="76" t="s">
        <v>144</v>
      </c>
      <c r="F36" s="80" t="s">
        <v>157</v>
      </c>
      <c r="G36" s="51"/>
      <c r="H36" s="51"/>
      <c r="I36" s="51"/>
      <c r="J36" s="51"/>
      <c r="K36" s="51"/>
      <c r="L36" s="51"/>
      <c r="M36" s="51">
        <v>5251.5</v>
      </c>
      <c r="N36" s="51"/>
      <c r="O36" s="51"/>
      <c r="P36" s="51"/>
      <c r="Q36" s="51"/>
      <c r="R36" s="51">
        <v>6534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>
        <v>8910</v>
      </c>
      <c r="AH36" s="51"/>
      <c r="AI36" s="51"/>
      <c r="AJ36" s="51"/>
      <c r="AK36" s="51">
        <v>6480</v>
      </c>
      <c r="AL36" s="51"/>
      <c r="AM36" s="51"/>
      <c r="AN36" s="51"/>
      <c r="AO36" s="51"/>
    </row>
    <row r="37" spans="1:41" ht="21.75" customHeight="1">
      <c r="A37" s="48">
        <v>34</v>
      </c>
      <c r="B37" s="49">
        <v>1944</v>
      </c>
      <c r="C37" s="65">
        <v>0</v>
      </c>
      <c r="D37" s="66">
        <v>1944</v>
      </c>
      <c r="E37" s="76" t="s">
        <v>142</v>
      </c>
      <c r="F37" s="80" t="s">
        <v>143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>
        <v>1684.8</v>
      </c>
      <c r="AJ37" s="51">
        <v>2073.6</v>
      </c>
      <c r="AK37" s="51"/>
      <c r="AL37" s="51"/>
      <c r="AM37" s="51"/>
      <c r="AN37" s="51"/>
      <c r="AO37" s="51"/>
    </row>
    <row r="38" spans="1:41" ht="21.75" customHeight="1">
      <c r="A38" s="48">
        <v>35</v>
      </c>
      <c r="B38" s="49">
        <v>4752</v>
      </c>
      <c r="C38" s="65">
        <v>0</v>
      </c>
      <c r="D38" s="66">
        <v>4752</v>
      </c>
      <c r="E38" s="76" t="s">
        <v>142</v>
      </c>
      <c r="F38" s="80" t="s">
        <v>143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>
        <v>4104</v>
      </c>
      <c r="AM38" s="51"/>
      <c r="AN38" s="51"/>
      <c r="AO38" s="51"/>
    </row>
    <row r="39" spans="1:41" ht="21.75" customHeight="1">
      <c r="A39" s="48">
        <v>36</v>
      </c>
      <c r="B39" s="49">
        <v>178.2</v>
      </c>
      <c r="C39" s="65">
        <v>0</v>
      </c>
      <c r="D39" s="66">
        <v>178.2</v>
      </c>
      <c r="E39" s="76" t="s">
        <v>142</v>
      </c>
      <c r="F39" s="80" t="s">
        <v>143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21.75" customHeight="1">
      <c r="A40" s="48">
        <v>37</v>
      </c>
      <c r="B40" s="49">
        <v>237.6</v>
      </c>
      <c r="C40" s="65">
        <v>0</v>
      </c>
      <c r="D40" s="66">
        <v>237.6</v>
      </c>
      <c r="E40" s="76" t="s">
        <v>142</v>
      </c>
      <c r="F40" s="80" t="s">
        <v>143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</row>
    <row r="41" spans="1:41" ht="21.75" customHeight="1">
      <c r="A41" s="48">
        <v>38</v>
      </c>
      <c r="B41" s="49">
        <v>3240</v>
      </c>
      <c r="C41" s="65">
        <v>0</v>
      </c>
      <c r="D41" s="66">
        <v>3240</v>
      </c>
      <c r="E41" s="76" t="s">
        <v>142</v>
      </c>
      <c r="F41" s="80" t="s">
        <v>143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>
        <v>3240</v>
      </c>
      <c r="AM41" s="51"/>
      <c r="AN41" s="51"/>
      <c r="AO41" s="51"/>
    </row>
    <row r="42" spans="1:41" ht="21.75" customHeight="1">
      <c r="A42" s="48">
        <v>39</v>
      </c>
      <c r="B42" s="49">
        <v>29700</v>
      </c>
      <c r="C42" s="65">
        <v>0</v>
      </c>
      <c r="D42" s="66">
        <v>29700</v>
      </c>
      <c r="E42" s="76" t="s">
        <v>142</v>
      </c>
      <c r="F42" s="80" t="s">
        <v>143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>
        <v>29700</v>
      </c>
      <c r="AL42" s="51"/>
      <c r="AM42" s="51"/>
      <c r="AN42" s="51"/>
      <c r="AO42" s="51"/>
    </row>
    <row r="43" spans="1:41" ht="21.75" customHeight="1">
      <c r="A43" s="48">
        <v>40</v>
      </c>
      <c r="B43" s="49">
        <v>2592</v>
      </c>
      <c r="C43" s="65">
        <v>0</v>
      </c>
      <c r="D43" s="66">
        <v>2592</v>
      </c>
      <c r="E43" s="76" t="s">
        <v>142</v>
      </c>
      <c r="F43" s="80" t="s">
        <v>143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>
        <v>2646</v>
      </c>
      <c r="AL43" s="51"/>
      <c r="AM43" s="51"/>
      <c r="AN43" s="51"/>
      <c r="AO43" s="51"/>
    </row>
    <row r="44" spans="1:41" ht="21.75" customHeight="1">
      <c r="A44" s="48">
        <v>41</v>
      </c>
      <c r="B44" s="49">
        <v>19332</v>
      </c>
      <c r="C44" s="65">
        <v>20520</v>
      </c>
      <c r="D44" s="66">
        <v>-1188</v>
      </c>
      <c r="E44" s="76" t="s">
        <v>144</v>
      </c>
      <c r="F44" s="80" t="s">
        <v>158</v>
      </c>
      <c r="G44" s="51"/>
      <c r="H44" s="51"/>
      <c r="I44" s="51"/>
      <c r="J44" s="51">
        <v>20520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>
        <v>24840</v>
      </c>
      <c r="AL44" s="51"/>
      <c r="AM44" s="51"/>
      <c r="AN44" s="51"/>
      <c r="AO44" s="51"/>
    </row>
    <row r="45" spans="1:41" ht="21.75" customHeight="1">
      <c r="A45" s="48">
        <v>42</v>
      </c>
      <c r="B45" s="49">
        <v>160574.39999999999</v>
      </c>
      <c r="C45" s="65">
        <v>162000</v>
      </c>
      <c r="D45" s="66">
        <v>-1425.6000000000058</v>
      </c>
      <c r="E45" s="76" t="s">
        <v>144</v>
      </c>
      <c r="F45" s="80" t="s">
        <v>159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>
        <v>162000</v>
      </c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>
        <v>132516</v>
      </c>
      <c r="AL45" s="51"/>
      <c r="AM45" s="51"/>
      <c r="AN45" s="51"/>
      <c r="AO45" s="51"/>
    </row>
    <row r="46" spans="1:41" ht="21.75" customHeight="1">
      <c r="A46" s="48">
        <v>43</v>
      </c>
      <c r="B46" s="49">
        <v>22863.599999999999</v>
      </c>
      <c r="C46" s="65">
        <v>16200</v>
      </c>
      <c r="D46" s="66">
        <v>6663.5999999999985</v>
      </c>
      <c r="E46" s="76" t="s">
        <v>144</v>
      </c>
      <c r="F46" s="80" t="s">
        <v>149</v>
      </c>
      <c r="G46" s="51"/>
      <c r="H46" s="51"/>
      <c r="I46" s="51"/>
      <c r="J46" s="51"/>
      <c r="K46" s="51"/>
      <c r="L46" s="51"/>
      <c r="M46" s="51">
        <v>20278</v>
      </c>
      <c r="N46" s="51"/>
      <c r="O46" s="51"/>
      <c r="P46" s="51"/>
      <c r="Q46" s="51"/>
      <c r="R46" s="51">
        <v>25812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>
        <v>16200</v>
      </c>
      <c r="AH46" s="51"/>
      <c r="AI46" s="51"/>
      <c r="AJ46" s="51"/>
      <c r="AK46" s="51">
        <v>30240</v>
      </c>
      <c r="AL46" s="51"/>
      <c r="AM46" s="51"/>
      <c r="AN46" s="51"/>
      <c r="AO46" s="51">
        <v>22680</v>
      </c>
    </row>
    <row r="47" spans="1:41" ht="21.75" customHeight="1">
      <c r="A47" s="48">
        <v>44</v>
      </c>
      <c r="B47" s="49">
        <v>764478</v>
      </c>
      <c r="C47" s="65">
        <v>0</v>
      </c>
      <c r="D47" s="66">
        <v>764478</v>
      </c>
      <c r="E47" s="76" t="s">
        <v>142</v>
      </c>
      <c r="F47" s="80" t="s">
        <v>143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>
        <v>764445.6</v>
      </c>
      <c r="AL47" s="51"/>
      <c r="AM47" s="51"/>
      <c r="AN47" s="51"/>
      <c r="AO47" s="51"/>
    </row>
    <row r="48" spans="1:41" ht="21.75" customHeight="1">
      <c r="A48" s="48">
        <v>45</v>
      </c>
      <c r="B48" s="49">
        <v>16135.2</v>
      </c>
      <c r="C48" s="65">
        <v>16846.919999999998</v>
      </c>
      <c r="D48" s="66">
        <v>-711.71999999999753</v>
      </c>
      <c r="E48" s="76" t="s">
        <v>144</v>
      </c>
      <c r="F48" s="80" t="s">
        <v>146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>
        <v>16846.919999999998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ht="21.75" customHeight="1">
      <c r="A49" s="48">
        <v>46</v>
      </c>
      <c r="B49" s="49">
        <v>1215</v>
      </c>
      <c r="C49" s="65">
        <v>0</v>
      </c>
      <c r="D49" s="66">
        <v>1215</v>
      </c>
      <c r="E49" s="76" t="s">
        <v>142</v>
      </c>
      <c r="F49" s="80" t="s">
        <v>143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ht="21.75" customHeight="1">
      <c r="A50" s="48">
        <v>47</v>
      </c>
      <c r="B50" s="49">
        <v>8669.7000000000007</v>
      </c>
      <c r="C50" s="65">
        <v>13359.84</v>
      </c>
      <c r="D50" s="66">
        <v>-4690.1399999999994</v>
      </c>
      <c r="E50" s="76" t="s">
        <v>144</v>
      </c>
      <c r="F50" s="80" t="s">
        <v>146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>
        <v>13359.84</v>
      </c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1:41" ht="21.75" customHeight="1">
      <c r="A51" s="48">
        <v>48</v>
      </c>
      <c r="B51" s="49">
        <v>8127</v>
      </c>
      <c r="C51" s="65">
        <v>9585</v>
      </c>
      <c r="D51" s="66">
        <v>-1458</v>
      </c>
      <c r="E51" s="76" t="s">
        <v>144</v>
      </c>
      <c r="F51" s="80" t="s">
        <v>146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>
        <v>9585</v>
      </c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</row>
    <row r="52" spans="1:41" ht="21.75" customHeight="1">
      <c r="A52" s="48">
        <v>49</v>
      </c>
      <c r="B52" s="49">
        <v>1117.26</v>
      </c>
      <c r="C52" s="65">
        <v>1178.28</v>
      </c>
      <c r="D52" s="66">
        <v>-61.019999999999982</v>
      </c>
      <c r="E52" s="76" t="s">
        <v>144</v>
      </c>
      <c r="F52" s="80" t="s">
        <v>146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>
        <v>1178.28</v>
      </c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1:41" ht="21.75" customHeight="1">
      <c r="A53" s="48">
        <v>50</v>
      </c>
      <c r="B53" s="49">
        <v>3119.04</v>
      </c>
      <c r="C53" s="65">
        <v>3247.89</v>
      </c>
      <c r="D53" s="66">
        <v>-128.84999999999991</v>
      </c>
      <c r="E53" s="76" t="s">
        <v>144</v>
      </c>
      <c r="F53" s="80" t="s">
        <v>145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>
        <v>3247.89</v>
      </c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>
        <v>3408.12</v>
      </c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1" ht="21.75" customHeight="1">
      <c r="A54" s="48">
        <v>51</v>
      </c>
      <c r="B54" s="49">
        <v>161826.41999999998</v>
      </c>
      <c r="C54" s="65">
        <v>206486.28</v>
      </c>
      <c r="D54" s="66">
        <v>-44659.860000000015</v>
      </c>
      <c r="E54" s="76" t="s">
        <v>144</v>
      </c>
      <c r="F54" s="80" t="s">
        <v>159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>
        <v>206486.28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</row>
    <row r="55" spans="1:41" ht="21.75" customHeight="1">
      <c r="A55" s="48">
        <v>52</v>
      </c>
      <c r="B55" s="49">
        <v>288311.39999999997</v>
      </c>
      <c r="C55" s="65">
        <v>285638.40000000002</v>
      </c>
      <c r="D55" s="66">
        <v>2672.9999999999418</v>
      </c>
      <c r="E55" s="76" t="s">
        <v>144</v>
      </c>
      <c r="F55" s="80" t="s">
        <v>160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>
        <v>285638.40000000002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1:41" ht="21.75" customHeight="1">
      <c r="A56" s="48">
        <v>53</v>
      </c>
      <c r="B56" s="49">
        <v>21659.94</v>
      </c>
      <c r="C56" s="65">
        <v>0</v>
      </c>
      <c r="D56" s="66">
        <v>21659.94</v>
      </c>
      <c r="E56" s="76" t="s">
        <v>142</v>
      </c>
      <c r="F56" s="80" t="s">
        <v>143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1:41" ht="21.75" customHeight="1">
      <c r="A57" s="48">
        <v>54</v>
      </c>
      <c r="B57" s="49">
        <v>7015.08</v>
      </c>
      <c r="C57" s="65">
        <v>7261.33</v>
      </c>
      <c r="D57" s="66">
        <v>-246.25</v>
      </c>
      <c r="E57" s="76" t="s">
        <v>144</v>
      </c>
      <c r="F57" s="80" t="s">
        <v>161</v>
      </c>
      <c r="G57" s="51"/>
      <c r="H57" s="51"/>
      <c r="I57" s="51"/>
      <c r="J57" s="51"/>
      <c r="K57" s="51"/>
      <c r="L57" s="51"/>
      <c r="M57" s="51"/>
      <c r="N57" s="51">
        <v>7261.33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21.75" customHeight="1">
      <c r="A58" s="48">
        <v>55</v>
      </c>
      <c r="B58" s="49">
        <v>2786.4</v>
      </c>
      <c r="C58" s="65">
        <v>3855.6</v>
      </c>
      <c r="D58" s="66">
        <v>-1069.1999999999998</v>
      </c>
      <c r="E58" s="76" t="s">
        <v>144</v>
      </c>
      <c r="F58" s="80" t="s">
        <v>150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>
        <v>3855.6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21.75" customHeight="1">
      <c r="A59" s="48">
        <v>56</v>
      </c>
      <c r="B59" s="49">
        <v>8521.2000000000007</v>
      </c>
      <c r="C59" s="65">
        <v>10152</v>
      </c>
      <c r="D59" s="66">
        <v>-1630.7999999999993</v>
      </c>
      <c r="E59" s="76" t="s">
        <v>144</v>
      </c>
      <c r="F59" s="80" t="s">
        <v>162</v>
      </c>
      <c r="G59" s="51"/>
      <c r="H59" s="51"/>
      <c r="I59" s="51"/>
      <c r="J59" s="51"/>
      <c r="K59" s="51"/>
      <c r="L59" s="51">
        <v>10152</v>
      </c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>
        <v>10270.799999999999</v>
      </c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7948.8</v>
      </c>
      <c r="AN59" s="51"/>
      <c r="AO59" s="51"/>
    </row>
    <row r="60" spans="1:41" ht="21.75" customHeight="1">
      <c r="A60" s="48">
        <v>57</v>
      </c>
      <c r="B60" s="49">
        <v>62424</v>
      </c>
      <c r="C60" s="65">
        <v>59626.8</v>
      </c>
      <c r="D60" s="66">
        <v>2797.1999999999971</v>
      </c>
      <c r="E60" s="76" t="s">
        <v>144</v>
      </c>
      <c r="F60" s="80" t="s">
        <v>161</v>
      </c>
      <c r="G60" s="51"/>
      <c r="H60" s="51"/>
      <c r="I60" s="51"/>
      <c r="J60" s="51"/>
      <c r="K60" s="51"/>
      <c r="L60" s="51"/>
      <c r="M60" s="51"/>
      <c r="N60" s="51">
        <v>59626.8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1:41" ht="21.75" customHeight="1">
      <c r="A61" s="48">
        <v>58</v>
      </c>
      <c r="B61" s="49">
        <v>142684.20000000001</v>
      </c>
      <c r="C61" s="65">
        <v>142700.4</v>
      </c>
      <c r="D61" s="66">
        <v>-16.199999999982538</v>
      </c>
      <c r="E61" s="76" t="s">
        <v>144</v>
      </c>
      <c r="F61" s="80" t="s">
        <v>163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>
        <v>142700.4</v>
      </c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1:41" ht="21.75" customHeight="1">
      <c r="A62" s="48">
        <v>59</v>
      </c>
      <c r="B62" s="49">
        <v>21253.95</v>
      </c>
      <c r="C62" s="65">
        <v>0</v>
      </c>
      <c r="D62" s="66">
        <v>21253.95</v>
      </c>
      <c r="E62" s="76" t="s">
        <v>142</v>
      </c>
      <c r="F62" s="80" t="s">
        <v>143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1:41" ht="21.75" customHeight="1">
      <c r="A63" s="48">
        <v>60</v>
      </c>
      <c r="B63" s="49">
        <v>925.34</v>
      </c>
      <c r="C63" s="65">
        <v>1062.72</v>
      </c>
      <c r="D63" s="66">
        <v>-137.38</v>
      </c>
      <c r="E63" s="76" t="s">
        <v>55</v>
      </c>
      <c r="F63" s="80" t="s">
        <v>146</v>
      </c>
      <c r="G63" s="51"/>
      <c r="H63" s="51"/>
      <c r="I63" s="51">
        <v>3240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>
        <v>1062.72</v>
      </c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  <row r="64" spans="1:41" ht="21.75" customHeight="1">
      <c r="A64" s="48">
        <v>61</v>
      </c>
      <c r="B64" s="49">
        <v>842.4</v>
      </c>
      <c r="C64" s="65">
        <v>1944</v>
      </c>
      <c r="D64" s="66">
        <v>-1101.5999999999999</v>
      </c>
      <c r="E64" s="76" t="s">
        <v>55</v>
      </c>
      <c r="F64" s="80" t="s">
        <v>146</v>
      </c>
      <c r="G64" s="51"/>
      <c r="H64" s="51"/>
      <c r="I64" s="51"/>
      <c r="J64" s="51"/>
      <c r="K64" s="51"/>
      <c r="L64" s="51"/>
      <c r="M64" s="51"/>
      <c r="N64" s="51">
        <v>6265.62</v>
      </c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>
        <v>1944</v>
      </c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1:41" ht="21.75" customHeight="1">
      <c r="A65" s="48">
        <v>62</v>
      </c>
      <c r="B65" s="49">
        <v>5184</v>
      </c>
      <c r="C65" s="65">
        <v>0</v>
      </c>
      <c r="D65" s="66">
        <v>5184</v>
      </c>
      <c r="E65" s="76" t="s">
        <v>142</v>
      </c>
      <c r="F65" s="80" t="s">
        <v>143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</row>
    <row r="66" spans="1:41" ht="21.75" customHeight="1">
      <c r="A66" s="48">
        <v>63</v>
      </c>
      <c r="B66" s="49">
        <v>100440</v>
      </c>
      <c r="C66" s="65">
        <v>231642.72</v>
      </c>
      <c r="D66" s="66">
        <v>-131202.72</v>
      </c>
      <c r="E66" s="76" t="s">
        <v>144</v>
      </c>
      <c r="F66" s="80" t="s">
        <v>145</v>
      </c>
      <c r="G66" s="51"/>
      <c r="H66" s="51"/>
      <c r="I66" s="51"/>
      <c r="J66" s="51"/>
      <c r="K66" s="51">
        <v>363312</v>
      </c>
      <c r="L66" s="51"/>
      <c r="M66" s="51"/>
      <c r="N66" s="51">
        <v>234273.6</v>
      </c>
      <c r="O66" s="51"/>
      <c r="P66" s="51"/>
      <c r="Q66" s="51">
        <v>231642.72</v>
      </c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>
        <v>250560</v>
      </c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</row>
    <row r="67" spans="1:41" ht="21.75" customHeight="1">
      <c r="A67" s="48">
        <v>64</v>
      </c>
      <c r="B67" s="49">
        <v>507.59999999999997</v>
      </c>
      <c r="C67" s="65">
        <v>0</v>
      </c>
      <c r="D67" s="66">
        <v>507.59999999999997</v>
      </c>
      <c r="E67" s="76" t="s">
        <v>142</v>
      </c>
      <c r="F67" s="80" t="s">
        <v>143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</row>
    <row r="68" spans="1:41" ht="21.75" customHeight="1">
      <c r="A68" s="48">
        <v>65</v>
      </c>
      <c r="B68" s="49">
        <v>3690.36</v>
      </c>
      <c r="C68" s="65">
        <v>3956.04</v>
      </c>
      <c r="D68" s="66">
        <v>-265.67999999999984</v>
      </c>
      <c r="E68" s="76" t="s">
        <v>144</v>
      </c>
      <c r="F68" s="80" t="s">
        <v>164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>
        <v>3956.04</v>
      </c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</row>
    <row r="69" spans="1:41" ht="21.75" hidden="1" customHeight="1">
      <c r="B69" s="52">
        <v>3004995.0900000008</v>
      </c>
      <c r="C69" s="53">
        <v>4871619.2599999988</v>
      </c>
      <c r="D69" s="54">
        <v>-1866624.17</v>
      </c>
      <c r="E69" s="55"/>
      <c r="F69" s="81"/>
      <c r="G69" s="53">
        <v>1944</v>
      </c>
      <c r="H69" s="53">
        <v>54052.49</v>
      </c>
      <c r="I69" s="53">
        <v>3240</v>
      </c>
      <c r="J69" s="53">
        <v>20520</v>
      </c>
      <c r="K69" s="53">
        <v>363312</v>
      </c>
      <c r="L69" s="53">
        <v>10152</v>
      </c>
      <c r="M69" s="53">
        <v>38548.25</v>
      </c>
      <c r="N69" s="53">
        <v>2268491.35</v>
      </c>
      <c r="O69" s="53">
        <v>73656</v>
      </c>
      <c r="P69" s="53">
        <v>64476</v>
      </c>
      <c r="Q69" s="53">
        <v>271394.61</v>
      </c>
      <c r="R69" s="53">
        <v>32346</v>
      </c>
      <c r="S69" s="53">
        <v>368486.28</v>
      </c>
      <c r="T69" s="53">
        <v>36626.04</v>
      </c>
      <c r="U69" s="53">
        <v>7041.6</v>
      </c>
      <c r="V69" s="53">
        <v>285638.40000000002</v>
      </c>
      <c r="W69" s="53">
        <v>4422.6000000000004</v>
      </c>
      <c r="X69" s="53">
        <v>18641.88</v>
      </c>
      <c r="Y69" s="53">
        <v>142700.4</v>
      </c>
      <c r="Z69" s="53">
        <v>10270.799999999999</v>
      </c>
      <c r="AA69" s="53">
        <v>55616.54</v>
      </c>
      <c r="AB69" s="53">
        <v>3501050.9999999995</v>
      </c>
      <c r="AC69" s="53">
        <v>479.52</v>
      </c>
      <c r="AD69" s="53">
        <v>7676.6399999999994</v>
      </c>
      <c r="AE69" s="53">
        <v>111382.32999999999</v>
      </c>
      <c r="AF69" s="53">
        <v>24364.799999999999</v>
      </c>
      <c r="AG69" s="53">
        <v>365081.68999999994</v>
      </c>
      <c r="AH69" s="53">
        <v>55576.800000000003</v>
      </c>
      <c r="AI69" s="53">
        <v>103491.40000000001</v>
      </c>
      <c r="AJ69" s="53">
        <v>271441.8</v>
      </c>
      <c r="AK69" s="53">
        <v>1247169.1000000001</v>
      </c>
      <c r="AL69" s="53">
        <v>85012.2</v>
      </c>
      <c r="AM69" s="53">
        <v>7948.8</v>
      </c>
      <c r="AN69" s="53">
        <v>118607.76</v>
      </c>
      <c r="AO69" s="53">
        <v>22680</v>
      </c>
    </row>
    <row r="70" spans="1:41" ht="21.75" customHeight="1">
      <c r="B70" s="56"/>
      <c r="C70" s="57"/>
      <c r="E70" s="58"/>
    </row>
    <row r="72" spans="1:41" ht="21.75" customHeight="1">
      <c r="A72" s="59"/>
    </row>
  </sheetData>
  <protectedRanges>
    <protectedRange algorithmName="SHA-512" hashValue="xfNqADw6iW7r1cVTnlGL85C+7PgAWukkke6ttUf6FVRg0Tu8m6+jbuMyAl2PzpU/f/jCUss43N8/ABAlzEL3kw==" saltValue="JpldvPkT5g1DSrlwOrrVxA==" spinCount="100000" sqref="A4:B68 G4:AO68" name="oferty"/>
  </protectedRanges>
  <pageMargins left="0.23622047244094491" right="0.23622047244094491" top="0.74803149606299213" bottom="0.74803149606299213" header="0.31496062992125984" footer="0.31496062992125984"/>
  <pageSetup paperSize="8" scale="40" orientation="landscape" r:id="rId1"/>
  <headerFooter>
    <oddHeader xml:space="preserve">&amp;L10/PNE/SW/2020&amp;Rzałącznik nr 2 do protokołu z otwarcia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AO72"/>
  <sheetViews>
    <sheetView zoomScaleNormal="100" workbookViewId="0">
      <pane xSplit="1" ySplit="3" topLeftCell="AA4" activePane="bottomRight" state="frozen"/>
      <selection pane="topRight" activeCell="B1" sqref="B1"/>
      <selection pane="bottomLeft" activeCell="A3" sqref="A3"/>
      <selection pane="bottomRight" activeCell="A3" sqref="A2:AO68"/>
    </sheetView>
  </sheetViews>
  <sheetFormatPr defaultColWidth="9.1328125" defaultRowHeight="21.75" customHeight="1"/>
  <cols>
    <col min="1" max="1" width="14.3984375" style="37" customWidth="1"/>
    <col min="2" max="4" width="13.265625" style="38" hidden="1" customWidth="1"/>
    <col min="5" max="5" width="12.3984375" style="97" hidden="1" customWidth="1"/>
    <col min="6" max="6" width="54.265625" style="39" hidden="1" customWidth="1"/>
    <col min="7" max="33" width="14.73046875" style="40" customWidth="1"/>
    <col min="34" max="41" width="14.73046875" style="34" customWidth="1"/>
    <col min="42" max="1018" width="9.86328125" style="34" customWidth="1"/>
    <col min="1019" max="16384" width="9.1328125" style="34"/>
  </cols>
  <sheetData>
    <row r="1" spans="1:41" ht="12.75" customHeight="1" thickBot="1"/>
    <row r="2" spans="1:41" ht="38.25" customHeight="1" thickBot="1">
      <c r="A2" s="121" t="s">
        <v>103</v>
      </c>
      <c r="B2" s="87" t="s">
        <v>66</v>
      </c>
      <c r="C2" s="87" t="s">
        <v>66</v>
      </c>
      <c r="D2" s="87" t="s">
        <v>66</v>
      </c>
      <c r="E2" s="96">
        <v>40</v>
      </c>
      <c r="F2" s="42" t="s">
        <v>56</v>
      </c>
      <c r="G2" s="43">
        <v>1</v>
      </c>
      <c r="H2" s="43">
        <v>2</v>
      </c>
      <c r="I2" s="43">
        <v>3</v>
      </c>
      <c r="J2" s="43">
        <v>4</v>
      </c>
      <c r="K2" s="43">
        <v>5</v>
      </c>
      <c r="L2" s="43">
        <v>6</v>
      </c>
      <c r="M2" s="43">
        <v>7</v>
      </c>
      <c r="N2" s="43">
        <v>8</v>
      </c>
      <c r="O2" s="43">
        <v>9</v>
      </c>
      <c r="P2" s="43">
        <v>10</v>
      </c>
      <c r="Q2" s="43">
        <v>11</v>
      </c>
      <c r="R2" s="43">
        <v>12</v>
      </c>
      <c r="S2" s="43">
        <v>13</v>
      </c>
      <c r="T2" s="43">
        <v>14</v>
      </c>
      <c r="U2" s="43">
        <v>15</v>
      </c>
      <c r="V2" s="43">
        <v>16</v>
      </c>
      <c r="W2" s="43">
        <v>17</v>
      </c>
      <c r="X2" s="43">
        <v>18</v>
      </c>
      <c r="Y2" s="43">
        <v>19</v>
      </c>
      <c r="Z2" s="43">
        <v>20</v>
      </c>
      <c r="AA2" s="43">
        <v>21</v>
      </c>
      <c r="AB2" s="43">
        <v>22</v>
      </c>
      <c r="AC2" s="43">
        <v>23</v>
      </c>
      <c r="AD2" s="43">
        <v>24</v>
      </c>
      <c r="AE2" s="43">
        <v>25</v>
      </c>
      <c r="AF2" s="43">
        <v>26</v>
      </c>
      <c r="AG2" s="43">
        <v>27</v>
      </c>
      <c r="AH2" s="43">
        <v>28</v>
      </c>
      <c r="AI2" s="43">
        <v>29</v>
      </c>
      <c r="AJ2" s="43">
        <v>30</v>
      </c>
      <c r="AK2" s="43">
        <v>31</v>
      </c>
      <c r="AL2" s="43">
        <v>32</v>
      </c>
      <c r="AM2" s="43">
        <v>33</v>
      </c>
      <c r="AN2" s="43">
        <v>34</v>
      </c>
      <c r="AO2" s="43">
        <v>35</v>
      </c>
    </row>
    <row r="3" spans="1:41" s="47" customFormat="1" ht="42.75" customHeight="1" thickBot="1">
      <c r="A3" s="108" t="s">
        <v>57</v>
      </c>
      <c r="B3" s="113">
        <v>1</v>
      </c>
      <c r="C3" s="113">
        <v>2</v>
      </c>
      <c r="D3" s="113">
        <v>3</v>
      </c>
      <c r="E3" s="114" t="s">
        <v>66</v>
      </c>
      <c r="F3" s="115" t="s">
        <v>62</v>
      </c>
      <c r="G3" s="116" t="s">
        <v>67</v>
      </c>
      <c r="H3" s="116" t="s">
        <v>68</v>
      </c>
      <c r="I3" s="116" t="s">
        <v>69</v>
      </c>
      <c r="J3" s="116" t="s">
        <v>70</v>
      </c>
      <c r="K3" s="116" t="s">
        <v>71</v>
      </c>
      <c r="L3" s="116" t="s">
        <v>72</v>
      </c>
      <c r="M3" s="116" t="s">
        <v>73</v>
      </c>
      <c r="N3" s="116" t="s">
        <v>74</v>
      </c>
      <c r="O3" s="116" t="s">
        <v>75</v>
      </c>
      <c r="P3" s="116" t="s">
        <v>76</v>
      </c>
      <c r="Q3" s="116" t="s">
        <v>77</v>
      </c>
      <c r="R3" s="116" t="s">
        <v>78</v>
      </c>
      <c r="S3" s="116" t="s">
        <v>79</v>
      </c>
      <c r="T3" s="116" t="s">
        <v>80</v>
      </c>
      <c r="U3" s="116" t="s">
        <v>81</v>
      </c>
      <c r="V3" s="116" t="s">
        <v>82</v>
      </c>
      <c r="W3" s="116" t="s">
        <v>83</v>
      </c>
      <c r="X3" s="116" t="s">
        <v>84</v>
      </c>
      <c r="Y3" s="116" t="s">
        <v>85</v>
      </c>
      <c r="Z3" s="116" t="s">
        <v>86</v>
      </c>
      <c r="AA3" s="116" t="s">
        <v>87</v>
      </c>
      <c r="AB3" s="116" t="s">
        <v>88</v>
      </c>
      <c r="AC3" s="116" t="s">
        <v>89</v>
      </c>
      <c r="AD3" s="116" t="s">
        <v>90</v>
      </c>
      <c r="AE3" s="116" t="s">
        <v>91</v>
      </c>
      <c r="AF3" s="116" t="s">
        <v>92</v>
      </c>
      <c r="AG3" s="116" t="s">
        <v>93</v>
      </c>
      <c r="AH3" s="116" t="s">
        <v>94</v>
      </c>
      <c r="AI3" s="116" t="s">
        <v>95</v>
      </c>
      <c r="AJ3" s="116" t="s">
        <v>96</v>
      </c>
      <c r="AK3" s="116" t="s">
        <v>97</v>
      </c>
      <c r="AL3" s="116" t="s">
        <v>98</v>
      </c>
      <c r="AM3" s="116" t="s">
        <v>99</v>
      </c>
      <c r="AN3" s="116" t="s">
        <v>100</v>
      </c>
      <c r="AO3" s="116" t="s">
        <v>101</v>
      </c>
    </row>
    <row r="4" spans="1:41" ht="21.75" customHeight="1" thickBot="1">
      <c r="A4" s="109">
        <v>1</v>
      </c>
      <c r="B4" s="113">
        <v>20</v>
      </c>
      <c r="C4" s="113">
        <v>10</v>
      </c>
      <c r="D4" s="113">
        <v>0</v>
      </c>
      <c r="E4" s="110">
        <v>0</v>
      </c>
      <c r="F4" s="77" t="s">
        <v>143</v>
      </c>
      <c r="G4" s="93"/>
      <c r="H4" s="93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21.75" customHeight="1">
      <c r="A5" s="60">
        <v>2</v>
      </c>
      <c r="B5" s="111">
        <v>20</v>
      </c>
      <c r="C5" s="106">
        <v>10</v>
      </c>
      <c r="D5" s="112">
        <v>0</v>
      </c>
      <c r="E5" s="98">
        <v>1</v>
      </c>
      <c r="F5" s="77" t="s">
        <v>165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>
        <v>1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>
        <v>1</v>
      </c>
      <c r="AC5" s="93"/>
      <c r="AD5" s="93"/>
      <c r="AE5" s="93"/>
      <c r="AF5" s="93"/>
      <c r="AG5" s="93"/>
      <c r="AH5" s="93"/>
      <c r="AI5" s="93">
        <v>1</v>
      </c>
      <c r="AJ5" s="93"/>
      <c r="AK5" s="93"/>
      <c r="AL5" s="93"/>
      <c r="AM5" s="93"/>
      <c r="AN5" s="93"/>
      <c r="AO5" s="93"/>
    </row>
    <row r="6" spans="1:41" ht="21.75" customHeight="1">
      <c r="A6" s="60">
        <v>3</v>
      </c>
      <c r="B6" s="96">
        <v>20</v>
      </c>
      <c r="C6" s="95">
        <v>10</v>
      </c>
      <c r="D6" s="94">
        <v>0</v>
      </c>
      <c r="E6" s="98">
        <v>1</v>
      </c>
      <c r="F6" s="77" t="s">
        <v>147</v>
      </c>
      <c r="G6" s="93">
        <v>1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ht="21.75" customHeight="1">
      <c r="A7" s="60">
        <v>4</v>
      </c>
      <c r="B7" s="96">
        <v>20</v>
      </c>
      <c r="C7" s="95">
        <v>10</v>
      </c>
      <c r="D7" s="94">
        <v>0</v>
      </c>
      <c r="E7" s="98">
        <v>1</v>
      </c>
      <c r="F7" s="77" t="s">
        <v>146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>
        <v>1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1" ht="21.75" customHeight="1">
      <c r="A8" s="60">
        <v>5</v>
      </c>
      <c r="B8" s="96">
        <v>20</v>
      </c>
      <c r="C8" s="95">
        <v>10</v>
      </c>
      <c r="D8" s="94">
        <v>0</v>
      </c>
      <c r="E8" s="98">
        <v>1</v>
      </c>
      <c r="F8" s="77" t="s">
        <v>166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>
        <v>1</v>
      </c>
      <c r="U8" s="93"/>
      <c r="V8" s="93"/>
      <c r="W8" s="93"/>
      <c r="X8" s="93">
        <v>1</v>
      </c>
      <c r="Y8" s="93"/>
      <c r="Z8" s="93"/>
      <c r="AA8" s="93"/>
      <c r="AB8" s="93">
        <v>1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1" ht="21.75" customHeight="1">
      <c r="A9" s="60">
        <v>6</v>
      </c>
      <c r="B9" s="96">
        <v>20</v>
      </c>
      <c r="C9" s="95">
        <v>10</v>
      </c>
      <c r="D9" s="94">
        <v>0</v>
      </c>
      <c r="E9" s="98">
        <v>1</v>
      </c>
      <c r="F9" s="77" t="s">
        <v>167</v>
      </c>
      <c r="G9" s="93"/>
      <c r="H9" s="93">
        <v>1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>
        <v>1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21.75" customHeight="1">
      <c r="A10" s="60">
        <v>7</v>
      </c>
      <c r="B10" s="96">
        <v>20</v>
      </c>
      <c r="C10" s="95">
        <v>10</v>
      </c>
      <c r="D10" s="94">
        <v>0</v>
      </c>
      <c r="E10" s="98">
        <v>3</v>
      </c>
      <c r="F10" s="77" t="s">
        <v>149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>
        <v>3</v>
      </c>
      <c r="AH10" s="93"/>
      <c r="AI10" s="93"/>
      <c r="AJ10" s="93"/>
      <c r="AK10" s="93"/>
      <c r="AL10" s="93"/>
      <c r="AM10" s="93"/>
      <c r="AN10" s="93"/>
      <c r="AO10" s="93"/>
    </row>
    <row r="11" spans="1:41" ht="21.75" customHeight="1">
      <c r="A11" s="60">
        <v>8</v>
      </c>
      <c r="B11" s="96">
        <v>20</v>
      </c>
      <c r="C11" s="95">
        <v>10</v>
      </c>
      <c r="D11" s="94">
        <v>0</v>
      </c>
      <c r="E11" s="98">
        <v>1</v>
      </c>
      <c r="F11" s="77" t="s">
        <v>150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>
        <v>1</v>
      </c>
      <c r="AB11" s="93"/>
      <c r="AC11" s="93"/>
      <c r="AD11" s="93"/>
      <c r="AE11" s="93"/>
      <c r="AF11" s="93"/>
      <c r="AG11" s="93">
        <v>2</v>
      </c>
      <c r="AH11" s="93">
        <v>1</v>
      </c>
      <c r="AI11" s="93"/>
      <c r="AJ11" s="93"/>
      <c r="AK11" s="93"/>
      <c r="AL11" s="93"/>
      <c r="AM11" s="93"/>
      <c r="AN11" s="93"/>
      <c r="AO11" s="93"/>
    </row>
    <row r="12" spans="1:41" ht="21.75" customHeight="1">
      <c r="A12" s="60">
        <v>9</v>
      </c>
      <c r="B12" s="96">
        <v>20</v>
      </c>
      <c r="C12" s="95">
        <v>10</v>
      </c>
      <c r="D12" s="94">
        <v>0</v>
      </c>
      <c r="E12" s="98">
        <v>0</v>
      </c>
      <c r="F12" s="77" t="s">
        <v>143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</row>
    <row r="13" spans="1:41" ht="21.75" customHeight="1">
      <c r="A13" s="60">
        <v>10</v>
      </c>
      <c r="B13" s="96">
        <v>20</v>
      </c>
      <c r="C13" s="95">
        <v>10</v>
      </c>
      <c r="D13" s="94">
        <v>0</v>
      </c>
      <c r="E13" s="98">
        <v>1</v>
      </c>
      <c r="F13" s="77" t="s">
        <v>146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>
        <v>1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</row>
    <row r="14" spans="1:41" ht="21.75" customHeight="1">
      <c r="A14" s="60">
        <v>11</v>
      </c>
      <c r="B14" s="96">
        <v>20</v>
      </c>
      <c r="C14" s="95">
        <v>10</v>
      </c>
      <c r="D14" s="94">
        <v>0</v>
      </c>
      <c r="E14" s="98">
        <v>1</v>
      </c>
      <c r="F14" s="77" t="s">
        <v>151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>
        <v>1</v>
      </c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5" spans="1:41" ht="21.75" customHeight="1">
      <c r="A15" s="60">
        <v>12</v>
      </c>
      <c r="B15" s="96">
        <v>20</v>
      </c>
      <c r="C15" s="95">
        <v>10</v>
      </c>
      <c r="D15" s="94">
        <v>0</v>
      </c>
      <c r="E15" s="98">
        <v>1</v>
      </c>
      <c r="F15" s="77" t="s">
        <v>168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>
        <v>1</v>
      </c>
      <c r="AC15" s="93"/>
      <c r="AD15" s="93">
        <v>1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ht="21.75" customHeight="1">
      <c r="A16" s="60">
        <v>13</v>
      </c>
      <c r="B16" s="96">
        <v>20</v>
      </c>
      <c r="C16" s="95">
        <v>10</v>
      </c>
      <c r="D16" s="94">
        <v>0</v>
      </c>
      <c r="E16" s="98">
        <v>1</v>
      </c>
      <c r="F16" s="77" t="s">
        <v>169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1</v>
      </c>
      <c r="U16" s="93"/>
      <c r="V16" s="93"/>
      <c r="W16" s="93"/>
      <c r="X16" s="93"/>
      <c r="Y16" s="93"/>
      <c r="Z16" s="93"/>
      <c r="AA16" s="93"/>
      <c r="AB16" s="93">
        <v>1</v>
      </c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</row>
    <row r="17" spans="1:41" ht="21.75" customHeight="1">
      <c r="A17" s="60">
        <v>14</v>
      </c>
      <c r="B17" s="96">
        <v>20</v>
      </c>
      <c r="C17" s="95">
        <v>10</v>
      </c>
      <c r="D17" s="94">
        <v>0</v>
      </c>
      <c r="E17" s="98">
        <v>1</v>
      </c>
      <c r="F17" s="77" t="s">
        <v>152</v>
      </c>
      <c r="G17" s="93"/>
      <c r="H17" s="93">
        <v>1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</row>
    <row r="18" spans="1:41" ht="21.75" customHeight="1">
      <c r="A18" s="60">
        <v>15</v>
      </c>
      <c r="B18" s="96">
        <v>20</v>
      </c>
      <c r="C18" s="95">
        <v>10</v>
      </c>
      <c r="D18" s="94">
        <v>0</v>
      </c>
      <c r="E18" s="98">
        <v>0</v>
      </c>
      <c r="F18" s="77" t="s">
        <v>143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</row>
    <row r="19" spans="1:41" ht="21.75" customHeight="1">
      <c r="A19" s="60">
        <v>16</v>
      </c>
      <c r="B19" s="96">
        <v>20</v>
      </c>
      <c r="C19" s="95">
        <v>10</v>
      </c>
      <c r="D19" s="94">
        <v>0</v>
      </c>
      <c r="E19" s="98">
        <v>1</v>
      </c>
      <c r="F19" s="77" t="s">
        <v>170</v>
      </c>
      <c r="G19" s="93"/>
      <c r="H19" s="93"/>
      <c r="I19" s="93"/>
      <c r="J19" s="93"/>
      <c r="K19" s="93"/>
      <c r="L19" s="93"/>
      <c r="M19" s="93"/>
      <c r="N19" s="93">
        <v>1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>
        <v>1</v>
      </c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</row>
    <row r="20" spans="1:41" ht="21.75" customHeight="1">
      <c r="A20" s="60">
        <v>17</v>
      </c>
      <c r="B20" s="96">
        <v>20</v>
      </c>
      <c r="C20" s="95">
        <v>10</v>
      </c>
      <c r="D20" s="94">
        <v>0</v>
      </c>
      <c r="E20" s="98">
        <v>1</v>
      </c>
      <c r="F20" s="77" t="s">
        <v>171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>
        <v>1</v>
      </c>
      <c r="X20" s="93"/>
      <c r="Y20" s="93"/>
      <c r="Z20" s="93"/>
      <c r="AA20" s="93"/>
      <c r="AB20" s="93"/>
      <c r="AC20" s="93"/>
      <c r="AD20" s="93"/>
      <c r="AE20" s="93">
        <v>1</v>
      </c>
      <c r="AF20" s="93"/>
      <c r="AG20" s="93">
        <v>1</v>
      </c>
      <c r="AH20" s="93">
        <v>1</v>
      </c>
      <c r="AI20" s="93"/>
      <c r="AJ20" s="93"/>
      <c r="AK20" s="93"/>
      <c r="AL20" s="93"/>
      <c r="AM20" s="93"/>
      <c r="AN20" s="93"/>
      <c r="AO20" s="93"/>
    </row>
    <row r="21" spans="1:41" ht="21.75" customHeight="1">
      <c r="A21" s="60">
        <v>18</v>
      </c>
      <c r="B21" s="96">
        <v>20</v>
      </c>
      <c r="C21" s="95">
        <v>10</v>
      </c>
      <c r="D21" s="94">
        <v>0</v>
      </c>
      <c r="E21" s="98">
        <v>0</v>
      </c>
      <c r="F21" s="77" t="s">
        <v>143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</row>
    <row r="22" spans="1:41" ht="21.75" customHeight="1">
      <c r="A22" s="60">
        <v>19</v>
      </c>
      <c r="B22" s="96">
        <v>20</v>
      </c>
      <c r="C22" s="95">
        <v>10</v>
      </c>
      <c r="D22" s="94">
        <v>0</v>
      </c>
      <c r="E22" s="98">
        <v>1</v>
      </c>
      <c r="F22" s="77" t="s">
        <v>172</v>
      </c>
      <c r="G22" s="93"/>
      <c r="H22" s="93"/>
      <c r="I22" s="93"/>
      <c r="J22" s="93"/>
      <c r="K22" s="93"/>
      <c r="L22" s="93"/>
      <c r="M22" s="93"/>
      <c r="N22" s="93"/>
      <c r="O22" s="93"/>
      <c r="P22" s="93">
        <v>1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>
        <v>1</v>
      </c>
      <c r="AB22" s="93"/>
      <c r="AC22" s="93"/>
      <c r="AD22" s="93"/>
      <c r="AE22" s="93"/>
      <c r="AF22" s="93"/>
      <c r="AG22" s="93">
        <v>1</v>
      </c>
      <c r="AH22" s="93">
        <v>1</v>
      </c>
      <c r="AI22" s="93"/>
      <c r="AJ22" s="93"/>
      <c r="AK22" s="93"/>
      <c r="AL22" s="93"/>
      <c r="AM22" s="93"/>
      <c r="AN22" s="93"/>
      <c r="AO22" s="93"/>
    </row>
    <row r="23" spans="1:41" ht="21.75" customHeight="1">
      <c r="A23" s="60">
        <v>20</v>
      </c>
      <c r="B23" s="96">
        <v>20</v>
      </c>
      <c r="C23" s="95">
        <v>10</v>
      </c>
      <c r="D23" s="94">
        <v>0</v>
      </c>
      <c r="E23" s="98">
        <v>1</v>
      </c>
      <c r="F23" s="77" t="s">
        <v>146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>
        <v>1</v>
      </c>
      <c r="AC23" s="93"/>
      <c r="AD23" s="93"/>
      <c r="AE23" s="93"/>
      <c r="AF23" s="93"/>
      <c r="AG23" s="93"/>
      <c r="AH23" s="93"/>
      <c r="AI23" s="93">
        <v>1</v>
      </c>
      <c r="AJ23" s="93"/>
      <c r="AK23" s="93"/>
      <c r="AL23" s="93"/>
      <c r="AM23" s="93"/>
      <c r="AN23" s="93"/>
      <c r="AO23" s="93"/>
    </row>
    <row r="24" spans="1:41" ht="21.75" customHeight="1">
      <c r="A24" s="60">
        <v>21</v>
      </c>
      <c r="B24" s="96">
        <v>20</v>
      </c>
      <c r="C24" s="95">
        <v>10</v>
      </c>
      <c r="D24" s="94">
        <v>0</v>
      </c>
      <c r="E24" s="98">
        <v>0</v>
      </c>
      <c r="F24" s="77" t="s">
        <v>143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>
        <v>1</v>
      </c>
      <c r="AO24" s="93"/>
    </row>
    <row r="25" spans="1:41" ht="21.75" customHeight="1">
      <c r="A25" s="60">
        <v>22</v>
      </c>
      <c r="B25" s="96">
        <v>20</v>
      </c>
      <c r="C25" s="95">
        <v>10</v>
      </c>
      <c r="D25" s="94">
        <v>0</v>
      </c>
      <c r="E25" s="98">
        <v>1</v>
      </c>
      <c r="F25" s="77" t="s">
        <v>173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>
        <v>1</v>
      </c>
      <c r="AF25" s="93">
        <v>1</v>
      </c>
      <c r="AG25" s="93"/>
      <c r="AH25" s="93"/>
      <c r="AI25" s="93"/>
      <c r="AJ25" s="93"/>
      <c r="AK25" s="93"/>
      <c r="AL25" s="93"/>
      <c r="AM25" s="93"/>
      <c r="AN25" s="93"/>
      <c r="AO25" s="93"/>
    </row>
    <row r="26" spans="1:41" ht="21.75" customHeight="1">
      <c r="A26" s="60">
        <v>23</v>
      </c>
      <c r="B26" s="96">
        <v>20</v>
      </c>
      <c r="C26" s="95">
        <v>10</v>
      </c>
      <c r="D26" s="94">
        <v>0</v>
      </c>
      <c r="E26" s="98">
        <v>1</v>
      </c>
      <c r="F26" s="77" t="s">
        <v>146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>
        <v>1</v>
      </c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</row>
    <row r="27" spans="1:41" ht="21.75" customHeight="1">
      <c r="A27" s="60">
        <v>24</v>
      </c>
      <c r="B27" s="96">
        <v>20</v>
      </c>
      <c r="C27" s="95">
        <v>10</v>
      </c>
      <c r="D27" s="94">
        <v>0</v>
      </c>
      <c r="E27" s="98">
        <v>1</v>
      </c>
      <c r="F27" s="77" t="s">
        <v>155</v>
      </c>
      <c r="G27" s="93"/>
      <c r="H27" s="93"/>
      <c r="I27" s="93"/>
      <c r="J27" s="93"/>
      <c r="K27" s="93"/>
      <c r="L27" s="93"/>
      <c r="M27" s="93">
        <v>2</v>
      </c>
      <c r="N27" s="93"/>
      <c r="O27" s="93"/>
      <c r="P27" s="93"/>
      <c r="Q27" s="93"/>
      <c r="R27" s="93"/>
      <c r="S27" s="93"/>
      <c r="T27" s="93"/>
      <c r="U27" s="93">
        <v>1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</row>
    <row r="28" spans="1:41" ht="21.75" customHeight="1">
      <c r="A28" s="60">
        <v>25</v>
      </c>
      <c r="B28" s="96">
        <v>20</v>
      </c>
      <c r="C28" s="95">
        <v>10</v>
      </c>
      <c r="D28" s="94">
        <v>0</v>
      </c>
      <c r="E28" s="98">
        <v>0</v>
      </c>
      <c r="F28" s="77" t="s">
        <v>143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</row>
    <row r="29" spans="1:41" ht="21.75" customHeight="1">
      <c r="A29" s="60">
        <v>26</v>
      </c>
      <c r="B29" s="96">
        <v>20</v>
      </c>
      <c r="C29" s="95">
        <v>10</v>
      </c>
      <c r="D29" s="94">
        <v>0</v>
      </c>
      <c r="E29" s="98">
        <v>0</v>
      </c>
      <c r="F29" s="77" t="s">
        <v>143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>
        <v>1</v>
      </c>
      <c r="AK29" s="93"/>
      <c r="AL29" s="93">
        <v>1</v>
      </c>
      <c r="AM29" s="93"/>
      <c r="AN29" s="93"/>
      <c r="AO29" s="93"/>
    </row>
    <row r="30" spans="1:41" ht="21.75" customHeight="1">
      <c r="A30" s="60">
        <v>27</v>
      </c>
      <c r="B30" s="96">
        <v>20</v>
      </c>
      <c r="C30" s="95">
        <v>10</v>
      </c>
      <c r="D30" s="94">
        <v>0</v>
      </c>
      <c r="E30" s="98">
        <v>1</v>
      </c>
      <c r="F30" s="77" t="s">
        <v>156</v>
      </c>
      <c r="G30" s="93"/>
      <c r="H30" s="93"/>
      <c r="I30" s="93"/>
      <c r="J30" s="93"/>
      <c r="K30" s="93"/>
      <c r="L30" s="93"/>
      <c r="M30" s="93"/>
      <c r="N30" s="93"/>
      <c r="O30" s="93">
        <v>1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>
        <v>1</v>
      </c>
      <c r="AK30" s="93">
        <v>2</v>
      </c>
      <c r="AL30" s="93">
        <v>1</v>
      </c>
      <c r="AM30" s="93"/>
      <c r="AN30" s="93"/>
      <c r="AO30" s="93"/>
    </row>
    <row r="31" spans="1:41" ht="21.75" customHeight="1">
      <c r="A31" s="60">
        <v>28</v>
      </c>
      <c r="B31" s="96">
        <v>20</v>
      </c>
      <c r="C31" s="95">
        <v>10</v>
      </c>
      <c r="D31" s="94">
        <v>0</v>
      </c>
      <c r="E31" s="98">
        <v>0</v>
      </c>
      <c r="F31" s="77" t="s">
        <v>143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>
        <v>2</v>
      </c>
      <c r="AL31" s="93"/>
      <c r="AM31" s="93"/>
      <c r="AN31" s="93"/>
      <c r="AO31" s="93"/>
    </row>
    <row r="32" spans="1:41" ht="21.75" customHeight="1">
      <c r="A32" s="60">
        <v>29</v>
      </c>
      <c r="B32" s="96">
        <v>20</v>
      </c>
      <c r="C32" s="95">
        <v>10</v>
      </c>
      <c r="D32" s="94">
        <v>0</v>
      </c>
      <c r="E32" s="98">
        <v>1</v>
      </c>
      <c r="F32" s="77" t="s">
        <v>156</v>
      </c>
      <c r="G32" s="93"/>
      <c r="H32" s="93"/>
      <c r="I32" s="93"/>
      <c r="J32" s="93"/>
      <c r="K32" s="93"/>
      <c r="L32" s="93"/>
      <c r="M32" s="93"/>
      <c r="N32" s="93"/>
      <c r="O32" s="93">
        <v>1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>
        <v>3</v>
      </c>
      <c r="AH32" s="93"/>
      <c r="AI32" s="93"/>
      <c r="AJ32" s="93">
        <v>1</v>
      </c>
      <c r="AK32" s="93"/>
      <c r="AL32" s="93">
        <v>1</v>
      </c>
      <c r="AM32" s="93"/>
      <c r="AN32" s="93"/>
      <c r="AO32" s="93"/>
    </row>
    <row r="33" spans="1:41" ht="21.75" customHeight="1">
      <c r="A33" s="60">
        <v>30</v>
      </c>
      <c r="B33" s="96">
        <v>20</v>
      </c>
      <c r="C33" s="95">
        <v>10</v>
      </c>
      <c r="D33" s="94">
        <v>0</v>
      </c>
      <c r="E33" s="98">
        <v>3</v>
      </c>
      <c r="F33" s="77" t="s">
        <v>149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>
        <v>3</v>
      </c>
      <c r="AH33" s="93"/>
      <c r="AI33" s="93"/>
      <c r="AJ33" s="93"/>
      <c r="AK33" s="93"/>
      <c r="AL33" s="93">
        <v>1</v>
      </c>
      <c r="AM33" s="93"/>
      <c r="AN33" s="93"/>
      <c r="AO33" s="93"/>
    </row>
    <row r="34" spans="1:41" ht="21.75" customHeight="1">
      <c r="A34" s="60">
        <v>31</v>
      </c>
      <c r="B34" s="96">
        <v>20</v>
      </c>
      <c r="C34" s="95">
        <v>10</v>
      </c>
      <c r="D34" s="94">
        <v>0</v>
      </c>
      <c r="E34" s="98">
        <v>0</v>
      </c>
      <c r="F34" s="77" t="s">
        <v>143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>
        <v>2</v>
      </c>
      <c r="AL34" s="93"/>
      <c r="AM34" s="93"/>
      <c r="AN34" s="93"/>
      <c r="AO34" s="93"/>
    </row>
    <row r="35" spans="1:41" ht="21.75" customHeight="1">
      <c r="A35" s="60">
        <v>32</v>
      </c>
      <c r="B35" s="96">
        <v>20</v>
      </c>
      <c r="C35" s="95">
        <v>10</v>
      </c>
      <c r="D35" s="94">
        <v>0</v>
      </c>
      <c r="E35" s="98">
        <v>3</v>
      </c>
      <c r="F35" s="77" t="s">
        <v>149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>
        <v>3</v>
      </c>
      <c r="AH35" s="93"/>
      <c r="AI35" s="93"/>
      <c r="AJ35" s="93">
        <v>2</v>
      </c>
      <c r="AK35" s="93"/>
      <c r="AL35" s="93"/>
      <c r="AM35" s="93"/>
      <c r="AN35" s="93"/>
      <c r="AO35" s="93"/>
    </row>
    <row r="36" spans="1:41" ht="21.75" customHeight="1">
      <c r="A36" s="60">
        <v>33</v>
      </c>
      <c r="B36" s="96">
        <v>20</v>
      </c>
      <c r="C36" s="95">
        <v>10</v>
      </c>
      <c r="D36" s="94">
        <v>0</v>
      </c>
      <c r="E36" s="98">
        <v>1</v>
      </c>
      <c r="F36" s="77" t="s">
        <v>174</v>
      </c>
      <c r="G36" s="93"/>
      <c r="H36" s="93"/>
      <c r="I36" s="93"/>
      <c r="J36" s="93"/>
      <c r="K36" s="93"/>
      <c r="L36" s="93"/>
      <c r="M36" s="93">
        <v>2</v>
      </c>
      <c r="N36" s="93"/>
      <c r="O36" s="93"/>
      <c r="P36" s="93"/>
      <c r="Q36" s="93"/>
      <c r="R36" s="93">
        <v>1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>
        <v>3</v>
      </c>
      <c r="AH36" s="93"/>
      <c r="AI36" s="93"/>
      <c r="AJ36" s="93"/>
      <c r="AK36" s="93">
        <v>2</v>
      </c>
      <c r="AL36" s="93"/>
      <c r="AM36" s="93"/>
      <c r="AN36" s="93"/>
      <c r="AO36" s="93"/>
    </row>
    <row r="37" spans="1:41" ht="21.75" customHeight="1">
      <c r="A37" s="60">
        <v>34</v>
      </c>
      <c r="B37" s="96">
        <v>20</v>
      </c>
      <c r="C37" s="95">
        <v>10</v>
      </c>
      <c r="D37" s="94">
        <v>0</v>
      </c>
      <c r="E37" s="98">
        <v>0</v>
      </c>
      <c r="F37" s="77" t="s">
        <v>143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>
        <v>1</v>
      </c>
      <c r="AJ37" s="93">
        <v>1</v>
      </c>
      <c r="AK37" s="93"/>
      <c r="AL37" s="93"/>
      <c r="AM37" s="93"/>
      <c r="AN37" s="93"/>
      <c r="AO37" s="93"/>
    </row>
    <row r="38" spans="1:41" ht="21.75" customHeight="1">
      <c r="A38" s="60">
        <v>35</v>
      </c>
      <c r="B38" s="96">
        <v>20</v>
      </c>
      <c r="C38" s="95">
        <v>10</v>
      </c>
      <c r="D38" s="94">
        <v>0</v>
      </c>
      <c r="E38" s="98">
        <v>0</v>
      </c>
      <c r="F38" s="77" t="s">
        <v>143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>
        <v>1</v>
      </c>
      <c r="AM38" s="93"/>
      <c r="AN38" s="93"/>
      <c r="AO38" s="93"/>
    </row>
    <row r="39" spans="1:41" ht="21.75" customHeight="1">
      <c r="A39" s="60">
        <v>36</v>
      </c>
      <c r="B39" s="96">
        <v>20</v>
      </c>
      <c r="C39" s="95">
        <v>10</v>
      </c>
      <c r="D39" s="94">
        <v>0</v>
      </c>
      <c r="E39" s="98">
        <v>0</v>
      </c>
      <c r="F39" s="77" t="s">
        <v>143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1" ht="21.75" customHeight="1">
      <c r="A40" s="60">
        <v>37</v>
      </c>
      <c r="B40" s="96">
        <v>20</v>
      </c>
      <c r="C40" s="95">
        <v>10</v>
      </c>
      <c r="D40" s="94">
        <v>0</v>
      </c>
      <c r="E40" s="98">
        <v>0</v>
      </c>
      <c r="F40" s="77" t="s">
        <v>143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21.75" customHeight="1">
      <c r="A41" s="60">
        <v>38</v>
      </c>
      <c r="B41" s="96">
        <v>20</v>
      </c>
      <c r="C41" s="95">
        <v>10</v>
      </c>
      <c r="D41" s="94">
        <v>0</v>
      </c>
      <c r="E41" s="98">
        <v>0</v>
      </c>
      <c r="F41" s="77" t="s">
        <v>143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>
        <v>1</v>
      </c>
      <c r="AM41" s="93"/>
      <c r="AN41" s="93"/>
      <c r="AO41" s="93"/>
    </row>
    <row r="42" spans="1:41" ht="21.75" customHeight="1">
      <c r="A42" s="60">
        <v>39</v>
      </c>
      <c r="B42" s="96">
        <v>20</v>
      </c>
      <c r="C42" s="95">
        <v>10</v>
      </c>
      <c r="D42" s="94">
        <v>0</v>
      </c>
      <c r="E42" s="98">
        <v>0</v>
      </c>
      <c r="F42" s="77" t="s">
        <v>143</v>
      </c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>
        <v>2</v>
      </c>
      <c r="AL42" s="93"/>
      <c r="AM42" s="93"/>
      <c r="AN42" s="93"/>
      <c r="AO42" s="93"/>
    </row>
    <row r="43" spans="1:41" ht="21.75" customHeight="1">
      <c r="A43" s="60">
        <v>40</v>
      </c>
      <c r="B43" s="96">
        <v>20</v>
      </c>
      <c r="C43" s="95">
        <v>10</v>
      </c>
      <c r="D43" s="94">
        <v>0</v>
      </c>
      <c r="E43" s="98">
        <v>0</v>
      </c>
      <c r="F43" s="77" t="s">
        <v>143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>
        <v>2</v>
      </c>
      <c r="AL43" s="93"/>
      <c r="AM43" s="93"/>
      <c r="AN43" s="93"/>
      <c r="AO43" s="93"/>
    </row>
    <row r="44" spans="1:41" ht="21.75" customHeight="1">
      <c r="A44" s="60">
        <v>41</v>
      </c>
      <c r="B44" s="96">
        <v>20</v>
      </c>
      <c r="C44" s="95">
        <v>10</v>
      </c>
      <c r="D44" s="94">
        <v>0</v>
      </c>
      <c r="E44" s="98">
        <v>2</v>
      </c>
      <c r="F44" s="77" t="s">
        <v>158</v>
      </c>
      <c r="G44" s="93"/>
      <c r="H44" s="93"/>
      <c r="I44" s="93"/>
      <c r="J44" s="93">
        <v>2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>
        <v>2</v>
      </c>
      <c r="AL44" s="93"/>
      <c r="AM44" s="93"/>
      <c r="AN44" s="93"/>
      <c r="AO44" s="93"/>
    </row>
    <row r="45" spans="1:41" ht="21.75" customHeight="1">
      <c r="A45" s="60">
        <v>42</v>
      </c>
      <c r="B45" s="96">
        <v>20</v>
      </c>
      <c r="C45" s="95">
        <v>10</v>
      </c>
      <c r="D45" s="94">
        <v>0</v>
      </c>
      <c r="E45" s="98">
        <v>1</v>
      </c>
      <c r="F45" s="77" t="s">
        <v>159</v>
      </c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>
        <v>1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>
        <v>2</v>
      </c>
      <c r="AL45" s="93"/>
      <c r="AM45" s="93"/>
      <c r="AN45" s="93"/>
      <c r="AO45" s="93"/>
    </row>
    <row r="46" spans="1:41" ht="21.75" customHeight="1">
      <c r="A46" s="60">
        <v>43</v>
      </c>
      <c r="B46" s="96">
        <v>20</v>
      </c>
      <c r="C46" s="95">
        <v>10</v>
      </c>
      <c r="D46" s="94">
        <v>0</v>
      </c>
      <c r="E46" s="98">
        <v>1</v>
      </c>
      <c r="F46" s="77" t="s">
        <v>174</v>
      </c>
      <c r="G46" s="93"/>
      <c r="H46" s="93"/>
      <c r="I46" s="93"/>
      <c r="J46" s="93"/>
      <c r="K46" s="93"/>
      <c r="L46" s="93"/>
      <c r="M46" s="93">
        <v>2</v>
      </c>
      <c r="N46" s="93"/>
      <c r="O46" s="93"/>
      <c r="P46" s="93"/>
      <c r="Q46" s="93"/>
      <c r="R46" s="93">
        <v>1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>
        <v>3</v>
      </c>
      <c r="AH46" s="93"/>
      <c r="AI46" s="93"/>
      <c r="AJ46" s="93"/>
      <c r="AK46" s="93">
        <v>2</v>
      </c>
      <c r="AL46" s="93"/>
      <c r="AM46" s="93"/>
      <c r="AN46" s="93"/>
      <c r="AO46" s="93">
        <v>1</v>
      </c>
    </row>
    <row r="47" spans="1:41" ht="21.75" customHeight="1">
      <c r="A47" s="60">
        <v>44</v>
      </c>
      <c r="B47" s="96">
        <v>20</v>
      </c>
      <c r="C47" s="95">
        <v>10</v>
      </c>
      <c r="D47" s="94">
        <v>0</v>
      </c>
      <c r="E47" s="98">
        <v>0</v>
      </c>
      <c r="F47" s="77" t="s">
        <v>143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>
        <v>3</v>
      </c>
      <c r="AL47" s="93"/>
      <c r="AM47" s="93"/>
      <c r="AN47" s="93"/>
      <c r="AO47" s="93"/>
    </row>
    <row r="48" spans="1:41" ht="21.75" customHeight="1">
      <c r="A48" s="60">
        <v>45</v>
      </c>
      <c r="B48" s="96">
        <v>20</v>
      </c>
      <c r="C48" s="95">
        <v>10</v>
      </c>
      <c r="D48" s="94">
        <v>0</v>
      </c>
      <c r="E48" s="98">
        <v>1</v>
      </c>
      <c r="F48" s="77" t="s">
        <v>146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>
        <v>1</v>
      </c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</row>
    <row r="49" spans="1:41" ht="21.75" customHeight="1">
      <c r="A49" s="60">
        <v>46</v>
      </c>
      <c r="B49" s="96">
        <v>20</v>
      </c>
      <c r="C49" s="95">
        <v>10</v>
      </c>
      <c r="D49" s="94">
        <v>0</v>
      </c>
      <c r="E49" s="98">
        <v>0</v>
      </c>
      <c r="F49" s="77" t="s">
        <v>143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</row>
    <row r="50" spans="1:41" ht="21.75" customHeight="1">
      <c r="A50" s="60">
        <v>47</v>
      </c>
      <c r="B50" s="96">
        <v>20</v>
      </c>
      <c r="C50" s="95">
        <v>10</v>
      </c>
      <c r="D50" s="94">
        <v>0</v>
      </c>
      <c r="E50" s="98">
        <v>1</v>
      </c>
      <c r="F50" s="77" t="s">
        <v>146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>
        <v>1</v>
      </c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21.75" customHeight="1">
      <c r="A51" s="60">
        <v>48</v>
      </c>
      <c r="B51" s="96">
        <v>20</v>
      </c>
      <c r="C51" s="95">
        <v>10</v>
      </c>
      <c r="D51" s="94">
        <v>0</v>
      </c>
      <c r="E51" s="98">
        <v>1</v>
      </c>
      <c r="F51" s="77" t="s">
        <v>146</v>
      </c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>
        <v>1</v>
      </c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ht="21.75" customHeight="1">
      <c r="A52" s="60">
        <v>49</v>
      </c>
      <c r="B52" s="96">
        <v>20</v>
      </c>
      <c r="C52" s="95">
        <v>10</v>
      </c>
      <c r="D52" s="94">
        <v>0</v>
      </c>
      <c r="E52" s="98">
        <v>1</v>
      </c>
      <c r="F52" s="77" t="s">
        <v>146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>
        <v>1</v>
      </c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</row>
    <row r="53" spans="1:41" ht="21.75" customHeight="1">
      <c r="A53" s="60">
        <v>50</v>
      </c>
      <c r="B53" s="96">
        <v>20</v>
      </c>
      <c r="C53" s="95">
        <v>10</v>
      </c>
      <c r="D53" s="94">
        <v>0</v>
      </c>
      <c r="E53" s="98">
        <v>1</v>
      </c>
      <c r="F53" s="77" t="s">
        <v>165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>
        <v>1</v>
      </c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>
        <v>1</v>
      </c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</row>
    <row r="54" spans="1:41" ht="21.75" customHeight="1">
      <c r="A54" s="60">
        <v>51</v>
      </c>
      <c r="B54" s="96">
        <v>20</v>
      </c>
      <c r="C54" s="95">
        <v>10</v>
      </c>
      <c r="D54" s="94">
        <v>0</v>
      </c>
      <c r="E54" s="98">
        <v>1</v>
      </c>
      <c r="F54" s="77" t="s">
        <v>159</v>
      </c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>
        <v>1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</row>
    <row r="55" spans="1:41" ht="21.75" customHeight="1">
      <c r="A55" s="60">
        <v>52</v>
      </c>
      <c r="B55" s="96">
        <v>20</v>
      </c>
      <c r="C55" s="95">
        <v>10</v>
      </c>
      <c r="D55" s="94">
        <v>0</v>
      </c>
      <c r="E55" s="98">
        <v>3</v>
      </c>
      <c r="F55" s="77" t="s">
        <v>160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3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</row>
    <row r="56" spans="1:41" ht="21.75" customHeight="1">
      <c r="A56" s="60">
        <v>53</v>
      </c>
      <c r="B56" s="96">
        <v>20</v>
      </c>
      <c r="C56" s="95">
        <v>10</v>
      </c>
      <c r="D56" s="94">
        <v>0</v>
      </c>
      <c r="E56" s="98">
        <v>0</v>
      </c>
      <c r="F56" s="77" t="s">
        <v>143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</row>
    <row r="57" spans="1:41" ht="21.75" customHeight="1">
      <c r="A57" s="60">
        <v>54</v>
      </c>
      <c r="B57" s="96">
        <v>20</v>
      </c>
      <c r="C57" s="95">
        <v>10</v>
      </c>
      <c r="D57" s="94">
        <v>0</v>
      </c>
      <c r="E57" s="98">
        <v>1</v>
      </c>
      <c r="F57" s="77" t="s">
        <v>161</v>
      </c>
      <c r="G57" s="93"/>
      <c r="H57" s="93"/>
      <c r="I57" s="93"/>
      <c r="J57" s="93"/>
      <c r="K57" s="93"/>
      <c r="L57" s="93"/>
      <c r="M57" s="93"/>
      <c r="N57" s="93">
        <v>1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</row>
    <row r="58" spans="1:41" ht="21.75" customHeight="1">
      <c r="A58" s="60">
        <v>55</v>
      </c>
      <c r="B58" s="96">
        <v>20</v>
      </c>
      <c r="C58" s="95">
        <v>10</v>
      </c>
      <c r="D58" s="94">
        <v>0</v>
      </c>
      <c r="E58" s="98">
        <v>1</v>
      </c>
      <c r="F58" s="77" t="s">
        <v>150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>
        <v>1</v>
      </c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</row>
    <row r="59" spans="1:41" ht="21.75" customHeight="1">
      <c r="A59" s="60">
        <v>56</v>
      </c>
      <c r="B59" s="96">
        <v>20</v>
      </c>
      <c r="C59" s="95">
        <v>10</v>
      </c>
      <c r="D59" s="94">
        <v>0</v>
      </c>
      <c r="E59" s="98">
        <v>1</v>
      </c>
      <c r="F59" s="77" t="s">
        <v>175</v>
      </c>
      <c r="G59" s="93"/>
      <c r="H59" s="93"/>
      <c r="I59" s="93"/>
      <c r="J59" s="93"/>
      <c r="K59" s="93"/>
      <c r="L59" s="93">
        <v>1</v>
      </c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>
        <v>1</v>
      </c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>
        <v>1</v>
      </c>
      <c r="AN59" s="93"/>
      <c r="AO59" s="93"/>
    </row>
    <row r="60" spans="1:41" ht="21.75" customHeight="1">
      <c r="A60" s="60">
        <v>57</v>
      </c>
      <c r="B60" s="96">
        <v>20</v>
      </c>
      <c r="C60" s="95">
        <v>10</v>
      </c>
      <c r="D60" s="94">
        <v>0</v>
      </c>
      <c r="E60" s="98">
        <v>1</v>
      </c>
      <c r="F60" s="77" t="s">
        <v>161</v>
      </c>
      <c r="G60" s="93"/>
      <c r="H60" s="93"/>
      <c r="I60" s="93"/>
      <c r="J60" s="93"/>
      <c r="K60" s="93"/>
      <c r="L60" s="93"/>
      <c r="M60" s="93"/>
      <c r="N60" s="93">
        <v>1</v>
      </c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</row>
    <row r="61" spans="1:41" ht="21.75" customHeight="1">
      <c r="A61" s="60">
        <v>58</v>
      </c>
      <c r="B61" s="96">
        <v>20</v>
      </c>
      <c r="C61" s="95">
        <v>10</v>
      </c>
      <c r="D61" s="94">
        <v>0</v>
      </c>
      <c r="E61" s="98">
        <v>3</v>
      </c>
      <c r="F61" s="77" t="s">
        <v>163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>
        <v>3</v>
      </c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</row>
    <row r="62" spans="1:41" ht="21.75" customHeight="1">
      <c r="A62" s="60">
        <v>59</v>
      </c>
      <c r="B62" s="96">
        <v>20</v>
      </c>
      <c r="C62" s="95">
        <v>10</v>
      </c>
      <c r="D62" s="94">
        <v>0</v>
      </c>
      <c r="E62" s="98">
        <v>0</v>
      </c>
      <c r="F62" s="77" t="s">
        <v>143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</row>
    <row r="63" spans="1:41" ht="21.75" customHeight="1">
      <c r="A63" s="60">
        <v>60</v>
      </c>
      <c r="B63" s="96">
        <v>20</v>
      </c>
      <c r="C63" s="95">
        <v>10</v>
      </c>
      <c r="D63" s="94">
        <v>0</v>
      </c>
      <c r="E63" s="98">
        <v>1</v>
      </c>
      <c r="F63" s="77" t="s">
        <v>176</v>
      </c>
      <c r="G63" s="93"/>
      <c r="H63" s="93"/>
      <c r="I63" s="93">
        <v>1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>
        <v>1</v>
      </c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</row>
    <row r="64" spans="1:41" ht="21.75" customHeight="1">
      <c r="A64" s="60">
        <v>61</v>
      </c>
      <c r="B64" s="96">
        <v>20</v>
      </c>
      <c r="C64" s="95">
        <v>10</v>
      </c>
      <c r="D64" s="94">
        <v>0</v>
      </c>
      <c r="E64" s="98">
        <v>1</v>
      </c>
      <c r="F64" s="77" t="s">
        <v>170</v>
      </c>
      <c r="G64" s="93"/>
      <c r="H64" s="93"/>
      <c r="I64" s="93"/>
      <c r="J64" s="93"/>
      <c r="K64" s="93"/>
      <c r="L64" s="93"/>
      <c r="M64" s="93"/>
      <c r="N64" s="93">
        <v>1</v>
      </c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>
        <v>1</v>
      </c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</row>
    <row r="65" spans="1:41" ht="21.75" customHeight="1">
      <c r="A65" s="60">
        <v>62</v>
      </c>
      <c r="B65" s="96">
        <v>20</v>
      </c>
      <c r="C65" s="95">
        <v>10</v>
      </c>
      <c r="D65" s="94">
        <v>0</v>
      </c>
      <c r="E65" s="98">
        <v>0</v>
      </c>
      <c r="F65" s="77" t="s">
        <v>143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</row>
    <row r="66" spans="1:41" ht="21.75" customHeight="1">
      <c r="A66" s="60">
        <v>63</v>
      </c>
      <c r="B66" s="96">
        <v>20</v>
      </c>
      <c r="C66" s="95">
        <v>10</v>
      </c>
      <c r="D66" s="94">
        <v>0</v>
      </c>
      <c r="E66" s="98">
        <v>1</v>
      </c>
      <c r="F66" s="77" t="s">
        <v>177</v>
      </c>
      <c r="G66" s="93"/>
      <c r="H66" s="93"/>
      <c r="I66" s="93"/>
      <c r="J66" s="93"/>
      <c r="K66" s="93">
        <v>1</v>
      </c>
      <c r="L66" s="93"/>
      <c r="M66" s="93"/>
      <c r="N66" s="93">
        <v>1</v>
      </c>
      <c r="O66" s="93"/>
      <c r="P66" s="93"/>
      <c r="Q66" s="93">
        <v>1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>
        <v>1</v>
      </c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</row>
    <row r="67" spans="1:41" ht="21.75" customHeight="1">
      <c r="A67" s="60">
        <v>64</v>
      </c>
      <c r="B67" s="96">
        <v>20</v>
      </c>
      <c r="C67" s="95">
        <v>10</v>
      </c>
      <c r="D67" s="94">
        <v>0</v>
      </c>
      <c r="E67" s="98">
        <v>0</v>
      </c>
      <c r="F67" s="77" t="s">
        <v>143</v>
      </c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</row>
    <row r="68" spans="1:41" ht="21.75" customHeight="1">
      <c r="A68" s="60">
        <v>65</v>
      </c>
      <c r="B68" s="96">
        <v>20</v>
      </c>
      <c r="C68" s="95">
        <v>10</v>
      </c>
      <c r="D68" s="94">
        <v>0</v>
      </c>
      <c r="E68" s="98">
        <v>1</v>
      </c>
      <c r="F68" s="77" t="s">
        <v>164</v>
      </c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>
        <v>1</v>
      </c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</row>
    <row r="69" spans="1:41" ht="21.75" customHeight="1">
      <c r="A69" s="107"/>
      <c r="B69" s="56"/>
      <c r="C69" s="56"/>
      <c r="D69" s="56"/>
      <c r="E69" s="99"/>
      <c r="F69" s="38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41" ht="21.75" customHeight="1">
      <c r="B70" s="56"/>
      <c r="C70" s="56"/>
      <c r="D70" s="56"/>
    </row>
    <row r="72" spans="1:41" ht="21.75" customHeight="1">
      <c r="A72" s="59"/>
    </row>
  </sheetData>
  <protectedRanges>
    <protectedRange algorithmName="SHA-512" hashValue="xfNqADw6iW7r1cVTnlGL85C+7PgAWukkke6ttUf6FVRg0Tu8m6+jbuMyAl2PzpU/f/jCUss43N8/ABAlzEL3kw==" saltValue="JpldvPkT5g1DSrlwOrrVxA==" spinCount="100000" sqref="A4:B68 G4:AO68" name="oferty"/>
  </protectedRanges>
  <pageMargins left="0.23622047244094491" right="0.23622047244094491" top="0.74803149606299213" bottom="0.74803149606299213" header="0.31496062992125984" footer="0.31496062992125984"/>
  <pageSetup paperSize="8" scale="39" orientation="landscape" r:id="rId1"/>
  <headerFooter>
    <oddHeader>&amp;L10/PNE/SW/DOT/2020&amp;Rzałącznik nr 2 do protokołu z otwarcia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  <pageSetUpPr fitToPage="1"/>
  </sheetPr>
  <dimension ref="A1:C37"/>
  <sheetViews>
    <sheetView zoomScaleNormal="100" workbookViewId="0">
      <selection activeCell="G18" sqref="G18"/>
    </sheetView>
  </sheetViews>
  <sheetFormatPr defaultColWidth="9.1328125" defaultRowHeight="23.25" customHeight="1"/>
  <cols>
    <col min="1" max="1" width="9.1328125" style="34"/>
    <col min="2" max="2" width="90.33203125" style="34" customWidth="1"/>
    <col min="3" max="3" width="23.9296875" style="34" customWidth="1"/>
    <col min="4" max="16384" width="9.1328125" style="34"/>
  </cols>
  <sheetData>
    <row r="1" spans="1:3" s="122" customFormat="1" ht="23.25" customHeight="1">
      <c r="B1" s="123" t="s">
        <v>104</v>
      </c>
    </row>
    <row r="2" spans="1:3" ht="28.5" customHeight="1">
      <c r="A2" s="35" t="s">
        <v>0</v>
      </c>
      <c r="B2" s="35" t="s">
        <v>54</v>
      </c>
      <c r="C2" s="35" t="s">
        <v>105</v>
      </c>
    </row>
    <row r="3" spans="1:3" ht="23.25" customHeight="1">
      <c r="A3" s="32">
        <v>1</v>
      </c>
      <c r="B3" s="36" t="s">
        <v>107</v>
      </c>
      <c r="C3" s="31" t="s">
        <v>106</v>
      </c>
    </row>
    <row r="4" spans="1:3" ht="23.25" customHeight="1">
      <c r="A4" s="32">
        <v>2</v>
      </c>
      <c r="B4" s="36" t="s">
        <v>108</v>
      </c>
      <c r="C4" s="31" t="s">
        <v>106</v>
      </c>
    </row>
    <row r="5" spans="1:3" ht="23.25" customHeight="1">
      <c r="A5" s="32">
        <v>3</v>
      </c>
      <c r="B5" s="36" t="s">
        <v>109</v>
      </c>
      <c r="C5" s="31" t="s">
        <v>106</v>
      </c>
    </row>
    <row r="6" spans="1:3" ht="23.25" customHeight="1">
      <c r="A6" s="32">
        <v>4</v>
      </c>
      <c r="B6" s="36" t="s">
        <v>110</v>
      </c>
      <c r="C6" s="31" t="s">
        <v>106</v>
      </c>
    </row>
    <row r="7" spans="1:3" ht="23.25" customHeight="1">
      <c r="A7" s="32">
        <v>5</v>
      </c>
      <c r="B7" s="36" t="s">
        <v>111</v>
      </c>
      <c r="C7" s="31" t="s">
        <v>106</v>
      </c>
    </row>
    <row r="8" spans="1:3" ht="23.25" customHeight="1">
      <c r="A8" s="32">
        <v>6</v>
      </c>
      <c r="B8" s="36" t="s">
        <v>112</v>
      </c>
      <c r="C8" s="31" t="s">
        <v>106</v>
      </c>
    </row>
    <row r="9" spans="1:3" ht="23.25" customHeight="1">
      <c r="A9" s="32">
        <v>7</v>
      </c>
      <c r="B9" s="36" t="s">
        <v>113</v>
      </c>
      <c r="C9" s="31" t="s">
        <v>106</v>
      </c>
    </row>
    <row r="10" spans="1:3" ht="23.25" customHeight="1">
      <c r="A10" s="32">
        <v>8</v>
      </c>
      <c r="B10" s="36" t="s">
        <v>114</v>
      </c>
      <c r="C10" s="31" t="s">
        <v>106</v>
      </c>
    </row>
    <row r="11" spans="1:3" ht="23.25" customHeight="1">
      <c r="A11" s="32">
        <v>9</v>
      </c>
      <c r="B11" s="36" t="s">
        <v>115</v>
      </c>
      <c r="C11" s="31" t="s">
        <v>106</v>
      </c>
    </row>
    <row r="12" spans="1:3" ht="23.25" customHeight="1">
      <c r="A12" s="32">
        <v>10</v>
      </c>
      <c r="B12" s="36" t="s">
        <v>116</v>
      </c>
      <c r="C12" s="31" t="s">
        <v>106</v>
      </c>
    </row>
    <row r="13" spans="1:3" ht="23.25" customHeight="1">
      <c r="A13" s="32">
        <v>11</v>
      </c>
      <c r="B13" s="36" t="s">
        <v>117</v>
      </c>
      <c r="C13" s="31" t="s">
        <v>106</v>
      </c>
    </row>
    <row r="14" spans="1:3" ht="23.25" customHeight="1">
      <c r="A14" s="32">
        <v>12</v>
      </c>
      <c r="B14" s="36" t="s">
        <v>118</v>
      </c>
      <c r="C14" s="31" t="s">
        <v>106</v>
      </c>
    </row>
    <row r="15" spans="1:3" ht="23.25" customHeight="1">
      <c r="A15" s="32">
        <v>13</v>
      </c>
      <c r="B15" s="36" t="s">
        <v>119</v>
      </c>
      <c r="C15" s="31" t="s">
        <v>106</v>
      </c>
    </row>
    <row r="16" spans="1:3" ht="23.25" customHeight="1">
      <c r="A16" s="32">
        <v>14</v>
      </c>
      <c r="B16" s="36" t="s">
        <v>120</v>
      </c>
      <c r="C16" s="31" t="s">
        <v>106</v>
      </c>
    </row>
    <row r="17" spans="1:3" ht="23.25" customHeight="1">
      <c r="A17" s="32">
        <v>15</v>
      </c>
      <c r="B17" s="36" t="s">
        <v>121</v>
      </c>
      <c r="C17" s="31" t="s">
        <v>106</v>
      </c>
    </row>
    <row r="18" spans="1:3" ht="23.25" customHeight="1">
      <c r="A18" s="32">
        <v>16</v>
      </c>
      <c r="B18" s="36" t="s">
        <v>122</v>
      </c>
      <c r="C18" s="31" t="s">
        <v>106</v>
      </c>
    </row>
    <row r="19" spans="1:3" ht="23.25" customHeight="1">
      <c r="A19" s="32">
        <v>17</v>
      </c>
      <c r="B19" s="36" t="s">
        <v>123</v>
      </c>
      <c r="C19" s="31" t="s">
        <v>106</v>
      </c>
    </row>
    <row r="20" spans="1:3" ht="23.25" customHeight="1">
      <c r="A20" s="32">
        <v>18</v>
      </c>
      <c r="B20" s="36" t="s">
        <v>124</v>
      </c>
      <c r="C20" s="31" t="s">
        <v>106</v>
      </c>
    </row>
    <row r="21" spans="1:3" ht="23.25" customHeight="1">
      <c r="A21" s="32">
        <v>19</v>
      </c>
      <c r="B21" s="36" t="s">
        <v>125</v>
      </c>
      <c r="C21" s="31" t="s">
        <v>106</v>
      </c>
    </row>
    <row r="22" spans="1:3" ht="23.25" customHeight="1">
      <c r="A22" s="32">
        <v>20</v>
      </c>
      <c r="B22" s="36" t="s">
        <v>126</v>
      </c>
      <c r="C22" s="31" t="s">
        <v>106</v>
      </c>
    </row>
    <row r="23" spans="1:3" ht="23.25" customHeight="1">
      <c r="A23" s="32">
        <v>21</v>
      </c>
      <c r="B23" s="36" t="s">
        <v>127</v>
      </c>
      <c r="C23" s="31" t="s">
        <v>106</v>
      </c>
    </row>
    <row r="24" spans="1:3" ht="23.25" customHeight="1">
      <c r="A24" s="32">
        <v>22</v>
      </c>
      <c r="B24" s="36" t="s">
        <v>128</v>
      </c>
      <c r="C24" s="31" t="s">
        <v>106</v>
      </c>
    </row>
    <row r="25" spans="1:3" ht="23.25" customHeight="1">
      <c r="A25" s="32">
        <v>23</v>
      </c>
      <c r="B25" s="36" t="s">
        <v>129</v>
      </c>
      <c r="C25" s="31" t="s">
        <v>106</v>
      </c>
    </row>
    <row r="26" spans="1:3" ht="23.25" customHeight="1">
      <c r="A26" s="32">
        <v>24</v>
      </c>
      <c r="B26" s="36" t="s">
        <v>130</v>
      </c>
      <c r="C26" s="31" t="s">
        <v>106</v>
      </c>
    </row>
    <row r="27" spans="1:3" ht="23.25" customHeight="1">
      <c r="A27" s="32">
        <v>25</v>
      </c>
      <c r="B27" s="36" t="s">
        <v>131</v>
      </c>
      <c r="C27" s="31" t="s">
        <v>106</v>
      </c>
    </row>
    <row r="28" spans="1:3" ht="23.25" customHeight="1">
      <c r="A28" s="32">
        <v>26</v>
      </c>
      <c r="B28" s="36" t="s">
        <v>132</v>
      </c>
      <c r="C28" s="31" t="s">
        <v>106</v>
      </c>
    </row>
    <row r="29" spans="1:3" ht="23.25" customHeight="1">
      <c r="A29" s="32">
        <v>27</v>
      </c>
      <c r="B29" s="36" t="s">
        <v>133</v>
      </c>
      <c r="C29" s="31" t="s">
        <v>106</v>
      </c>
    </row>
    <row r="30" spans="1:3" ht="23.25" customHeight="1">
      <c r="A30" s="32">
        <v>28</v>
      </c>
      <c r="B30" s="36" t="s">
        <v>134</v>
      </c>
      <c r="C30" s="31" t="s">
        <v>106</v>
      </c>
    </row>
    <row r="31" spans="1:3" ht="23.25" customHeight="1">
      <c r="A31" s="32">
        <v>29</v>
      </c>
      <c r="B31" s="36" t="s">
        <v>135</v>
      </c>
      <c r="C31" s="31" t="s">
        <v>106</v>
      </c>
    </row>
    <row r="32" spans="1:3" ht="23.25" customHeight="1">
      <c r="A32" s="32">
        <v>30</v>
      </c>
      <c r="B32" s="36" t="s">
        <v>136</v>
      </c>
      <c r="C32" s="31" t="s">
        <v>106</v>
      </c>
    </row>
    <row r="33" spans="1:3" ht="23.25" customHeight="1">
      <c r="A33" s="32">
        <v>31</v>
      </c>
      <c r="B33" s="36" t="s">
        <v>137</v>
      </c>
      <c r="C33" s="31" t="s">
        <v>106</v>
      </c>
    </row>
    <row r="34" spans="1:3" ht="23.25" customHeight="1">
      <c r="A34" s="32">
        <v>32</v>
      </c>
      <c r="B34" s="36" t="s">
        <v>138</v>
      </c>
      <c r="C34" s="31" t="s">
        <v>106</v>
      </c>
    </row>
    <row r="35" spans="1:3" ht="23.25" customHeight="1">
      <c r="A35" s="32">
        <v>33</v>
      </c>
      <c r="B35" s="36" t="s">
        <v>139</v>
      </c>
      <c r="C35" s="31" t="s">
        <v>106</v>
      </c>
    </row>
    <row r="36" spans="1:3" ht="23.25" customHeight="1">
      <c r="A36" s="32">
        <v>34</v>
      </c>
      <c r="B36" s="36" t="s">
        <v>140</v>
      </c>
      <c r="C36" s="31" t="s">
        <v>106</v>
      </c>
    </row>
    <row r="37" spans="1:3" ht="23.25" customHeight="1">
      <c r="A37" s="32">
        <v>35</v>
      </c>
      <c r="B37" s="36" t="s">
        <v>141</v>
      </c>
      <c r="C37" s="31" t="s">
        <v>106</v>
      </c>
    </row>
  </sheetData>
  <conditionalFormatting sqref="C3:C37">
    <cfRule type="cellIs" dxfId="7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/>
  </sheetPr>
  <dimension ref="A1:AH72"/>
  <sheetViews>
    <sheetView zoomScaleNormal="100" workbookViewId="0">
      <pane xSplit="1" ySplit="3" topLeftCell="B59" activePane="bottomRight" state="frozen"/>
      <selection pane="topRight" activeCell="B1" sqref="B1"/>
      <selection pane="bottomLeft" activeCell="A3" sqref="A3"/>
      <selection pane="bottomRight" activeCell="A69" sqref="A69:XFD472"/>
    </sheetView>
  </sheetViews>
  <sheetFormatPr defaultColWidth="9.1328125" defaultRowHeight="21.75" customHeight="1"/>
  <cols>
    <col min="1" max="1" width="14.3984375" style="37" customWidth="1"/>
    <col min="2" max="4" width="13.265625" style="38" customWidth="1"/>
    <col min="5" max="5" width="12.3984375" style="97" bestFit="1" customWidth="1"/>
    <col min="6" max="6" width="54.265625" style="39" customWidth="1"/>
    <col min="7" max="33" width="14.73046875" style="40" customWidth="1"/>
    <col min="34" max="1018" width="9.86328125" style="34" customWidth="1"/>
    <col min="1019" max="16384" width="9.1328125" style="34"/>
  </cols>
  <sheetData>
    <row r="1" spans="1:33" ht="12.75" customHeight="1" thickBot="1"/>
    <row r="2" spans="1:33" ht="26.25" customHeight="1" thickBot="1">
      <c r="A2" s="86" t="e">
        <f>#REF!</f>
        <v>#REF!</v>
      </c>
      <c r="B2" s="87" t="e">
        <f>k_III</f>
        <v>#REF!</v>
      </c>
      <c r="C2" s="87" t="e">
        <f>k_III</f>
        <v>#REF!</v>
      </c>
      <c r="D2" s="87" t="e">
        <f>k_III</f>
        <v>#REF!</v>
      </c>
      <c r="E2" s="102" t="e">
        <f>m_i_p_k_III</f>
        <v>#REF!</v>
      </c>
      <c r="F2" s="42" t="s">
        <v>56</v>
      </c>
      <c r="G2" s="43" t="e">
        <f>#REF!</f>
        <v>#REF!</v>
      </c>
      <c r="H2" s="43" t="e">
        <f>G2+1</f>
        <v>#REF!</v>
      </c>
      <c r="I2" s="43" t="e">
        <f t="shared" ref="I2:AG2" si="0">H2+1</f>
        <v>#REF!</v>
      </c>
      <c r="J2" s="43" t="e">
        <f t="shared" si="0"/>
        <v>#REF!</v>
      </c>
      <c r="K2" s="43" t="e">
        <f t="shared" si="0"/>
        <v>#REF!</v>
      </c>
      <c r="L2" s="43" t="e">
        <f t="shared" si="0"/>
        <v>#REF!</v>
      </c>
      <c r="M2" s="43" t="e">
        <f t="shared" si="0"/>
        <v>#REF!</v>
      </c>
      <c r="N2" s="43" t="e">
        <f t="shared" si="0"/>
        <v>#REF!</v>
      </c>
      <c r="O2" s="43" t="e">
        <f t="shared" si="0"/>
        <v>#REF!</v>
      </c>
      <c r="P2" s="43" t="e">
        <f t="shared" si="0"/>
        <v>#REF!</v>
      </c>
      <c r="Q2" s="43" t="e">
        <f t="shared" si="0"/>
        <v>#REF!</v>
      </c>
      <c r="R2" s="43" t="e">
        <f t="shared" si="0"/>
        <v>#REF!</v>
      </c>
      <c r="S2" s="43" t="e">
        <f t="shared" si="0"/>
        <v>#REF!</v>
      </c>
      <c r="T2" s="43" t="e">
        <f t="shared" si="0"/>
        <v>#REF!</v>
      </c>
      <c r="U2" s="43" t="e">
        <f t="shared" si="0"/>
        <v>#REF!</v>
      </c>
      <c r="V2" s="43" t="e">
        <f t="shared" si="0"/>
        <v>#REF!</v>
      </c>
      <c r="W2" s="43" t="e">
        <f t="shared" si="0"/>
        <v>#REF!</v>
      </c>
      <c r="X2" s="43" t="e">
        <f t="shared" si="0"/>
        <v>#REF!</v>
      </c>
      <c r="Y2" s="43" t="e">
        <f t="shared" si="0"/>
        <v>#REF!</v>
      </c>
      <c r="Z2" s="43" t="e">
        <f t="shared" si="0"/>
        <v>#REF!</v>
      </c>
      <c r="AA2" s="43" t="e">
        <f t="shared" si="0"/>
        <v>#REF!</v>
      </c>
      <c r="AB2" s="43" t="e">
        <f t="shared" si="0"/>
        <v>#REF!</v>
      </c>
      <c r="AC2" s="43" t="e">
        <f t="shared" si="0"/>
        <v>#REF!</v>
      </c>
      <c r="AD2" s="43" t="e">
        <f t="shared" si="0"/>
        <v>#REF!</v>
      </c>
      <c r="AE2" s="43" t="e">
        <f t="shared" si="0"/>
        <v>#REF!</v>
      </c>
      <c r="AF2" s="43" t="e">
        <f t="shared" si="0"/>
        <v>#REF!</v>
      </c>
      <c r="AG2" s="43" t="e">
        <f t="shared" si="0"/>
        <v>#REF!</v>
      </c>
    </row>
    <row r="3" spans="1:33" s="47" customFormat="1" ht="42.75" customHeight="1" thickBot="1">
      <c r="A3" s="89" t="s">
        <v>57</v>
      </c>
      <c r="B3" s="113" t="s">
        <v>65</v>
      </c>
      <c r="C3" s="113" t="s">
        <v>63</v>
      </c>
      <c r="D3" s="113" t="s">
        <v>64</v>
      </c>
      <c r="E3" s="117" t="e">
        <f>k_III</f>
        <v>#REF!</v>
      </c>
      <c r="F3" s="115" t="s">
        <v>61</v>
      </c>
      <c r="G3" s="116" t="e">
        <f>#REF!</f>
        <v>#REF!</v>
      </c>
      <c r="H3" s="116" t="e">
        <f>#REF!</f>
        <v>#REF!</v>
      </c>
      <c r="I3" s="116" t="e">
        <f>#REF!</f>
        <v>#REF!</v>
      </c>
      <c r="J3" s="116" t="e">
        <f>#REF!</f>
        <v>#REF!</v>
      </c>
      <c r="K3" s="116" t="e">
        <f>#REF!</f>
        <v>#REF!</v>
      </c>
      <c r="L3" s="116" t="e">
        <f>#REF!</f>
        <v>#REF!</v>
      </c>
      <c r="M3" s="116" t="e">
        <f>#REF!</f>
        <v>#REF!</v>
      </c>
      <c r="N3" s="116" t="e">
        <f>#REF!</f>
        <v>#REF!</v>
      </c>
      <c r="O3" s="116" t="e">
        <f>#REF!</f>
        <v>#REF!</v>
      </c>
      <c r="P3" s="116" t="e">
        <f>#REF!</f>
        <v>#REF!</v>
      </c>
      <c r="Q3" s="116" t="e">
        <f>#REF!</f>
        <v>#REF!</v>
      </c>
      <c r="R3" s="116" t="e">
        <f>#REF!</f>
        <v>#REF!</v>
      </c>
      <c r="S3" s="116" t="e">
        <f>#REF!</f>
        <v>#REF!</v>
      </c>
      <c r="T3" s="116" t="e">
        <f>#REF!</f>
        <v>#REF!</v>
      </c>
      <c r="U3" s="116" t="e">
        <f>#REF!</f>
        <v>#REF!</v>
      </c>
      <c r="V3" s="116" t="e">
        <f>#REF!</f>
        <v>#REF!</v>
      </c>
      <c r="W3" s="116" t="e">
        <f>#REF!</f>
        <v>#REF!</v>
      </c>
      <c r="X3" s="116" t="e">
        <f>#REF!</f>
        <v>#REF!</v>
      </c>
      <c r="Y3" s="116" t="e">
        <f>#REF!</f>
        <v>#REF!</v>
      </c>
      <c r="Z3" s="116" t="e">
        <f>#REF!</f>
        <v>#REF!</v>
      </c>
      <c r="AA3" s="116" t="e">
        <f>#REF!</f>
        <v>#REF!</v>
      </c>
      <c r="AB3" s="116" t="e">
        <f>#REF!</f>
        <v>#REF!</v>
      </c>
      <c r="AC3" s="116" t="e">
        <f>#REF!</f>
        <v>#REF!</v>
      </c>
      <c r="AD3" s="116" t="e">
        <f>#REF!</f>
        <v>#REF!</v>
      </c>
      <c r="AE3" s="116" t="e">
        <f>#REF!</f>
        <v>#REF!</v>
      </c>
      <c r="AF3" s="116" t="e">
        <f>#REF!</f>
        <v>#REF!</v>
      </c>
      <c r="AG3" s="116" t="e">
        <f>#REF!</f>
        <v>#REF!</v>
      </c>
    </row>
    <row r="4" spans="1:33" ht="21.75" customHeight="1" thickBot="1">
      <c r="A4" s="60">
        <f>' oferty Cena brutto'!A4</f>
        <v>1</v>
      </c>
      <c r="B4" s="113">
        <v>20</v>
      </c>
      <c r="C4" s="113">
        <v>10</v>
      </c>
      <c r="D4" s="113">
        <v>0</v>
      </c>
      <c r="E4" s="98">
        <f>MAX(G4:AG4)</f>
        <v>0</v>
      </c>
      <c r="F4" s="77" t="str">
        <f>IF(E4&gt;0,IF(E4=G4,$G$3," ")&amp;IF(E4=H4,$H$3," ")&amp;IF(E4=I4,$I$3," ")&amp;IF(E4=J4,$J$3," ")&amp;IF(E4=K4,$K$3," ")&amp;IF(E4=L4,$L$3," ")&amp;IF(E4=M4,$M$3," ")&amp;IF(E4=N4,$N$3," ")&amp;IF(E4=O4,$O$3," ")&amp;IF(E4=P4,$P$3," ")&amp;IF(E4=Q4,$Q$3," ")&amp;IF(E4=R4,$R$3," ")&amp;IF(E4=S4,$S$3," ")&amp;IF(E4=T4,$T$3," ")&amp;IF(E4=U4,$U$3," ")&amp;IF(E4=V4,$V$3," ")&amp;IF(E4=W4,$W$3," ")&amp;IF(E4=X4,$X$3," ")&amp;IF(E4=Y4,$Y$3," ")&amp;IF(E4=Z4,$Z$3," ")&amp;IF(E4=AA4,$AA$3," ")&amp;IF(E4=AB4,$AB$3," ")&amp;IF(E4=AC4,$AC$3," ")&amp;IF(E4=AD4,$AD$3," ")&amp;IF(E4=AE4,$AE$3," ")&amp;IF(E4=AF4,$AF$3," ")&amp;IF(E4=AG4,$AG$3," "),"brak oferty")</f>
        <v>brak oferty</v>
      </c>
      <c r="G4" s="93"/>
      <c r="H4" s="93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21.75" customHeight="1">
      <c r="A5" s="60">
        <f>' oferty Cena brutto'!A5</f>
        <v>2</v>
      </c>
      <c r="B5" s="103">
        <f>m_i_p_k_III_A</f>
        <v>20</v>
      </c>
      <c r="C5" s="104">
        <f>m_i_p_k_III_B</f>
        <v>10</v>
      </c>
      <c r="D5" s="105">
        <f>m_i_p_k_III_C</f>
        <v>0</v>
      </c>
      <c r="E5" s="98">
        <f t="shared" ref="E5:E68" si="1">MIN(G5:AG5)</f>
        <v>0</v>
      </c>
      <c r="F5" s="77" t="str">
        <f t="shared" ref="F5:F67" si="2">IF(E5&gt;0,IF(E5=G5,$G$3," ")&amp;IF(E5=H5,$H$3," ")&amp;IF(E5=I5,$I$3," ")&amp;IF(E5=J5,$J$3," ")&amp;IF(E5=K5,$K$3," ")&amp;IF(E5=L5,$L$3," ")&amp;IF(E5=M5,$M$3," ")&amp;IF(E5=N5,$N$3," ")&amp;IF(E5=O5,$O$3," ")&amp;IF(E5=P5,$P$3," ")&amp;IF(E5=Q5,$Q$3," ")&amp;IF(E5=R5,$R$3," ")&amp;IF(E5=S5,$S$3," ")&amp;IF(E5=T5,$T$3," ")&amp;IF(E5=U5,$U$3," ")&amp;IF(E5=V5,$V$3," ")&amp;IF(E5=W5,$W$3," ")&amp;IF(E5=X5,$X$3," ")&amp;IF(E5=Y5,$Y$3," ")&amp;IF(E5=Z5,$Z$3," ")&amp;IF(E5=AA5,$AA$3," ")&amp;IF(E5=AB5,$AB$3," ")&amp;IF(E5=AC5,$AC$3," ")&amp;IF(E5=AD5,$AD$3," ")&amp;IF(E5=AE5,$AE$3," ")&amp;IF(E5=AF5,$AF$3," ")&amp;IF(E5=AG5,$AG$3," "),"brak oferty")</f>
        <v>brak oferty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21.75" customHeight="1">
      <c r="A6" s="60">
        <f>' oferty Cena brutto'!A6</f>
        <v>3</v>
      </c>
      <c r="B6" s="103">
        <v>20</v>
      </c>
      <c r="C6" s="104">
        <v>10</v>
      </c>
      <c r="D6" s="105">
        <v>0</v>
      </c>
      <c r="E6" s="98">
        <f>MIN(G6:AG6)</f>
        <v>0</v>
      </c>
      <c r="F6" s="77" t="str">
        <f t="shared" si="2"/>
        <v>brak oferty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ht="21.75" customHeight="1">
      <c r="A7" s="60">
        <f>' oferty Cena brutto'!A7</f>
        <v>4</v>
      </c>
      <c r="B7" s="103">
        <v>20</v>
      </c>
      <c r="C7" s="104">
        <v>10</v>
      </c>
      <c r="D7" s="105">
        <v>0</v>
      </c>
      <c r="E7" s="98">
        <f t="shared" si="1"/>
        <v>0</v>
      </c>
      <c r="F7" s="77" t="str">
        <f t="shared" si="2"/>
        <v>brak oferty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ht="21.75" customHeight="1">
      <c r="A8" s="60">
        <f>' oferty Cena brutto'!A8</f>
        <v>5</v>
      </c>
      <c r="B8" s="103">
        <v>20</v>
      </c>
      <c r="C8" s="104">
        <v>10</v>
      </c>
      <c r="D8" s="105">
        <v>0</v>
      </c>
      <c r="E8" s="98">
        <f t="shared" si="1"/>
        <v>0</v>
      </c>
      <c r="F8" s="77" t="str">
        <f t="shared" si="2"/>
        <v>brak oferty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3" ht="21.75" customHeight="1">
      <c r="A9" s="60">
        <f>' oferty Cena brutto'!A9</f>
        <v>6</v>
      </c>
      <c r="B9" s="103">
        <v>20</v>
      </c>
      <c r="C9" s="104">
        <v>10</v>
      </c>
      <c r="D9" s="105">
        <v>0</v>
      </c>
      <c r="E9" s="98">
        <f t="shared" si="1"/>
        <v>0</v>
      </c>
      <c r="F9" s="77" t="str">
        <f t="shared" si="2"/>
        <v>brak oferty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</row>
    <row r="10" spans="1:33" ht="21.75" customHeight="1">
      <c r="A10" s="60">
        <f>' oferty Cena brutto'!A10</f>
        <v>7</v>
      </c>
      <c r="B10" s="103">
        <v>20</v>
      </c>
      <c r="C10" s="104">
        <v>10</v>
      </c>
      <c r="D10" s="105">
        <v>0</v>
      </c>
      <c r="E10" s="98">
        <f t="shared" si="1"/>
        <v>0</v>
      </c>
      <c r="F10" s="77" t="str">
        <f t="shared" si="2"/>
        <v>brak oferty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ht="21.75" customHeight="1">
      <c r="A11" s="60">
        <f>' oferty Cena brutto'!A11</f>
        <v>8</v>
      </c>
      <c r="B11" s="103">
        <v>20</v>
      </c>
      <c r="C11" s="104">
        <v>10</v>
      </c>
      <c r="D11" s="105">
        <v>0</v>
      </c>
      <c r="E11" s="98">
        <f t="shared" si="1"/>
        <v>0</v>
      </c>
      <c r="F11" s="77" t="str">
        <f t="shared" si="2"/>
        <v>brak oferty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ht="21.75" customHeight="1">
      <c r="A12" s="60">
        <f>' oferty Cena brutto'!A12</f>
        <v>9</v>
      </c>
      <c r="B12" s="103">
        <v>20</v>
      </c>
      <c r="C12" s="104">
        <v>10</v>
      </c>
      <c r="D12" s="105">
        <v>0</v>
      </c>
      <c r="E12" s="98">
        <f t="shared" si="1"/>
        <v>0</v>
      </c>
      <c r="F12" s="77" t="str">
        <f t="shared" si="2"/>
        <v>brak oferty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</row>
    <row r="13" spans="1:33" ht="21.75" customHeight="1">
      <c r="A13" s="60">
        <f>' oferty Cena brutto'!A13</f>
        <v>10</v>
      </c>
      <c r="B13" s="103">
        <v>20</v>
      </c>
      <c r="C13" s="104">
        <v>10</v>
      </c>
      <c r="D13" s="105">
        <v>0</v>
      </c>
      <c r="E13" s="98">
        <f t="shared" si="1"/>
        <v>0</v>
      </c>
      <c r="F13" s="77" t="str">
        <f t="shared" si="2"/>
        <v>brak oferty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ht="21.75" customHeight="1">
      <c r="A14" s="60">
        <f>' oferty Cena brutto'!A14</f>
        <v>11</v>
      </c>
      <c r="B14" s="103">
        <v>20</v>
      </c>
      <c r="C14" s="104">
        <v>10</v>
      </c>
      <c r="D14" s="105">
        <v>0</v>
      </c>
      <c r="E14" s="98">
        <f t="shared" si="1"/>
        <v>0</v>
      </c>
      <c r="F14" s="77" t="str">
        <f t="shared" si="2"/>
        <v>brak oferty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</row>
    <row r="15" spans="1:33" ht="21.75" customHeight="1">
      <c r="A15" s="60">
        <f>' oferty Cena brutto'!A15</f>
        <v>12</v>
      </c>
      <c r="B15" s="103">
        <v>20</v>
      </c>
      <c r="C15" s="104">
        <v>10</v>
      </c>
      <c r="D15" s="105">
        <v>0</v>
      </c>
      <c r="E15" s="98">
        <f t="shared" si="1"/>
        <v>0</v>
      </c>
      <c r="F15" s="77" t="str">
        <f t="shared" si="2"/>
        <v>brak oferty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3" ht="21.75" customHeight="1">
      <c r="A16" s="60">
        <f>' oferty Cena brutto'!A16</f>
        <v>13</v>
      </c>
      <c r="B16" s="103">
        <v>20</v>
      </c>
      <c r="C16" s="104">
        <v>10</v>
      </c>
      <c r="D16" s="105">
        <v>0</v>
      </c>
      <c r="E16" s="98">
        <f t="shared" si="1"/>
        <v>0</v>
      </c>
      <c r="F16" s="77" t="str">
        <f t="shared" si="2"/>
        <v>brak oferty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1:33" ht="21.75" customHeight="1">
      <c r="A17" s="60">
        <f>' oferty Cena brutto'!A17</f>
        <v>14</v>
      </c>
      <c r="B17" s="103">
        <v>20</v>
      </c>
      <c r="C17" s="104">
        <v>10</v>
      </c>
      <c r="D17" s="105">
        <v>0</v>
      </c>
      <c r="E17" s="98">
        <f t="shared" si="1"/>
        <v>0</v>
      </c>
      <c r="F17" s="77" t="str">
        <f t="shared" si="2"/>
        <v>brak oferty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3" ht="21.75" customHeight="1">
      <c r="A18" s="60">
        <f>' oferty Cena brutto'!A18</f>
        <v>15</v>
      </c>
      <c r="B18" s="103">
        <v>20</v>
      </c>
      <c r="C18" s="104">
        <v>10</v>
      </c>
      <c r="D18" s="105">
        <v>0</v>
      </c>
      <c r="E18" s="98">
        <f t="shared" si="1"/>
        <v>0</v>
      </c>
      <c r="F18" s="77" t="str">
        <f t="shared" si="2"/>
        <v>brak oferty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ht="21.75" customHeight="1">
      <c r="A19" s="60">
        <f>' oferty Cena brutto'!A19</f>
        <v>16</v>
      </c>
      <c r="B19" s="103">
        <v>20</v>
      </c>
      <c r="C19" s="104">
        <v>10</v>
      </c>
      <c r="D19" s="105">
        <v>0</v>
      </c>
      <c r="E19" s="98">
        <f t="shared" si="1"/>
        <v>0</v>
      </c>
      <c r="F19" s="77" t="str">
        <f t="shared" si="2"/>
        <v>brak oferty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3" ht="21.75" customHeight="1">
      <c r="A20" s="60">
        <f>' oferty Cena brutto'!A20</f>
        <v>17</v>
      </c>
      <c r="B20" s="103">
        <v>20</v>
      </c>
      <c r="C20" s="104">
        <v>10</v>
      </c>
      <c r="D20" s="105">
        <v>0</v>
      </c>
      <c r="E20" s="98">
        <f t="shared" si="1"/>
        <v>0</v>
      </c>
      <c r="F20" s="77" t="str">
        <f t="shared" si="2"/>
        <v>brak oferty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3" ht="21.75" customHeight="1">
      <c r="A21" s="60">
        <f>' oferty Cena brutto'!A21</f>
        <v>18</v>
      </c>
      <c r="B21" s="103">
        <v>20</v>
      </c>
      <c r="C21" s="104">
        <v>10</v>
      </c>
      <c r="D21" s="105">
        <v>0</v>
      </c>
      <c r="E21" s="98">
        <f t="shared" si="1"/>
        <v>0</v>
      </c>
      <c r="F21" s="77" t="str">
        <f t="shared" si="2"/>
        <v>brak oferty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ht="21.75" customHeight="1">
      <c r="A22" s="60">
        <f>' oferty Cena brutto'!A22</f>
        <v>19</v>
      </c>
      <c r="B22" s="103">
        <v>20</v>
      </c>
      <c r="C22" s="104">
        <v>10</v>
      </c>
      <c r="D22" s="105">
        <v>0</v>
      </c>
      <c r="E22" s="98">
        <f t="shared" si="1"/>
        <v>0</v>
      </c>
      <c r="F22" s="77" t="str">
        <f t="shared" si="2"/>
        <v>brak oferty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ht="21.75" customHeight="1">
      <c r="A23" s="60">
        <f>' oferty Cena brutto'!A23</f>
        <v>20</v>
      </c>
      <c r="B23" s="103">
        <v>20</v>
      </c>
      <c r="C23" s="104">
        <v>10</v>
      </c>
      <c r="D23" s="105">
        <v>0</v>
      </c>
      <c r="E23" s="98">
        <f t="shared" si="1"/>
        <v>0</v>
      </c>
      <c r="F23" s="77" t="str">
        <f t="shared" si="2"/>
        <v>brak oferty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ht="21.75" customHeight="1">
      <c r="A24" s="60">
        <f>' oferty Cena brutto'!A24</f>
        <v>21</v>
      </c>
      <c r="B24" s="103">
        <v>20</v>
      </c>
      <c r="C24" s="104">
        <v>10</v>
      </c>
      <c r="D24" s="105">
        <v>0</v>
      </c>
      <c r="E24" s="98">
        <f t="shared" si="1"/>
        <v>0</v>
      </c>
      <c r="F24" s="77" t="str">
        <f t="shared" si="2"/>
        <v>brak oferty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</row>
    <row r="25" spans="1:33" ht="21.75" customHeight="1">
      <c r="A25" s="60">
        <f>' oferty Cena brutto'!A25</f>
        <v>22</v>
      </c>
      <c r="B25" s="103">
        <v>20</v>
      </c>
      <c r="C25" s="104">
        <v>10</v>
      </c>
      <c r="D25" s="105">
        <v>0</v>
      </c>
      <c r="E25" s="98">
        <f t="shared" si="1"/>
        <v>0</v>
      </c>
      <c r="F25" s="77" t="str">
        <f t="shared" si="2"/>
        <v>brak oferty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3" ht="21.75" customHeight="1">
      <c r="A26" s="60">
        <f>' oferty Cena brutto'!A26</f>
        <v>23</v>
      </c>
      <c r="B26" s="103">
        <v>20</v>
      </c>
      <c r="C26" s="104">
        <v>10</v>
      </c>
      <c r="D26" s="105">
        <v>0</v>
      </c>
      <c r="E26" s="98">
        <f t="shared" si="1"/>
        <v>0</v>
      </c>
      <c r="F26" s="77" t="str">
        <f t="shared" si="2"/>
        <v>brak oferty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1:33" ht="21.75" customHeight="1">
      <c r="A27" s="60">
        <f>' oferty Cena brutto'!A27</f>
        <v>24</v>
      </c>
      <c r="B27" s="103">
        <v>20</v>
      </c>
      <c r="C27" s="104">
        <v>10</v>
      </c>
      <c r="D27" s="105">
        <v>0</v>
      </c>
      <c r="E27" s="98">
        <f t="shared" si="1"/>
        <v>0</v>
      </c>
      <c r="F27" s="77" t="str">
        <f t="shared" si="2"/>
        <v>brak oferty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3" ht="21.75" customHeight="1">
      <c r="A28" s="60">
        <f>' oferty Cena brutto'!A28</f>
        <v>25</v>
      </c>
      <c r="B28" s="103">
        <v>20</v>
      </c>
      <c r="C28" s="104">
        <v>10</v>
      </c>
      <c r="D28" s="105">
        <v>0</v>
      </c>
      <c r="E28" s="98">
        <f t="shared" si="1"/>
        <v>0</v>
      </c>
      <c r="F28" s="77" t="str">
        <f t="shared" si="2"/>
        <v>brak oferty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</row>
    <row r="29" spans="1:33" ht="21.75" customHeight="1">
      <c r="A29" s="60">
        <f>' oferty Cena brutto'!A29</f>
        <v>26</v>
      </c>
      <c r="B29" s="103">
        <v>20</v>
      </c>
      <c r="C29" s="104">
        <v>10</v>
      </c>
      <c r="D29" s="105">
        <v>0</v>
      </c>
      <c r="E29" s="98">
        <f t="shared" si="1"/>
        <v>0</v>
      </c>
      <c r="F29" s="77" t="str">
        <f t="shared" si="2"/>
        <v>brak oferty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</row>
    <row r="30" spans="1:33" ht="21.75" customHeight="1">
      <c r="A30" s="60">
        <f>' oferty Cena brutto'!A30</f>
        <v>27</v>
      </c>
      <c r="B30" s="103">
        <v>20</v>
      </c>
      <c r="C30" s="104">
        <v>10</v>
      </c>
      <c r="D30" s="105">
        <v>0</v>
      </c>
      <c r="E30" s="98">
        <f t="shared" si="1"/>
        <v>0</v>
      </c>
      <c r="F30" s="77" t="str">
        <f t="shared" si="2"/>
        <v>brak oferty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</row>
    <row r="31" spans="1:33" ht="21.75" customHeight="1">
      <c r="A31" s="60">
        <f>' oferty Cena brutto'!A31</f>
        <v>28</v>
      </c>
      <c r="B31" s="103">
        <v>20</v>
      </c>
      <c r="C31" s="104">
        <v>10</v>
      </c>
      <c r="D31" s="105">
        <v>0</v>
      </c>
      <c r="E31" s="98">
        <f t="shared" si="1"/>
        <v>0</v>
      </c>
      <c r="F31" s="77" t="str">
        <f t="shared" si="2"/>
        <v>brak oferty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3" ht="21.75" customHeight="1">
      <c r="A32" s="60">
        <f>' oferty Cena brutto'!A32</f>
        <v>29</v>
      </c>
      <c r="B32" s="103">
        <v>20</v>
      </c>
      <c r="C32" s="104">
        <v>10</v>
      </c>
      <c r="D32" s="105">
        <v>0</v>
      </c>
      <c r="E32" s="98">
        <f t="shared" si="1"/>
        <v>0</v>
      </c>
      <c r="F32" s="77" t="str">
        <f t="shared" si="2"/>
        <v>brak oferty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ht="21.75" customHeight="1">
      <c r="A33" s="60">
        <f>' oferty Cena brutto'!A33</f>
        <v>30</v>
      </c>
      <c r="B33" s="103">
        <v>20</v>
      </c>
      <c r="C33" s="104">
        <v>10</v>
      </c>
      <c r="D33" s="105">
        <v>0</v>
      </c>
      <c r="E33" s="98">
        <f t="shared" si="1"/>
        <v>0</v>
      </c>
      <c r="F33" s="77" t="str">
        <f t="shared" si="2"/>
        <v>brak oferty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ht="21.75" customHeight="1">
      <c r="A34" s="60">
        <f>' oferty Cena brutto'!A34</f>
        <v>31</v>
      </c>
      <c r="B34" s="103">
        <v>20</v>
      </c>
      <c r="C34" s="104">
        <v>10</v>
      </c>
      <c r="D34" s="105">
        <v>0</v>
      </c>
      <c r="E34" s="98">
        <f t="shared" si="1"/>
        <v>0</v>
      </c>
      <c r="F34" s="77" t="str">
        <f t="shared" si="2"/>
        <v>brak oferty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21.75" customHeight="1">
      <c r="A35" s="60">
        <f>' oferty Cena brutto'!A35</f>
        <v>32</v>
      </c>
      <c r="B35" s="103">
        <v>20</v>
      </c>
      <c r="C35" s="104">
        <v>10</v>
      </c>
      <c r="D35" s="105">
        <v>0</v>
      </c>
      <c r="E35" s="98">
        <f t="shared" si="1"/>
        <v>0</v>
      </c>
      <c r="F35" s="77" t="str">
        <f t="shared" si="2"/>
        <v>brak oferty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ht="21.75" customHeight="1">
      <c r="A36" s="60">
        <f>' oferty Cena brutto'!A36</f>
        <v>33</v>
      </c>
      <c r="B36" s="103">
        <v>20</v>
      </c>
      <c r="C36" s="104">
        <v>10</v>
      </c>
      <c r="D36" s="105">
        <v>0</v>
      </c>
      <c r="E36" s="98">
        <f t="shared" si="1"/>
        <v>0</v>
      </c>
      <c r="F36" s="77" t="str">
        <f t="shared" si="2"/>
        <v>brak oferty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ht="21.75" customHeight="1">
      <c r="A37" s="60">
        <f>' oferty Cena brutto'!A37</f>
        <v>34</v>
      </c>
      <c r="B37" s="103">
        <v>20</v>
      </c>
      <c r="C37" s="104">
        <v>10</v>
      </c>
      <c r="D37" s="105">
        <v>0</v>
      </c>
      <c r="E37" s="98">
        <f t="shared" si="1"/>
        <v>0</v>
      </c>
      <c r="F37" s="77" t="str">
        <f t="shared" si="2"/>
        <v>brak oferty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ht="21.75" customHeight="1">
      <c r="A38" s="60">
        <f>' oferty Cena brutto'!A38</f>
        <v>35</v>
      </c>
      <c r="B38" s="103">
        <v>20</v>
      </c>
      <c r="C38" s="104">
        <v>10</v>
      </c>
      <c r="D38" s="105">
        <v>0</v>
      </c>
      <c r="E38" s="98">
        <f t="shared" si="1"/>
        <v>0</v>
      </c>
      <c r="F38" s="77" t="str">
        <f t="shared" si="2"/>
        <v>brak oferty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ht="21.75" customHeight="1">
      <c r="A39" s="60">
        <f>' oferty Cena brutto'!A39</f>
        <v>36</v>
      </c>
      <c r="B39" s="103">
        <v>20</v>
      </c>
      <c r="C39" s="104">
        <v>10</v>
      </c>
      <c r="D39" s="105">
        <v>0</v>
      </c>
      <c r="E39" s="98">
        <f t="shared" si="1"/>
        <v>0</v>
      </c>
      <c r="F39" s="77" t="str">
        <f t="shared" si="2"/>
        <v>brak oferty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ht="21.75" customHeight="1">
      <c r="A40" s="60">
        <f>' oferty Cena brutto'!A40</f>
        <v>37</v>
      </c>
      <c r="B40" s="103">
        <v>20</v>
      </c>
      <c r="C40" s="104">
        <v>10</v>
      </c>
      <c r="D40" s="105">
        <v>0</v>
      </c>
      <c r="E40" s="98">
        <f t="shared" si="1"/>
        <v>0</v>
      </c>
      <c r="F40" s="77" t="str">
        <f t="shared" si="2"/>
        <v>brak oferty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ht="21.75" customHeight="1">
      <c r="A41" s="60">
        <f>' oferty Cena brutto'!A41</f>
        <v>38</v>
      </c>
      <c r="B41" s="103">
        <v>20</v>
      </c>
      <c r="C41" s="104">
        <v>10</v>
      </c>
      <c r="D41" s="105">
        <v>0</v>
      </c>
      <c r="E41" s="98">
        <f t="shared" si="1"/>
        <v>0</v>
      </c>
      <c r="F41" s="77" t="str">
        <f t="shared" si="2"/>
        <v>brak oferty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ht="21.75" customHeight="1">
      <c r="A42" s="60">
        <f>' oferty Cena brutto'!A42</f>
        <v>39</v>
      </c>
      <c r="B42" s="103">
        <v>20</v>
      </c>
      <c r="C42" s="104">
        <v>10</v>
      </c>
      <c r="D42" s="105">
        <v>0</v>
      </c>
      <c r="E42" s="98">
        <f t="shared" si="1"/>
        <v>0</v>
      </c>
      <c r="F42" s="77" t="str">
        <f t="shared" si="2"/>
        <v>brak oferty</v>
      </c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ht="21.75" customHeight="1">
      <c r="A43" s="60">
        <f>' oferty Cena brutto'!A43</f>
        <v>40</v>
      </c>
      <c r="B43" s="103">
        <v>20</v>
      </c>
      <c r="C43" s="104">
        <v>10</v>
      </c>
      <c r="D43" s="105">
        <v>0</v>
      </c>
      <c r="E43" s="98">
        <f t="shared" si="1"/>
        <v>0</v>
      </c>
      <c r="F43" s="77" t="str">
        <f t="shared" si="2"/>
        <v>brak oferty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ht="21.75" customHeight="1">
      <c r="A44" s="60">
        <f>' oferty Cena brutto'!A44</f>
        <v>41</v>
      </c>
      <c r="B44" s="103">
        <v>20</v>
      </c>
      <c r="C44" s="104">
        <v>10</v>
      </c>
      <c r="D44" s="105">
        <v>0</v>
      </c>
      <c r="E44" s="98">
        <f t="shared" si="1"/>
        <v>0</v>
      </c>
      <c r="F44" s="77" t="str">
        <f t="shared" si="2"/>
        <v>brak oferty</v>
      </c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ht="21.75" customHeight="1">
      <c r="A45" s="60">
        <f>' oferty Cena brutto'!A45</f>
        <v>42</v>
      </c>
      <c r="B45" s="103">
        <v>20</v>
      </c>
      <c r="C45" s="104">
        <v>10</v>
      </c>
      <c r="D45" s="105">
        <v>0</v>
      </c>
      <c r="E45" s="98">
        <f t="shared" si="1"/>
        <v>0</v>
      </c>
      <c r="F45" s="77" t="str">
        <f t="shared" si="2"/>
        <v>brak oferty</v>
      </c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ht="21.75" customHeight="1">
      <c r="A46" s="60">
        <f>' oferty Cena brutto'!A46</f>
        <v>43</v>
      </c>
      <c r="B46" s="103">
        <v>20</v>
      </c>
      <c r="C46" s="104">
        <v>10</v>
      </c>
      <c r="D46" s="105">
        <v>0</v>
      </c>
      <c r="E46" s="98">
        <f t="shared" si="1"/>
        <v>0</v>
      </c>
      <c r="F46" s="77" t="str">
        <f t="shared" si="2"/>
        <v>brak oferty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ht="21.75" customHeight="1">
      <c r="A47" s="60">
        <f>' oferty Cena brutto'!A47</f>
        <v>44</v>
      </c>
      <c r="B47" s="103">
        <v>20</v>
      </c>
      <c r="C47" s="104">
        <v>10</v>
      </c>
      <c r="D47" s="105">
        <v>0</v>
      </c>
      <c r="E47" s="98">
        <f t="shared" si="1"/>
        <v>0</v>
      </c>
      <c r="F47" s="77" t="str">
        <f t="shared" si="2"/>
        <v>brak oferty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ht="21.75" customHeight="1">
      <c r="A48" s="60">
        <f>' oferty Cena brutto'!A48</f>
        <v>45</v>
      </c>
      <c r="B48" s="103">
        <v>20</v>
      </c>
      <c r="C48" s="104">
        <v>10</v>
      </c>
      <c r="D48" s="105">
        <v>0</v>
      </c>
      <c r="E48" s="98">
        <f t="shared" si="1"/>
        <v>0</v>
      </c>
      <c r="F48" s="77" t="str">
        <f t="shared" si="2"/>
        <v>brak oferty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ht="21.75" customHeight="1">
      <c r="A49" s="60">
        <f>' oferty Cena brutto'!A49</f>
        <v>46</v>
      </c>
      <c r="B49" s="103">
        <v>20</v>
      </c>
      <c r="C49" s="104">
        <v>10</v>
      </c>
      <c r="D49" s="105">
        <v>0</v>
      </c>
      <c r="E49" s="98">
        <f t="shared" si="1"/>
        <v>0</v>
      </c>
      <c r="F49" s="77" t="str">
        <f t="shared" si="2"/>
        <v>brak oferty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ht="21.75" customHeight="1">
      <c r="A50" s="60">
        <f>' oferty Cena brutto'!A50</f>
        <v>47</v>
      </c>
      <c r="B50" s="103">
        <v>20</v>
      </c>
      <c r="C50" s="104">
        <v>10</v>
      </c>
      <c r="D50" s="105">
        <v>0</v>
      </c>
      <c r="E50" s="98">
        <f t="shared" si="1"/>
        <v>0</v>
      </c>
      <c r="F50" s="77" t="str">
        <f t="shared" si="2"/>
        <v>brak oferty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ht="21.75" customHeight="1">
      <c r="A51" s="60">
        <f>' oferty Cena brutto'!A51</f>
        <v>48</v>
      </c>
      <c r="B51" s="103">
        <v>20</v>
      </c>
      <c r="C51" s="104">
        <v>10</v>
      </c>
      <c r="D51" s="105">
        <v>0</v>
      </c>
      <c r="E51" s="98">
        <f t="shared" si="1"/>
        <v>0</v>
      </c>
      <c r="F51" s="77" t="str">
        <f t="shared" si="2"/>
        <v>brak oferty</v>
      </c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21.75" customHeight="1">
      <c r="A52" s="60">
        <f>' oferty Cena brutto'!A52</f>
        <v>49</v>
      </c>
      <c r="B52" s="103">
        <v>20</v>
      </c>
      <c r="C52" s="104">
        <v>10</v>
      </c>
      <c r="D52" s="105">
        <v>0</v>
      </c>
      <c r="E52" s="98">
        <f t="shared" si="1"/>
        <v>0</v>
      </c>
      <c r="F52" s="77" t="str">
        <f t="shared" si="2"/>
        <v>brak oferty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ht="21.75" customHeight="1">
      <c r="A53" s="60">
        <f>' oferty Cena brutto'!A53</f>
        <v>50</v>
      </c>
      <c r="B53" s="103">
        <v>20</v>
      </c>
      <c r="C53" s="104">
        <v>10</v>
      </c>
      <c r="D53" s="105">
        <v>0</v>
      </c>
      <c r="E53" s="98">
        <f t="shared" si="1"/>
        <v>0</v>
      </c>
      <c r="F53" s="77" t="str">
        <f t="shared" si="2"/>
        <v>brak oferty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ht="21.75" customHeight="1">
      <c r="A54" s="60">
        <f>' oferty Cena brutto'!A54</f>
        <v>51</v>
      </c>
      <c r="B54" s="103">
        <v>20</v>
      </c>
      <c r="C54" s="104">
        <v>10</v>
      </c>
      <c r="D54" s="105">
        <v>0</v>
      </c>
      <c r="E54" s="98">
        <f t="shared" si="1"/>
        <v>0</v>
      </c>
      <c r="F54" s="77" t="str">
        <f t="shared" si="2"/>
        <v>brak oferty</v>
      </c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1:33" ht="21.75" customHeight="1">
      <c r="A55" s="60">
        <f>' oferty Cena brutto'!A55</f>
        <v>52</v>
      </c>
      <c r="B55" s="103">
        <v>20</v>
      </c>
      <c r="C55" s="104">
        <v>10</v>
      </c>
      <c r="D55" s="105">
        <v>0</v>
      </c>
      <c r="E55" s="98">
        <f t="shared" si="1"/>
        <v>0</v>
      </c>
      <c r="F55" s="77" t="str">
        <f t="shared" si="2"/>
        <v>brak oferty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ht="21.75" customHeight="1">
      <c r="A56" s="60">
        <f>' oferty Cena brutto'!A56</f>
        <v>53</v>
      </c>
      <c r="B56" s="103">
        <v>20</v>
      </c>
      <c r="C56" s="104">
        <v>10</v>
      </c>
      <c r="D56" s="105">
        <v>0</v>
      </c>
      <c r="E56" s="98">
        <f t="shared" si="1"/>
        <v>0</v>
      </c>
      <c r="F56" s="77" t="str">
        <f t="shared" si="2"/>
        <v>brak oferty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1:33" ht="21.75" customHeight="1">
      <c r="A57" s="60">
        <f>' oferty Cena brutto'!A57</f>
        <v>54</v>
      </c>
      <c r="B57" s="103">
        <v>20</v>
      </c>
      <c r="C57" s="104">
        <v>10</v>
      </c>
      <c r="D57" s="105">
        <v>0</v>
      </c>
      <c r="E57" s="98">
        <f t="shared" si="1"/>
        <v>0</v>
      </c>
      <c r="F57" s="77" t="str">
        <f t="shared" si="2"/>
        <v>brak oferty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1:33" ht="21.75" customHeight="1">
      <c r="A58" s="60">
        <f>' oferty Cena brutto'!A58</f>
        <v>55</v>
      </c>
      <c r="B58" s="103">
        <v>20</v>
      </c>
      <c r="C58" s="104">
        <v>10</v>
      </c>
      <c r="D58" s="105">
        <v>0</v>
      </c>
      <c r="E58" s="98">
        <f t="shared" si="1"/>
        <v>0</v>
      </c>
      <c r="F58" s="77" t="str">
        <f t="shared" si="2"/>
        <v>brak oferty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</row>
    <row r="59" spans="1:33" ht="21.75" customHeight="1">
      <c r="A59" s="60">
        <f>' oferty Cena brutto'!A59</f>
        <v>56</v>
      </c>
      <c r="B59" s="103">
        <v>20</v>
      </c>
      <c r="C59" s="104">
        <v>10</v>
      </c>
      <c r="D59" s="105">
        <v>0</v>
      </c>
      <c r="E59" s="98">
        <f t="shared" si="1"/>
        <v>0</v>
      </c>
      <c r="F59" s="77" t="str">
        <f t="shared" si="2"/>
        <v>brak oferty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1:33" ht="21.75" customHeight="1">
      <c r="A60" s="60">
        <f>' oferty Cena brutto'!A60</f>
        <v>57</v>
      </c>
      <c r="B60" s="103">
        <v>20</v>
      </c>
      <c r="C60" s="104">
        <v>10</v>
      </c>
      <c r="D60" s="105">
        <v>0</v>
      </c>
      <c r="E60" s="98">
        <f t="shared" si="1"/>
        <v>0</v>
      </c>
      <c r="F60" s="77" t="str">
        <f t="shared" si="2"/>
        <v>brak oferty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</row>
    <row r="61" spans="1:33" ht="21.75" customHeight="1">
      <c r="A61" s="60">
        <f>' oferty Cena brutto'!A61</f>
        <v>58</v>
      </c>
      <c r="B61" s="103">
        <v>20</v>
      </c>
      <c r="C61" s="104">
        <v>10</v>
      </c>
      <c r="D61" s="105">
        <v>0</v>
      </c>
      <c r="E61" s="98">
        <f t="shared" si="1"/>
        <v>0</v>
      </c>
      <c r="F61" s="77" t="str">
        <f t="shared" si="2"/>
        <v>brak oferty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</row>
    <row r="62" spans="1:33" ht="21.75" customHeight="1">
      <c r="A62" s="60">
        <f>' oferty Cena brutto'!A62</f>
        <v>59</v>
      </c>
      <c r="B62" s="103">
        <v>20</v>
      </c>
      <c r="C62" s="104">
        <v>10</v>
      </c>
      <c r="D62" s="105">
        <v>0</v>
      </c>
      <c r="E62" s="98">
        <f t="shared" si="1"/>
        <v>0</v>
      </c>
      <c r="F62" s="77" t="str">
        <f t="shared" si="2"/>
        <v>brak oferty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1:33" ht="21.75" customHeight="1">
      <c r="A63" s="60">
        <f>' oferty Cena brutto'!A63</f>
        <v>60</v>
      </c>
      <c r="B63" s="103">
        <v>20</v>
      </c>
      <c r="C63" s="104">
        <v>10</v>
      </c>
      <c r="D63" s="105">
        <v>0</v>
      </c>
      <c r="E63" s="98">
        <f t="shared" si="1"/>
        <v>0</v>
      </c>
      <c r="F63" s="77" t="str">
        <f t="shared" si="2"/>
        <v>brak oferty</v>
      </c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3" ht="21.75" customHeight="1">
      <c r="A64" s="60">
        <f>' oferty Cena brutto'!A64</f>
        <v>61</v>
      </c>
      <c r="B64" s="103">
        <v>20</v>
      </c>
      <c r="C64" s="104">
        <v>10</v>
      </c>
      <c r="D64" s="105">
        <v>0</v>
      </c>
      <c r="E64" s="98">
        <f t="shared" si="1"/>
        <v>0</v>
      </c>
      <c r="F64" s="77" t="str">
        <f t="shared" si="2"/>
        <v>brak oferty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4" ht="21.75" customHeight="1">
      <c r="A65" s="60">
        <f>' oferty Cena brutto'!A65</f>
        <v>62</v>
      </c>
      <c r="B65" s="103">
        <v>20</v>
      </c>
      <c r="C65" s="104">
        <v>10</v>
      </c>
      <c r="D65" s="105">
        <v>0</v>
      </c>
      <c r="E65" s="98">
        <f t="shared" si="1"/>
        <v>0</v>
      </c>
      <c r="F65" s="77" t="str">
        <f t="shared" si="2"/>
        <v>brak oferty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4" ht="21.75" customHeight="1">
      <c r="A66" s="60">
        <f>' oferty Cena brutto'!A66</f>
        <v>63</v>
      </c>
      <c r="B66" s="103">
        <v>20</v>
      </c>
      <c r="C66" s="104">
        <v>10</v>
      </c>
      <c r="D66" s="105">
        <v>0</v>
      </c>
      <c r="E66" s="98">
        <f t="shared" si="1"/>
        <v>0</v>
      </c>
      <c r="F66" s="77" t="str">
        <f t="shared" si="2"/>
        <v>brak oferty</v>
      </c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4" ht="21.75" customHeight="1">
      <c r="A67" s="60">
        <f>' oferty Cena brutto'!A67</f>
        <v>64</v>
      </c>
      <c r="B67" s="103">
        <v>20</v>
      </c>
      <c r="C67" s="104">
        <v>10</v>
      </c>
      <c r="D67" s="105">
        <v>0</v>
      </c>
      <c r="E67" s="98">
        <f t="shared" si="1"/>
        <v>0</v>
      </c>
      <c r="F67" s="77" t="str">
        <f t="shared" si="2"/>
        <v>brak oferty</v>
      </c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4" ht="21.75" customHeight="1">
      <c r="A68" s="60">
        <f>' oferty Cena brutto'!A68</f>
        <v>65</v>
      </c>
      <c r="B68" s="103">
        <v>20</v>
      </c>
      <c r="C68" s="104">
        <v>10</v>
      </c>
      <c r="D68" s="105">
        <v>0</v>
      </c>
      <c r="E68" s="98">
        <f t="shared" si="1"/>
        <v>0</v>
      </c>
      <c r="F68" s="77" t="str">
        <f t="shared" ref="F68" si="3">IF(E68&gt;0,IF(E68=G68,$G$3," ")&amp;IF(E68=H68,$H$3," ")&amp;IF(E68=I68,$I$3," ")&amp;IF(E68=J68,$J$3," ")&amp;IF(E68=K68,$K$3," ")&amp;IF(E68=L68,$L$3," ")&amp;IF(E68=M68,$M$3," ")&amp;IF(E68=N68,$N$3," ")&amp;IF(E68=O68,$O$3," ")&amp;IF(E68=P68,$P$3," ")&amp;IF(E68=Q68,$Q$3," ")&amp;IF(E68=R68,$R$3," ")&amp;IF(E68=S68,$S$3," ")&amp;IF(E68=T68,$T$3," ")&amp;IF(E68=U68,$U$3," ")&amp;IF(E68=V68,$V$3," ")&amp;IF(E68=W68,$W$3," ")&amp;IF(E68=X68,$X$3," ")&amp;IF(E68=Y68,$Y$3," ")&amp;IF(E68=Z68,$Z$3," ")&amp;IF(E68=AA68,$AA$3," ")&amp;IF(E68=AB68,$AB$3," ")&amp;IF(E68=AC68,$AC$3," ")&amp;IF(E68=AD68,$AD$3," ")&amp;IF(E68=AE68,$AE$3," ")&amp;IF(E68=AF68,$AF$3," ")&amp;IF(E68=AG68,$AG$3," "),"brak oferty")</f>
        <v>brak oferty</v>
      </c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4" ht="21.75" customHeight="1">
      <c r="B69" s="56"/>
      <c r="C69" s="56"/>
      <c r="D69" s="56"/>
      <c r="E69" s="99"/>
      <c r="F69" s="38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ht="21.75" customHeight="1">
      <c r="B70" s="56"/>
      <c r="C70" s="56"/>
      <c r="D70" s="56"/>
    </row>
    <row r="72" spans="1:34" ht="21.75" customHeight="1">
      <c r="A72" s="59"/>
    </row>
  </sheetData>
  <protectedRanges>
    <protectedRange algorithmName="SHA-512" hashValue="xfNqADw6iW7r1cVTnlGL85C+7PgAWukkke6ttUf6FVRg0Tu8m6+jbuMyAl2PzpU/f/jCUss43N8/ABAlzEL3kw==" saltValue="JpldvPkT5g1DSrlwOrrVxA==" spinCount="100000" sqref="G7:AG68 G4:H6 I5:AG6 A4:D68" name="oferty"/>
  </protectedRanges>
  <conditionalFormatting sqref="G4:AG68">
    <cfRule type="cellIs" dxfId="6" priority="1" operator="greaterThanOrEqual">
      <formula>10</formula>
    </cfRule>
    <cfRule type="cellIs" dxfId="5" priority="2" operator="between">
      <formula>9</formula>
      <formula>5</formula>
    </cfRule>
    <cfRule type="cellIs" dxfId="4" priority="3" operator="lessThan">
      <formula>5</formula>
    </cfRule>
    <cfRule type="cellIs" dxfId="3" priority="4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/>
  </sheetPr>
  <dimension ref="A1:AH72"/>
  <sheetViews>
    <sheetView topLeftCell="A59" workbookViewId="0">
      <selection activeCell="A69" sqref="A69:XFD472"/>
    </sheetView>
  </sheetViews>
  <sheetFormatPr defaultColWidth="9.1328125" defaultRowHeight="23.25" customHeight="1"/>
  <cols>
    <col min="1" max="3" width="15" style="68" customWidth="1"/>
    <col min="4" max="4" width="13.265625" style="69" customWidth="1"/>
    <col min="5" max="5" width="12.3984375" style="70" bestFit="1" customWidth="1"/>
    <col min="6" max="6" width="45.73046875" style="70" customWidth="1"/>
    <col min="7" max="33" width="14.73046875" style="71" customWidth="1"/>
    <col min="34" max="1018" width="9.86328125" style="33" customWidth="1"/>
    <col min="1019" max="16384" width="9.1328125" style="33"/>
  </cols>
  <sheetData>
    <row r="1" spans="1:33" ht="12.75" customHeight="1" thickBot="1"/>
    <row r="2" spans="1:33" ht="23.25" customHeight="1">
      <c r="A2" s="118" t="e">
        <f>#REF!</f>
        <v>#REF!</v>
      </c>
      <c r="B2" s="119" t="e">
        <f>k_III</f>
        <v>#REF!</v>
      </c>
      <c r="C2" s="119" t="e">
        <f>k_III</f>
        <v>#REF!</v>
      </c>
      <c r="D2" s="119" t="e">
        <f>k_III</f>
        <v>#REF!</v>
      </c>
      <c r="E2" s="102" t="e">
        <f>m_i_p_k_III</f>
        <v>#REF!</v>
      </c>
      <c r="F2" s="61" t="s">
        <v>56</v>
      </c>
      <c r="G2" s="62">
        <v>1</v>
      </c>
      <c r="H2" s="62">
        <f>G2+1</f>
        <v>2</v>
      </c>
      <c r="I2" s="62">
        <f t="shared" ref="I2:AG2" si="0">H2+1</f>
        <v>3</v>
      </c>
      <c r="J2" s="62">
        <f t="shared" si="0"/>
        <v>4</v>
      </c>
      <c r="K2" s="62">
        <f t="shared" si="0"/>
        <v>5</v>
      </c>
      <c r="L2" s="62">
        <f t="shared" si="0"/>
        <v>6</v>
      </c>
      <c r="M2" s="62">
        <f t="shared" si="0"/>
        <v>7</v>
      </c>
      <c r="N2" s="62">
        <f t="shared" si="0"/>
        <v>8</v>
      </c>
      <c r="O2" s="62">
        <f t="shared" si="0"/>
        <v>9</v>
      </c>
      <c r="P2" s="62">
        <f t="shared" si="0"/>
        <v>10</v>
      </c>
      <c r="Q2" s="62">
        <f t="shared" si="0"/>
        <v>11</v>
      </c>
      <c r="R2" s="62">
        <f t="shared" si="0"/>
        <v>12</v>
      </c>
      <c r="S2" s="62">
        <f t="shared" si="0"/>
        <v>13</v>
      </c>
      <c r="T2" s="62">
        <f t="shared" si="0"/>
        <v>14</v>
      </c>
      <c r="U2" s="62">
        <f t="shared" si="0"/>
        <v>15</v>
      </c>
      <c r="V2" s="62">
        <f t="shared" si="0"/>
        <v>16</v>
      </c>
      <c r="W2" s="62">
        <f t="shared" si="0"/>
        <v>17</v>
      </c>
      <c r="X2" s="62">
        <f t="shared" si="0"/>
        <v>18</v>
      </c>
      <c r="Y2" s="62">
        <f t="shared" si="0"/>
        <v>19</v>
      </c>
      <c r="Z2" s="62">
        <f t="shared" si="0"/>
        <v>20</v>
      </c>
      <c r="AA2" s="62">
        <f t="shared" si="0"/>
        <v>21</v>
      </c>
      <c r="AB2" s="62">
        <f t="shared" si="0"/>
        <v>22</v>
      </c>
      <c r="AC2" s="62">
        <f t="shared" si="0"/>
        <v>23</v>
      </c>
      <c r="AD2" s="62">
        <f t="shared" si="0"/>
        <v>24</v>
      </c>
      <c r="AE2" s="62">
        <f t="shared" si="0"/>
        <v>25</v>
      </c>
      <c r="AF2" s="62">
        <f t="shared" si="0"/>
        <v>26</v>
      </c>
      <c r="AG2" s="62">
        <f t="shared" si="0"/>
        <v>27</v>
      </c>
    </row>
    <row r="3" spans="1:33" s="72" customFormat="1" ht="81.75" customHeight="1">
      <c r="A3" s="63" t="s">
        <v>57</v>
      </c>
      <c r="B3" s="120" t="str">
        <f>' oferty kryterium wyboru III'!B3</f>
        <v>&gt;=10</v>
      </c>
      <c r="C3" s="120" t="str">
        <f>' oferty kryterium wyboru III'!C3</f>
        <v>&gt;=5&gt;10</v>
      </c>
      <c r="D3" s="120" t="str">
        <f>' oferty kryterium wyboru III'!D3</f>
        <v>&lt;5</v>
      </c>
      <c r="E3" s="114" t="e">
        <f>k_III</f>
        <v>#REF!</v>
      </c>
      <c r="F3" s="61" t="s">
        <v>61</v>
      </c>
      <c r="G3" s="64" t="str">
        <f>' oferty Cena brutto'!G3</f>
        <v>Boxmet Medical Sp. z o.o.</v>
      </c>
      <c r="H3" s="64" t="str">
        <f>' oferty Cena brutto'!H3</f>
        <v>Medifarm Sp. z o.o.</v>
      </c>
      <c r="I3" s="64" t="str">
        <f>' oferty Cena brutto'!I3</f>
        <v>Rovers Polska Sp. z o.o.</v>
      </c>
      <c r="J3" s="64" t="str">
        <f>' oferty Cena brutto'!J3</f>
        <v>Henry Kruse Sp. z o.o.</v>
      </c>
      <c r="K3" s="64" t="str">
        <f>' oferty Cena brutto'!K3</f>
        <v>Medasept Sp. z o.o.</v>
      </c>
      <c r="L3" s="64" t="str">
        <f>' oferty Cena brutto'!L3</f>
        <v>Emed Sp. z o.o. S.K.</v>
      </c>
      <c r="M3" s="64" t="str">
        <f>' oferty Cena brutto'!M3</f>
        <v>Optifarma Sp. z o.o. S.K.</v>
      </c>
      <c r="N3" s="64" t="str">
        <f>' oferty Cena brutto'!N3</f>
        <v>Skamex Sp. z o.o. S.K.</v>
      </c>
      <c r="O3" s="64" t="str">
        <f>' oferty Cena brutto'!O3</f>
        <v>Color Trading Sp. z o.o.</v>
      </c>
      <c r="P3" s="64" t="str">
        <f>' oferty Cena brutto'!P3</f>
        <v>Meditrade Polska Sp. z o.o.</v>
      </c>
      <c r="Q3" s="64" t="str">
        <f>' oferty Cena brutto'!Q3</f>
        <v>Polmil Sp. z o.o. SKA</v>
      </c>
      <c r="R3" s="64" t="str">
        <f>' oferty Cena brutto'!R3</f>
        <v>Salus International Sp. z o.o.</v>
      </c>
      <c r="S3" s="64" t="str">
        <f>' oferty Cena brutto'!S3</f>
        <v>Anmar Sp. z o.o. S.K.</v>
      </c>
      <c r="T3" s="64" t="str">
        <f>' oferty Cena brutto'!T3</f>
        <v>Sorimex Sp. z o.o. S.K.</v>
      </c>
      <c r="U3" s="64" t="str">
        <f>' oferty Cena brutto'!U3</f>
        <v>Balton Sp. z o.o.</v>
      </c>
      <c r="V3" s="64" t="str">
        <f>' oferty Cena brutto'!V3</f>
        <v xml:space="preserve">Jamro </v>
      </c>
      <c r="W3" s="64" t="str">
        <f>' oferty Cena brutto'!W3</f>
        <v>Medicus Sp. z o.o. S.K.A.</v>
      </c>
      <c r="X3" s="64" t="str">
        <f>' oferty Cena brutto'!X3</f>
        <v>Farum Sp. z o.o.</v>
      </c>
      <c r="Y3" s="64" t="str">
        <f>' oferty Cena brutto'!Y3</f>
        <v>Akme Sp. z o.o.</v>
      </c>
      <c r="Z3" s="64" t="str">
        <f>' oferty Cena brutto'!Z3</f>
        <v>Bowa International Sp. z o.o. S.K.</v>
      </c>
      <c r="AA3" s="64" t="str">
        <f>' oferty Cena brutto'!AA3</f>
        <v>Beryl Med Poland Sp. z o.o.</v>
      </c>
      <c r="AB3" s="64" t="str">
        <f>' oferty Cena brutto'!AB3</f>
        <v>Zarys International Group Sp. z o.o. S.K.</v>
      </c>
      <c r="AC3" s="64" t="str">
        <f>' oferty Cena brutto'!AC3</f>
        <v>Optimed Pro-Office S.J.</v>
      </c>
      <c r="AD3" s="64" t="str">
        <f>' oferty Cena brutto'!AD3</f>
        <v xml:space="preserve">Elektro Med </v>
      </c>
      <c r="AE3" s="64" t="str">
        <f>' oferty Cena brutto'!AE3</f>
        <v>Toruńskie Zakłady Materiałów Opatrunkowych S.A.</v>
      </c>
      <c r="AF3" s="64" t="str">
        <f>' oferty Cena brutto'!AF3</f>
        <v>Gin-Medical S.C.</v>
      </c>
      <c r="AG3" s="64" t="str">
        <f>' oferty Cena brutto'!AG3</f>
        <v>Konsorcjum Aesculap Chifa Sp. z o.o. i B.Braun Avitum Poland Sp. z o.o.</v>
      </c>
    </row>
    <row r="4" spans="1:33" ht="27" customHeight="1">
      <c r="A4" s="60">
        <f>' oferty Cena brutto'!A4</f>
        <v>1</v>
      </c>
      <c r="B4" s="103">
        <f t="shared" ref="B4:B67" si="1">m_i_p_k_III_A</f>
        <v>20</v>
      </c>
      <c r="C4" s="104">
        <f t="shared" ref="C4:C67" si="2">m_i_p_k_III_B</f>
        <v>10</v>
      </c>
      <c r="D4" s="105">
        <f t="shared" ref="D4:D67" si="3">m_i_p_k_III_C</f>
        <v>0</v>
      </c>
      <c r="E4" s="100">
        <f>MAX(G4:AG4)</f>
        <v>0</v>
      </c>
      <c r="F4" s="67" t="e">
        <f t="shared" ref="F4:F67" si="4">IF(m_i_p_k_III=G4,$G$3," ")&amp;IF(m_i_p_k_III=H4,$H$3," ")&amp;IF(m_i_p_k_III=I4,$I$3," ")&amp;IF(m_i_p_k_III=J4,$J$3," ")&amp;IF(m_i_p_k_III=K4,$K$3," ")&amp;IF(m_i_p_k_III=L4,$L$3," ")&amp;IF(m_i_p_k_III=M4,$M$3," ")&amp;IF(m_i_p_k_III=N4,$N$3," ")&amp;IF(m_i_p_k_III=O4,$O$3," ")&amp;IF(m_i_p_k_III=P4,$P$3," ")&amp;IF(m_i_p_k_III=Q4,$Q$3," ")&amp;IF(m_i_p_k_III=R4,$R$3," ")&amp;IF(m_i_p_k_III=S4,$S$3," ")&amp;IF(m_i_p_k_III=T4,$T$3," ")&amp;IF(m_i_p_k_III=U4,$U$3," ")&amp;IF(m_i_p_k_III=V4,$V$3," ")&amp;IF(m_i_p_k_III=W4,$W$3," ")&amp;IF(m_i_p_k_III=X4,$X$3," ")&amp;IF(m_i_p_k_III=Y4,$Y$3," ")&amp;IF(m_i_p_k_III=Z4,$Z$3," ")&amp;IF(m_i_p_k_III=AA4,$AA$3," ")&amp;IF(m_i_p_k_III=AB4,$AB$3," ")&amp;IF(m_i_p_k_III=AC4,$AC$3," ")&amp;IF(m_i_p_k_III=AD4,$AD$3," ")&amp;IF(m_i_p_k_III=AE4,$AE$3," ")&amp;IF(m_i_p_k_III=AF4,$AF$3," ")&amp;IF(m_i_p_k_III=AG4,$AG$3," ")</f>
        <v>#REF!</v>
      </c>
      <c r="G4" s="101">
        <f>IF(' oferty kryterium wyboru III'!G4&gt;=10,m_i_p_k_III_A,IF(' oferty kryterium wyboru III'!G4&gt;=5,m_i_p_k_III_B,IF(' oferty kryterium wyboru III'!G4&lt;5,m_i_p_k_III_C,)))</f>
        <v>0</v>
      </c>
      <c r="H4" s="101">
        <f>IF(' oferty kryterium wyboru III'!H4&gt;=10,m_i_p_k_III_A,IF(' oferty kryterium wyboru III'!H4&gt;=5,m_i_p_k_III_B,IF(' oferty kryterium wyboru III'!H4&lt;5,m_i_p_k_III_C,)))</f>
        <v>0</v>
      </c>
      <c r="I4" s="101">
        <f>IF(' oferty kryterium wyboru III'!I4&gt;=10,m_i_p_k_III_A,IF(' oferty kryterium wyboru III'!I4&gt;=5,m_i_p_k_III_B,IF(' oferty kryterium wyboru III'!I4&lt;5,m_i_p_k_III_C,)))</f>
        <v>0</v>
      </c>
      <c r="J4" s="101">
        <f>IF(' oferty kryterium wyboru III'!J4&gt;=10,m_i_p_k_III_A,IF(' oferty kryterium wyboru III'!J4&gt;=5,m_i_p_k_III_B,IF(' oferty kryterium wyboru III'!J4&lt;5,m_i_p_k_III_C,)))</f>
        <v>0</v>
      </c>
      <c r="K4" s="101">
        <f>IF(' oferty kryterium wyboru III'!K4&gt;=10,m_i_p_k_III_A,IF(' oferty kryterium wyboru III'!K4&gt;=5,m_i_p_k_III_B,IF(' oferty kryterium wyboru III'!K4&lt;5,m_i_p_k_III_C,)))</f>
        <v>0</v>
      </c>
      <c r="L4" s="101">
        <f>IF(' oferty kryterium wyboru III'!L4&gt;=10,m_i_p_k_III_A,IF(' oferty kryterium wyboru III'!L4&gt;=5,m_i_p_k_III_B,IF(' oferty kryterium wyboru III'!L4&lt;5,m_i_p_k_III_C,)))</f>
        <v>0</v>
      </c>
      <c r="M4" s="101">
        <f>IF(' oferty kryterium wyboru III'!M4&gt;=10,m_i_p_k_III_A,IF(' oferty kryterium wyboru III'!M4&gt;=5,m_i_p_k_III_B,IF(' oferty kryterium wyboru III'!M4&lt;5,m_i_p_k_III_C,)))</f>
        <v>0</v>
      </c>
      <c r="N4" s="101">
        <f>IF(' oferty kryterium wyboru III'!N4&gt;=10,m_i_p_k_III_A,IF(' oferty kryterium wyboru III'!N4&gt;=5,m_i_p_k_III_B,IF(' oferty kryterium wyboru III'!N4&lt;5,m_i_p_k_III_C,)))</f>
        <v>0</v>
      </c>
      <c r="O4" s="101">
        <f>IF(' oferty kryterium wyboru III'!O4&gt;=10,m_i_p_k_III_A,IF(' oferty kryterium wyboru III'!O4&gt;=5,m_i_p_k_III_B,IF(' oferty kryterium wyboru III'!O4&lt;5,m_i_p_k_III_C,)))</f>
        <v>0</v>
      </c>
      <c r="P4" s="101">
        <f>IF(' oferty kryterium wyboru III'!P4&gt;=10,m_i_p_k_III_A,IF(' oferty kryterium wyboru III'!P4&gt;=5,m_i_p_k_III_B,IF(' oferty kryterium wyboru III'!P4&lt;5,m_i_p_k_III_C,)))</f>
        <v>0</v>
      </c>
      <c r="Q4" s="101">
        <f>IF(' oferty kryterium wyboru III'!Q4&gt;=10,m_i_p_k_III_A,IF(' oferty kryterium wyboru III'!Q4&gt;=5,m_i_p_k_III_B,IF(' oferty kryterium wyboru III'!Q4&lt;5,m_i_p_k_III_C,)))</f>
        <v>0</v>
      </c>
      <c r="R4" s="101">
        <f>IF(' oferty kryterium wyboru III'!R4&gt;=10,m_i_p_k_III_A,IF(' oferty kryterium wyboru III'!R4&gt;=5,m_i_p_k_III_B,IF(' oferty kryterium wyboru III'!R4&lt;5,m_i_p_k_III_C,)))</f>
        <v>0</v>
      </c>
      <c r="S4" s="101">
        <f>IF(' oferty kryterium wyboru III'!S4&gt;=10,m_i_p_k_III_A,IF(' oferty kryterium wyboru III'!S4&gt;=5,m_i_p_k_III_B,IF(' oferty kryterium wyboru III'!S4&lt;5,m_i_p_k_III_C,)))</f>
        <v>0</v>
      </c>
      <c r="T4" s="101">
        <f>IF(' oferty kryterium wyboru III'!T4&gt;=10,m_i_p_k_III_A,IF(' oferty kryterium wyboru III'!T4&gt;=5,m_i_p_k_III_B,IF(' oferty kryterium wyboru III'!T4&lt;5,m_i_p_k_III_C,)))</f>
        <v>0</v>
      </c>
      <c r="U4" s="101">
        <f>IF(' oferty kryterium wyboru III'!U4&gt;=10,m_i_p_k_III_A,IF(' oferty kryterium wyboru III'!U4&gt;=5,m_i_p_k_III_B,IF(' oferty kryterium wyboru III'!U4&lt;5,m_i_p_k_III_C,)))</f>
        <v>0</v>
      </c>
      <c r="V4" s="101">
        <f>IF(' oferty kryterium wyboru III'!V4&gt;=10,m_i_p_k_III_A,IF(' oferty kryterium wyboru III'!V4&gt;=5,m_i_p_k_III_B,IF(' oferty kryterium wyboru III'!V4&lt;5,m_i_p_k_III_C,)))</f>
        <v>0</v>
      </c>
      <c r="W4" s="101">
        <f>IF(' oferty kryterium wyboru III'!W4&gt;=10,m_i_p_k_III_A,IF(' oferty kryterium wyboru III'!W4&gt;=5,m_i_p_k_III_B,IF(' oferty kryterium wyboru III'!W4&lt;5,m_i_p_k_III_C,)))</f>
        <v>0</v>
      </c>
      <c r="X4" s="101">
        <f>IF(' oferty kryterium wyboru III'!X4&gt;=10,m_i_p_k_III_A,IF(' oferty kryterium wyboru III'!X4&gt;=5,m_i_p_k_III_B,IF(' oferty kryterium wyboru III'!X4&lt;5,m_i_p_k_III_C,)))</f>
        <v>0</v>
      </c>
      <c r="Y4" s="101">
        <f>IF(' oferty kryterium wyboru III'!Y4&gt;=10,m_i_p_k_III_A,IF(' oferty kryterium wyboru III'!Y4&gt;=5,m_i_p_k_III_B,IF(' oferty kryterium wyboru III'!Y4&lt;5,m_i_p_k_III_C,)))</f>
        <v>0</v>
      </c>
      <c r="Z4" s="101">
        <f>IF(' oferty kryterium wyboru III'!Z4&gt;=10,m_i_p_k_III_A,IF(' oferty kryterium wyboru III'!Z4&gt;=5,m_i_p_k_III_B,IF(' oferty kryterium wyboru III'!Z4&lt;5,m_i_p_k_III_C,)))</f>
        <v>0</v>
      </c>
      <c r="AA4" s="101">
        <f>IF(' oferty kryterium wyboru III'!AA4&gt;=10,m_i_p_k_III_A,IF(' oferty kryterium wyboru III'!AA4&gt;=5,m_i_p_k_III_B,IF(' oferty kryterium wyboru III'!AA4&lt;5,m_i_p_k_III_C,)))</f>
        <v>0</v>
      </c>
      <c r="AB4" s="101">
        <f>IF(' oferty kryterium wyboru III'!AB4&gt;=10,m_i_p_k_III_A,IF(' oferty kryterium wyboru III'!AB4&gt;=5,m_i_p_k_III_B,IF(' oferty kryterium wyboru III'!AB4&lt;5,m_i_p_k_III_C,)))</f>
        <v>0</v>
      </c>
      <c r="AC4" s="101">
        <f>IF(' oferty kryterium wyboru III'!AC4&gt;=10,m_i_p_k_III_A,IF(' oferty kryterium wyboru III'!AC4&gt;=5,m_i_p_k_III_B,IF(' oferty kryterium wyboru III'!AC4&lt;5,m_i_p_k_III_C,)))</f>
        <v>0</v>
      </c>
      <c r="AD4" s="101">
        <f>IF(' oferty kryterium wyboru III'!AD4&gt;=10,m_i_p_k_III_A,IF(' oferty kryterium wyboru III'!AD4&gt;=5,m_i_p_k_III_B,IF(' oferty kryterium wyboru III'!AD4&lt;5,m_i_p_k_III_C,)))</f>
        <v>0</v>
      </c>
      <c r="AE4" s="101">
        <f>IF(' oferty kryterium wyboru III'!AE4&gt;=10,m_i_p_k_III_A,IF(' oferty kryterium wyboru III'!AE4&gt;=5,m_i_p_k_III_B,IF(' oferty kryterium wyboru III'!AE4&lt;5,m_i_p_k_III_C,)))</f>
        <v>0</v>
      </c>
      <c r="AF4" s="101">
        <f>IF(' oferty kryterium wyboru III'!AF4&gt;=10,m_i_p_k_III_A,IF(' oferty kryterium wyboru III'!AF4&gt;=5,m_i_p_k_III_B,IF(' oferty kryterium wyboru III'!AF4&lt;5,m_i_p_k_III_C,)))</f>
        <v>0</v>
      </c>
      <c r="AG4" s="101">
        <f>IF(' oferty kryterium wyboru III'!AG4&gt;=10,m_i_p_k_III_A,IF(' oferty kryterium wyboru III'!AG4&gt;=5,m_i_p_k_III_B,IF(' oferty kryterium wyboru III'!AG4&lt;5,m_i_p_k_III_C,)))</f>
        <v>0</v>
      </c>
    </row>
    <row r="5" spans="1:33" ht="27" customHeight="1">
      <c r="A5" s="60">
        <f>' oferty Cena brutto'!A5</f>
        <v>2</v>
      </c>
      <c r="B5" s="103">
        <f t="shared" si="1"/>
        <v>20</v>
      </c>
      <c r="C5" s="104">
        <f t="shared" si="2"/>
        <v>10</v>
      </c>
      <c r="D5" s="105">
        <f t="shared" si="3"/>
        <v>0</v>
      </c>
      <c r="E5" s="100">
        <f>MAX(G5:AG5)</f>
        <v>0</v>
      </c>
      <c r="F5" s="67" t="e">
        <f t="shared" si="4"/>
        <v>#REF!</v>
      </c>
      <c r="G5" s="101">
        <f>IF(' oferty kryterium wyboru III'!G5&gt;=10,m_i_p_k_III_A,IF(' oferty kryterium wyboru III'!G5&gt;=5,m_i_p_k_III_B,IF(' oferty kryterium wyboru III'!G5&lt;5,m_i_p_k_III_C,)))</f>
        <v>0</v>
      </c>
      <c r="H5" s="101">
        <f>IF(' oferty kryterium wyboru III'!H5&gt;=10,m_i_p_k_III_A,IF(' oferty kryterium wyboru III'!H5&gt;=5,m_i_p_k_III_B,IF(' oferty kryterium wyboru III'!H5&lt;5,m_i_p_k_III_C,)))</f>
        <v>0</v>
      </c>
      <c r="I5" s="101">
        <f>IF(' oferty kryterium wyboru III'!I5&gt;=10,m_i_p_k_III_A,IF(' oferty kryterium wyboru III'!I5&gt;=5,m_i_p_k_III_B,IF(' oferty kryterium wyboru III'!I5&lt;5,m_i_p_k_III_C,)))</f>
        <v>0</v>
      </c>
      <c r="J5" s="101">
        <f>IF(' oferty kryterium wyboru III'!J5&gt;=10,m_i_p_k_III_A,IF(' oferty kryterium wyboru III'!J5&gt;=5,m_i_p_k_III_B,IF(' oferty kryterium wyboru III'!J5&lt;5,m_i_p_k_III_C,)))</f>
        <v>0</v>
      </c>
      <c r="K5" s="101">
        <f>IF(' oferty kryterium wyboru III'!K5&gt;=10,m_i_p_k_III_A,IF(' oferty kryterium wyboru III'!K5&gt;=5,m_i_p_k_III_B,IF(' oferty kryterium wyboru III'!K5&lt;5,m_i_p_k_III_C,)))</f>
        <v>0</v>
      </c>
      <c r="L5" s="101">
        <f>IF(' oferty kryterium wyboru III'!L5&gt;=10,m_i_p_k_III_A,IF(' oferty kryterium wyboru III'!L5&gt;=5,m_i_p_k_III_B,IF(' oferty kryterium wyboru III'!L5&lt;5,m_i_p_k_III_C,)))</f>
        <v>0</v>
      </c>
      <c r="M5" s="101">
        <f>IF(' oferty kryterium wyboru III'!M5&gt;=10,m_i_p_k_III_A,IF(' oferty kryterium wyboru III'!M5&gt;=5,m_i_p_k_III_B,IF(' oferty kryterium wyboru III'!M5&lt;5,m_i_p_k_III_C,)))</f>
        <v>0</v>
      </c>
      <c r="N5" s="101">
        <f>IF(' oferty kryterium wyboru III'!N5&gt;=10,m_i_p_k_III_A,IF(' oferty kryterium wyboru III'!N5&gt;=5,m_i_p_k_III_B,IF(' oferty kryterium wyboru III'!N5&lt;5,m_i_p_k_III_C,)))</f>
        <v>0</v>
      </c>
      <c r="O5" s="101">
        <f>IF(' oferty kryterium wyboru III'!O5&gt;=10,m_i_p_k_III_A,IF(' oferty kryterium wyboru III'!O5&gt;=5,m_i_p_k_III_B,IF(' oferty kryterium wyboru III'!O5&lt;5,m_i_p_k_III_C,)))</f>
        <v>0</v>
      </c>
      <c r="P5" s="101">
        <f>IF(' oferty kryterium wyboru III'!P5&gt;=10,m_i_p_k_III_A,IF(' oferty kryterium wyboru III'!P5&gt;=5,m_i_p_k_III_B,IF(' oferty kryterium wyboru III'!P5&lt;5,m_i_p_k_III_C,)))</f>
        <v>0</v>
      </c>
      <c r="Q5" s="101">
        <f>IF(' oferty kryterium wyboru III'!Q5&gt;=10,m_i_p_k_III_A,IF(' oferty kryterium wyboru III'!Q5&gt;=5,m_i_p_k_III_B,IF(' oferty kryterium wyboru III'!Q5&lt;5,m_i_p_k_III_C,)))</f>
        <v>0</v>
      </c>
      <c r="R5" s="101">
        <f>IF(' oferty kryterium wyboru III'!R5&gt;=10,m_i_p_k_III_A,IF(' oferty kryterium wyboru III'!R5&gt;=5,m_i_p_k_III_B,IF(' oferty kryterium wyboru III'!R5&lt;5,m_i_p_k_III_C,)))</f>
        <v>0</v>
      </c>
      <c r="S5" s="101">
        <f>IF(' oferty kryterium wyboru III'!S5&gt;=10,m_i_p_k_III_A,IF(' oferty kryterium wyboru III'!S5&gt;=5,m_i_p_k_III_B,IF(' oferty kryterium wyboru III'!S5&lt;5,m_i_p_k_III_C,)))</f>
        <v>0</v>
      </c>
      <c r="T5" s="101">
        <f>IF(' oferty kryterium wyboru III'!T5&gt;=10,m_i_p_k_III_A,IF(' oferty kryterium wyboru III'!T5&gt;=5,m_i_p_k_III_B,IF(' oferty kryterium wyboru III'!T5&lt;5,m_i_p_k_III_C,)))</f>
        <v>0</v>
      </c>
      <c r="U5" s="101">
        <f>IF(' oferty kryterium wyboru III'!U5&gt;=10,m_i_p_k_III_A,IF(' oferty kryterium wyboru III'!U5&gt;=5,m_i_p_k_III_B,IF(' oferty kryterium wyboru III'!U5&lt;5,m_i_p_k_III_C,)))</f>
        <v>0</v>
      </c>
      <c r="V5" s="101">
        <f>IF(' oferty kryterium wyboru III'!V5&gt;=10,m_i_p_k_III_A,IF(' oferty kryterium wyboru III'!V5&gt;=5,m_i_p_k_III_B,IF(' oferty kryterium wyboru III'!V5&lt;5,m_i_p_k_III_C,)))</f>
        <v>0</v>
      </c>
      <c r="W5" s="101">
        <f>IF(' oferty kryterium wyboru III'!W5&gt;=10,m_i_p_k_III_A,IF(' oferty kryterium wyboru III'!W5&gt;=5,m_i_p_k_III_B,IF(' oferty kryterium wyboru III'!W5&lt;5,m_i_p_k_III_C,)))</f>
        <v>0</v>
      </c>
      <c r="X5" s="101">
        <f>IF(' oferty kryterium wyboru III'!X5&gt;=10,m_i_p_k_III_A,IF(' oferty kryterium wyboru III'!X5&gt;=5,m_i_p_k_III_B,IF(' oferty kryterium wyboru III'!X5&lt;5,m_i_p_k_III_C,)))</f>
        <v>0</v>
      </c>
      <c r="Y5" s="101">
        <f>IF(' oferty kryterium wyboru III'!Y5&gt;=10,m_i_p_k_III_A,IF(' oferty kryterium wyboru III'!Y5&gt;=5,m_i_p_k_III_B,IF(' oferty kryterium wyboru III'!Y5&lt;5,m_i_p_k_III_C,)))</f>
        <v>0</v>
      </c>
      <c r="Z5" s="101">
        <f>IF(' oferty kryterium wyboru III'!Z5&gt;=10,m_i_p_k_III_A,IF(' oferty kryterium wyboru III'!Z5&gt;=5,m_i_p_k_III_B,IF(' oferty kryterium wyboru III'!Z5&lt;5,m_i_p_k_III_C,)))</f>
        <v>0</v>
      </c>
      <c r="AA5" s="101">
        <f>IF(' oferty kryterium wyboru III'!AA5&gt;=10,m_i_p_k_III_A,IF(' oferty kryterium wyboru III'!AA5&gt;=5,m_i_p_k_III_B,IF(' oferty kryterium wyboru III'!AA5&lt;5,m_i_p_k_III_C,)))</f>
        <v>0</v>
      </c>
      <c r="AB5" s="101">
        <f>IF(' oferty kryterium wyboru III'!AB5&gt;=10,m_i_p_k_III_A,IF(' oferty kryterium wyboru III'!AB5&gt;=5,m_i_p_k_III_B,IF(' oferty kryterium wyboru III'!AB5&lt;5,m_i_p_k_III_C,)))</f>
        <v>0</v>
      </c>
      <c r="AC5" s="101">
        <f>IF(' oferty kryterium wyboru III'!AC5&gt;=10,m_i_p_k_III_A,IF(' oferty kryterium wyboru III'!AC5&gt;=5,m_i_p_k_III_B,IF(' oferty kryterium wyboru III'!AC5&lt;5,m_i_p_k_III_C,)))</f>
        <v>0</v>
      </c>
      <c r="AD5" s="101">
        <f>IF(' oferty kryterium wyboru III'!AD5&gt;=10,m_i_p_k_III_A,IF(' oferty kryterium wyboru III'!AD5&gt;=5,m_i_p_k_III_B,IF(' oferty kryterium wyboru III'!AD5&lt;5,m_i_p_k_III_C,)))</f>
        <v>0</v>
      </c>
      <c r="AE5" s="101">
        <f>IF(' oferty kryterium wyboru III'!AE5&gt;=10,m_i_p_k_III_A,IF(' oferty kryterium wyboru III'!AE5&gt;=5,m_i_p_k_III_B,IF(' oferty kryterium wyboru III'!AE5&lt;5,m_i_p_k_III_C,)))</f>
        <v>0</v>
      </c>
      <c r="AF5" s="101">
        <f>IF(' oferty kryterium wyboru III'!AF5&gt;=10,m_i_p_k_III_A,IF(' oferty kryterium wyboru III'!AF5&gt;=5,m_i_p_k_III_B,IF(' oferty kryterium wyboru III'!AF5&lt;5,m_i_p_k_III_C,)))</f>
        <v>0</v>
      </c>
      <c r="AG5" s="101">
        <f>IF(' oferty kryterium wyboru III'!AG5&gt;=10,m_i_p_k_III_A,IF(' oferty kryterium wyboru III'!AG5&gt;=5,m_i_p_k_III_B,IF(' oferty kryterium wyboru III'!AG5&lt;5,m_i_p_k_III_C,)))</f>
        <v>0</v>
      </c>
    </row>
    <row r="6" spans="1:33" ht="27" customHeight="1">
      <c r="A6" s="60">
        <f>' oferty Cena brutto'!A6</f>
        <v>3</v>
      </c>
      <c r="B6" s="103">
        <f t="shared" si="1"/>
        <v>20</v>
      </c>
      <c r="C6" s="104">
        <f t="shared" si="2"/>
        <v>10</v>
      </c>
      <c r="D6" s="105">
        <f t="shared" si="3"/>
        <v>0</v>
      </c>
      <c r="E6" s="100">
        <f t="shared" ref="E6:E68" si="5">MAX(G6:AG6)</f>
        <v>0</v>
      </c>
      <c r="F6" s="67" t="e">
        <f t="shared" si="4"/>
        <v>#REF!</v>
      </c>
      <c r="G6" s="101">
        <f>IF(' oferty kryterium wyboru III'!G6&gt;=10,m_i_p_k_III_A,IF(' oferty kryterium wyboru III'!G6&gt;=5,m_i_p_k_III_B,IF(' oferty kryterium wyboru III'!G6&lt;5,m_i_p_k_III_C,)))</f>
        <v>0</v>
      </c>
      <c r="H6" s="101">
        <f>IF(' oferty kryterium wyboru III'!H6&gt;=10,m_i_p_k_III_A,IF(' oferty kryterium wyboru III'!H6&gt;=5,m_i_p_k_III_B,IF(' oferty kryterium wyboru III'!H6&lt;5,m_i_p_k_III_C,)))</f>
        <v>0</v>
      </c>
      <c r="I6" s="101">
        <f>IF(' oferty kryterium wyboru III'!I6&gt;=10,m_i_p_k_III_A,IF(' oferty kryterium wyboru III'!I6&gt;=5,m_i_p_k_III_B,IF(' oferty kryterium wyboru III'!I6&lt;5,m_i_p_k_III_C,)))</f>
        <v>0</v>
      </c>
      <c r="J6" s="101">
        <f>IF(' oferty kryterium wyboru III'!J6&gt;=10,m_i_p_k_III_A,IF(' oferty kryterium wyboru III'!J6&gt;=5,m_i_p_k_III_B,IF(' oferty kryterium wyboru III'!J6&lt;5,m_i_p_k_III_C,)))</f>
        <v>0</v>
      </c>
      <c r="K6" s="101">
        <f>IF(' oferty kryterium wyboru III'!K6&gt;=10,m_i_p_k_III_A,IF(' oferty kryterium wyboru III'!K6&gt;=5,m_i_p_k_III_B,IF(' oferty kryterium wyboru III'!K6&lt;5,m_i_p_k_III_C,)))</f>
        <v>0</v>
      </c>
      <c r="L6" s="101">
        <f>IF(' oferty kryterium wyboru III'!L6&gt;=10,m_i_p_k_III_A,IF(' oferty kryterium wyboru III'!L6&gt;=5,m_i_p_k_III_B,IF(' oferty kryterium wyboru III'!L6&lt;5,m_i_p_k_III_C,)))</f>
        <v>0</v>
      </c>
      <c r="M6" s="101">
        <f>IF(' oferty kryterium wyboru III'!M6&gt;=10,m_i_p_k_III_A,IF(' oferty kryterium wyboru III'!M6&gt;=5,m_i_p_k_III_B,IF(' oferty kryterium wyboru III'!M6&lt;5,m_i_p_k_III_C,)))</f>
        <v>0</v>
      </c>
      <c r="N6" s="101">
        <f>IF(' oferty kryterium wyboru III'!N6&gt;=10,m_i_p_k_III_A,IF(' oferty kryterium wyboru III'!N6&gt;=5,m_i_p_k_III_B,IF(' oferty kryterium wyboru III'!N6&lt;5,m_i_p_k_III_C,)))</f>
        <v>0</v>
      </c>
      <c r="O6" s="101">
        <f>IF(' oferty kryterium wyboru III'!O6&gt;=10,m_i_p_k_III_A,IF(' oferty kryterium wyboru III'!O6&gt;=5,m_i_p_k_III_B,IF(' oferty kryterium wyboru III'!O6&lt;5,m_i_p_k_III_C,)))</f>
        <v>0</v>
      </c>
      <c r="P6" s="101">
        <f>IF(' oferty kryterium wyboru III'!P6&gt;=10,m_i_p_k_III_A,IF(' oferty kryterium wyboru III'!P6&gt;=5,m_i_p_k_III_B,IF(' oferty kryterium wyboru III'!P6&lt;5,m_i_p_k_III_C,)))</f>
        <v>0</v>
      </c>
      <c r="Q6" s="101">
        <f>IF(' oferty kryterium wyboru III'!Q6&gt;=10,m_i_p_k_III_A,IF(' oferty kryterium wyboru III'!Q6&gt;=5,m_i_p_k_III_B,IF(' oferty kryterium wyboru III'!Q6&lt;5,m_i_p_k_III_C,)))</f>
        <v>0</v>
      </c>
      <c r="R6" s="101">
        <f>IF(' oferty kryterium wyboru III'!R6&gt;=10,m_i_p_k_III_A,IF(' oferty kryterium wyboru III'!R6&gt;=5,m_i_p_k_III_B,IF(' oferty kryterium wyboru III'!R6&lt;5,m_i_p_k_III_C,)))</f>
        <v>0</v>
      </c>
      <c r="S6" s="101">
        <f>IF(' oferty kryterium wyboru III'!S6&gt;=10,m_i_p_k_III_A,IF(' oferty kryterium wyboru III'!S6&gt;=5,m_i_p_k_III_B,IF(' oferty kryterium wyboru III'!S6&lt;5,m_i_p_k_III_C,)))</f>
        <v>0</v>
      </c>
      <c r="T6" s="101">
        <f>IF(' oferty kryterium wyboru III'!T6&gt;=10,m_i_p_k_III_A,IF(' oferty kryterium wyboru III'!T6&gt;=5,m_i_p_k_III_B,IF(' oferty kryterium wyboru III'!T6&lt;5,m_i_p_k_III_C,)))</f>
        <v>0</v>
      </c>
      <c r="U6" s="101">
        <f>IF(' oferty kryterium wyboru III'!U6&gt;=10,m_i_p_k_III_A,IF(' oferty kryterium wyboru III'!U6&gt;=5,m_i_p_k_III_B,IF(' oferty kryterium wyboru III'!U6&lt;5,m_i_p_k_III_C,)))</f>
        <v>0</v>
      </c>
      <c r="V6" s="101">
        <f>IF(' oferty kryterium wyboru III'!V6&gt;=10,m_i_p_k_III_A,IF(' oferty kryterium wyboru III'!V6&gt;=5,m_i_p_k_III_B,IF(' oferty kryterium wyboru III'!V6&lt;5,m_i_p_k_III_C,)))</f>
        <v>0</v>
      </c>
      <c r="W6" s="101">
        <f>IF(' oferty kryterium wyboru III'!W6&gt;=10,m_i_p_k_III_A,IF(' oferty kryterium wyboru III'!W6&gt;=5,m_i_p_k_III_B,IF(' oferty kryterium wyboru III'!W6&lt;5,m_i_p_k_III_C,)))</f>
        <v>0</v>
      </c>
      <c r="X6" s="101">
        <f>IF(' oferty kryterium wyboru III'!X6&gt;=10,m_i_p_k_III_A,IF(' oferty kryterium wyboru III'!X6&gt;=5,m_i_p_k_III_B,IF(' oferty kryterium wyboru III'!X6&lt;5,m_i_p_k_III_C,)))</f>
        <v>0</v>
      </c>
      <c r="Y6" s="101">
        <f>IF(' oferty kryterium wyboru III'!Y6&gt;=10,m_i_p_k_III_A,IF(' oferty kryterium wyboru III'!Y6&gt;=5,m_i_p_k_III_B,IF(' oferty kryterium wyboru III'!Y6&lt;5,m_i_p_k_III_C,)))</f>
        <v>0</v>
      </c>
      <c r="Z6" s="101">
        <f>IF(' oferty kryterium wyboru III'!Z6&gt;=10,m_i_p_k_III_A,IF(' oferty kryterium wyboru III'!Z6&gt;=5,m_i_p_k_III_B,IF(' oferty kryterium wyboru III'!Z6&lt;5,m_i_p_k_III_C,)))</f>
        <v>0</v>
      </c>
      <c r="AA6" s="101">
        <f>IF(' oferty kryterium wyboru III'!AA6&gt;=10,m_i_p_k_III_A,IF(' oferty kryterium wyboru III'!AA6&gt;=5,m_i_p_k_III_B,IF(' oferty kryterium wyboru III'!AA6&lt;5,m_i_p_k_III_C,)))</f>
        <v>0</v>
      </c>
      <c r="AB6" s="101">
        <f>IF(' oferty kryterium wyboru III'!AB6&gt;=10,m_i_p_k_III_A,IF(' oferty kryterium wyboru III'!AB6&gt;=5,m_i_p_k_III_B,IF(' oferty kryterium wyboru III'!AB6&lt;5,m_i_p_k_III_C,)))</f>
        <v>0</v>
      </c>
      <c r="AC6" s="101">
        <f>IF(' oferty kryterium wyboru III'!AC6&gt;=10,m_i_p_k_III_A,IF(' oferty kryterium wyboru III'!AC6&gt;=5,m_i_p_k_III_B,IF(' oferty kryterium wyboru III'!AC6&lt;5,m_i_p_k_III_C,)))</f>
        <v>0</v>
      </c>
      <c r="AD6" s="101">
        <f>IF(' oferty kryterium wyboru III'!AD6&gt;=10,m_i_p_k_III_A,IF(' oferty kryterium wyboru III'!AD6&gt;=5,m_i_p_k_III_B,IF(' oferty kryterium wyboru III'!AD6&lt;5,m_i_p_k_III_C,)))</f>
        <v>0</v>
      </c>
      <c r="AE6" s="101">
        <f>IF(' oferty kryterium wyboru III'!AE6&gt;=10,m_i_p_k_III_A,IF(' oferty kryterium wyboru III'!AE6&gt;=5,m_i_p_k_III_B,IF(' oferty kryterium wyboru III'!AE6&lt;5,m_i_p_k_III_C,)))</f>
        <v>0</v>
      </c>
      <c r="AF6" s="101">
        <f>IF(' oferty kryterium wyboru III'!AF6&gt;=10,m_i_p_k_III_A,IF(' oferty kryterium wyboru III'!AF6&gt;=5,m_i_p_k_III_B,IF(' oferty kryterium wyboru III'!AF6&lt;5,m_i_p_k_III_C,)))</f>
        <v>0</v>
      </c>
      <c r="AG6" s="101">
        <f>IF(' oferty kryterium wyboru III'!AG6&gt;=10,m_i_p_k_III_A,IF(' oferty kryterium wyboru III'!AG6&gt;=5,m_i_p_k_III_B,IF(' oferty kryterium wyboru III'!AG6&lt;5,m_i_p_k_III_C,)))</f>
        <v>0</v>
      </c>
    </row>
    <row r="7" spans="1:33" ht="27" customHeight="1">
      <c r="A7" s="60">
        <f>' oferty Cena brutto'!A7</f>
        <v>4</v>
      </c>
      <c r="B7" s="103">
        <f t="shared" si="1"/>
        <v>20</v>
      </c>
      <c r="C7" s="104">
        <f t="shared" si="2"/>
        <v>10</v>
      </c>
      <c r="D7" s="105">
        <f t="shared" si="3"/>
        <v>0</v>
      </c>
      <c r="E7" s="100">
        <f t="shared" si="5"/>
        <v>0</v>
      </c>
      <c r="F7" s="67" t="e">
        <f t="shared" si="4"/>
        <v>#REF!</v>
      </c>
      <c r="G7" s="101">
        <f>IF(' oferty kryterium wyboru III'!G7&gt;=10,m_i_p_k_III_A,IF(' oferty kryterium wyboru III'!G7&gt;=5,m_i_p_k_III_B,IF(' oferty kryterium wyboru III'!G7&lt;5,m_i_p_k_III_C,)))</f>
        <v>0</v>
      </c>
      <c r="H7" s="101">
        <f>IF(' oferty kryterium wyboru III'!H7&gt;=10,m_i_p_k_III_A,IF(' oferty kryterium wyboru III'!H7&gt;=5,m_i_p_k_III_B,IF(' oferty kryterium wyboru III'!H7&lt;5,m_i_p_k_III_C,)))</f>
        <v>0</v>
      </c>
      <c r="I7" s="101">
        <f>IF(' oferty kryterium wyboru III'!I7&gt;=10,m_i_p_k_III_A,IF(' oferty kryterium wyboru III'!I7&gt;=5,m_i_p_k_III_B,IF(' oferty kryterium wyboru III'!I7&lt;5,m_i_p_k_III_C,)))</f>
        <v>0</v>
      </c>
      <c r="J7" s="101">
        <f>IF(' oferty kryterium wyboru III'!J7&gt;=10,m_i_p_k_III_A,IF(' oferty kryterium wyboru III'!J7&gt;=5,m_i_p_k_III_B,IF(' oferty kryterium wyboru III'!J7&lt;5,m_i_p_k_III_C,)))</f>
        <v>0</v>
      </c>
      <c r="K7" s="101">
        <f>IF(' oferty kryterium wyboru III'!K7&gt;=10,m_i_p_k_III_A,IF(' oferty kryterium wyboru III'!K7&gt;=5,m_i_p_k_III_B,IF(' oferty kryterium wyboru III'!K7&lt;5,m_i_p_k_III_C,)))</f>
        <v>0</v>
      </c>
      <c r="L7" s="101">
        <f>IF(' oferty kryterium wyboru III'!L7&gt;=10,m_i_p_k_III_A,IF(' oferty kryterium wyboru III'!L7&gt;=5,m_i_p_k_III_B,IF(' oferty kryterium wyboru III'!L7&lt;5,m_i_p_k_III_C,)))</f>
        <v>0</v>
      </c>
      <c r="M7" s="101">
        <f>IF(' oferty kryterium wyboru III'!M7&gt;=10,m_i_p_k_III_A,IF(' oferty kryterium wyboru III'!M7&gt;=5,m_i_p_k_III_B,IF(' oferty kryterium wyboru III'!M7&lt;5,m_i_p_k_III_C,)))</f>
        <v>0</v>
      </c>
      <c r="N7" s="101">
        <f>IF(' oferty kryterium wyboru III'!N7&gt;=10,m_i_p_k_III_A,IF(' oferty kryterium wyboru III'!N7&gt;=5,m_i_p_k_III_B,IF(' oferty kryterium wyboru III'!N7&lt;5,m_i_p_k_III_C,)))</f>
        <v>0</v>
      </c>
      <c r="O7" s="101">
        <f>IF(' oferty kryterium wyboru III'!O7&gt;=10,m_i_p_k_III_A,IF(' oferty kryterium wyboru III'!O7&gt;=5,m_i_p_k_III_B,IF(' oferty kryterium wyboru III'!O7&lt;5,m_i_p_k_III_C,)))</f>
        <v>0</v>
      </c>
      <c r="P7" s="101">
        <f>IF(' oferty kryterium wyboru III'!P7&gt;=10,m_i_p_k_III_A,IF(' oferty kryterium wyboru III'!P7&gt;=5,m_i_p_k_III_B,IF(' oferty kryterium wyboru III'!P7&lt;5,m_i_p_k_III_C,)))</f>
        <v>0</v>
      </c>
      <c r="Q7" s="101">
        <f>IF(' oferty kryterium wyboru III'!Q7&gt;=10,m_i_p_k_III_A,IF(' oferty kryterium wyboru III'!Q7&gt;=5,m_i_p_k_III_B,IF(' oferty kryterium wyboru III'!Q7&lt;5,m_i_p_k_III_C,)))</f>
        <v>0</v>
      </c>
      <c r="R7" s="101">
        <f>IF(' oferty kryterium wyboru III'!R7&gt;=10,m_i_p_k_III_A,IF(' oferty kryterium wyboru III'!R7&gt;=5,m_i_p_k_III_B,IF(' oferty kryterium wyboru III'!R7&lt;5,m_i_p_k_III_C,)))</f>
        <v>0</v>
      </c>
      <c r="S7" s="101">
        <f>IF(' oferty kryterium wyboru III'!S7&gt;=10,m_i_p_k_III_A,IF(' oferty kryterium wyboru III'!S7&gt;=5,m_i_p_k_III_B,IF(' oferty kryterium wyboru III'!S7&lt;5,m_i_p_k_III_C,)))</f>
        <v>0</v>
      </c>
      <c r="T7" s="101">
        <f>IF(' oferty kryterium wyboru III'!T7&gt;=10,m_i_p_k_III_A,IF(' oferty kryterium wyboru III'!T7&gt;=5,m_i_p_k_III_B,IF(' oferty kryterium wyboru III'!T7&lt;5,m_i_p_k_III_C,)))</f>
        <v>0</v>
      </c>
      <c r="U7" s="101">
        <f>IF(' oferty kryterium wyboru III'!U7&gt;=10,m_i_p_k_III_A,IF(' oferty kryterium wyboru III'!U7&gt;=5,m_i_p_k_III_B,IF(' oferty kryterium wyboru III'!U7&lt;5,m_i_p_k_III_C,)))</f>
        <v>0</v>
      </c>
      <c r="V7" s="101">
        <f>IF(' oferty kryterium wyboru III'!V7&gt;=10,m_i_p_k_III_A,IF(' oferty kryterium wyboru III'!V7&gt;=5,m_i_p_k_III_B,IF(' oferty kryterium wyboru III'!V7&lt;5,m_i_p_k_III_C,)))</f>
        <v>0</v>
      </c>
      <c r="W7" s="101">
        <f>IF(' oferty kryterium wyboru III'!W7&gt;=10,m_i_p_k_III_A,IF(' oferty kryterium wyboru III'!W7&gt;=5,m_i_p_k_III_B,IF(' oferty kryterium wyboru III'!W7&lt;5,m_i_p_k_III_C,)))</f>
        <v>0</v>
      </c>
      <c r="X7" s="101">
        <f>IF(' oferty kryterium wyboru III'!X7&gt;=10,m_i_p_k_III_A,IF(' oferty kryterium wyboru III'!X7&gt;=5,m_i_p_k_III_B,IF(' oferty kryterium wyboru III'!X7&lt;5,m_i_p_k_III_C,)))</f>
        <v>0</v>
      </c>
      <c r="Y7" s="101">
        <f>IF(' oferty kryterium wyboru III'!Y7&gt;=10,m_i_p_k_III_A,IF(' oferty kryterium wyboru III'!Y7&gt;=5,m_i_p_k_III_B,IF(' oferty kryterium wyboru III'!Y7&lt;5,m_i_p_k_III_C,)))</f>
        <v>0</v>
      </c>
      <c r="Z7" s="101">
        <f>IF(' oferty kryterium wyboru III'!Z7&gt;=10,m_i_p_k_III_A,IF(' oferty kryterium wyboru III'!Z7&gt;=5,m_i_p_k_III_B,IF(' oferty kryterium wyboru III'!Z7&lt;5,m_i_p_k_III_C,)))</f>
        <v>0</v>
      </c>
      <c r="AA7" s="101">
        <f>IF(' oferty kryterium wyboru III'!AA7&gt;=10,m_i_p_k_III_A,IF(' oferty kryterium wyboru III'!AA7&gt;=5,m_i_p_k_III_B,IF(' oferty kryterium wyboru III'!AA7&lt;5,m_i_p_k_III_C,)))</f>
        <v>0</v>
      </c>
      <c r="AB7" s="101">
        <f>IF(' oferty kryterium wyboru III'!AB7&gt;=10,m_i_p_k_III_A,IF(' oferty kryterium wyboru III'!AB7&gt;=5,m_i_p_k_III_B,IF(' oferty kryterium wyboru III'!AB7&lt;5,m_i_p_k_III_C,)))</f>
        <v>0</v>
      </c>
      <c r="AC7" s="101">
        <f>IF(' oferty kryterium wyboru III'!AC7&gt;=10,m_i_p_k_III_A,IF(' oferty kryterium wyboru III'!AC7&gt;=5,m_i_p_k_III_B,IF(' oferty kryterium wyboru III'!AC7&lt;5,m_i_p_k_III_C,)))</f>
        <v>0</v>
      </c>
      <c r="AD7" s="101">
        <f>IF(' oferty kryterium wyboru III'!AD7&gt;=10,m_i_p_k_III_A,IF(' oferty kryterium wyboru III'!AD7&gt;=5,m_i_p_k_III_B,IF(' oferty kryterium wyboru III'!AD7&lt;5,m_i_p_k_III_C,)))</f>
        <v>0</v>
      </c>
      <c r="AE7" s="101">
        <f>IF(' oferty kryterium wyboru III'!AE7&gt;=10,m_i_p_k_III_A,IF(' oferty kryterium wyboru III'!AE7&gt;=5,m_i_p_k_III_B,IF(' oferty kryterium wyboru III'!AE7&lt;5,m_i_p_k_III_C,)))</f>
        <v>0</v>
      </c>
      <c r="AF7" s="101">
        <f>IF(' oferty kryterium wyboru III'!AF7&gt;=10,m_i_p_k_III_A,IF(' oferty kryterium wyboru III'!AF7&gt;=5,m_i_p_k_III_B,IF(' oferty kryterium wyboru III'!AF7&lt;5,m_i_p_k_III_C,)))</f>
        <v>0</v>
      </c>
      <c r="AG7" s="101">
        <f>IF(' oferty kryterium wyboru III'!AG7&gt;=10,m_i_p_k_III_A,IF(' oferty kryterium wyboru III'!AG7&gt;=5,m_i_p_k_III_B,IF(' oferty kryterium wyboru III'!AG7&lt;5,m_i_p_k_III_C,)))</f>
        <v>0</v>
      </c>
    </row>
    <row r="8" spans="1:33" ht="27" customHeight="1">
      <c r="A8" s="60">
        <f>' oferty Cena brutto'!A8</f>
        <v>5</v>
      </c>
      <c r="B8" s="103">
        <f t="shared" si="1"/>
        <v>20</v>
      </c>
      <c r="C8" s="104">
        <f t="shared" si="2"/>
        <v>10</v>
      </c>
      <c r="D8" s="105">
        <f t="shared" si="3"/>
        <v>0</v>
      </c>
      <c r="E8" s="100">
        <f t="shared" si="5"/>
        <v>0</v>
      </c>
      <c r="F8" s="67" t="e">
        <f t="shared" si="4"/>
        <v>#REF!</v>
      </c>
      <c r="G8" s="101">
        <f>IF(' oferty kryterium wyboru III'!G8&gt;=10,m_i_p_k_III_A,IF(' oferty kryterium wyboru III'!G8&gt;=5,m_i_p_k_III_B,IF(' oferty kryterium wyboru III'!G8&lt;5,m_i_p_k_III_C,)))</f>
        <v>0</v>
      </c>
      <c r="H8" s="101">
        <f>IF(' oferty kryterium wyboru III'!H8&gt;=10,m_i_p_k_III_A,IF(' oferty kryterium wyboru III'!H8&gt;=5,m_i_p_k_III_B,IF(' oferty kryterium wyboru III'!H8&lt;5,m_i_p_k_III_C,)))</f>
        <v>0</v>
      </c>
      <c r="I8" s="101">
        <f>IF(' oferty kryterium wyboru III'!I8&gt;=10,m_i_p_k_III_A,IF(' oferty kryterium wyboru III'!I8&gt;=5,m_i_p_k_III_B,IF(' oferty kryterium wyboru III'!I8&lt;5,m_i_p_k_III_C,)))</f>
        <v>0</v>
      </c>
      <c r="J8" s="101">
        <f>IF(' oferty kryterium wyboru III'!J8&gt;=10,m_i_p_k_III_A,IF(' oferty kryterium wyboru III'!J8&gt;=5,m_i_p_k_III_B,IF(' oferty kryterium wyboru III'!J8&lt;5,m_i_p_k_III_C,)))</f>
        <v>0</v>
      </c>
      <c r="K8" s="101">
        <f>IF(' oferty kryterium wyboru III'!K8&gt;=10,m_i_p_k_III_A,IF(' oferty kryterium wyboru III'!K8&gt;=5,m_i_p_k_III_B,IF(' oferty kryterium wyboru III'!K8&lt;5,m_i_p_k_III_C,)))</f>
        <v>0</v>
      </c>
      <c r="L8" s="101">
        <f>IF(' oferty kryterium wyboru III'!L8&gt;=10,m_i_p_k_III_A,IF(' oferty kryterium wyboru III'!L8&gt;=5,m_i_p_k_III_B,IF(' oferty kryterium wyboru III'!L8&lt;5,m_i_p_k_III_C,)))</f>
        <v>0</v>
      </c>
      <c r="M8" s="101">
        <f>IF(' oferty kryterium wyboru III'!M8&gt;=10,m_i_p_k_III_A,IF(' oferty kryterium wyboru III'!M8&gt;=5,m_i_p_k_III_B,IF(' oferty kryterium wyboru III'!M8&lt;5,m_i_p_k_III_C,)))</f>
        <v>0</v>
      </c>
      <c r="N8" s="101">
        <f>IF(' oferty kryterium wyboru III'!N8&gt;=10,m_i_p_k_III_A,IF(' oferty kryterium wyboru III'!N8&gt;=5,m_i_p_k_III_B,IF(' oferty kryterium wyboru III'!N8&lt;5,m_i_p_k_III_C,)))</f>
        <v>0</v>
      </c>
      <c r="O8" s="101">
        <f>IF(' oferty kryterium wyboru III'!O8&gt;=10,m_i_p_k_III_A,IF(' oferty kryterium wyboru III'!O8&gt;=5,m_i_p_k_III_B,IF(' oferty kryterium wyboru III'!O8&lt;5,m_i_p_k_III_C,)))</f>
        <v>0</v>
      </c>
      <c r="P8" s="101">
        <f>IF(' oferty kryterium wyboru III'!P8&gt;=10,m_i_p_k_III_A,IF(' oferty kryterium wyboru III'!P8&gt;=5,m_i_p_k_III_B,IF(' oferty kryterium wyboru III'!P8&lt;5,m_i_p_k_III_C,)))</f>
        <v>0</v>
      </c>
      <c r="Q8" s="101">
        <f>IF(' oferty kryterium wyboru III'!Q8&gt;=10,m_i_p_k_III_A,IF(' oferty kryterium wyboru III'!Q8&gt;=5,m_i_p_k_III_B,IF(' oferty kryterium wyboru III'!Q8&lt;5,m_i_p_k_III_C,)))</f>
        <v>0</v>
      </c>
      <c r="R8" s="101">
        <f>IF(' oferty kryterium wyboru III'!R8&gt;=10,m_i_p_k_III_A,IF(' oferty kryterium wyboru III'!R8&gt;=5,m_i_p_k_III_B,IF(' oferty kryterium wyboru III'!R8&lt;5,m_i_p_k_III_C,)))</f>
        <v>0</v>
      </c>
      <c r="S8" s="101">
        <f>IF(' oferty kryterium wyboru III'!S8&gt;=10,m_i_p_k_III_A,IF(' oferty kryterium wyboru III'!S8&gt;=5,m_i_p_k_III_B,IF(' oferty kryterium wyboru III'!S8&lt;5,m_i_p_k_III_C,)))</f>
        <v>0</v>
      </c>
      <c r="T8" s="101">
        <f>IF(' oferty kryterium wyboru III'!T8&gt;=10,m_i_p_k_III_A,IF(' oferty kryterium wyboru III'!T8&gt;=5,m_i_p_k_III_B,IF(' oferty kryterium wyboru III'!T8&lt;5,m_i_p_k_III_C,)))</f>
        <v>0</v>
      </c>
      <c r="U8" s="101">
        <f>IF(' oferty kryterium wyboru III'!U8&gt;=10,m_i_p_k_III_A,IF(' oferty kryterium wyboru III'!U8&gt;=5,m_i_p_k_III_B,IF(' oferty kryterium wyboru III'!U8&lt;5,m_i_p_k_III_C,)))</f>
        <v>0</v>
      </c>
      <c r="V8" s="101">
        <f>IF(' oferty kryterium wyboru III'!V8&gt;=10,m_i_p_k_III_A,IF(' oferty kryterium wyboru III'!V8&gt;=5,m_i_p_k_III_B,IF(' oferty kryterium wyboru III'!V8&lt;5,m_i_p_k_III_C,)))</f>
        <v>0</v>
      </c>
      <c r="W8" s="101">
        <f>IF(' oferty kryterium wyboru III'!W8&gt;=10,m_i_p_k_III_A,IF(' oferty kryterium wyboru III'!W8&gt;=5,m_i_p_k_III_B,IF(' oferty kryterium wyboru III'!W8&lt;5,m_i_p_k_III_C,)))</f>
        <v>0</v>
      </c>
      <c r="X8" s="101">
        <f>IF(' oferty kryterium wyboru III'!X8&gt;=10,m_i_p_k_III_A,IF(' oferty kryterium wyboru III'!X8&gt;=5,m_i_p_k_III_B,IF(' oferty kryterium wyboru III'!X8&lt;5,m_i_p_k_III_C,)))</f>
        <v>0</v>
      </c>
      <c r="Y8" s="101">
        <f>IF(' oferty kryterium wyboru III'!Y8&gt;=10,m_i_p_k_III_A,IF(' oferty kryterium wyboru III'!Y8&gt;=5,m_i_p_k_III_B,IF(' oferty kryterium wyboru III'!Y8&lt;5,m_i_p_k_III_C,)))</f>
        <v>0</v>
      </c>
      <c r="Z8" s="101">
        <f>IF(' oferty kryterium wyboru III'!Z8&gt;=10,m_i_p_k_III_A,IF(' oferty kryterium wyboru III'!Z8&gt;=5,m_i_p_k_III_B,IF(' oferty kryterium wyboru III'!Z8&lt;5,m_i_p_k_III_C,)))</f>
        <v>0</v>
      </c>
      <c r="AA8" s="101">
        <f>IF(' oferty kryterium wyboru III'!AA8&gt;=10,m_i_p_k_III_A,IF(' oferty kryterium wyboru III'!AA8&gt;=5,m_i_p_k_III_B,IF(' oferty kryterium wyboru III'!AA8&lt;5,m_i_p_k_III_C,)))</f>
        <v>0</v>
      </c>
      <c r="AB8" s="101">
        <f>IF(' oferty kryterium wyboru III'!AB8&gt;=10,m_i_p_k_III_A,IF(' oferty kryterium wyboru III'!AB8&gt;=5,m_i_p_k_III_B,IF(' oferty kryterium wyboru III'!AB8&lt;5,m_i_p_k_III_C,)))</f>
        <v>0</v>
      </c>
      <c r="AC8" s="101">
        <f>IF(' oferty kryterium wyboru III'!AC8&gt;=10,m_i_p_k_III_A,IF(' oferty kryterium wyboru III'!AC8&gt;=5,m_i_p_k_III_B,IF(' oferty kryterium wyboru III'!AC8&lt;5,m_i_p_k_III_C,)))</f>
        <v>0</v>
      </c>
      <c r="AD8" s="101">
        <f>IF(' oferty kryterium wyboru III'!AD8&gt;=10,m_i_p_k_III_A,IF(' oferty kryterium wyboru III'!AD8&gt;=5,m_i_p_k_III_B,IF(' oferty kryterium wyboru III'!AD8&lt;5,m_i_p_k_III_C,)))</f>
        <v>0</v>
      </c>
      <c r="AE8" s="101">
        <f>IF(' oferty kryterium wyboru III'!AE8&gt;=10,m_i_p_k_III_A,IF(' oferty kryterium wyboru III'!AE8&gt;=5,m_i_p_k_III_B,IF(' oferty kryterium wyboru III'!AE8&lt;5,m_i_p_k_III_C,)))</f>
        <v>0</v>
      </c>
      <c r="AF8" s="101">
        <f>IF(' oferty kryterium wyboru III'!AF8&gt;=10,m_i_p_k_III_A,IF(' oferty kryterium wyboru III'!AF8&gt;=5,m_i_p_k_III_B,IF(' oferty kryterium wyboru III'!AF8&lt;5,m_i_p_k_III_C,)))</f>
        <v>0</v>
      </c>
      <c r="AG8" s="101">
        <f>IF(' oferty kryterium wyboru III'!AG8&gt;=10,m_i_p_k_III_A,IF(' oferty kryterium wyboru III'!AG8&gt;=5,m_i_p_k_III_B,IF(' oferty kryterium wyboru III'!AG8&lt;5,m_i_p_k_III_C,)))</f>
        <v>0</v>
      </c>
    </row>
    <row r="9" spans="1:33" ht="27" customHeight="1">
      <c r="A9" s="60">
        <f>' oferty Cena brutto'!A9</f>
        <v>6</v>
      </c>
      <c r="B9" s="103">
        <f t="shared" si="1"/>
        <v>20</v>
      </c>
      <c r="C9" s="104">
        <f t="shared" si="2"/>
        <v>10</v>
      </c>
      <c r="D9" s="105">
        <f t="shared" si="3"/>
        <v>0</v>
      </c>
      <c r="E9" s="100">
        <f t="shared" si="5"/>
        <v>0</v>
      </c>
      <c r="F9" s="67" t="e">
        <f t="shared" si="4"/>
        <v>#REF!</v>
      </c>
      <c r="G9" s="101">
        <f>IF(' oferty kryterium wyboru III'!G9&gt;=10,m_i_p_k_III_A,IF(' oferty kryterium wyboru III'!G9&gt;=5,m_i_p_k_III_B,IF(' oferty kryterium wyboru III'!G9&lt;5,m_i_p_k_III_C,)))</f>
        <v>0</v>
      </c>
      <c r="H9" s="101">
        <f>IF(' oferty kryterium wyboru III'!H9&gt;=10,m_i_p_k_III_A,IF(' oferty kryterium wyboru III'!H9&gt;=5,m_i_p_k_III_B,IF(' oferty kryterium wyboru III'!H9&lt;5,m_i_p_k_III_C,)))</f>
        <v>0</v>
      </c>
      <c r="I9" s="101">
        <f>IF(' oferty kryterium wyboru III'!I9&gt;=10,m_i_p_k_III_A,IF(' oferty kryterium wyboru III'!I9&gt;=5,m_i_p_k_III_B,IF(' oferty kryterium wyboru III'!I9&lt;5,m_i_p_k_III_C,)))</f>
        <v>0</v>
      </c>
      <c r="J9" s="101">
        <f>IF(' oferty kryterium wyboru III'!J9&gt;=10,m_i_p_k_III_A,IF(' oferty kryterium wyboru III'!J9&gt;=5,m_i_p_k_III_B,IF(' oferty kryterium wyboru III'!J9&lt;5,m_i_p_k_III_C,)))</f>
        <v>0</v>
      </c>
      <c r="K9" s="101">
        <f>IF(' oferty kryterium wyboru III'!K9&gt;=10,m_i_p_k_III_A,IF(' oferty kryterium wyboru III'!K9&gt;=5,m_i_p_k_III_B,IF(' oferty kryterium wyboru III'!K9&lt;5,m_i_p_k_III_C,)))</f>
        <v>0</v>
      </c>
      <c r="L9" s="101">
        <f>IF(' oferty kryterium wyboru III'!L9&gt;=10,m_i_p_k_III_A,IF(' oferty kryterium wyboru III'!L9&gt;=5,m_i_p_k_III_B,IF(' oferty kryterium wyboru III'!L9&lt;5,m_i_p_k_III_C,)))</f>
        <v>0</v>
      </c>
      <c r="M9" s="101">
        <f>IF(' oferty kryterium wyboru III'!M9&gt;=10,m_i_p_k_III_A,IF(' oferty kryterium wyboru III'!M9&gt;=5,m_i_p_k_III_B,IF(' oferty kryterium wyboru III'!M9&lt;5,m_i_p_k_III_C,)))</f>
        <v>0</v>
      </c>
      <c r="N9" s="101">
        <f>IF(' oferty kryterium wyboru III'!N9&gt;=10,m_i_p_k_III_A,IF(' oferty kryterium wyboru III'!N9&gt;=5,m_i_p_k_III_B,IF(' oferty kryterium wyboru III'!N9&lt;5,m_i_p_k_III_C,)))</f>
        <v>0</v>
      </c>
      <c r="O9" s="101">
        <f>IF(' oferty kryterium wyboru III'!O9&gt;=10,m_i_p_k_III_A,IF(' oferty kryterium wyboru III'!O9&gt;=5,m_i_p_k_III_B,IF(' oferty kryterium wyboru III'!O9&lt;5,m_i_p_k_III_C,)))</f>
        <v>0</v>
      </c>
      <c r="P9" s="101">
        <f>IF(' oferty kryterium wyboru III'!P9&gt;=10,m_i_p_k_III_A,IF(' oferty kryterium wyboru III'!P9&gt;=5,m_i_p_k_III_B,IF(' oferty kryterium wyboru III'!P9&lt;5,m_i_p_k_III_C,)))</f>
        <v>0</v>
      </c>
      <c r="Q9" s="101">
        <f>IF(' oferty kryterium wyboru III'!Q9&gt;=10,m_i_p_k_III_A,IF(' oferty kryterium wyboru III'!Q9&gt;=5,m_i_p_k_III_B,IF(' oferty kryterium wyboru III'!Q9&lt;5,m_i_p_k_III_C,)))</f>
        <v>0</v>
      </c>
      <c r="R9" s="101">
        <f>IF(' oferty kryterium wyboru III'!R9&gt;=10,m_i_p_k_III_A,IF(' oferty kryterium wyboru III'!R9&gt;=5,m_i_p_k_III_B,IF(' oferty kryterium wyboru III'!R9&lt;5,m_i_p_k_III_C,)))</f>
        <v>0</v>
      </c>
      <c r="S9" s="101">
        <f>IF(' oferty kryterium wyboru III'!S9&gt;=10,m_i_p_k_III_A,IF(' oferty kryterium wyboru III'!S9&gt;=5,m_i_p_k_III_B,IF(' oferty kryterium wyboru III'!S9&lt;5,m_i_p_k_III_C,)))</f>
        <v>0</v>
      </c>
      <c r="T9" s="101">
        <f>IF(' oferty kryterium wyboru III'!T9&gt;=10,m_i_p_k_III_A,IF(' oferty kryterium wyboru III'!T9&gt;=5,m_i_p_k_III_B,IF(' oferty kryterium wyboru III'!T9&lt;5,m_i_p_k_III_C,)))</f>
        <v>0</v>
      </c>
      <c r="U9" s="101">
        <f>IF(' oferty kryterium wyboru III'!U9&gt;=10,m_i_p_k_III_A,IF(' oferty kryterium wyboru III'!U9&gt;=5,m_i_p_k_III_B,IF(' oferty kryterium wyboru III'!U9&lt;5,m_i_p_k_III_C,)))</f>
        <v>0</v>
      </c>
      <c r="V9" s="101">
        <f>IF(' oferty kryterium wyboru III'!V9&gt;=10,m_i_p_k_III_A,IF(' oferty kryterium wyboru III'!V9&gt;=5,m_i_p_k_III_B,IF(' oferty kryterium wyboru III'!V9&lt;5,m_i_p_k_III_C,)))</f>
        <v>0</v>
      </c>
      <c r="W9" s="101">
        <f>IF(' oferty kryterium wyboru III'!W9&gt;=10,m_i_p_k_III_A,IF(' oferty kryterium wyboru III'!W9&gt;=5,m_i_p_k_III_B,IF(' oferty kryterium wyboru III'!W9&lt;5,m_i_p_k_III_C,)))</f>
        <v>0</v>
      </c>
      <c r="X9" s="101">
        <f>IF(' oferty kryterium wyboru III'!X9&gt;=10,m_i_p_k_III_A,IF(' oferty kryterium wyboru III'!X9&gt;=5,m_i_p_k_III_B,IF(' oferty kryterium wyboru III'!X9&lt;5,m_i_p_k_III_C,)))</f>
        <v>0</v>
      </c>
      <c r="Y9" s="101">
        <f>IF(' oferty kryterium wyboru III'!Y9&gt;=10,m_i_p_k_III_A,IF(' oferty kryterium wyboru III'!Y9&gt;=5,m_i_p_k_III_B,IF(' oferty kryterium wyboru III'!Y9&lt;5,m_i_p_k_III_C,)))</f>
        <v>0</v>
      </c>
      <c r="Z9" s="101">
        <f>IF(' oferty kryterium wyboru III'!Z9&gt;=10,m_i_p_k_III_A,IF(' oferty kryterium wyboru III'!Z9&gt;=5,m_i_p_k_III_B,IF(' oferty kryterium wyboru III'!Z9&lt;5,m_i_p_k_III_C,)))</f>
        <v>0</v>
      </c>
      <c r="AA9" s="101">
        <f>IF(' oferty kryterium wyboru III'!AA9&gt;=10,m_i_p_k_III_A,IF(' oferty kryterium wyboru III'!AA9&gt;=5,m_i_p_k_III_B,IF(' oferty kryterium wyboru III'!AA9&lt;5,m_i_p_k_III_C,)))</f>
        <v>0</v>
      </c>
      <c r="AB9" s="101">
        <f>IF(' oferty kryterium wyboru III'!AB9&gt;=10,m_i_p_k_III_A,IF(' oferty kryterium wyboru III'!AB9&gt;=5,m_i_p_k_III_B,IF(' oferty kryterium wyboru III'!AB9&lt;5,m_i_p_k_III_C,)))</f>
        <v>0</v>
      </c>
      <c r="AC9" s="101">
        <f>IF(' oferty kryterium wyboru III'!AC9&gt;=10,m_i_p_k_III_A,IF(' oferty kryterium wyboru III'!AC9&gt;=5,m_i_p_k_III_B,IF(' oferty kryterium wyboru III'!AC9&lt;5,m_i_p_k_III_C,)))</f>
        <v>0</v>
      </c>
      <c r="AD9" s="101">
        <f>IF(' oferty kryterium wyboru III'!AD9&gt;=10,m_i_p_k_III_A,IF(' oferty kryterium wyboru III'!AD9&gt;=5,m_i_p_k_III_B,IF(' oferty kryterium wyboru III'!AD9&lt;5,m_i_p_k_III_C,)))</f>
        <v>0</v>
      </c>
      <c r="AE9" s="101">
        <f>IF(' oferty kryterium wyboru III'!AE9&gt;=10,m_i_p_k_III_A,IF(' oferty kryterium wyboru III'!AE9&gt;=5,m_i_p_k_III_B,IF(' oferty kryterium wyboru III'!AE9&lt;5,m_i_p_k_III_C,)))</f>
        <v>0</v>
      </c>
      <c r="AF9" s="101">
        <f>IF(' oferty kryterium wyboru III'!AF9&gt;=10,m_i_p_k_III_A,IF(' oferty kryterium wyboru III'!AF9&gt;=5,m_i_p_k_III_B,IF(' oferty kryterium wyboru III'!AF9&lt;5,m_i_p_k_III_C,)))</f>
        <v>0</v>
      </c>
      <c r="AG9" s="101">
        <f>IF(' oferty kryterium wyboru III'!AG9&gt;=10,m_i_p_k_III_A,IF(' oferty kryterium wyboru III'!AG9&gt;=5,m_i_p_k_III_B,IF(' oferty kryterium wyboru III'!AG9&lt;5,m_i_p_k_III_C,)))</f>
        <v>0</v>
      </c>
    </row>
    <row r="10" spans="1:33" ht="27" customHeight="1">
      <c r="A10" s="60">
        <f>' oferty Cena brutto'!A10</f>
        <v>7</v>
      </c>
      <c r="B10" s="103">
        <f t="shared" si="1"/>
        <v>20</v>
      </c>
      <c r="C10" s="104">
        <f t="shared" si="2"/>
        <v>10</v>
      </c>
      <c r="D10" s="105">
        <f t="shared" si="3"/>
        <v>0</v>
      </c>
      <c r="E10" s="100">
        <f t="shared" si="5"/>
        <v>0</v>
      </c>
      <c r="F10" s="67" t="e">
        <f t="shared" si="4"/>
        <v>#REF!</v>
      </c>
      <c r="G10" s="101">
        <f>IF(' oferty kryterium wyboru III'!G10&gt;=10,m_i_p_k_III_A,IF(' oferty kryterium wyboru III'!G10&gt;=5,m_i_p_k_III_B,IF(' oferty kryterium wyboru III'!G10&lt;5,m_i_p_k_III_C,)))</f>
        <v>0</v>
      </c>
      <c r="H10" s="101">
        <f>IF(' oferty kryterium wyboru III'!H10&gt;=10,m_i_p_k_III_A,IF(' oferty kryterium wyboru III'!H10&gt;=5,m_i_p_k_III_B,IF(' oferty kryterium wyboru III'!H10&lt;5,m_i_p_k_III_C,)))</f>
        <v>0</v>
      </c>
      <c r="I10" s="101">
        <f>IF(' oferty kryterium wyboru III'!I10&gt;=10,m_i_p_k_III_A,IF(' oferty kryterium wyboru III'!I10&gt;=5,m_i_p_k_III_B,IF(' oferty kryterium wyboru III'!I10&lt;5,m_i_p_k_III_C,)))</f>
        <v>0</v>
      </c>
      <c r="J10" s="101">
        <f>IF(' oferty kryterium wyboru III'!J10&gt;=10,m_i_p_k_III_A,IF(' oferty kryterium wyboru III'!J10&gt;=5,m_i_p_k_III_B,IF(' oferty kryterium wyboru III'!J10&lt;5,m_i_p_k_III_C,)))</f>
        <v>0</v>
      </c>
      <c r="K10" s="101">
        <f>IF(' oferty kryterium wyboru III'!K10&gt;=10,m_i_p_k_III_A,IF(' oferty kryterium wyboru III'!K10&gt;=5,m_i_p_k_III_B,IF(' oferty kryterium wyboru III'!K10&lt;5,m_i_p_k_III_C,)))</f>
        <v>0</v>
      </c>
      <c r="L10" s="101">
        <f>IF(' oferty kryterium wyboru III'!L10&gt;=10,m_i_p_k_III_A,IF(' oferty kryterium wyboru III'!L10&gt;=5,m_i_p_k_III_B,IF(' oferty kryterium wyboru III'!L10&lt;5,m_i_p_k_III_C,)))</f>
        <v>0</v>
      </c>
      <c r="M10" s="101">
        <f>IF(' oferty kryterium wyboru III'!M10&gt;=10,m_i_p_k_III_A,IF(' oferty kryterium wyboru III'!M10&gt;=5,m_i_p_k_III_B,IF(' oferty kryterium wyboru III'!M10&lt;5,m_i_p_k_III_C,)))</f>
        <v>0</v>
      </c>
      <c r="N10" s="101">
        <f>IF(' oferty kryterium wyboru III'!N10&gt;=10,m_i_p_k_III_A,IF(' oferty kryterium wyboru III'!N10&gt;=5,m_i_p_k_III_B,IF(' oferty kryterium wyboru III'!N10&lt;5,m_i_p_k_III_C,)))</f>
        <v>0</v>
      </c>
      <c r="O10" s="101">
        <f>IF(' oferty kryterium wyboru III'!O10&gt;=10,m_i_p_k_III_A,IF(' oferty kryterium wyboru III'!O10&gt;=5,m_i_p_k_III_B,IF(' oferty kryterium wyboru III'!O10&lt;5,m_i_p_k_III_C,)))</f>
        <v>0</v>
      </c>
      <c r="P10" s="101">
        <f>IF(' oferty kryterium wyboru III'!P10&gt;=10,m_i_p_k_III_A,IF(' oferty kryterium wyboru III'!P10&gt;=5,m_i_p_k_III_B,IF(' oferty kryterium wyboru III'!P10&lt;5,m_i_p_k_III_C,)))</f>
        <v>0</v>
      </c>
      <c r="Q10" s="101">
        <f>IF(' oferty kryterium wyboru III'!Q10&gt;=10,m_i_p_k_III_A,IF(' oferty kryterium wyboru III'!Q10&gt;=5,m_i_p_k_III_B,IF(' oferty kryterium wyboru III'!Q10&lt;5,m_i_p_k_III_C,)))</f>
        <v>0</v>
      </c>
      <c r="R10" s="101">
        <f>IF(' oferty kryterium wyboru III'!R10&gt;=10,m_i_p_k_III_A,IF(' oferty kryterium wyboru III'!R10&gt;=5,m_i_p_k_III_B,IF(' oferty kryterium wyboru III'!R10&lt;5,m_i_p_k_III_C,)))</f>
        <v>0</v>
      </c>
      <c r="S10" s="101">
        <f>IF(' oferty kryterium wyboru III'!S10&gt;=10,m_i_p_k_III_A,IF(' oferty kryterium wyboru III'!S10&gt;=5,m_i_p_k_III_B,IF(' oferty kryterium wyboru III'!S10&lt;5,m_i_p_k_III_C,)))</f>
        <v>0</v>
      </c>
      <c r="T10" s="101">
        <f>IF(' oferty kryterium wyboru III'!T10&gt;=10,m_i_p_k_III_A,IF(' oferty kryterium wyboru III'!T10&gt;=5,m_i_p_k_III_B,IF(' oferty kryterium wyboru III'!T10&lt;5,m_i_p_k_III_C,)))</f>
        <v>0</v>
      </c>
      <c r="U10" s="101">
        <f>IF(' oferty kryterium wyboru III'!U10&gt;=10,m_i_p_k_III_A,IF(' oferty kryterium wyboru III'!U10&gt;=5,m_i_p_k_III_B,IF(' oferty kryterium wyboru III'!U10&lt;5,m_i_p_k_III_C,)))</f>
        <v>0</v>
      </c>
      <c r="V10" s="101">
        <f>IF(' oferty kryterium wyboru III'!V10&gt;=10,m_i_p_k_III_A,IF(' oferty kryterium wyboru III'!V10&gt;=5,m_i_p_k_III_B,IF(' oferty kryterium wyboru III'!V10&lt;5,m_i_p_k_III_C,)))</f>
        <v>0</v>
      </c>
      <c r="W10" s="101">
        <f>IF(' oferty kryterium wyboru III'!W10&gt;=10,m_i_p_k_III_A,IF(' oferty kryterium wyboru III'!W10&gt;=5,m_i_p_k_III_B,IF(' oferty kryterium wyboru III'!W10&lt;5,m_i_p_k_III_C,)))</f>
        <v>0</v>
      </c>
      <c r="X10" s="101">
        <f>IF(' oferty kryterium wyboru III'!X10&gt;=10,m_i_p_k_III_A,IF(' oferty kryterium wyboru III'!X10&gt;=5,m_i_p_k_III_B,IF(' oferty kryterium wyboru III'!X10&lt;5,m_i_p_k_III_C,)))</f>
        <v>0</v>
      </c>
      <c r="Y10" s="101">
        <f>IF(' oferty kryterium wyboru III'!Y10&gt;=10,m_i_p_k_III_A,IF(' oferty kryterium wyboru III'!Y10&gt;=5,m_i_p_k_III_B,IF(' oferty kryterium wyboru III'!Y10&lt;5,m_i_p_k_III_C,)))</f>
        <v>0</v>
      </c>
      <c r="Z10" s="101">
        <f>IF(' oferty kryterium wyboru III'!Z10&gt;=10,m_i_p_k_III_A,IF(' oferty kryterium wyboru III'!Z10&gt;=5,m_i_p_k_III_B,IF(' oferty kryterium wyboru III'!Z10&lt;5,m_i_p_k_III_C,)))</f>
        <v>0</v>
      </c>
      <c r="AA10" s="101">
        <f>IF(' oferty kryterium wyboru III'!AA10&gt;=10,m_i_p_k_III_A,IF(' oferty kryterium wyboru III'!AA10&gt;=5,m_i_p_k_III_B,IF(' oferty kryterium wyboru III'!AA10&lt;5,m_i_p_k_III_C,)))</f>
        <v>0</v>
      </c>
      <c r="AB10" s="101">
        <f>IF(' oferty kryterium wyboru III'!AB10&gt;=10,m_i_p_k_III_A,IF(' oferty kryterium wyboru III'!AB10&gt;=5,m_i_p_k_III_B,IF(' oferty kryterium wyboru III'!AB10&lt;5,m_i_p_k_III_C,)))</f>
        <v>0</v>
      </c>
      <c r="AC10" s="101">
        <f>IF(' oferty kryterium wyboru III'!AC10&gt;=10,m_i_p_k_III_A,IF(' oferty kryterium wyboru III'!AC10&gt;=5,m_i_p_k_III_B,IF(' oferty kryterium wyboru III'!AC10&lt;5,m_i_p_k_III_C,)))</f>
        <v>0</v>
      </c>
      <c r="AD10" s="101">
        <f>IF(' oferty kryterium wyboru III'!AD10&gt;=10,m_i_p_k_III_A,IF(' oferty kryterium wyboru III'!AD10&gt;=5,m_i_p_k_III_B,IF(' oferty kryterium wyboru III'!AD10&lt;5,m_i_p_k_III_C,)))</f>
        <v>0</v>
      </c>
      <c r="AE10" s="101">
        <f>IF(' oferty kryterium wyboru III'!AE10&gt;=10,m_i_p_k_III_A,IF(' oferty kryterium wyboru III'!AE10&gt;=5,m_i_p_k_III_B,IF(' oferty kryterium wyboru III'!AE10&lt;5,m_i_p_k_III_C,)))</f>
        <v>0</v>
      </c>
      <c r="AF10" s="101">
        <f>IF(' oferty kryterium wyboru III'!AF10&gt;=10,m_i_p_k_III_A,IF(' oferty kryterium wyboru III'!AF10&gt;=5,m_i_p_k_III_B,IF(' oferty kryterium wyboru III'!AF10&lt;5,m_i_p_k_III_C,)))</f>
        <v>0</v>
      </c>
      <c r="AG10" s="101">
        <f>IF(' oferty kryterium wyboru III'!AG10&gt;=10,m_i_p_k_III_A,IF(' oferty kryterium wyboru III'!AG10&gt;=5,m_i_p_k_III_B,IF(' oferty kryterium wyboru III'!AG10&lt;5,m_i_p_k_III_C,)))</f>
        <v>0</v>
      </c>
    </row>
    <row r="11" spans="1:33" ht="27" customHeight="1">
      <c r="A11" s="60">
        <f>' oferty Cena brutto'!A11</f>
        <v>8</v>
      </c>
      <c r="B11" s="103">
        <f t="shared" si="1"/>
        <v>20</v>
      </c>
      <c r="C11" s="104">
        <f t="shared" si="2"/>
        <v>10</v>
      </c>
      <c r="D11" s="105">
        <f t="shared" si="3"/>
        <v>0</v>
      </c>
      <c r="E11" s="100">
        <f t="shared" si="5"/>
        <v>0</v>
      </c>
      <c r="F11" s="67" t="e">
        <f t="shared" si="4"/>
        <v>#REF!</v>
      </c>
      <c r="G11" s="101">
        <f>IF(' oferty kryterium wyboru III'!G11&gt;=10,m_i_p_k_III_A,IF(' oferty kryterium wyboru III'!G11&gt;=5,m_i_p_k_III_B,IF(' oferty kryterium wyboru III'!G11&lt;5,m_i_p_k_III_C,)))</f>
        <v>0</v>
      </c>
      <c r="H11" s="101">
        <f>IF(' oferty kryterium wyboru III'!H11&gt;=10,m_i_p_k_III_A,IF(' oferty kryterium wyboru III'!H11&gt;=5,m_i_p_k_III_B,IF(' oferty kryterium wyboru III'!H11&lt;5,m_i_p_k_III_C,)))</f>
        <v>0</v>
      </c>
      <c r="I11" s="101">
        <f>IF(' oferty kryterium wyboru III'!I11&gt;=10,m_i_p_k_III_A,IF(' oferty kryterium wyboru III'!I11&gt;=5,m_i_p_k_III_B,IF(' oferty kryterium wyboru III'!I11&lt;5,m_i_p_k_III_C,)))</f>
        <v>0</v>
      </c>
      <c r="J11" s="101">
        <f>IF(' oferty kryterium wyboru III'!J11&gt;=10,m_i_p_k_III_A,IF(' oferty kryterium wyboru III'!J11&gt;=5,m_i_p_k_III_B,IF(' oferty kryterium wyboru III'!J11&lt;5,m_i_p_k_III_C,)))</f>
        <v>0</v>
      </c>
      <c r="K11" s="101">
        <f>IF(' oferty kryterium wyboru III'!K11&gt;=10,m_i_p_k_III_A,IF(' oferty kryterium wyboru III'!K11&gt;=5,m_i_p_k_III_B,IF(' oferty kryterium wyboru III'!K11&lt;5,m_i_p_k_III_C,)))</f>
        <v>0</v>
      </c>
      <c r="L11" s="101">
        <f>IF(' oferty kryterium wyboru III'!L11&gt;=10,m_i_p_k_III_A,IF(' oferty kryterium wyboru III'!L11&gt;=5,m_i_p_k_III_B,IF(' oferty kryterium wyboru III'!L11&lt;5,m_i_p_k_III_C,)))</f>
        <v>0</v>
      </c>
      <c r="M11" s="101">
        <f>IF(' oferty kryterium wyboru III'!M11&gt;=10,m_i_p_k_III_A,IF(' oferty kryterium wyboru III'!M11&gt;=5,m_i_p_k_III_B,IF(' oferty kryterium wyboru III'!M11&lt;5,m_i_p_k_III_C,)))</f>
        <v>0</v>
      </c>
      <c r="N11" s="101">
        <f>IF(' oferty kryterium wyboru III'!N11&gt;=10,m_i_p_k_III_A,IF(' oferty kryterium wyboru III'!N11&gt;=5,m_i_p_k_III_B,IF(' oferty kryterium wyboru III'!N11&lt;5,m_i_p_k_III_C,)))</f>
        <v>0</v>
      </c>
      <c r="O11" s="101">
        <f>IF(' oferty kryterium wyboru III'!O11&gt;=10,m_i_p_k_III_A,IF(' oferty kryterium wyboru III'!O11&gt;=5,m_i_p_k_III_B,IF(' oferty kryterium wyboru III'!O11&lt;5,m_i_p_k_III_C,)))</f>
        <v>0</v>
      </c>
      <c r="P11" s="101">
        <f>IF(' oferty kryterium wyboru III'!P11&gt;=10,m_i_p_k_III_A,IF(' oferty kryterium wyboru III'!P11&gt;=5,m_i_p_k_III_B,IF(' oferty kryterium wyboru III'!P11&lt;5,m_i_p_k_III_C,)))</f>
        <v>0</v>
      </c>
      <c r="Q11" s="101">
        <f>IF(' oferty kryterium wyboru III'!Q11&gt;=10,m_i_p_k_III_A,IF(' oferty kryterium wyboru III'!Q11&gt;=5,m_i_p_k_III_B,IF(' oferty kryterium wyboru III'!Q11&lt;5,m_i_p_k_III_C,)))</f>
        <v>0</v>
      </c>
      <c r="R11" s="101">
        <f>IF(' oferty kryterium wyboru III'!R11&gt;=10,m_i_p_k_III_A,IF(' oferty kryterium wyboru III'!R11&gt;=5,m_i_p_k_III_B,IF(' oferty kryterium wyboru III'!R11&lt;5,m_i_p_k_III_C,)))</f>
        <v>0</v>
      </c>
      <c r="S11" s="101">
        <f>IF(' oferty kryterium wyboru III'!S11&gt;=10,m_i_p_k_III_A,IF(' oferty kryterium wyboru III'!S11&gt;=5,m_i_p_k_III_B,IF(' oferty kryterium wyboru III'!S11&lt;5,m_i_p_k_III_C,)))</f>
        <v>0</v>
      </c>
      <c r="T11" s="101">
        <f>IF(' oferty kryterium wyboru III'!T11&gt;=10,m_i_p_k_III_A,IF(' oferty kryterium wyboru III'!T11&gt;=5,m_i_p_k_III_B,IF(' oferty kryterium wyboru III'!T11&lt;5,m_i_p_k_III_C,)))</f>
        <v>0</v>
      </c>
      <c r="U11" s="101">
        <f>IF(' oferty kryterium wyboru III'!U11&gt;=10,m_i_p_k_III_A,IF(' oferty kryterium wyboru III'!U11&gt;=5,m_i_p_k_III_B,IF(' oferty kryterium wyboru III'!U11&lt;5,m_i_p_k_III_C,)))</f>
        <v>0</v>
      </c>
      <c r="V11" s="101">
        <f>IF(' oferty kryterium wyboru III'!V11&gt;=10,m_i_p_k_III_A,IF(' oferty kryterium wyboru III'!V11&gt;=5,m_i_p_k_III_B,IF(' oferty kryterium wyboru III'!V11&lt;5,m_i_p_k_III_C,)))</f>
        <v>0</v>
      </c>
      <c r="W11" s="101">
        <f>IF(' oferty kryterium wyboru III'!W11&gt;=10,m_i_p_k_III_A,IF(' oferty kryterium wyboru III'!W11&gt;=5,m_i_p_k_III_B,IF(' oferty kryterium wyboru III'!W11&lt;5,m_i_p_k_III_C,)))</f>
        <v>0</v>
      </c>
      <c r="X11" s="101">
        <f>IF(' oferty kryterium wyboru III'!X11&gt;=10,m_i_p_k_III_A,IF(' oferty kryterium wyboru III'!X11&gt;=5,m_i_p_k_III_B,IF(' oferty kryterium wyboru III'!X11&lt;5,m_i_p_k_III_C,)))</f>
        <v>0</v>
      </c>
      <c r="Y11" s="101">
        <f>IF(' oferty kryterium wyboru III'!Y11&gt;=10,m_i_p_k_III_A,IF(' oferty kryterium wyboru III'!Y11&gt;=5,m_i_p_k_III_B,IF(' oferty kryterium wyboru III'!Y11&lt;5,m_i_p_k_III_C,)))</f>
        <v>0</v>
      </c>
      <c r="Z11" s="101">
        <f>IF(' oferty kryterium wyboru III'!Z11&gt;=10,m_i_p_k_III_A,IF(' oferty kryterium wyboru III'!Z11&gt;=5,m_i_p_k_III_B,IF(' oferty kryterium wyboru III'!Z11&lt;5,m_i_p_k_III_C,)))</f>
        <v>0</v>
      </c>
      <c r="AA11" s="101">
        <f>IF(' oferty kryterium wyboru III'!AA11&gt;=10,m_i_p_k_III_A,IF(' oferty kryterium wyboru III'!AA11&gt;=5,m_i_p_k_III_B,IF(' oferty kryterium wyboru III'!AA11&lt;5,m_i_p_k_III_C,)))</f>
        <v>0</v>
      </c>
      <c r="AB11" s="101">
        <f>IF(' oferty kryterium wyboru III'!AB11&gt;=10,m_i_p_k_III_A,IF(' oferty kryterium wyboru III'!AB11&gt;=5,m_i_p_k_III_B,IF(' oferty kryterium wyboru III'!AB11&lt;5,m_i_p_k_III_C,)))</f>
        <v>0</v>
      </c>
      <c r="AC11" s="101">
        <f>IF(' oferty kryterium wyboru III'!AC11&gt;=10,m_i_p_k_III_A,IF(' oferty kryterium wyboru III'!AC11&gt;=5,m_i_p_k_III_B,IF(' oferty kryterium wyboru III'!AC11&lt;5,m_i_p_k_III_C,)))</f>
        <v>0</v>
      </c>
      <c r="AD11" s="101">
        <f>IF(' oferty kryterium wyboru III'!AD11&gt;=10,m_i_p_k_III_A,IF(' oferty kryterium wyboru III'!AD11&gt;=5,m_i_p_k_III_B,IF(' oferty kryterium wyboru III'!AD11&lt;5,m_i_p_k_III_C,)))</f>
        <v>0</v>
      </c>
      <c r="AE11" s="101">
        <f>IF(' oferty kryterium wyboru III'!AE11&gt;=10,m_i_p_k_III_A,IF(' oferty kryterium wyboru III'!AE11&gt;=5,m_i_p_k_III_B,IF(' oferty kryterium wyboru III'!AE11&lt;5,m_i_p_k_III_C,)))</f>
        <v>0</v>
      </c>
      <c r="AF11" s="101">
        <f>IF(' oferty kryterium wyboru III'!AF11&gt;=10,m_i_p_k_III_A,IF(' oferty kryterium wyboru III'!AF11&gt;=5,m_i_p_k_III_B,IF(' oferty kryterium wyboru III'!AF11&lt;5,m_i_p_k_III_C,)))</f>
        <v>0</v>
      </c>
      <c r="AG11" s="101">
        <f>IF(' oferty kryterium wyboru III'!AG11&gt;=10,m_i_p_k_III_A,IF(' oferty kryterium wyboru III'!AG11&gt;=5,m_i_p_k_III_B,IF(' oferty kryterium wyboru III'!AG11&lt;5,m_i_p_k_III_C,)))</f>
        <v>0</v>
      </c>
    </row>
    <row r="12" spans="1:33" ht="27" customHeight="1">
      <c r="A12" s="60">
        <f>' oferty Cena brutto'!A12</f>
        <v>9</v>
      </c>
      <c r="B12" s="103">
        <f t="shared" si="1"/>
        <v>20</v>
      </c>
      <c r="C12" s="104">
        <f t="shared" si="2"/>
        <v>10</v>
      </c>
      <c r="D12" s="105">
        <f t="shared" si="3"/>
        <v>0</v>
      </c>
      <c r="E12" s="100">
        <f t="shared" si="5"/>
        <v>0</v>
      </c>
      <c r="F12" s="67" t="e">
        <f t="shared" si="4"/>
        <v>#REF!</v>
      </c>
      <c r="G12" s="101">
        <f>IF(' oferty kryterium wyboru III'!G12&gt;=10,m_i_p_k_III_A,IF(' oferty kryterium wyboru III'!G12&gt;=5,m_i_p_k_III_B,IF(' oferty kryterium wyboru III'!G12&lt;5,m_i_p_k_III_C,)))</f>
        <v>0</v>
      </c>
      <c r="H12" s="101">
        <f>IF(' oferty kryterium wyboru III'!H12&gt;=10,m_i_p_k_III_A,IF(' oferty kryterium wyboru III'!H12&gt;=5,m_i_p_k_III_B,IF(' oferty kryterium wyboru III'!H12&lt;5,m_i_p_k_III_C,)))</f>
        <v>0</v>
      </c>
      <c r="I12" s="101">
        <f>IF(' oferty kryterium wyboru III'!I12&gt;=10,m_i_p_k_III_A,IF(' oferty kryterium wyboru III'!I12&gt;=5,m_i_p_k_III_B,IF(' oferty kryterium wyboru III'!I12&lt;5,m_i_p_k_III_C,)))</f>
        <v>0</v>
      </c>
      <c r="J12" s="101">
        <f>IF(' oferty kryterium wyboru III'!J12&gt;=10,m_i_p_k_III_A,IF(' oferty kryterium wyboru III'!J12&gt;=5,m_i_p_k_III_B,IF(' oferty kryterium wyboru III'!J12&lt;5,m_i_p_k_III_C,)))</f>
        <v>0</v>
      </c>
      <c r="K12" s="101">
        <f>IF(' oferty kryterium wyboru III'!K12&gt;=10,m_i_p_k_III_A,IF(' oferty kryterium wyboru III'!K12&gt;=5,m_i_p_k_III_B,IF(' oferty kryterium wyboru III'!K12&lt;5,m_i_p_k_III_C,)))</f>
        <v>0</v>
      </c>
      <c r="L12" s="101">
        <f>IF(' oferty kryterium wyboru III'!L12&gt;=10,m_i_p_k_III_A,IF(' oferty kryterium wyboru III'!L12&gt;=5,m_i_p_k_III_B,IF(' oferty kryterium wyboru III'!L12&lt;5,m_i_p_k_III_C,)))</f>
        <v>0</v>
      </c>
      <c r="M12" s="101">
        <f>IF(' oferty kryterium wyboru III'!M12&gt;=10,m_i_p_k_III_A,IF(' oferty kryterium wyboru III'!M12&gt;=5,m_i_p_k_III_B,IF(' oferty kryterium wyboru III'!M12&lt;5,m_i_p_k_III_C,)))</f>
        <v>0</v>
      </c>
      <c r="N12" s="101">
        <f>IF(' oferty kryterium wyboru III'!N12&gt;=10,m_i_p_k_III_A,IF(' oferty kryterium wyboru III'!N12&gt;=5,m_i_p_k_III_B,IF(' oferty kryterium wyboru III'!N12&lt;5,m_i_p_k_III_C,)))</f>
        <v>0</v>
      </c>
      <c r="O12" s="101">
        <f>IF(' oferty kryterium wyboru III'!O12&gt;=10,m_i_p_k_III_A,IF(' oferty kryterium wyboru III'!O12&gt;=5,m_i_p_k_III_B,IF(' oferty kryterium wyboru III'!O12&lt;5,m_i_p_k_III_C,)))</f>
        <v>0</v>
      </c>
      <c r="P12" s="101">
        <f>IF(' oferty kryterium wyboru III'!P12&gt;=10,m_i_p_k_III_A,IF(' oferty kryterium wyboru III'!P12&gt;=5,m_i_p_k_III_B,IF(' oferty kryterium wyboru III'!P12&lt;5,m_i_p_k_III_C,)))</f>
        <v>0</v>
      </c>
      <c r="Q12" s="101">
        <f>IF(' oferty kryterium wyboru III'!Q12&gt;=10,m_i_p_k_III_A,IF(' oferty kryterium wyboru III'!Q12&gt;=5,m_i_p_k_III_B,IF(' oferty kryterium wyboru III'!Q12&lt;5,m_i_p_k_III_C,)))</f>
        <v>0</v>
      </c>
      <c r="R12" s="101">
        <f>IF(' oferty kryterium wyboru III'!R12&gt;=10,m_i_p_k_III_A,IF(' oferty kryterium wyboru III'!R12&gt;=5,m_i_p_k_III_B,IF(' oferty kryterium wyboru III'!R12&lt;5,m_i_p_k_III_C,)))</f>
        <v>0</v>
      </c>
      <c r="S12" s="101">
        <f>IF(' oferty kryterium wyboru III'!S12&gt;=10,m_i_p_k_III_A,IF(' oferty kryterium wyboru III'!S12&gt;=5,m_i_p_k_III_B,IF(' oferty kryterium wyboru III'!S12&lt;5,m_i_p_k_III_C,)))</f>
        <v>0</v>
      </c>
      <c r="T12" s="101">
        <f>IF(' oferty kryterium wyboru III'!T12&gt;=10,m_i_p_k_III_A,IF(' oferty kryterium wyboru III'!T12&gt;=5,m_i_p_k_III_B,IF(' oferty kryterium wyboru III'!T12&lt;5,m_i_p_k_III_C,)))</f>
        <v>0</v>
      </c>
      <c r="U12" s="101">
        <f>IF(' oferty kryterium wyboru III'!U12&gt;=10,m_i_p_k_III_A,IF(' oferty kryterium wyboru III'!U12&gt;=5,m_i_p_k_III_B,IF(' oferty kryterium wyboru III'!U12&lt;5,m_i_p_k_III_C,)))</f>
        <v>0</v>
      </c>
      <c r="V12" s="101">
        <f>IF(' oferty kryterium wyboru III'!V12&gt;=10,m_i_p_k_III_A,IF(' oferty kryterium wyboru III'!V12&gt;=5,m_i_p_k_III_B,IF(' oferty kryterium wyboru III'!V12&lt;5,m_i_p_k_III_C,)))</f>
        <v>0</v>
      </c>
      <c r="W12" s="101">
        <f>IF(' oferty kryterium wyboru III'!W12&gt;=10,m_i_p_k_III_A,IF(' oferty kryterium wyboru III'!W12&gt;=5,m_i_p_k_III_B,IF(' oferty kryterium wyboru III'!W12&lt;5,m_i_p_k_III_C,)))</f>
        <v>0</v>
      </c>
      <c r="X12" s="101">
        <f>IF(' oferty kryterium wyboru III'!X12&gt;=10,m_i_p_k_III_A,IF(' oferty kryterium wyboru III'!X12&gt;=5,m_i_p_k_III_B,IF(' oferty kryterium wyboru III'!X12&lt;5,m_i_p_k_III_C,)))</f>
        <v>0</v>
      </c>
      <c r="Y12" s="101">
        <f>IF(' oferty kryterium wyboru III'!Y12&gt;=10,m_i_p_k_III_A,IF(' oferty kryterium wyboru III'!Y12&gt;=5,m_i_p_k_III_B,IF(' oferty kryterium wyboru III'!Y12&lt;5,m_i_p_k_III_C,)))</f>
        <v>0</v>
      </c>
      <c r="Z12" s="101">
        <f>IF(' oferty kryterium wyboru III'!Z12&gt;=10,m_i_p_k_III_A,IF(' oferty kryterium wyboru III'!Z12&gt;=5,m_i_p_k_III_B,IF(' oferty kryterium wyboru III'!Z12&lt;5,m_i_p_k_III_C,)))</f>
        <v>0</v>
      </c>
      <c r="AA12" s="101">
        <f>IF(' oferty kryterium wyboru III'!AA12&gt;=10,m_i_p_k_III_A,IF(' oferty kryterium wyboru III'!AA12&gt;=5,m_i_p_k_III_B,IF(' oferty kryterium wyboru III'!AA12&lt;5,m_i_p_k_III_C,)))</f>
        <v>0</v>
      </c>
      <c r="AB12" s="101">
        <f>IF(' oferty kryterium wyboru III'!AB12&gt;=10,m_i_p_k_III_A,IF(' oferty kryterium wyboru III'!AB12&gt;=5,m_i_p_k_III_B,IF(' oferty kryterium wyboru III'!AB12&lt;5,m_i_p_k_III_C,)))</f>
        <v>0</v>
      </c>
      <c r="AC12" s="101">
        <f>IF(' oferty kryterium wyboru III'!AC12&gt;=10,m_i_p_k_III_A,IF(' oferty kryterium wyboru III'!AC12&gt;=5,m_i_p_k_III_B,IF(' oferty kryterium wyboru III'!AC12&lt;5,m_i_p_k_III_C,)))</f>
        <v>0</v>
      </c>
      <c r="AD12" s="101">
        <f>IF(' oferty kryterium wyboru III'!AD12&gt;=10,m_i_p_k_III_A,IF(' oferty kryterium wyboru III'!AD12&gt;=5,m_i_p_k_III_B,IF(' oferty kryterium wyboru III'!AD12&lt;5,m_i_p_k_III_C,)))</f>
        <v>0</v>
      </c>
      <c r="AE12" s="101">
        <f>IF(' oferty kryterium wyboru III'!AE12&gt;=10,m_i_p_k_III_A,IF(' oferty kryterium wyboru III'!AE12&gt;=5,m_i_p_k_III_B,IF(' oferty kryterium wyboru III'!AE12&lt;5,m_i_p_k_III_C,)))</f>
        <v>0</v>
      </c>
      <c r="AF12" s="101">
        <f>IF(' oferty kryterium wyboru III'!AF12&gt;=10,m_i_p_k_III_A,IF(' oferty kryterium wyboru III'!AF12&gt;=5,m_i_p_k_III_B,IF(' oferty kryterium wyboru III'!AF12&lt;5,m_i_p_k_III_C,)))</f>
        <v>0</v>
      </c>
      <c r="AG12" s="101">
        <f>IF(' oferty kryterium wyboru III'!AG12&gt;=10,m_i_p_k_III_A,IF(' oferty kryterium wyboru III'!AG12&gt;=5,m_i_p_k_III_B,IF(' oferty kryterium wyboru III'!AG12&lt;5,m_i_p_k_III_C,)))</f>
        <v>0</v>
      </c>
    </row>
    <row r="13" spans="1:33" ht="27" customHeight="1">
      <c r="A13" s="60">
        <f>' oferty Cena brutto'!A13</f>
        <v>10</v>
      </c>
      <c r="B13" s="103">
        <f t="shared" si="1"/>
        <v>20</v>
      </c>
      <c r="C13" s="104">
        <f t="shared" si="2"/>
        <v>10</v>
      </c>
      <c r="D13" s="105">
        <f t="shared" si="3"/>
        <v>0</v>
      </c>
      <c r="E13" s="100">
        <f t="shared" si="5"/>
        <v>0</v>
      </c>
      <c r="F13" s="67" t="e">
        <f t="shared" si="4"/>
        <v>#REF!</v>
      </c>
      <c r="G13" s="101">
        <f>IF(' oferty kryterium wyboru III'!G13&gt;=10,m_i_p_k_III_A,IF(' oferty kryterium wyboru III'!G13&gt;=5,m_i_p_k_III_B,IF(' oferty kryterium wyboru III'!G13&lt;5,m_i_p_k_III_C,)))</f>
        <v>0</v>
      </c>
      <c r="H13" s="101">
        <f>IF(' oferty kryterium wyboru III'!H13&gt;=10,m_i_p_k_III_A,IF(' oferty kryterium wyboru III'!H13&gt;=5,m_i_p_k_III_B,IF(' oferty kryterium wyboru III'!H13&lt;5,m_i_p_k_III_C,)))</f>
        <v>0</v>
      </c>
      <c r="I13" s="101">
        <f>IF(' oferty kryterium wyboru III'!I13&gt;=10,m_i_p_k_III_A,IF(' oferty kryterium wyboru III'!I13&gt;=5,m_i_p_k_III_B,IF(' oferty kryterium wyboru III'!I13&lt;5,m_i_p_k_III_C,)))</f>
        <v>0</v>
      </c>
      <c r="J13" s="101">
        <f>IF(' oferty kryterium wyboru III'!J13&gt;=10,m_i_p_k_III_A,IF(' oferty kryterium wyboru III'!J13&gt;=5,m_i_p_k_III_B,IF(' oferty kryterium wyboru III'!J13&lt;5,m_i_p_k_III_C,)))</f>
        <v>0</v>
      </c>
      <c r="K13" s="101">
        <f>IF(' oferty kryterium wyboru III'!K13&gt;=10,m_i_p_k_III_A,IF(' oferty kryterium wyboru III'!K13&gt;=5,m_i_p_k_III_B,IF(' oferty kryterium wyboru III'!K13&lt;5,m_i_p_k_III_C,)))</f>
        <v>0</v>
      </c>
      <c r="L13" s="101">
        <f>IF(' oferty kryterium wyboru III'!L13&gt;=10,m_i_p_k_III_A,IF(' oferty kryterium wyboru III'!L13&gt;=5,m_i_p_k_III_B,IF(' oferty kryterium wyboru III'!L13&lt;5,m_i_p_k_III_C,)))</f>
        <v>0</v>
      </c>
      <c r="M13" s="101">
        <f>IF(' oferty kryterium wyboru III'!M13&gt;=10,m_i_p_k_III_A,IF(' oferty kryterium wyboru III'!M13&gt;=5,m_i_p_k_III_B,IF(' oferty kryterium wyboru III'!M13&lt;5,m_i_p_k_III_C,)))</f>
        <v>0</v>
      </c>
      <c r="N13" s="101">
        <f>IF(' oferty kryterium wyboru III'!N13&gt;=10,m_i_p_k_III_A,IF(' oferty kryterium wyboru III'!N13&gt;=5,m_i_p_k_III_B,IF(' oferty kryterium wyboru III'!N13&lt;5,m_i_p_k_III_C,)))</f>
        <v>0</v>
      </c>
      <c r="O13" s="101">
        <f>IF(' oferty kryterium wyboru III'!O13&gt;=10,m_i_p_k_III_A,IF(' oferty kryterium wyboru III'!O13&gt;=5,m_i_p_k_III_B,IF(' oferty kryterium wyboru III'!O13&lt;5,m_i_p_k_III_C,)))</f>
        <v>0</v>
      </c>
      <c r="P13" s="101">
        <f>IF(' oferty kryterium wyboru III'!P13&gt;=10,m_i_p_k_III_A,IF(' oferty kryterium wyboru III'!P13&gt;=5,m_i_p_k_III_B,IF(' oferty kryterium wyboru III'!P13&lt;5,m_i_p_k_III_C,)))</f>
        <v>0</v>
      </c>
      <c r="Q13" s="101">
        <f>IF(' oferty kryterium wyboru III'!Q13&gt;=10,m_i_p_k_III_A,IF(' oferty kryterium wyboru III'!Q13&gt;=5,m_i_p_k_III_B,IF(' oferty kryterium wyboru III'!Q13&lt;5,m_i_p_k_III_C,)))</f>
        <v>0</v>
      </c>
      <c r="R13" s="101">
        <f>IF(' oferty kryterium wyboru III'!R13&gt;=10,m_i_p_k_III_A,IF(' oferty kryterium wyboru III'!R13&gt;=5,m_i_p_k_III_B,IF(' oferty kryterium wyboru III'!R13&lt;5,m_i_p_k_III_C,)))</f>
        <v>0</v>
      </c>
      <c r="S13" s="101">
        <f>IF(' oferty kryterium wyboru III'!S13&gt;=10,m_i_p_k_III_A,IF(' oferty kryterium wyboru III'!S13&gt;=5,m_i_p_k_III_B,IF(' oferty kryterium wyboru III'!S13&lt;5,m_i_p_k_III_C,)))</f>
        <v>0</v>
      </c>
      <c r="T13" s="101">
        <f>IF(' oferty kryterium wyboru III'!T13&gt;=10,m_i_p_k_III_A,IF(' oferty kryterium wyboru III'!T13&gt;=5,m_i_p_k_III_B,IF(' oferty kryterium wyboru III'!T13&lt;5,m_i_p_k_III_C,)))</f>
        <v>0</v>
      </c>
      <c r="U13" s="101">
        <f>IF(' oferty kryterium wyboru III'!U13&gt;=10,m_i_p_k_III_A,IF(' oferty kryterium wyboru III'!U13&gt;=5,m_i_p_k_III_B,IF(' oferty kryterium wyboru III'!U13&lt;5,m_i_p_k_III_C,)))</f>
        <v>0</v>
      </c>
      <c r="V13" s="101">
        <f>IF(' oferty kryterium wyboru III'!V13&gt;=10,m_i_p_k_III_A,IF(' oferty kryterium wyboru III'!V13&gt;=5,m_i_p_k_III_B,IF(' oferty kryterium wyboru III'!V13&lt;5,m_i_p_k_III_C,)))</f>
        <v>0</v>
      </c>
      <c r="W13" s="101">
        <f>IF(' oferty kryterium wyboru III'!W13&gt;=10,m_i_p_k_III_A,IF(' oferty kryterium wyboru III'!W13&gt;=5,m_i_p_k_III_B,IF(' oferty kryterium wyboru III'!W13&lt;5,m_i_p_k_III_C,)))</f>
        <v>0</v>
      </c>
      <c r="X13" s="101">
        <f>IF(' oferty kryterium wyboru III'!X13&gt;=10,m_i_p_k_III_A,IF(' oferty kryterium wyboru III'!X13&gt;=5,m_i_p_k_III_B,IF(' oferty kryterium wyboru III'!X13&lt;5,m_i_p_k_III_C,)))</f>
        <v>0</v>
      </c>
      <c r="Y13" s="101">
        <f>IF(' oferty kryterium wyboru III'!Y13&gt;=10,m_i_p_k_III_A,IF(' oferty kryterium wyboru III'!Y13&gt;=5,m_i_p_k_III_B,IF(' oferty kryterium wyboru III'!Y13&lt;5,m_i_p_k_III_C,)))</f>
        <v>0</v>
      </c>
      <c r="Z13" s="101">
        <f>IF(' oferty kryterium wyboru III'!Z13&gt;=10,m_i_p_k_III_A,IF(' oferty kryterium wyboru III'!Z13&gt;=5,m_i_p_k_III_B,IF(' oferty kryterium wyboru III'!Z13&lt;5,m_i_p_k_III_C,)))</f>
        <v>0</v>
      </c>
      <c r="AA13" s="101">
        <f>IF(' oferty kryterium wyboru III'!AA13&gt;=10,m_i_p_k_III_A,IF(' oferty kryterium wyboru III'!AA13&gt;=5,m_i_p_k_III_B,IF(' oferty kryterium wyboru III'!AA13&lt;5,m_i_p_k_III_C,)))</f>
        <v>0</v>
      </c>
      <c r="AB13" s="101">
        <f>IF(' oferty kryterium wyboru III'!AB13&gt;=10,m_i_p_k_III_A,IF(' oferty kryterium wyboru III'!AB13&gt;=5,m_i_p_k_III_B,IF(' oferty kryterium wyboru III'!AB13&lt;5,m_i_p_k_III_C,)))</f>
        <v>0</v>
      </c>
      <c r="AC13" s="101">
        <f>IF(' oferty kryterium wyboru III'!AC13&gt;=10,m_i_p_k_III_A,IF(' oferty kryterium wyboru III'!AC13&gt;=5,m_i_p_k_III_B,IF(' oferty kryterium wyboru III'!AC13&lt;5,m_i_p_k_III_C,)))</f>
        <v>0</v>
      </c>
      <c r="AD13" s="101">
        <f>IF(' oferty kryterium wyboru III'!AD13&gt;=10,m_i_p_k_III_A,IF(' oferty kryterium wyboru III'!AD13&gt;=5,m_i_p_k_III_B,IF(' oferty kryterium wyboru III'!AD13&lt;5,m_i_p_k_III_C,)))</f>
        <v>0</v>
      </c>
      <c r="AE13" s="101">
        <f>IF(' oferty kryterium wyboru III'!AE13&gt;=10,m_i_p_k_III_A,IF(' oferty kryterium wyboru III'!AE13&gt;=5,m_i_p_k_III_B,IF(' oferty kryterium wyboru III'!AE13&lt;5,m_i_p_k_III_C,)))</f>
        <v>0</v>
      </c>
      <c r="AF13" s="101">
        <f>IF(' oferty kryterium wyboru III'!AF13&gt;=10,m_i_p_k_III_A,IF(' oferty kryterium wyboru III'!AF13&gt;=5,m_i_p_k_III_B,IF(' oferty kryterium wyboru III'!AF13&lt;5,m_i_p_k_III_C,)))</f>
        <v>0</v>
      </c>
      <c r="AG13" s="101">
        <f>IF(' oferty kryterium wyboru III'!AG13&gt;=10,m_i_p_k_III_A,IF(' oferty kryterium wyboru III'!AG13&gt;=5,m_i_p_k_III_B,IF(' oferty kryterium wyboru III'!AG13&lt;5,m_i_p_k_III_C,)))</f>
        <v>0</v>
      </c>
    </row>
    <row r="14" spans="1:33" ht="27" customHeight="1">
      <c r="A14" s="60">
        <f>' oferty Cena brutto'!A14</f>
        <v>11</v>
      </c>
      <c r="B14" s="103">
        <f t="shared" si="1"/>
        <v>20</v>
      </c>
      <c r="C14" s="104">
        <f t="shared" si="2"/>
        <v>10</v>
      </c>
      <c r="D14" s="105">
        <f t="shared" si="3"/>
        <v>0</v>
      </c>
      <c r="E14" s="100">
        <f t="shared" si="5"/>
        <v>0</v>
      </c>
      <c r="F14" s="67" t="e">
        <f t="shared" si="4"/>
        <v>#REF!</v>
      </c>
      <c r="G14" s="101">
        <f>IF(' oferty kryterium wyboru III'!G14&gt;=10,m_i_p_k_III_A,IF(' oferty kryterium wyboru III'!G14&gt;=5,m_i_p_k_III_B,IF(' oferty kryterium wyboru III'!G14&lt;5,m_i_p_k_III_C,)))</f>
        <v>0</v>
      </c>
      <c r="H14" s="101">
        <f>IF(' oferty kryterium wyboru III'!H14&gt;=10,m_i_p_k_III_A,IF(' oferty kryterium wyboru III'!H14&gt;=5,m_i_p_k_III_B,IF(' oferty kryterium wyboru III'!H14&lt;5,m_i_p_k_III_C,)))</f>
        <v>0</v>
      </c>
      <c r="I14" s="101">
        <f>IF(' oferty kryterium wyboru III'!I14&gt;=10,m_i_p_k_III_A,IF(' oferty kryterium wyboru III'!I14&gt;=5,m_i_p_k_III_B,IF(' oferty kryterium wyboru III'!I14&lt;5,m_i_p_k_III_C,)))</f>
        <v>0</v>
      </c>
      <c r="J14" s="101">
        <f>IF(' oferty kryterium wyboru III'!J14&gt;=10,m_i_p_k_III_A,IF(' oferty kryterium wyboru III'!J14&gt;=5,m_i_p_k_III_B,IF(' oferty kryterium wyboru III'!J14&lt;5,m_i_p_k_III_C,)))</f>
        <v>0</v>
      </c>
      <c r="K14" s="101">
        <f>IF(' oferty kryterium wyboru III'!K14&gt;=10,m_i_p_k_III_A,IF(' oferty kryterium wyboru III'!K14&gt;=5,m_i_p_k_III_B,IF(' oferty kryterium wyboru III'!K14&lt;5,m_i_p_k_III_C,)))</f>
        <v>0</v>
      </c>
      <c r="L14" s="101">
        <f>IF(' oferty kryterium wyboru III'!L14&gt;=10,m_i_p_k_III_A,IF(' oferty kryterium wyboru III'!L14&gt;=5,m_i_p_k_III_B,IF(' oferty kryterium wyboru III'!L14&lt;5,m_i_p_k_III_C,)))</f>
        <v>0</v>
      </c>
      <c r="M14" s="101">
        <f>IF(' oferty kryterium wyboru III'!M14&gt;=10,m_i_p_k_III_A,IF(' oferty kryterium wyboru III'!M14&gt;=5,m_i_p_k_III_B,IF(' oferty kryterium wyboru III'!M14&lt;5,m_i_p_k_III_C,)))</f>
        <v>0</v>
      </c>
      <c r="N14" s="101">
        <f>IF(' oferty kryterium wyboru III'!N14&gt;=10,m_i_p_k_III_A,IF(' oferty kryterium wyboru III'!N14&gt;=5,m_i_p_k_III_B,IF(' oferty kryterium wyboru III'!N14&lt;5,m_i_p_k_III_C,)))</f>
        <v>0</v>
      </c>
      <c r="O14" s="101">
        <f>IF(' oferty kryterium wyboru III'!O14&gt;=10,m_i_p_k_III_A,IF(' oferty kryterium wyboru III'!O14&gt;=5,m_i_p_k_III_B,IF(' oferty kryterium wyboru III'!O14&lt;5,m_i_p_k_III_C,)))</f>
        <v>0</v>
      </c>
      <c r="P14" s="101">
        <f>IF(' oferty kryterium wyboru III'!P14&gt;=10,m_i_p_k_III_A,IF(' oferty kryterium wyboru III'!P14&gt;=5,m_i_p_k_III_B,IF(' oferty kryterium wyboru III'!P14&lt;5,m_i_p_k_III_C,)))</f>
        <v>0</v>
      </c>
      <c r="Q14" s="101">
        <f>IF(' oferty kryterium wyboru III'!Q14&gt;=10,m_i_p_k_III_A,IF(' oferty kryterium wyboru III'!Q14&gt;=5,m_i_p_k_III_B,IF(' oferty kryterium wyboru III'!Q14&lt;5,m_i_p_k_III_C,)))</f>
        <v>0</v>
      </c>
      <c r="R14" s="101">
        <f>IF(' oferty kryterium wyboru III'!R14&gt;=10,m_i_p_k_III_A,IF(' oferty kryterium wyboru III'!R14&gt;=5,m_i_p_k_III_B,IF(' oferty kryterium wyboru III'!R14&lt;5,m_i_p_k_III_C,)))</f>
        <v>0</v>
      </c>
      <c r="S14" s="101">
        <f>IF(' oferty kryterium wyboru III'!S14&gt;=10,m_i_p_k_III_A,IF(' oferty kryterium wyboru III'!S14&gt;=5,m_i_p_k_III_B,IF(' oferty kryterium wyboru III'!S14&lt;5,m_i_p_k_III_C,)))</f>
        <v>0</v>
      </c>
      <c r="T14" s="101">
        <f>IF(' oferty kryterium wyboru III'!T14&gt;=10,m_i_p_k_III_A,IF(' oferty kryterium wyboru III'!T14&gt;=5,m_i_p_k_III_B,IF(' oferty kryterium wyboru III'!T14&lt;5,m_i_p_k_III_C,)))</f>
        <v>0</v>
      </c>
      <c r="U14" s="101">
        <f>IF(' oferty kryterium wyboru III'!U14&gt;=10,m_i_p_k_III_A,IF(' oferty kryterium wyboru III'!U14&gt;=5,m_i_p_k_III_B,IF(' oferty kryterium wyboru III'!U14&lt;5,m_i_p_k_III_C,)))</f>
        <v>0</v>
      </c>
      <c r="V14" s="101">
        <f>IF(' oferty kryterium wyboru III'!V14&gt;=10,m_i_p_k_III_A,IF(' oferty kryterium wyboru III'!V14&gt;=5,m_i_p_k_III_B,IF(' oferty kryterium wyboru III'!V14&lt;5,m_i_p_k_III_C,)))</f>
        <v>0</v>
      </c>
      <c r="W14" s="101">
        <f>IF(' oferty kryterium wyboru III'!W14&gt;=10,m_i_p_k_III_A,IF(' oferty kryterium wyboru III'!W14&gt;=5,m_i_p_k_III_B,IF(' oferty kryterium wyboru III'!W14&lt;5,m_i_p_k_III_C,)))</f>
        <v>0</v>
      </c>
      <c r="X14" s="101">
        <f>IF(' oferty kryterium wyboru III'!X14&gt;=10,m_i_p_k_III_A,IF(' oferty kryterium wyboru III'!X14&gt;=5,m_i_p_k_III_B,IF(' oferty kryterium wyboru III'!X14&lt;5,m_i_p_k_III_C,)))</f>
        <v>0</v>
      </c>
      <c r="Y14" s="101">
        <f>IF(' oferty kryterium wyboru III'!Y14&gt;=10,m_i_p_k_III_A,IF(' oferty kryterium wyboru III'!Y14&gt;=5,m_i_p_k_III_B,IF(' oferty kryterium wyboru III'!Y14&lt;5,m_i_p_k_III_C,)))</f>
        <v>0</v>
      </c>
      <c r="Z14" s="101">
        <f>IF(' oferty kryterium wyboru III'!Z14&gt;=10,m_i_p_k_III_A,IF(' oferty kryterium wyboru III'!Z14&gt;=5,m_i_p_k_III_B,IF(' oferty kryterium wyboru III'!Z14&lt;5,m_i_p_k_III_C,)))</f>
        <v>0</v>
      </c>
      <c r="AA14" s="101">
        <f>IF(' oferty kryterium wyboru III'!AA14&gt;=10,m_i_p_k_III_A,IF(' oferty kryterium wyboru III'!AA14&gt;=5,m_i_p_k_III_B,IF(' oferty kryterium wyboru III'!AA14&lt;5,m_i_p_k_III_C,)))</f>
        <v>0</v>
      </c>
      <c r="AB14" s="101">
        <f>IF(' oferty kryterium wyboru III'!AB14&gt;=10,m_i_p_k_III_A,IF(' oferty kryterium wyboru III'!AB14&gt;=5,m_i_p_k_III_B,IF(' oferty kryterium wyboru III'!AB14&lt;5,m_i_p_k_III_C,)))</f>
        <v>0</v>
      </c>
      <c r="AC14" s="101">
        <f>IF(' oferty kryterium wyboru III'!AC14&gt;=10,m_i_p_k_III_A,IF(' oferty kryterium wyboru III'!AC14&gt;=5,m_i_p_k_III_B,IF(' oferty kryterium wyboru III'!AC14&lt;5,m_i_p_k_III_C,)))</f>
        <v>0</v>
      </c>
      <c r="AD14" s="101">
        <f>IF(' oferty kryterium wyboru III'!AD14&gt;=10,m_i_p_k_III_A,IF(' oferty kryterium wyboru III'!AD14&gt;=5,m_i_p_k_III_B,IF(' oferty kryterium wyboru III'!AD14&lt;5,m_i_p_k_III_C,)))</f>
        <v>0</v>
      </c>
      <c r="AE14" s="101">
        <f>IF(' oferty kryterium wyboru III'!AE14&gt;=10,m_i_p_k_III_A,IF(' oferty kryterium wyboru III'!AE14&gt;=5,m_i_p_k_III_B,IF(' oferty kryterium wyboru III'!AE14&lt;5,m_i_p_k_III_C,)))</f>
        <v>0</v>
      </c>
      <c r="AF14" s="101">
        <f>IF(' oferty kryterium wyboru III'!AF14&gt;=10,m_i_p_k_III_A,IF(' oferty kryterium wyboru III'!AF14&gt;=5,m_i_p_k_III_B,IF(' oferty kryterium wyboru III'!AF14&lt;5,m_i_p_k_III_C,)))</f>
        <v>0</v>
      </c>
      <c r="AG14" s="101">
        <f>IF(' oferty kryterium wyboru III'!AG14&gt;=10,m_i_p_k_III_A,IF(' oferty kryterium wyboru III'!AG14&gt;=5,m_i_p_k_III_B,IF(' oferty kryterium wyboru III'!AG14&lt;5,m_i_p_k_III_C,)))</f>
        <v>0</v>
      </c>
    </row>
    <row r="15" spans="1:33" ht="27" customHeight="1">
      <c r="A15" s="60">
        <f>' oferty Cena brutto'!A15</f>
        <v>12</v>
      </c>
      <c r="B15" s="103">
        <f t="shared" si="1"/>
        <v>20</v>
      </c>
      <c r="C15" s="104">
        <f t="shared" si="2"/>
        <v>10</v>
      </c>
      <c r="D15" s="105">
        <f t="shared" si="3"/>
        <v>0</v>
      </c>
      <c r="E15" s="100">
        <f t="shared" si="5"/>
        <v>0</v>
      </c>
      <c r="F15" s="67" t="e">
        <f t="shared" si="4"/>
        <v>#REF!</v>
      </c>
      <c r="G15" s="101">
        <f>IF(' oferty kryterium wyboru III'!G15&gt;=10,m_i_p_k_III_A,IF(' oferty kryterium wyboru III'!G15&gt;=5,m_i_p_k_III_B,IF(' oferty kryterium wyboru III'!G15&lt;5,m_i_p_k_III_C,)))</f>
        <v>0</v>
      </c>
      <c r="H15" s="101">
        <f>IF(' oferty kryterium wyboru III'!H15&gt;=10,m_i_p_k_III_A,IF(' oferty kryterium wyboru III'!H15&gt;=5,m_i_p_k_III_B,IF(' oferty kryterium wyboru III'!H15&lt;5,m_i_p_k_III_C,)))</f>
        <v>0</v>
      </c>
      <c r="I15" s="101">
        <f>IF(' oferty kryterium wyboru III'!I15&gt;=10,m_i_p_k_III_A,IF(' oferty kryterium wyboru III'!I15&gt;=5,m_i_p_k_III_B,IF(' oferty kryterium wyboru III'!I15&lt;5,m_i_p_k_III_C,)))</f>
        <v>0</v>
      </c>
      <c r="J15" s="101">
        <f>IF(' oferty kryterium wyboru III'!J15&gt;=10,m_i_p_k_III_A,IF(' oferty kryterium wyboru III'!J15&gt;=5,m_i_p_k_III_B,IF(' oferty kryterium wyboru III'!J15&lt;5,m_i_p_k_III_C,)))</f>
        <v>0</v>
      </c>
      <c r="K15" s="101">
        <f>IF(' oferty kryterium wyboru III'!K15&gt;=10,m_i_p_k_III_A,IF(' oferty kryterium wyboru III'!K15&gt;=5,m_i_p_k_III_B,IF(' oferty kryterium wyboru III'!K15&lt;5,m_i_p_k_III_C,)))</f>
        <v>0</v>
      </c>
      <c r="L15" s="101">
        <f>IF(' oferty kryterium wyboru III'!L15&gt;=10,m_i_p_k_III_A,IF(' oferty kryterium wyboru III'!L15&gt;=5,m_i_p_k_III_B,IF(' oferty kryterium wyboru III'!L15&lt;5,m_i_p_k_III_C,)))</f>
        <v>0</v>
      </c>
      <c r="M15" s="101">
        <f>IF(' oferty kryterium wyboru III'!M15&gt;=10,m_i_p_k_III_A,IF(' oferty kryterium wyboru III'!M15&gt;=5,m_i_p_k_III_B,IF(' oferty kryterium wyboru III'!M15&lt;5,m_i_p_k_III_C,)))</f>
        <v>0</v>
      </c>
      <c r="N15" s="101">
        <f>IF(' oferty kryterium wyboru III'!N15&gt;=10,m_i_p_k_III_A,IF(' oferty kryterium wyboru III'!N15&gt;=5,m_i_p_k_III_B,IF(' oferty kryterium wyboru III'!N15&lt;5,m_i_p_k_III_C,)))</f>
        <v>0</v>
      </c>
      <c r="O15" s="101">
        <f>IF(' oferty kryterium wyboru III'!O15&gt;=10,m_i_p_k_III_A,IF(' oferty kryterium wyboru III'!O15&gt;=5,m_i_p_k_III_B,IF(' oferty kryterium wyboru III'!O15&lt;5,m_i_p_k_III_C,)))</f>
        <v>0</v>
      </c>
      <c r="P15" s="101">
        <f>IF(' oferty kryterium wyboru III'!P15&gt;=10,m_i_p_k_III_A,IF(' oferty kryterium wyboru III'!P15&gt;=5,m_i_p_k_III_B,IF(' oferty kryterium wyboru III'!P15&lt;5,m_i_p_k_III_C,)))</f>
        <v>0</v>
      </c>
      <c r="Q15" s="101">
        <f>IF(' oferty kryterium wyboru III'!Q15&gt;=10,m_i_p_k_III_A,IF(' oferty kryterium wyboru III'!Q15&gt;=5,m_i_p_k_III_B,IF(' oferty kryterium wyboru III'!Q15&lt;5,m_i_p_k_III_C,)))</f>
        <v>0</v>
      </c>
      <c r="R15" s="101">
        <f>IF(' oferty kryterium wyboru III'!R15&gt;=10,m_i_p_k_III_A,IF(' oferty kryterium wyboru III'!R15&gt;=5,m_i_p_k_III_B,IF(' oferty kryterium wyboru III'!R15&lt;5,m_i_p_k_III_C,)))</f>
        <v>0</v>
      </c>
      <c r="S15" s="101">
        <f>IF(' oferty kryterium wyboru III'!S15&gt;=10,m_i_p_k_III_A,IF(' oferty kryterium wyboru III'!S15&gt;=5,m_i_p_k_III_B,IF(' oferty kryterium wyboru III'!S15&lt;5,m_i_p_k_III_C,)))</f>
        <v>0</v>
      </c>
      <c r="T15" s="101">
        <f>IF(' oferty kryterium wyboru III'!T15&gt;=10,m_i_p_k_III_A,IF(' oferty kryterium wyboru III'!T15&gt;=5,m_i_p_k_III_B,IF(' oferty kryterium wyboru III'!T15&lt;5,m_i_p_k_III_C,)))</f>
        <v>0</v>
      </c>
      <c r="U15" s="101">
        <f>IF(' oferty kryterium wyboru III'!U15&gt;=10,m_i_p_k_III_A,IF(' oferty kryterium wyboru III'!U15&gt;=5,m_i_p_k_III_B,IF(' oferty kryterium wyboru III'!U15&lt;5,m_i_p_k_III_C,)))</f>
        <v>0</v>
      </c>
      <c r="V15" s="101">
        <f>IF(' oferty kryterium wyboru III'!V15&gt;=10,m_i_p_k_III_A,IF(' oferty kryterium wyboru III'!V15&gt;=5,m_i_p_k_III_B,IF(' oferty kryterium wyboru III'!V15&lt;5,m_i_p_k_III_C,)))</f>
        <v>0</v>
      </c>
      <c r="W15" s="101">
        <f>IF(' oferty kryterium wyboru III'!W15&gt;=10,m_i_p_k_III_A,IF(' oferty kryterium wyboru III'!W15&gt;=5,m_i_p_k_III_B,IF(' oferty kryterium wyboru III'!W15&lt;5,m_i_p_k_III_C,)))</f>
        <v>0</v>
      </c>
      <c r="X15" s="101">
        <f>IF(' oferty kryterium wyboru III'!X15&gt;=10,m_i_p_k_III_A,IF(' oferty kryterium wyboru III'!X15&gt;=5,m_i_p_k_III_B,IF(' oferty kryterium wyboru III'!X15&lt;5,m_i_p_k_III_C,)))</f>
        <v>0</v>
      </c>
      <c r="Y15" s="101">
        <f>IF(' oferty kryterium wyboru III'!Y15&gt;=10,m_i_p_k_III_A,IF(' oferty kryterium wyboru III'!Y15&gt;=5,m_i_p_k_III_B,IF(' oferty kryterium wyboru III'!Y15&lt;5,m_i_p_k_III_C,)))</f>
        <v>0</v>
      </c>
      <c r="Z15" s="101">
        <f>IF(' oferty kryterium wyboru III'!Z15&gt;=10,m_i_p_k_III_A,IF(' oferty kryterium wyboru III'!Z15&gt;=5,m_i_p_k_III_B,IF(' oferty kryterium wyboru III'!Z15&lt;5,m_i_p_k_III_C,)))</f>
        <v>0</v>
      </c>
      <c r="AA15" s="101">
        <f>IF(' oferty kryterium wyboru III'!AA15&gt;=10,m_i_p_k_III_A,IF(' oferty kryterium wyboru III'!AA15&gt;=5,m_i_p_k_III_B,IF(' oferty kryterium wyboru III'!AA15&lt;5,m_i_p_k_III_C,)))</f>
        <v>0</v>
      </c>
      <c r="AB15" s="101">
        <f>IF(' oferty kryterium wyboru III'!AB15&gt;=10,m_i_p_k_III_A,IF(' oferty kryterium wyboru III'!AB15&gt;=5,m_i_p_k_III_B,IF(' oferty kryterium wyboru III'!AB15&lt;5,m_i_p_k_III_C,)))</f>
        <v>0</v>
      </c>
      <c r="AC15" s="101">
        <f>IF(' oferty kryterium wyboru III'!AC15&gt;=10,m_i_p_k_III_A,IF(' oferty kryterium wyboru III'!AC15&gt;=5,m_i_p_k_III_B,IF(' oferty kryterium wyboru III'!AC15&lt;5,m_i_p_k_III_C,)))</f>
        <v>0</v>
      </c>
      <c r="AD15" s="101">
        <f>IF(' oferty kryterium wyboru III'!AD15&gt;=10,m_i_p_k_III_A,IF(' oferty kryterium wyboru III'!AD15&gt;=5,m_i_p_k_III_B,IF(' oferty kryterium wyboru III'!AD15&lt;5,m_i_p_k_III_C,)))</f>
        <v>0</v>
      </c>
      <c r="AE15" s="101">
        <f>IF(' oferty kryterium wyboru III'!AE15&gt;=10,m_i_p_k_III_A,IF(' oferty kryterium wyboru III'!AE15&gt;=5,m_i_p_k_III_B,IF(' oferty kryterium wyboru III'!AE15&lt;5,m_i_p_k_III_C,)))</f>
        <v>0</v>
      </c>
      <c r="AF15" s="101">
        <f>IF(' oferty kryterium wyboru III'!AF15&gt;=10,m_i_p_k_III_A,IF(' oferty kryterium wyboru III'!AF15&gt;=5,m_i_p_k_III_B,IF(' oferty kryterium wyboru III'!AF15&lt;5,m_i_p_k_III_C,)))</f>
        <v>0</v>
      </c>
      <c r="AG15" s="101">
        <f>IF(' oferty kryterium wyboru III'!AG15&gt;=10,m_i_p_k_III_A,IF(' oferty kryterium wyboru III'!AG15&gt;=5,m_i_p_k_III_B,IF(' oferty kryterium wyboru III'!AG15&lt;5,m_i_p_k_III_C,)))</f>
        <v>0</v>
      </c>
    </row>
    <row r="16" spans="1:33" ht="27" customHeight="1">
      <c r="A16" s="60">
        <f>' oferty Cena brutto'!A16</f>
        <v>13</v>
      </c>
      <c r="B16" s="103">
        <f t="shared" si="1"/>
        <v>20</v>
      </c>
      <c r="C16" s="104">
        <f t="shared" si="2"/>
        <v>10</v>
      </c>
      <c r="D16" s="105">
        <f t="shared" si="3"/>
        <v>0</v>
      </c>
      <c r="E16" s="100">
        <f t="shared" si="5"/>
        <v>0</v>
      </c>
      <c r="F16" s="67" t="e">
        <f t="shared" si="4"/>
        <v>#REF!</v>
      </c>
      <c r="G16" s="101">
        <f>IF(' oferty kryterium wyboru III'!G16&gt;=10,m_i_p_k_III_A,IF(' oferty kryterium wyboru III'!G16&gt;=5,m_i_p_k_III_B,IF(' oferty kryterium wyboru III'!G16&lt;5,m_i_p_k_III_C,)))</f>
        <v>0</v>
      </c>
      <c r="H16" s="101">
        <f>IF(' oferty kryterium wyboru III'!H16&gt;=10,m_i_p_k_III_A,IF(' oferty kryterium wyboru III'!H16&gt;=5,m_i_p_k_III_B,IF(' oferty kryterium wyboru III'!H16&lt;5,m_i_p_k_III_C,)))</f>
        <v>0</v>
      </c>
      <c r="I16" s="101">
        <f>IF(' oferty kryterium wyboru III'!I16&gt;=10,m_i_p_k_III_A,IF(' oferty kryterium wyboru III'!I16&gt;=5,m_i_p_k_III_B,IF(' oferty kryterium wyboru III'!I16&lt;5,m_i_p_k_III_C,)))</f>
        <v>0</v>
      </c>
      <c r="J16" s="101">
        <f>IF(' oferty kryterium wyboru III'!J16&gt;=10,m_i_p_k_III_A,IF(' oferty kryterium wyboru III'!J16&gt;=5,m_i_p_k_III_B,IF(' oferty kryterium wyboru III'!J16&lt;5,m_i_p_k_III_C,)))</f>
        <v>0</v>
      </c>
      <c r="K16" s="101">
        <f>IF(' oferty kryterium wyboru III'!K16&gt;=10,m_i_p_k_III_A,IF(' oferty kryterium wyboru III'!K16&gt;=5,m_i_p_k_III_B,IF(' oferty kryterium wyboru III'!K16&lt;5,m_i_p_k_III_C,)))</f>
        <v>0</v>
      </c>
      <c r="L16" s="101">
        <f>IF(' oferty kryterium wyboru III'!L16&gt;=10,m_i_p_k_III_A,IF(' oferty kryterium wyboru III'!L16&gt;=5,m_i_p_k_III_B,IF(' oferty kryterium wyboru III'!L16&lt;5,m_i_p_k_III_C,)))</f>
        <v>0</v>
      </c>
      <c r="M16" s="101">
        <f>IF(' oferty kryterium wyboru III'!M16&gt;=10,m_i_p_k_III_A,IF(' oferty kryterium wyboru III'!M16&gt;=5,m_i_p_k_III_B,IF(' oferty kryterium wyboru III'!M16&lt;5,m_i_p_k_III_C,)))</f>
        <v>0</v>
      </c>
      <c r="N16" s="101">
        <f>IF(' oferty kryterium wyboru III'!N16&gt;=10,m_i_p_k_III_A,IF(' oferty kryterium wyboru III'!N16&gt;=5,m_i_p_k_III_B,IF(' oferty kryterium wyboru III'!N16&lt;5,m_i_p_k_III_C,)))</f>
        <v>0</v>
      </c>
      <c r="O16" s="101">
        <f>IF(' oferty kryterium wyboru III'!O16&gt;=10,m_i_p_k_III_A,IF(' oferty kryterium wyboru III'!O16&gt;=5,m_i_p_k_III_B,IF(' oferty kryterium wyboru III'!O16&lt;5,m_i_p_k_III_C,)))</f>
        <v>0</v>
      </c>
      <c r="P16" s="101">
        <f>IF(' oferty kryterium wyboru III'!P16&gt;=10,m_i_p_k_III_A,IF(' oferty kryterium wyboru III'!P16&gt;=5,m_i_p_k_III_B,IF(' oferty kryterium wyboru III'!P16&lt;5,m_i_p_k_III_C,)))</f>
        <v>0</v>
      </c>
      <c r="Q16" s="101">
        <f>IF(' oferty kryterium wyboru III'!Q16&gt;=10,m_i_p_k_III_A,IF(' oferty kryterium wyboru III'!Q16&gt;=5,m_i_p_k_III_B,IF(' oferty kryterium wyboru III'!Q16&lt;5,m_i_p_k_III_C,)))</f>
        <v>0</v>
      </c>
      <c r="R16" s="101">
        <f>IF(' oferty kryterium wyboru III'!R16&gt;=10,m_i_p_k_III_A,IF(' oferty kryterium wyboru III'!R16&gt;=5,m_i_p_k_III_B,IF(' oferty kryterium wyboru III'!R16&lt;5,m_i_p_k_III_C,)))</f>
        <v>0</v>
      </c>
      <c r="S16" s="101">
        <f>IF(' oferty kryterium wyboru III'!S16&gt;=10,m_i_p_k_III_A,IF(' oferty kryterium wyboru III'!S16&gt;=5,m_i_p_k_III_B,IF(' oferty kryterium wyboru III'!S16&lt;5,m_i_p_k_III_C,)))</f>
        <v>0</v>
      </c>
      <c r="T16" s="101">
        <f>IF(' oferty kryterium wyboru III'!T16&gt;=10,m_i_p_k_III_A,IF(' oferty kryterium wyboru III'!T16&gt;=5,m_i_p_k_III_B,IF(' oferty kryterium wyboru III'!T16&lt;5,m_i_p_k_III_C,)))</f>
        <v>0</v>
      </c>
      <c r="U16" s="101">
        <f>IF(' oferty kryterium wyboru III'!U16&gt;=10,m_i_p_k_III_A,IF(' oferty kryterium wyboru III'!U16&gt;=5,m_i_p_k_III_B,IF(' oferty kryterium wyboru III'!U16&lt;5,m_i_p_k_III_C,)))</f>
        <v>0</v>
      </c>
      <c r="V16" s="101">
        <f>IF(' oferty kryterium wyboru III'!V16&gt;=10,m_i_p_k_III_A,IF(' oferty kryterium wyboru III'!V16&gt;=5,m_i_p_k_III_B,IF(' oferty kryterium wyboru III'!V16&lt;5,m_i_p_k_III_C,)))</f>
        <v>0</v>
      </c>
      <c r="W16" s="101">
        <f>IF(' oferty kryterium wyboru III'!W16&gt;=10,m_i_p_k_III_A,IF(' oferty kryterium wyboru III'!W16&gt;=5,m_i_p_k_III_B,IF(' oferty kryterium wyboru III'!W16&lt;5,m_i_p_k_III_C,)))</f>
        <v>0</v>
      </c>
      <c r="X16" s="101">
        <f>IF(' oferty kryterium wyboru III'!X16&gt;=10,m_i_p_k_III_A,IF(' oferty kryterium wyboru III'!X16&gt;=5,m_i_p_k_III_B,IF(' oferty kryterium wyboru III'!X16&lt;5,m_i_p_k_III_C,)))</f>
        <v>0</v>
      </c>
      <c r="Y16" s="101">
        <f>IF(' oferty kryterium wyboru III'!Y16&gt;=10,m_i_p_k_III_A,IF(' oferty kryterium wyboru III'!Y16&gt;=5,m_i_p_k_III_B,IF(' oferty kryterium wyboru III'!Y16&lt;5,m_i_p_k_III_C,)))</f>
        <v>0</v>
      </c>
      <c r="Z16" s="101">
        <f>IF(' oferty kryterium wyboru III'!Z16&gt;=10,m_i_p_k_III_A,IF(' oferty kryterium wyboru III'!Z16&gt;=5,m_i_p_k_III_B,IF(' oferty kryterium wyboru III'!Z16&lt;5,m_i_p_k_III_C,)))</f>
        <v>0</v>
      </c>
      <c r="AA16" s="101">
        <f>IF(' oferty kryterium wyboru III'!AA16&gt;=10,m_i_p_k_III_A,IF(' oferty kryterium wyboru III'!AA16&gt;=5,m_i_p_k_III_B,IF(' oferty kryterium wyboru III'!AA16&lt;5,m_i_p_k_III_C,)))</f>
        <v>0</v>
      </c>
      <c r="AB16" s="101">
        <f>IF(' oferty kryterium wyboru III'!AB16&gt;=10,m_i_p_k_III_A,IF(' oferty kryterium wyboru III'!AB16&gt;=5,m_i_p_k_III_B,IF(' oferty kryterium wyboru III'!AB16&lt;5,m_i_p_k_III_C,)))</f>
        <v>0</v>
      </c>
      <c r="AC16" s="101">
        <f>IF(' oferty kryterium wyboru III'!AC16&gt;=10,m_i_p_k_III_A,IF(' oferty kryterium wyboru III'!AC16&gt;=5,m_i_p_k_III_B,IF(' oferty kryterium wyboru III'!AC16&lt;5,m_i_p_k_III_C,)))</f>
        <v>0</v>
      </c>
      <c r="AD16" s="101">
        <f>IF(' oferty kryterium wyboru III'!AD16&gt;=10,m_i_p_k_III_A,IF(' oferty kryterium wyboru III'!AD16&gt;=5,m_i_p_k_III_B,IF(' oferty kryterium wyboru III'!AD16&lt;5,m_i_p_k_III_C,)))</f>
        <v>0</v>
      </c>
      <c r="AE16" s="101">
        <f>IF(' oferty kryterium wyboru III'!AE16&gt;=10,m_i_p_k_III_A,IF(' oferty kryterium wyboru III'!AE16&gt;=5,m_i_p_k_III_B,IF(' oferty kryterium wyboru III'!AE16&lt;5,m_i_p_k_III_C,)))</f>
        <v>0</v>
      </c>
      <c r="AF16" s="101">
        <f>IF(' oferty kryterium wyboru III'!AF16&gt;=10,m_i_p_k_III_A,IF(' oferty kryterium wyboru III'!AF16&gt;=5,m_i_p_k_III_B,IF(' oferty kryterium wyboru III'!AF16&lt;5,m_i_p_k_III_C,)))</f>
        <v>0</v>
      </c>
      <c r="AG16" s="101">
        <f>IF(' oferty kryterium wyboru III'!AG16&gt;=10,m_i_p_k_III_A,IF(' oferty kryterium wyboru III'!AG16&gt;=5,m_i_p_k_III_B,IF(' oferty kryterium wyboru III'!AG16&lt;5,m_i_p_k_III_C,)))</f>
        <v>0</v>
      </c>
    </row>
    <row r="17" spans="1:33" ht="27" customHeight="1">
      <c r="A17" s="60">
        <f>' oferty Cena brutto'!A17</f>
        <v>14</v>
      </c>
      <c r="B17" s="103">
        <f t="shared" si="1"/>
        <v>20</v>
      </c>
      <c r="C17" s="104">
        <f t="shared" si="2"/>
        <v>10</v>
      </c>
      <c r="D17" s="105">
        <f t="shared" si="3"/>
        <v>0</v>
      </c>
      <c r="E17" s="100">
        <f t="shared" si="5"/>
        <v>0</v>
      </c>
      <c r="F17" s="67" t="e">
        <f t="shared" si="4"/>
        <v>#REF!</v>
      </c>
      <c r="G17" s="101">
        <f>IF(' oferty kryterium wyboru III'!G17&gt;=10,m_i_p_k_III_A,IF(' oferty kryterium wyboru III'!G17&gt;=5,m_i_p_k_III_B,IF(' oferty kryterium wyboru III'!G17&lt;5,m_i_p_k_III_C,)))</f>
        <v>0</v>
      </c>
      <c r="H17" s="101">
        <f>IF(' oferty kryterium wyboru III'!H17&gt;=10,m_i_p_k_III_A,IF(' oferty kryterium wyboru III'!H17&gt;=5,m_i_p_k_III_B,IF(' oferty kryterium wyboru III'!H17&lt;5,m_i_p_k_III_C,)))</f>
        <v>0</v>
      </c>
      <c r="I17" s="101">
        <f>IF(' oferty kryterium wyboru III'!I17&gt;=10,m_i_p_k_III_A,IF(' oferty kryterium wyboru III'!I17&gt;=5,m_i_p_k_III_B,IF(' oferty kryterium wyboru III'!I17&lt;5,m_i_p_k_III_C,)))</f>
        <v>0</v>
      </c>
      <c r="J17" s="101">
        <f>IF(' oferty kryterium wyboru III'!J17&gt;=10,m_i_p_k_III_A,IF(' oferty kryterium wyboru III'!J17&gt;=5,m_i_p_k_III_B,IF(' oferty kryterium wyboru III'!J17&lt;5,m_i_p_k_III_C,)))</f>
        <v>0</v>
      </c>
      <c r="K17" s="101">
        <f>IF(' oferty kryterium wyboru III'!K17&gt;=10,m_i_p_k_III_A,IF(' oferty kryterium wyboru III'!K17&gt;=5,m_i_p_k_III_B,IF(' oferty kryterium wyboru III'!K17&lt;5,m_i_p_k_III_C,)))</f>
        <v>0</v>
      </c>
      <c r="L17" s="101">
        <f>IF(' oferty kryterium wyboru III'!L17&gt;=10,m_i_p_k_III_A,IF(' oferty kryterium wyboru III'!L17&gt;=5,m_i_p_k_III_B,IF(' oferty kryterium wyboru III'!L17&lt;5,m_i_p_k_III_C,)))</f>
        <v>0</v>
      </c>
      <c r="M17" s="101">
        <f>IF(' oferty kryterium wyboru III'!M17&gt;=10,m_i_p_k_III_A,IF(' oferty kryterium wyboru III'!M17&gt;=5,m_i_p_k_III_B,IF(' oferty kryterium wyboru III'!M17&lt;5,m_i_p_k_III_C,)))</f>
        <v>0</v>
      </c>
      <c r="N17" s="101">
        <f>IF(' oferty kryterium wyboru III'!N17&gt;=10,m_i_p_k_III_A,IF(' oferty kryterium wyboru III'!N17&gt;=5,m_i_p_k_III_B,IF(' oferty kryterium wyboru III'!N17&lt;5,m_i_p_k_III_C,)))</f>
        <v>0</v>
      </c>
      <c r="O17" s="101">
        <f>IF(' oferty kryterium wyboru III'!O17&gt;=10,m_i_p_k_III_A,IF(' oferty kryterium wyboru III'!O17&gt;=5,m_i_p_k_III_B,IF(' oferty kryterium wyboru III'!O17&lt;5,m_i_p_k_III_C,)))</f>
        <v>0</v>
      </c>
      <c r="P17" s="101">
        <f>IF(' oferty kryterium wyboru III'!P17&gt;=10,m_i_p_k_III_A,IF(' oferty kryterium wyboru III'!P17&gt;=5,m_i_p_k_III_B,IF(' oferty kryterium wyboru III'!P17&lt;5,m_i_p_k_III_C,)))</f>
        <v>0</v>
      </c>
      <c r="Q17" s="101">
        <f>IF(' oferty kryterium wyboru III'!Q17&gt;=10,m_i_p_k_III_A,IF(' oferty kryterium wyboru III'!Q17&gt;=5,m_i_p_k_III_B,IF(' oferty kryterium wyboru III'!Q17&lt;5,m_i_p_k_III_C,)))</f>
        <v>0</v>
      </c>
      <c r="R17" s="101">
        <f>IF(' oferty kryterium wyboru III'!R17&gt;=10,m_i_p_k_III_A,IF(' oferty kryterium wyboru III'!R17&gt;=5,m_i_p_k_III_B,IF(' oferty kryterium wyboru III'!R17&lt;5,m_i_p_k_III_C,)))</f>
        <v>0</v>
      </c>
      <c r="S17" s="101">
        <f>IF(' oferty kryterium wyboru III'!S17&gt;=10,m_i_p_k_III_A,IF(' oferty kryterium wyboru III'!S17&gt;=5,m_i_p_k_III_B,IF(' oferty kryterium wyboru III'!S17&lt;5,m_i_p_k_III_C,)))</f>
        <v>0</v>
      </c>
      <c r="T17" s="101">
        <f>IF(' oferty kryterium wyboru III'!T17&gt;=10,m_i_p_k_III_A,IF(' oferty kryterium wyboru III'!T17&gt;=5,m_i_p_k_III_B,IF(' oferty kryterium wyboru III'!T17&lt;5,m_i_p_k_III_C,)))</f>
        <v>0</v>
      </c>
      <c r="U17" s="101">
        <f>IF(' oferty kryterium wyboru III'!U17&gt;=10,m_i_p_k_III_A,IF(' oferty kryterium wyboru III'!U17&gt;=5,m_i_p_k_III_B,IF(' oferty kryterium wyboru III'!U17&lt;5,m_i_p_k_III_C,)))</f>
        <v>0</v>
      </c>
      <c r="V17" s="101">
        <f>IF(' oferty kryterium wyboru III'!V17&gt;=10,m_i_p_k_III_A,IF(' oferty kryterium wyboru III'!V17&gt;=5,m_i_p_k_III_B,IF(' oferty kryterium wyboru III'!V17&lt;5,m_i_p_k_III_C,)))</f>
        <v>0</v>
      </c>
      <c r="W17" s="101">
        <f>IF(' oferty kryterium wyboru III'!W17&gt;=10,m_i_p_k_III_A,IF(' oferty kryterium wyboru III'!W17&gt;=5,m_i_p_k_III_B,IF(' oferty kryterium wyboru III'!W17&lt;5,m_i_p_k_III_C,)))</f>
        <v>0</v>
      </c>
      <c r="X17" s="101">
        <f>IF(' oferty kryterium wyboru III'!X17&gt;=10,m_i_p_k_III_A,IF(' oferty kryterium wyboru III'!X17&gt;=5,m_i_p_k_III_B,IF(' oferty kryterium wyboru III'!X17&lt;5,m_i_p_k_III_C,)))</f>
        <v>0</v>
      </c>
      <c r="Y17" s="101">
        <f>IF(' oferty kryterium wyboru III'!Y17&gt;=10,m_i_p_k_III_A,IF(' oferty kryterium wyboru III'!Y17&gt;=5,m_i_p_k_III_B,IF(' oferty kryterium wyboru III'!Y17&lt;5,m_i_p_k_III_C,)))</f>
        <v>0</v>
      </c>
      <c r="Z17" s="101">
        <f>IF(' oferty kryterium wyboru III'!Z17&gt;=10,m_i_p_k_III_A,IF(' oferty kryterium wyboru III'!Z17&gt;=5,m_i_p_k_III_B,IF(' oferty kryterium wyboru III'!Z17&lt;5,m_i_p_k_III_C,)))</f>
        <v>0</v>
      </c>
      <c r="AA17" s="101">
        <f>IF(' oferty kryterium wyboru III'!AA17&gt;=10,m_i_p_k_III_A,IF(' oferty kryterium wyboru III'!AA17&gt;=5,m_i_p_k_III_B,IF(' oferty kryterium wyboru III'!AA17&lt;5,m_i_p_k_III_C,)))</f>
        <v>0</v>
      </c>
      <c r="AB17" s="101">
        <f>IF(' oferty kryterium wyboru III'!AB17&gt;=10,m_i_p_k_III_A,IF(' oferty kryterium wyboru III'!AB17&gt;=5,m_i_p_k_III_B,IF(' oferty kryterium wyboru III'!AB17&lt;5,m_i_p_k_III_C,)))</f>
        <v>0</v>
      </c>
      <c r="AC17" s="101">
        <f>IF(' oferty kryterium wyboru III'!AC17&gt;=10,m_i_p_k_III_A,IF(' oferty kryterium wyboru III'!AC17&gt;=5,m_i_p_k_III_B,IF(' oferty kryterium wyboru III'!AC17&lt;5,m_i_p_k_III_C,)))</f>
        <v>0</v>
      </c>
      <c r="AD17" s="101">
        <f>IF(' oferty kryterium wyboru III'!AD17&gt;=10,m_i_p_k_III_A,IF(' oferty kryterium wyboru III'!AD17&gt;=5,m_i_p_k_III_B,IF(' oferty kryterium wyboru III'!AD17&lt;5,m_i_p_k_III_C,)))</f>
        <v>0</v>
      </c>
      <c r="AE17" s="101">
        <f>IF(' oferty kryterium wyboru III'!AE17&gt;=10,m_i_p_k_III_A,IF(' oferty kryterium wyboru III'!AE17&gt;=5,m_i_p_k_III_B,IF(' oferty kryterium wyboru III'!AE17&lt;5,m_i_p_k_III_C,)))</f>
        <v>0</v>
      </c>
      <c r="AF17" s="101">
        <f>IF(' oferty kryterium wyboru III'!AF17&gt;=10,m_i_p_k_III_A,IF(' oferty kryterium wyboru III'!AF17&gt;=5,m_i_p_k_III_B,IF(' oferty kryterium wyboru III'!AF17&lt;5,m_i_p_k_III_C,)))</f>
        <v>0</v>
      </c>
      <c r="AG17" s="101">
        <f>IF(' oferty kryterium wyboru III'!AG17&gt;=10,m_i_p_k_III_A,IF(' oferty kryterium wyboru III'!AG17&gt;=5,m_i_p_k_III_B,IF(' oferty kryterium wyboru III'!AG17&lt;5,m_i_p_k_III_C,)))</f>
        <v>0</v>
      </c>
    </row>
    <row r="18" spans="1:33" ht="27" customHeight="1">
      <c r="A18" s="60">
        <f>' oferty Cena brutto'!A18</f>
        <v>15</v>
      </c>
      <c r="B18" s="103">
        <f t="shared" si="1"/>
        <v>20</v>
      </c>
      <c r="C18" s="104">
        <f t="shared" si="2"/>
        <v>10</v>
      </c>
      <c r="D18" s="105">
        <f t="shared" si="3"/>
        <v>0</v>
      </c>
      <c r="E18" s="100">
        <f t="shared" si="5"/>
        <v>0</v>
      </c>
      <c r="F18" s="67" t="e">
        <f t="shared" si="4"/>
        <v>#REF!</v>
      </c>
      <c r="G18" s="101">
        <f>IF(' oferty kryterium wyboru III'!G18&gt;=10,m_i_p_k_III_A,IF(' oferty kryterium wyboru III'!G18&gt;=5,m_i_p_k_III_B,IF(' oferty kryterium wyboru III'!G18&lt;5,m_i_p_k_III_C,)))</f>
        <v>0</v>
      </c>
      <c r="H18" s="101">
        <f>IF(' oferty kryterium wyboru III'!H18&gt;=10,m_i_p_k_III_A,IF(' oferty kryterium wyboru III'!H18&gt;=5,m_i_p_k_III_B,IF(' oferty kryterium wyboru III'!H18&lt;5,m_i_p_k_III_C,)))</f>
        <v>0</v>
      </c>
      <c r="I18" s="101">
        <f>IF(' oferty kryterium wyboru III'!I18&gt;=10,m_i_p_k_III_A,IF(' oferty kryterium wyboru III'!I18&gt;=5,m_i_p_k_III_B,IF(' oferty kryterium wyboru III'!I18&lt;5,m_i_p_k_III_C,)))</f>
        <v>0</v>
      </c>
      <c r="J18" s="101">
        <f>IF(' oferty kryterium wyboru III'!J18&gt;=10,m_i_p_k_III_A,IF(' oferty kryterium wyboru III'!J18&gt;=5,m_i_p_k_III_B,IF(' oferty kryterium wyboru III'!J18&lt;5,m_i_p_k_III_C,)))</f>
        <v>0</v>
      </c>
      <c r="K18" s="101">
        <f>IF(' oferty kryterium wyboru III'!K18&gt;=10,m_i_p_k_III_A,IF(' oferty kryterium wyboru III'!K18&gt;=5,m_i_p_k_III_B,IF(' oferty kryterium wyboru III'!K18&lt;5,m_i_p_k_III_C,)))</f>
        <v>0</v>
      </c>
      <c r="L18" s="101">
        <f>IF(' oferty kryterium wyboru III'!L18&gt;=10,m_i_p_k_III_A,IF(' oferty kryterium wyboru III'!L18&gt;=5,m_i_p_k_III_B,IF(' oferty kryterium wyboru III'!L18&lt;5,m_i_p_k_III_C,)))</f>
        <v>0</v>
      </c>
      <c r="M18" s="101">
        <f>IF(' oferty kryterium wyboru III'!M18&gt;=10,m_i_p_k_III_A,IF(' oferty kryterium wyboru III'!M18&gt;=5,m_i_p_k_III_B,IF(' oferty kryterium wyboru III'!M18&lt;5,m_i_p_k_III_C,)))</f>
        <v>0</v>
      </c>
      <c r="N18" s="101">
        <f>IF(' oferty kryterium wyboru III'!N18&gt;=10,m_i_p_k_III_A,IF(' oferty kryterium wyboru III'!N18&gt;=5,m_i_p_k_III_B,IF(' oferty kryterium wyboru III'!N18&lt;5,m_i_p_k_III_C,)))</f>
        <v>0</v>
      </c>
      <c r="O18" s="101">
        <f>IF(' oferty kryterium wyboru III'!O18&gt;=10,m_i_p_k_III_A,IF(' oferty kryterium wyboru III'!O18&gt;=5,m_i_p_k_III_B,IF(' oferty kryterium wyboru III'!O18&lt;5,m_i_p_k_III_C,)))</f>
        <v>0</v>
      </c>
      <c r="P18" s="101">
        <f>IF(' oferty kryterium wyboru III'!P18&gt;=10,m_i_p_k_III_A,IF(' oferty kryterium wyboru III'!P18&gt;=5,m_i_p_k_III_B,IF(' oferty kryterium wyboru III'!P18&lt;5,m_i_p_k_III_C,)))</f>
        <v>0</v>
      </c>
      <c r="Q18" s="101">
        <f>IF(' oferty kryterium wyboru III'!Q18&gt;=10,m_i_p_k_III_A,IF(' oferty kryterium wyboru III'!Q18&gt;=5,m_i_p_k_III_B,IF(' oferty kryterium wyboru III'!Q18&lt;5,m_i_p_k_III_C,)))</f>
        <v>0</v>
      </c>
      <c r="R18" s="101">
        <f>IF(' oferty kryterium wyboru III'!R18&gt;=10,m_i_p_k_III_A,IF(' oferty kryterium wyboru III'!R18&gt;=5,m_i_p_k_III_B,IF(' oferty kryterium wyboru III'!R18&lt;5,m_i_p_k_III_C,)))</f>
        <v>0</v>
      </c>
      <c r="S18" s="101">
        <f>IF(' oferty kryterium wyboru III'!S18&gt;=10,m_i_p_k_III_A,IF(' oferty kryterium wyboru III'!S18&gt;=5,m_i_p_k_III_B,IF(' oferty kryterium wyboru III'!S18&lt;5,m_i_p_k_III_C,)))</f>
        <v>0</v>
      </c>
      <c r="T18" s="101">
        <f>IF(' oferty kryterium wyboru III'!T18&gt;=10,m_i_p_k_III_A,IF(' oferty kryterium wyboru III'!T18&gt;=5,m_i_p_k_III_B,IF(' oferty kryterium wyboru III'!T18&lt;5,m_i_p_k_III_C,)))</f>
        <v>0</v>
      </c>
      <c r="U18" s="101">
        <f>IF(' oferty kryterium wyboru III'!U18&gt;=10,m_i_p_k_III_A,IF(' oferty kryterium wyboru III'!U18&gt;=5,m_i_p_k_III_B,IF(' oferty kryterium wyboru III'!U18&lt;5,m_i_p_k_III_C,)))</f>
        <v>0</v>
      </c>
      <c r="V18" s="101">
        <f>IF(' oferty kryterium wyboru III'!V18&gt;=10,m_i_p_k_III_A,IF(' oferty kryterium wyboru III'!V18&gt;=5,m_i_p_k_III_B,IF(' oferty kryterium wyboru III'!V18&lt;5,m_i_p_k_III_C,)))</f>
        <v>0</v>
      </c>
      <c r="W18" s="101">
        <f>IF(' oferty kryterium wyboru III'!W18&gt;=10,m_i_p_k_III_A,IF(' oferty kryterium wyboru III'!W18&gt;=5,m_i_p_k_III_B,IF(' oferty kryterium wyboru III'!W18&lt;5,m_i_p_k_III_C,)))</f>
        <v>0</v>
      </c>
      <c r="X18" s="101">
        <f>IF(' oferty kryterium wyboru III'!X18&gt;=10,m_i_p_k_III_A,IF(' oferty kryterium wyboru III'!X18&gt;=5,m_i_p_k_III_B,IF(' oferty kryterium wyboru III'!X18&lt;5,m_i_p_k_III_C,)))</f>
        <v>0</v>
      </c>
      <c r="Y18" s="101">
        <f>IF(' oferty kryterium wyboru III'!Y18&gt;=10,m_i_p_k_III_A,IF(' oferty kryterium wyboru III'!Y18&gt;=5,m_i_p_k_III_B,IF(' oferty kryterium wyboru III'!Y18&lt;5,m_i_p_k_III_C,)))</f>
        <v>0</v>
      </c>
      <c r="Z18" s="101">
        <f>IF(' oferty kryterium wyboru III'!Z18&gt;=10,m_i_p_k_III_A,IF(' oferty kryterium wyboru III'!Z18&gt;=5,m_i_p_k_III_B,IF(' oferty kryterium wyboru III'!Z18&lt;5,m_i_p_k_III_C,)))</f>
        <v>0</v>
      </c>
      <c r="AA18" s="101">
        <f>IF(' oferty kryterium wyboru III'!AA18&gt;=10,m_i_p_k_III_A,IF(' oferty kryterium wyboru III'!AA18&gt;=5,m_i_p_k_III_B,IF(' oferty kryterium wyboru III'!AA18&lt;5,m_i_p_k_III_C,)))</f>
        <v>0</v>
      </c>
      <c r="AB18" s="101">
        <f>IF(' oferty kryterium wyboru III'!AB18&gt;=10,m_i_p_k_III_A,IF(' oferty kryterium wyboru III'!AB18&gt;=5,m_i_p_k_III_B,IF(' oferty kryterium wyboru III'!AB18&lt;5,m_i_p_k_III_C,)))</f>
        <v>0</v>
      </c>
      <c r="AC18" s="101">
        <f>IF(' oferty kryterium wyboru III'!AC18&gt;=10,m_i_p_k_III_A,IF(' oferty kryterium wyboru III'!AC18&gt;=5,m_i_p_k_III_B,IF(' oferty kryterium wyboru III'!AC18&lt;5,m_i_p_k_III_C,)))</f>
        <v>0</v>
      </c>
      <c r="AD18" s="101">
        <f>IF(' oferty kryterium wyboru III'!AD18&gt;=10,m_i_p_k_III_A,IF(' oferty kryterium wyboru III'!AD18&gt;=5,m_i_p_k_III_B,IF(' oferty kryterium wyboru III'!AD18&lt;5,m_i_p_k_III_C,)))</f>
        <v>0</v>
      </c>
      <c r="AE18" s="101">
        <f>IF(' oferty kryterium wyboru III'!AE18&gt;=10,m_i_p_k_III_A,IF(' oferty kryterium wyboru III'!AE18&gt;=5,m_i_p_k_III_B,IF(' oferty kryterium wyboru III'!AE18&lt;5,m_i_p_k_III_C,)))</f>
        <v>0</v>
      </c>
      <c r="AF18" s="101">
        <f>IF(' oferty kryterium wyboru III'!AF18&gt;=10,m_i_p_k_III_A,IF(' oferty kryterium wyboru III'!AF18&gt;=5,m_i_p_k_III_B,IF(' oferty kryterium wyboru III'!AF18&lt;5,m_i_p_k_III_C,)))</f>
        <v>0</v>
      </c>
      <c r="AG18" s="101">
        <f>IF(' oferty kryterium wyboru III'!AG18&gt;=10,m_i_p_k_III_A,IF(' oferty kryterium wyboru III'!AG18&gt;=5,m_i_p_k_III_B,IF(' oferty kryterium wyboru III'!AG18&lt;5,m_i_p_k_III_C,)))</f>
        <v>0</v>
      </c>
    </row>
    <row r="19" spans="1:33" ht="27" customHeight="1">
      <c r="A19" s="60">
        <f>' oferty Cena brutto'!A19</f>
        <v>16</v>
      </c>
      <c r="B19" s="103">
        <f t="shared" si="1"/>
        <v>20</v>
      </c>
      <c r="C19" s="104">
        <f t="shared" si="2"/>
        <v>10</v>
      </c>
      <c r="D19" s="105">
        <f t="shared" si="3"/>
        <v>0</v>
      </c>
      <c r="E19" s="100">
        <f t="shared" si="5"/>
        <v>0</v>
      </c>
      <c r="F19" s="67" t="e">
        <f t="shared" si="4"/>
        <v>#REF!</v>
      </c>
      <c r="G19" s="101">
        <f>IF(' oferty kryterium wyboru III'!G19&gt;=10,m_i_p_k_III_A,IF(' oferty kryterium wyboru III'!G19&gt;=5,m_i_p_k_III_B,IF(' oferty kryterium wyboru III'!G19&lt;5,m_i_p_k_III_C,)))</f>
        <v>0</v>
      </c>
      <c r="H19" s="101">
        <f>IF(' oferty kryterium wyboru III'!H19&gt;=10,m_i_p_k_III_A,IF(' oferty kryterium wyboru III'!H19&gt;=5,m_i_p_k_III_B,IF(' oferty kryterium wyboru III'!H19&lt;5,m_i_p_k_III_C,)))</f>
        <v>0</v>
      </c>
      <c r="I19" s="101">
        <f>IF(' oferty kryterium wyboru III'!I19&gt;=10,m_i_p_k_III_A,IF(' oferty kryterium wyboru III'!I19&gt;=5,m_i_p_k_III_B,IF(' oferty kryterium wyboru III'!I19&lt;5,m_i_p_k_III_C,)))</f>
        <v>0</v>
      </c>
      <c r="J19" s="101">
        <f>IF(' oferty kryterium wyboru III'!J19&gt;=10,m_i_p_k_III_A,IF(' oferty kryterium wyboru III'!J19&gt;=5,m_i_p_k_III_B,IF(' oferty kryterium wyboru III'!J19&lt;5,m_i_p_k_III_C,)))</f>
        <v>0</v>
      </c>
      <c r="K19" s="101">
        <f>IF(' oferty kryterium wyboru III'!K19&gt;=10,m_i_p_k_III_A,IF(' oferty kryterium wyboru III'!K19&gt;=5,m_i_p_k_III_B,IF(' oferty kryterium wyboru III'!K19&lt;5,m_i_p_k_III_C,)))</f>
        <v>0</v>
      </c>
      <c r="L19" s="101">
        <f>IF(' oferty kryterium wyboru III'!L19&gt;=10,m_i_p_k_III_A,IF(' oferty kryterium wyboru III'!L19&gt;=5,m_i_p_k_III_B,IF(' oferty kryterium wyboru III'!L19&lt;5,m_i_p_k_III_C,)))</f>
        <v>0</v>
      </c>
      <c r="M19" s="101">
        <f>IF(' oferty kryterium wyboru III'!M19&gt;=10,m_i_p_k_III_A,IF(' oferty kryterium wyboru III'!M19&gt;=5,m_i_p_k_III_B,IF(' oferty kryterium wyboru III'!M19&lt;5,m_i_p_k_III_C,)))</f>
        <v>0</v>
      </c>
      <c r="N19" s="101">
        <f>IF(' oferty kryterium wyboru III'!N19&gt;=10,m_i_p_k_III_A,IF(' oferty kryterium wyboru III'!N19&gt;=5,m_i_p_k_III_B,IF(' oferty kryterium wyboru III'!N19&lt;5,m_i_p_k_III_C,)))</f>
        <v>0</v>
      </c>
      <c r="O19" s="101">
        <f>IF(' oferty kryterium wyboru III'!O19&gt;=10,m_i_p_k_III_A,IF(' oferty kryterium wyboru III'!O19&gt;=5,m_i_p_k_III_B,IF(' oferty kryterium wyboru III'!O19&lt;5,m_i_p_k_III_C,)))</f>
        <v>0</v>
      </c>
      <c r="P19" s="101">
        <f>IF(' oferty kryterium wyboru III'!P19&gt;=10,m_i_p_k_III_A,IF(' oferty kryterium wyboru III'!P19&gt;=5,m_i_p_k_III_B,IF(' oferty kryterium wyboru III'!P19&lt;5,m_i_p_k_III_C,)))</f>
        <v>0</v>
      </c>
      <c r="Q19" s="101">
        <f>IF(' oferty kryterium wyboru III'!Q19&gt;=10,m_i_p_k_III_A,IF(' oferty kryterium wyboru III'!Q19&gt;=5,m_i_p_k_III_B,IF(' oferty kryterium wyboru III'!Q19&lt;5,m_i_p_k_III_C,)))</f>
        <v>0</v>
      </c>
      <c r="R19" s="101">
        <f>IF(' oferty kryterium wyboru III'!R19&gt;=10,m_i_p_k_III_A,IF(' oferty kryterium wyboru III'!R19&gt;=5,m_i_p_k_III_B,IF(' oferty kryterium wyboru III'!R19&lt;5,m_i_p_k_III_C,)))</f>
        <v>0</v>
      </c>
      <c r="S19" s="101">
        <f>IF(' oferty kryterium wyboru III'!S19&gt;=10,m_i_p_k_III_A,IF(' oferty kryterium wyboru III'!S19&gt;=5,m_i_p_k_III_B,IF(' oferty kryterium wyboru III'!S19&lt;5,m_i_p_k_III_C,)))</f>
        <v>0</v>
      </c>
      <c r="T19" s="101">
        <f>IF(' oferty kryterium wyboru III'!T19&gt;=10,m_i_p_k_III_A,IF(' oferty kryterium wyboru III'!T19&gt;=5,m_i_p_k_III_B,IF(' oferty kryterium wyboru III'!T19&lt;5,m_i_p_k_III_C,)))</f>
        <v>0</v>
      </c>
      <c r="U19" s="101">
        <f>IF(' oferty kryterium wyboru III'!U19&gt;=10,m_i_p_k_III_A,IF(' oferty kryterium wyboru III'!U19&gt;=5,m_i_p_k_III_B,IF(' oferty kryterium wyboru III'!U19&lt;5,m_i_p_k_III_C,)))</f>
        <v>0</v>
      </c>
      <c r="V19" s="101">
        <f>IF(' oferty kryterium wyboru III'!V19&gt;=10,m_i_p_k_III_A,IF(' oferty kryterium wyboru III'!V19&gt;=5,m_i_p_k_III_B,IF(' oferty kryterium wyboru III'!V19&lt;5,m_i_p_k_III_C,)))</f>
        <v>0</v>
      </c>
      <c r="W19" s="101">
        <f>IF(' oferty kryterium wyboru III'!W19&gt;=10,m_i_p_k_III_A,IF(' oferty kryterium wyboru III'!W19&gt;=5,m_i_p_k_III_B,IF(' oferty kryterium wyboru III'!W19&lt;5,m_i_p_k_III_C,)))</f>
        <v>0</v>
      </c>
      <c r="X19" s="101">
        <f>IF(' oferty kryterium wyboru III'!X19&gt;=10,m_i_p_k_III_A,IF(' oferty kryterium wyboru III'!X19&gt;=5,m_i_p_k_III_B,IF(' oferty kryterium wyboru III'!X19&lt;5,m_i_p_k_III_C,)))</f>
        <v>0</v>
      </c>
      <c r="Y19" s="101">
        <f>IF(' oferty kryterium wyboru III'!Y19&gt;=10,m_i_p_k_III_A,IF(' oferty kryterium wyboru III'!Y19&gt;=5,m_i_p_k_III_B,IF(' oferty kryterium wyboru III'!Y19&lt;5,m_i_p_k_III_C,)))</f>
        <v>0</v>
      </c>
      <c r="Z19" s="101">
        <f>IF(' oferty kryterium wyboru III'!Z19&gt;=10,m_i_p_k_III_A,IF(' oferty kryterium wyboru III'!Z19&gt;=5,m_i_p_k_III_B,IF(' oferty kryterium wyboru III'!Z19&lt;5,m_i_p_k_III_C,)))</f>
        <v>0</v>
      </c>
      <c r="AA19" s="101">
        <f>IF(' oferty kryterium wyboru III'!AA19&gt;=10,m_i_p_k_III_A,IF(' oferty kryterium wyboru III'!AA19&gt;=5,m_i_p_k_III_B,IF(' oferty kryterium wyboru III'!AA19&lt;5,m_i_p_k_III_C,)))</f>
        <v>0</v>
      </c>
      <c r="AB19" s="101">
        <f>IF(' oferty kryterium wyboru III'!AB19&gt;=10,m_i_p_k_III_A,IF(' oferty kryterium wyboru III'!AB19&gt;=5,m_i_p_k_III_B,IF(' oferty kryterium wyboru III'!AB19&lt;5,m_i_p_k_III_C,)))</f>
        <v>0</v>
      </c>
      <c r="AC19" s="101">
        <f>IF(' oferty kryterium wyboru III'!AC19&gt;=10,m_i_p_k_III_A,IF(' oferty kryterium wyboru III'!AC19&gt;=5,m_i_p_k_III_B,IF(' oferty kryterium wyboru III'!AC19&lt;5,m_i_p_k_III_C,)))</f>
        <v>0</v>
      </c>
      <c r="AD19" s="101">
        <f>IF(' oferty kryterium wyboru III'!AD19&gt;=10,m_i_p_k_III_A,IF(' oferty kryterium wyboru III'!AD19&gt;=5,m_i_p_k_III_B,IF(' oferty kryterium wyboru III'!AD19&lt;5,m_i_p_k_III_C,)))</f>
        <v>0</v>
      </c>
      <c r="AE19" s="101">
        <f>IF(' oferty kryterium wyboru III'!AE19&gt;=10,m_i_p_k_III_A,IF(' oferty kryterium wyboru III'!AE19&gt;=5,m_i_p_k_III_B,IF(' oferty kryterium wyboru III'!AE19&lt;5,m_i_p_k_III_C,)))</f>
        <v>0</v>
      </c>
      <c r="AF19" s="101">
        <f>IF(' oferty kryterium wyboru III'!AF19&gt;=10,m_i_p_k_III_A,IF(' oferty kryterium wyboru III'!AF19&gt;=5,m_i_p_k_III_B,IF(' oferty kryterium wyboru III'!AF19&lt;5,m_i_p_k_III_C,)))</f>
        <v>0</v>
      </c>
      <c r="AG19" s="101">
        <f>IF(' oferty kryterium wyboru III'!AG19&gt;=10,m_i_p_k_III_A,IF(' oferty kryterium wyboru III'!AG19&gt;=5,m_i_p_k_III_B,IF(' oferty kryterium wyboru III'!AG19&lt;5,m_i_p_k_III_C,)))</f>
        <v>0</v>
      </c>
    </row>
    <row r="20" spans="1:33" ht="27" customHeight="1">
      <c r="A20" s="60">
        <f>' oferty Cena brutto'!A20</f>
        <v>17</v>
      </c>
      <c r="B20" s="103">
        <f t="shared" si="1"/>
        <v>20</v>
      </c>
      <c r="C20" s="104">
        <f t="shared" si="2"/>
        <v>10</v>
      </c>
      <c r="D20" s="105">
        <f t="shared" si="3"/>
        <v>0</v>
      </c>
      <c r="E20" s="100">
        <f t="shared" si="5"/>
        <v>0</v>
      </c>
      <c r="F20" s="67" t="e">
        <f t="shared" si="4"/>
        <v>#REF!</v>
      </c>
      <c r="G20" s="101">
        <f>IF(' oferty kryterium wyboru III'!G20&gt;=10,m_i_p_k_III_A,IF(' oferty kryterium wyboru III'!G20&gt;=5,m_i_p_k_III_B,IF(' oferty kryterium wyboru III'!G20&lt;5,m_i_p_k_III_C,)))</f>
        <v>0</v>
      </c>
      <c r="H20" s="101">
        <f>IF(' oferty kryterium wyboru III'!H20&gt;=10,m_i_p_k_III_A,IF(' oferty kryterium wyboru III'!H20&gt;=5,m_i_p_k_III_B,IF(' oferty kryterium wyboru III'!H20&lt;5,m_i_p_k_III_C,)))</f>
        <v>0</v>
      </c>
      <c r="I20" s="101">
        <f>IF(' oferty kryterium wyboru III'!I20&gt;=10,m_i_p_k_III_A,IF(' oferty kryterium wyboru III'!I20&gt;=5,m_i_p_k_III_B,IF(' oferty kryterium wyboru III'!I20&lt;5,m_i_p_k_III_C,)))</f>
        <v>0</v>
      </c>
      <c r="J20" s="101">
        <f>IF(' oferty kryterium wyboru III'!J20&gt;=10,m_i_p_k_III_A,IF(' oferty kryterium wyboru III'!J20&gt;=5,m_i_p_k_III_B,IF(' oferty kryterium wyboru III'!J20&lt;5,m_i_p_k_III_C,)))</f>
        <v>0</v>
      </c>
      <c r="K20" s="101">
        <f>IF(' oferty kryterium wyboru III'!K20&gt;=10,m_i_p_k_III_A,IF(' oferty kryterium wyboru III'!K20&gt;=5,m_i_p_k_III_B,IF(' oferty kryterium wyboru III'!K20&lt;5,m_i_p_k_III_C,)))</f>
        <v>0</v>
      </c>
      <c r="L20" s="101">
        <f>IF(' oferty kryterium wyboru III'!L20&gt;=10,m_i_p_k_III_A,IF(' oferty kryterium wyboru III'!L20&gt;=5,m_i_p_k_III_B,IF(' oferty kryterium wyboru III'!L20&lt;5,m_i_p_k_III_C,)))</f>
        <v>0</v>
      </c>
      <c r="M20" s="101">
        <f>IF(' oferty kryterium wyboru III'!M20&gt;=10,m_i_p_k_III_A,IF(' oferty kryterium wyboru III'!M20&gt;=5,m_i_p_k_III_B,IF(' oferty kryterium wyboru III'!M20&lt;5,m_i_p_k_III_C,)))</f>
        <v>0</v>
      </c>
      <c r="N20" s="101">
        <f>IF(' oferty kryterium wyboru III'!N20&gt;=10,m_i_p_k_III_A,IF(' oferty kryterium wyboru III'!N20&gt;=5,m_i_p_k_III_B,IF(' oferty kryterium wyboru III'!N20&lt;5,m_i_p_k_III_C,)))</f>
        <v>0</v>
      </c>
      <c r="O20" s="101">
        <f>IF(' oferty kryterium wyboru III'!O20&gt;=10,m_i_p_k_III_A,IF(' oferty kryterium wyboru III'!O20&gt;=5,m_i_p_k_III_B,IF(' oferty kryterium wyboru III'!O20&lt;5,m_i_p_k_III_C,)))</f>
        <v>0</v>
      </c>
      <c r="P20" s="101">
        <f>IF(' oferty kryterium wyboru III'!P20&gt;=10,m_i_p_k_III_A,IF(' oferty kryterium wyboru III'!P20&gt;=5,m_i_p_k_III_B,IF(' oferty kryterium wyboru III'!P20&lt;5,m_i_p_k_III_C,)))</f>
        <v>0</v>
      </c>
      <c r="Q20" s="101">
        <f>IF(' oferty kryterium wyboru III'!Q20&gt;=10,m_i_p_k_III_A,IF(' oferty kryterium wyboru III'!Q20&gt;=5,m_i_p_k_III_B,IF(' oferty kryterium wyboru III'!Q20&lt;5,m_i_p_k_III_C,)))</f>
        <v>0</v>
      </c>
      <c r="R20" s="101">
        <f>IF(' oferty kryterium wyboru III'!R20&gt;=10,m_i_p_k_III_A,IF(' oferty kryterium wyboru III'!R20&gt;=5,m_i_p_k_III_B,IF(' oferty kryterium wyboru III'!R20&lt;5,m_i_p_k_III_C,)))</f>
        <v>0</v>
      </c>
      <c r="S20" s="101">
        <f>IF(' oferty kryterium wyboru III'!S20&gt;=10,m_i_p_k_III_A,IF(' oferty kryterium wyboru III'!S20&gt;=5,m_i_p_k_III_B,IF(' oferty kryterium wyboru III'!S20&lt;5,m_i_p_k_III_C,)))</f>
        <v>0</v>
      </c>
      <c r="T20" s="101">
        <f>IF(' oferty kryterium wyboru III'!T20&gt;=10,m_i_p_k_III_A,IF(' oferty kryterium wyboru III'!T20&gt;=5,m_i_p_k_III_B,IF(' oferty kryterium wyboru III'!T20&lt;5,m_i_p_k_III_C,)))</f>
        <v>0</v>
      </c>
      <c r="U20" s="101">
        <f>IF(' oferty kryterium wyboru III'!U20&gt;=10,m_i_p_k_III_A,IF(' oferty kryterium wyboru III'!U20&gt;=5,m_i_p_k_III_B,IF(' oferty kryterium wyboru III'!U20&lt;5,m_i_p_k_III_C,)))</f>
        <v>0</v>
      </c>
      <c r="V20" s="101">
        <f>IF(' oferty kryterium wyboru III'!V20&gt;=10,m_i_p_k_III_A,IF(' oferty kryterium wyboru III'!V20&gt;=5,m_i_p_k_III_B,IF(' oferty kryterium wyboru III'!V20&lt;5,m_i_p_k_III_C,)))</f>
        <v>0</v>
      </c>
      <c r="W20" s="101">
        <f>IF(' oferty kryterium wyboru III'!W20&gt;=10,m_i_p_k_III_A,IF(' oferty kryterium wyboru III'!W20&gt;=5,m_i_p_k_III_B,IF(' oferty kryterium wyboru III'!W20&lt;5,m_i_p_k_III_C,)))</f>
        <v>0</v>
      </c>
      <c r="X20" s="101">
        <f>IF(' oferty kryterium wyboru III'!X20&gt;=10,m_i_p_k_III_A,IF(' oferty kryterium wyboru III'!X20&gt;=5,m_i_p_k_III_B,IF(' oferty kryterium wyboru III'!X20&lt;5,m_i_p_k_III_C,)))</f>
        <v>0</v>
      </c>
      <c r="Y20" s="101">
        <f>IF(' oferty kryterium wyboru III'!Y20&gt;=10,m_i_p_k_III_A,IF(' oferty kryterium wyboru III'!Y20&gt;=5,m_i_p_k_III_B,IF(' oferty kryterium wyboru III'!Y20&lt;5,m_i_p_k_III_C,)))</f>
        <v>0</v>
      </c>
      <c r="Z20" s="101">
        <f>IF(' oferty kryterium wyboru III'!Z20&gt;=10,m_i_p_k_III_A,IF(' oferty kryterium wyboru III'!Z20&gt;=5,m_i_p_k_III_B,IF(' oferty kryterium wyboru III'!Z20&lt;5,m_i_p_k_III_C,)))</f>
        <v>0</v>
      </c>
      <c r="AA20" s="101">
        <f>IF(' oferty kryterium wyboru III'!AA20&gt;=10,m_i_p_k_III_A,IF(' oferty kryterium wyboru III'!AA20&gt;=5,m_i_p_k_III_B,IF(' oferty kryterium wyboru III'!AA20&lt;5,m_i_p_k_III_C,)))</f>
        <v>0</v>
      </c>
      <c r="AB20" s="101">
        <f>IF(' oferty kryterium wyboru III'!AB20&gt;=10,m_i_p_k_III_A,IF(' oferty kryterium wyboru III'!AB20&gt;=5,m_i_p_k_III_B,IF(' oferty kryterium wyboru III'!AB20&lt;5,m_i_p_k_III_C,)))</f>
        <v>0</v>
      </c>
      <c r="AC20" s="101">
        <f>IF(' oferty kryterium wyboru III'!AC20&gt;=10,m_i_p_k_III_A,IF(' oferty kryterium wyboru III'!AC20&gt;=5,m_i_p_k_III_B,IF(' oferty kryterium wyboru III'!AC20&lt;5,m_i_p_k_III_C,)))</f>
        <v>0</v>
      </c>
      <c r="AD20" s="101">
        <f>IF(' oferty kryterium wyboru III'!AD20&gt;=10,m_i_p_k_III_A,IF(' oferty kryterium wyboru III'!AD20&gt;=5,m_i_p_k_III_B,IF(' oferty kryterium wyboru III'!AD20&lt;5,m_i_p_k_III_C,)))</f>
        <v>0</v>
      </c>
      <c r="AE20" s="101">
        <f>IF(' oferty kryterium wyboru III'!AE20&gt;=10,m_i_p_k_III_A,IF(' oferty kryterium wyboru III'!AE20&gt;=5,m_i_p_k_III_B,IF(' oferty kryterium wyboru III'!AE20&lt;5,m_i_p_k_III_C,)))</f>
        <v>0</v>
      </c>
      <c r="AF20" s="101">
        <f>IF(' oferty kryterium wyboru III'!AF20&gt;=10,m_i_p_k_III_A,IF(' oferty kryterium wyboru III'!AF20&gt;=5,m_i_p_k_III_B,IF(' oferty kryterium wyboru III'!AF20&lt;5,m_i_p_k_III_C,)))</f>
        <v>0</v>
      </c>
      <c r="AG20" s="101">
        <f>IF(' oferty kryterium wyboru III'!AG20&gt;=10,m_i_p_k_III_A,IF(' oferty kryterium wyboru III'!AG20&gt;=5,m_i_p_k_III_B,IF(' oferty kryterium wyboru III'!AG20&lt;5,m_i_p_k_III_C,)))</f>
        <v>0</v>
      </c>
    </row>
    <row r="21" spans="1:33" ht="27" customHeight="1">
      <c r="A21" s="60">
        <f>' oferty Cena brutto'!A21</f>
        <v>18</v>
      </c>
      <c r="B21" s="103">
        <f t="shared" si="1"/>
        <v>20</v>
      </c>
      <c r="C21" s="104">
        <f t="shared" si="2"/>
        <v>10</v>
      </c>
      <c r="D21" s="105">
        <f t="shared" si="3"/>
        <v>0</v>
      </c>
      <c r="E21" s="100">
        <f t="shared" si="5"/>
        <v>0</v>
      </c>
      <c r="F21" s="67" t="e">
        <f t="shared" si="4"/>
        <v>#REF!</v>
      </c>
      <c r="G21" s="101">
        <f>IF(' oferty kryterium wyboru III'!G21&gt;=10,m_i_p_k_III_A,IF(' oferty kryterium wyboru III'!G21&gt;=5,m_i_p_k_III_B,IF(' oferty kryterium wyboru III'!G21&lt;5,m_i_p_k_III_C,)))</f>
        <v>0</v>
      </c>
      <c r="H21" s="101">
        <f>IF(' oferty kryterium wyboru III'!H21&gt;=10,m_i_p_k_III_A,IF(' oferty kryterium wyboru III'!H21&gt;=5,m_i_p_k_III_B,IF(' oferty kryterium wyboru III'!H21&lt;5,m_i_p_k_III_C,)))</f>
        <v>0</v>
      </c>
      <c r="I21" s="101">
        <f>IF(' oferty kryterium wyboru III'!I21&gt;=10,m_i_p_k_III_A,IF(' oferty kryterium wyboru III'!I21&gt;=5,m_i_p_k_III_B,IF(' oferty kryterium wyboru III'!I21&lt;5,m_i_p_k_III_C,)))</f>
        <v>0</v>
      </c>
      <c r="J21" s="101">
        <f>IF(' oferty kryterium wyboru III'!J21&gt;=10,m_i_p_k_III_A,IF(' oferty kryterium wyboru III'!J21&gt;=5,m_i_p_k_III_B,IF(' oferty kryterium wyboru III'!J21&lt;5,m_i_p_k_III_C,)))</f>
        <v>0</v>
      </c>
      <c r="K21" s="101">
        <f>IF(' oferty kryterium wyboru III'!K21&gt;=10,m_i_p_k_III_A,IF(' oferty kryterium wyboru III'!K21&gt;=5,m_i_p_k_III_B,IF(' oferty kryterium wyboru III'!K21&lt;5,m_i_p_k_III_C,)))</f>
        <v>0</v>
      </c>
      <c r="L21" s="101">
        <f>IF(' oferty kryterium wyboru III'!L21&gt;=10,m_i_p_k_III_A,IF(' oferty kryterium wyboru III'!L21&gt;=5,m_i_p_k_III_B,IF(' oferty kryterium wyboru III'!L21&lt;5,m_i_p_k_III_C,)))</f>
        <v>0</v>
      </c>
      <c r="M21" s="101">
        <f>IF(' oferty kryterium wyboru III'!M21&gt;=10,m_i_p_k_III_A,IF(' oferty kryterium wyboru III'!M21&gt;=5,m_i_p_k_III_B,IF(' oferty kryterium wyboru III'!M21&lt;5,m_i_p_k_III_C,)))</f>
        <v>0</v>
      </c>
      <c r="N21" s="101">
        <f>IF(' oferty kryterium wyboru III'!N21&gt;=10,m_i_p_k_III_A,IF(' oferty kryterium wyboru III'!N21&gt;=5,m_i_p_k_III_B,IF(' oferty kryterium wyboru III'!N21&lt;5,m_i_p_k_III_C,)))</f>
        <v>0</v>
      </c>
      <c r="O21" s="101">
        <f>IF(' oferty kryterium wyboru III'!O21&gt;=10,m_i_p_k_III_A,IF(' oferty kryterium wyboru III'!O21&gt;=5,m_i_p_k_III_B,IF(' oferty kryterium wyboru III'!O21&lt;5,m_i_p_k_III_C,)))</f>
        <v>0</v>
      </c>
      <c r="P21" s="101">
        <f>IF(' oferty kryterium wyboru III'!P21&gt;=10,m_i_p_k_III_A,IF(' oferty kryterium wyboru III'!P21&gt;=5,m_i_p_k_III_B,IF(' oferty kryterium wyboru III'!P21&lt;5,m_i_p_k_III_C,)))</f>
        <v>0</v>
      </c>
      <c r="Q21" s="101">
        <f>IF(' oferty kryterium wyboru III'!Q21&gt;=10,m_i_p_k_III_A,IF(' oferty kryterium wyboru III'!Q21&gt;=5,m_i_p_k_III_B,IF(' oferty kryterium wyboru III'!Q21&lt;5,m_i_p_k_III_C,)))</f>
        <v>0</v>
      </c>
      <c r="R21" s="101">
        <f>IF(' oferty kryterium wyboru III'!R21&gt;=10,m_i_p_k_III_A,IF(' oferty kryterium wyboru III'!R21&gt;=5,m_i_p_k_III_B,IF(' oferty kryterium wyboru III'!R21&lt;5,m_i_p_k_III_C,)))</f>
        <v>0</v>
      </c>
      <c r="S21" s="101">
        <f>IF(' oferty kryterium wyboru III'!S21&gt;=10,m_i_p_k_III_A,IF(' oferty kryterium wyboru III'!S21&gt;=5,m_i_p_k_III_B,IF(' oferty kryterium wyboru III'!S21&lt;5,m_i_p_k_III_C,)))</f>
        <v>0</v>
      </c>
      <c r="T21" s="101">
        <f>IF(' oferty kryterium wyboru III'!T21&gt;=10,m_i_p_k_III_A,IF(' oferty kryterium wyboru III'!T21&gt;=5,m_i_p_k_III_B,IF(' oferty kryterium wyboru III'!T21&lt;5,m_i_p_k_III_C,)))</f>
        <v>0</v>
      </c>
      <c r="U21" s="101">
        <f>IF(' oferty kryterium wyboru III'!U21&gt;=10,m_i_p_k_III_A,IF(' oferty kryterium wyboru III'!U21&gt;=5,m_i_p_k_III_B,IF(' oferty kryterium wyboru III'!U21&lt;5,m_i_p_k_III_C,)))</f>
        <v>0</v>
      </c>
      <c r="V21" s="101">
        <f>IF(' oferty kryterium wyboru III'!V21&gt;=10,m_i_p_k_III_A,IF(' oferty kryterium wyboru III'!V21&gt;=5,m_i_p_k_III_B,IF(' oferty kryterium wyboru III'!V21&lt;5,m_i_p_k_III_C,)))</f>
        <v>0</v>
      </c>
      <c r="W21" s="101">
        <f>IF(' oferty kryterium wyboru III'!W21&gt;=10,m_i_p_k_III_A,IF(' oferty kryterium wyboru III'!W21&gt;=5,m_i_p_k_III_B,IF(' oferty kryterium wyboru III'!W21&lt;5,m_i_p_k_III_C,)))</f>
        <v>0</v>
      </c>
      <c r="X21" s="101">
        <f>IF(' oferty kryterium wyboru III'!X21&gt;=10,m_i_p_k_III_A,IF(' oferty kryterium wyboru III'!X21&gt;=5,m_i_p_k_III_B,IF(' oferty kryterium wyboru III'!X21&lt;5,m_i_p_k_III_C,)))</f>
        <v>0</v>
      </c>
      <c r="Y21" s="101">
        <f>IF(' oferty kryterium wyboru III'!Y21&gt;=10,m_i_p_k_III_A,IF(' oferty kryterium wyboru III'!Y21&gt;=5,m_i_p_k_III_B,IF(' oferty kryterium wyboru III'!Y21&lt;5,m_i_p_k_III_C,)))</f>
        <v>0</v>
      </c>
      <c r="Z21" s="101">
        <f>IF(' oferty kryterium wyboru III'!Z21&gt;=10,m_i_p_k_III_A,IF(' oferty kryterium wyboru III'!Z21&gt;=5,m_i_p_k_III_B,IF(' oferty kryterium wyboru III'!Z21&lt;5,m_i_p_k_III_C,)))</f>
        <v>0</v>
      </c>
      <c r="AA21" s="101">
        <f>IF(' oferty kryterium wyboru III'!AA21&gt;=10,m_i_p_k_III_A,IF(' oferty kryterium wyboru III'!AA21&gt;=5,m_i_p_k_III_B,IF(' oferty kryterium wyboru III'!AA21&lt;5,m_i_p_k_III_C,)))</f>
        <v>0</v>
      </c>
      <c r="AB21" s="101">
        <f>IF(' oferty kryterium wyboru III'!AB21&gt;=10,m_i_p_k_III_A,IF(' oferty kryterium wyboru III'!AB21&gt;=5,m_i_p_k_III_B,IF(' oferty kryterium wyboru III'!AB21&lt;5,m_i_p_k_III_C,)))</f>
        <v>0</v>
      </c>
      <c r="AC21" s="101">
        <f>IF(' oferty kryterium wyboru III'!AC21&gt;=10,m_i_p_k_III_A,IF(' oferty kryterium wyboru III'!AC21&gt;=5,m_i_p_k_III_B,IF(' oferty kryterium wyboru III'!AC21&lt;5,m_i_p_k_III_C,)))</f>
        <v>0</v>
      </c>
      <c r="AD21" s="101">
        <f>IF(' oferty kryterium wyboru III'!AD21&gt;=10,m_i_p_k_III_A,IF(' oferty kryterium wyboru III'!AD21&gt;=5,m_i_p_k_III_B,IF(' oferty kryterium wyboru III'!AD21&lt;5,m_i_p_k_III_C,)))</f>
        <v>0</v>
      </c>
      <c r="AE21" s="101">
        <f>IF(' oferty kryterium wyboru III'!AE21&gt;=10,m_i_p_k_III_A,IF(' oferty kryterium wyboru III'!AE21&gt;=5,m_i_p_k_III_B,IF(' oferty kryterium wyboru III'!AE21&lt;5,m_i_p_k_III_C,)))</f>
        <v>0</v>
      </c>
      <c r="AF21" s="101">
        <f>IF(' oferty kryterium wyboru III'!AF21&gt;=10,m_i_p_k_III_A,IF(' oferty kryterium wyboru III'!AF21&gt;=5,m_i_p_k_III_B,IF(' oferty kryterium wyboru III'!AF21&lt;5,m_i_p_k_III_C,)))</f>
        <v>0</v>
      </c>
      <c r="AG21" s="101">
        <f>IF(' oferty kryterium wyboru III'!AG21&gt;=10,m_i_p_k_III_A,IF(' oferty kryterium wyboru III'!AG21&gt;=5,m_i_p_k_III_B,IF(' oferty kryterium wyboru III'!AG21&lt;5,m_i_p_k_III_C,)))</f>
        <v>0</v>
      </c>
    </row>
    <row r="22" spans="1:33" ht="27" customHeight="1">
      <c r="A22" s="60">
        <f>' oferty Cena brutto'!A22</f>
        <v>19</v>
      </c>
      <c r="B22" s="103">
        <f t="shared" si="1"/>
        <v>20</v>
      </c>
      <c r="C22" s="104">
        <f t="shared" si="2"/>
        <v>10</v>
      </c>
      <c r="D22" s="105">
        <f t="shared" si="3"/>
        <v>0</v>
      </c>
      <c r="E22" s="100">
        <f t="shared" si="5"/>
        <v>0</v>
      </c>
      <c r="F22" s="67" t="e">
        <f t="shared" si="4"/>
        <v>#REF!</v>
      </c>
      <c r="G22" s="101">
        <f>IF(' oferty kryterium wyboru III'!G22&gt;=10,m_i_p_k_III_A,IF(' oferty kryterium wyboru III'!G22&gt;=5,m_i_p_k_III_B,IF(' oferty kryterium wyboru III'!G22&lt;5,m_i_p_k_III_C,)))</f>
        <v>0</v>
      </c>
      <c r="H22" s="101">
        <f>IF(' oferty kryterium wyboru III'!H22&gt;=10,m_i_p_k_III_A,IF(' oferty kryterium wyboru III'!H22&gt;=5,m_i_p_k_III_B,IF(' oferty kryterium wyboru III'!H22&lt;5,m_i_p_k_III_C,)))</f>
        <v>0</v>
      </c>
      <c r="I22" s="101">
        <f>IF(' oferty kryterium wyboru III'!I22&gt;=10,m_i_p_k_III_A,IF(' oferty kryterium wyboru III'!I22&gt;=5,m_i_p_k_III_B,IF(' oferty kryterium wyboru III'!I22&lt;5,m_i_p_k_III_C,)))</f>
        <v>0</v>
      </c>
      <c r="J22" s="101">
        <f>IF(' oferty kryterium wyboru III'!J22&gt;=10,m_i_p_k_III_A,IF(' oferty kryterium wyboru III'!J22&gt;=5,m_i_p_k_III_B,IF(' oferty kryterium wyboru III'!J22&lt;5,m_i_p_k_III_C,)))</f>
        <v>0</v>
      </c>
      <c r="K22" s="101">
        <f>IF(' oferty kryterium wyboru III'!K22&gt;=10,m_i_p_k_III_A,IF(' oferty kryterium wyboru III'!K22&gt;=5,m_i_p_k_III_B,IF(' oferty kryterium wyboru III'!K22&lt;5,m_i_p_k_III_C,)))</f>
        <v>0</v>
      </c>
      <c r="L22" s="101">
        <f>IF(' oferty kryterium wyboru III'!L22&gt;=10,m_i_p_k_III_A,IF(' oferty kryterium wyboru III'!L22&gt;=5,m_i_p_k_III_B,IF(' oferty kryterium wyboru III'!L22&lt;5,m_i_p_k_III_C,)))</f>
        <v>0</v>
      </c>
      <c r="M22" s="101">
        <f>IF(' oferty kryterium wyboru III'!M22&gt;=10,m_i_p_k_III_A,IF(' oferty kryterium wyboru III'!M22&gt;=5,m_i_p_k_III_B,IF(' oferty kryterium wyboru III'!M22&lt;5,m_i_p_k_III_C,)))</f>
        <v>0</v>
      </c>
      <c r="N22" s="101">
        <f>IF(' oferty kryterium wyboru III'!N22&gt;=10,m_i_p_k_III_A,IF(' oferty kryterium wyboru III'!N22&gt;=5,m_i_p_k_III_B,IF(' oferty kryterium wyboru III'!N22&lt;5,m_i_p_k_III_C,)))</f>
        <v>0</v>
      </c>
      <c r="O22" s="101">
        <f>IF(' oferty kryterium wyboru III'!O22&gt;=10,m_i_p_k_III_A,IF(' oferty kryterium wyboru III'!O22&gt;=5,m_i_p_k_III_B,IF(' oferty kryterium wyboru III'!O22&lt;5,m_i_p_k_III_C,)))</f>
        <v>0</v>
      </c>
      <c r="P22" s="101">
        <f>IF(' oferty kryterium wyboru III'!P22&gt;=10,m_i_p_k_III_A,IF(' oferty kryterium wyboru III'!P22&gt;=5,m_i_p_k_III_B,IF(' oferty kryterium wyboru III'!P22&lt;5,m_i_p_k_III_C,)))</f>
        <v>0</v>
      </c>
      <c r="Q22" s="101">
        <f>IF(' oferty kryterium wyboru III'!Q22&gt;=10,m_i_p_k_III_A,IF(' oferty kryterium wyboru III'!Q22&gt;=5,m_i_p_k_III_B,IF(' oferty kryterium wyboru III'!Q22&lt;5,m_i_p_k_III_C,)))</f>
        <v>0</v>
      </c>
      <c r="R22" s="101">
        <f>IF(' oferty kryterium wyboru III'!R22&gt;=10,m_i_p_k_III_A,IF(' oferty kryterium wyboru III'!R22&gt;=5,m_i_p_k_III_B,IF(' oferty kryterium wyboru III'!R22&lt;5,m_i_p_k_III_C,)))</f>
        <v>0</v>
      </c>
      <c r="S22" s="101">
        <f>IF(' oferty kryterium wyboru III'!S22&gt;=10,m_i_p_k_III_A,IF(' oferty kryterium wyboru III'!S22&gt;=5,m_i_p_k_III_B,IF(' oferty kryterium wyboru III'!S22&lt;5,m_i_p_k_III_C,)))</f>
        <v>0</v>
      </c>
      <c r="T22" s="101">
        <f>IF(' oferty kryterium wyboru III'!T22&gt;=10,m_i_p_k_III_A,IF(' oferty kryterium wyboru III'!T22&gt;=5,m_i_p_k_III_B,IF(' oferty kryterium wyboru III'!T22&lt;5,m_i_p_k_III_C,)))</f>
        <v>0</v>
      </c>
      <c r="U22" s="101">
        <f>IF(' oferty kryterium wyboru III'!U22&gt;=10,m_i_p_k_III_A,IF(' oferty kryterium wyboru III'!U22&gt;=5,m_i_p_k_III_B,IF(' oferty kryterium wyboru III'!U22&lt;5,m_i_p_k_III_C,)))</f>
        <v>0</v>
      </c>
      <c r="V22" s="101">
        <f>IF(' oferty kryterium wyboru III'!V22&gt;=10,m_i_p_k_III_A,IF(' oferty kryterium wyboru III'!V22&gt;=5,m_i_p_k_III_B,IF(' oferty kryterium wyboru III'!V22&lt;5,m_i_p_k_III_C,)))</f>
        <v>0</v>
      </c>
      <c r="W22" s="101">
        <f>IF(' oferty kryterium wyboru III'!W22&gt;=10,m_i_p_k_III_A,IF(' oferty kryterium wyboru III'!W22&gt;=5,m_i_p_k_III_B,IF(' oferty kryterium wyboru III'!W22&lt;5,m_i_p_k_III_C,)))</f>
        <v>0</v>
      </c>
      <c r="X22" s="101">
        <f>IF(' oferty kryterium wyboru III'!X22&gt;=10,m_i_p_k_III_A,IF(' oferty kryterium wyboru III'!X22&gt;=5,m_i_p_k_III_B,IF(' oferty kryterium wyboru III'!X22&lt;5,m_i_p_k_III_C,)))</f>
        <v>0</v>
      </c>
      <c r="Y22" s="101">
        <f>IF(' oferty kryterium wyboru III'!Y22&gt;=10,m_i_p_k_III_A,IF(' oferty kryterium wyboru III'!Y22&gt;=5,m_i_p_k_III_B,IF(' oferty kryterium wyboru III'!Y22&lt;5,m_i_p_k_III_C,)))</f>
        <v>0</v>
      </c>
      <c r="Z22" s="101">
        <f>IF(' oferty kryterium wyboru III'!Z22&gt;=10,m_i_p_k_III_A,IF(' oferty kryterium wyboru III'!Z22&gt;=5,m_i_p_k_III_B,IF(' oferty kryterium wyboru III'!Z22&lt;5,m_i_p_k_III_C,)))</f>
        <v>0</v>
      </c>
      <c r="AA22" s="101">
        <f>IF(' oferty kryterium wyboru III'!AA22&gt;=10,m_i_p_k_III_A,IF(' oferty kryterium wyboru III'!AA22&gt;=5,m_i_p_k_III_B,IF(' oferty kryterium wyboru III'!AA22&lt;5,m_i_p_k_III_C,)))</f>
        <v>0</v>
      </c>
      <c r="AB22" s="101">
        <f>IF(' oferty kryterium wyboru III'!AB22&gt;=10,m_i_p_k_III_A,IF(' oferty kryterium wyboru III'!AB22&gt;=5,m_i_p_k_III_B,IF(' oferty kryterium wyboru III'!AB22&lt;5,m_i_p_k_III_C,)))</f>
        <v>0</v>
      </c>
      <c r="AC22" s="101">
        <f>IF(' oferty kryterium wyboru III'!AC22&gt;=10,m_i_p_k_III_A,IF(' oferty kryterium wyboru III'!AC22&gt;=5,m_i_p_k_III_B,IF(' oferty kryterium wyboru III'!AC22&lt;5,m_i_p_k_III_C,)))</f>
        <v>0</v>
      </c>
      <c r="AD22" s="101">
        <f>IF(' oferty kryterium wyboru III'!AD22&gt;=10,m_i_p_k_III_A,IF(' oferty kryterium wyboru III'!AD22&gt;=5,m_i_p_k_III_B,IF(' oferty kryterium wyboru III'!AD22&lt;5,m_i_p_k_III_C,)))</f>
        <v>0</v>
      </c>
      <c r="AE22" s="101">
        <f>IF(' oferty kryterium wyboru III'!AE22&gt;=10,m_i_p_k_III_A,IF(' oferty kryterium wyboru III'!AE22&gt;=5,m_i_p_k_III_B,IF(' oferty kryterium wyboru III'!AE22&lt;5,m_i_p_k_III_C,)))</f>
        <v>0</v>
      </c>
      <c r="AF22" s="101">
        <f>IF(' oferty kryterium wyboru III'!AF22&gt;=10,m_i_p_k_III_A,IF(' oferty kryterium wyboru III'!AF22&gt;=5,m_i_p_k_III_B,IF(' oferty kryterium wyboru III'!AF22&lt;5,m_i_p_k_III_C,)))</f>
        <v>0</v>
      </c>
      <c r="AG22" s="101">
        <f>IF(' oferty kryterium wyboru III'!AG22&gt;=10,m_i_p_k_III_A,IF(' oferty kryterium wyboru III'!AG22&gt;=5,m_i_p_k_III_B,IF(' oferty kryterium wyboru III'!AG22&lt;5,m_i_p_k_III_C,)))</f>
        <v>0</v>
      </c>
    </row>
    <row r="23" spans="1:33" ht="27" customHeight="1">
      <c r="A23" s="60">
        <f>' oferty Cena brutto'!A23</f>
        <v>20</v>
      </c>
      <c r="B23" s="103">
        <f t="shared" si="1"/>
        <v>20</v>
      </c>
      <c r="C23" s="104">
        <f t="shared" si="2"/>
        <v>10</v>
      </c>
      <c r="D23" s="105">
        <f t="shared" si="3"/>
        <v>0</v>
      </c>
      <c r="E23" s="100">
        <f t="shared" si="5"/>
        <v>0</v>
      </c>
      <c r="F23" s="67" t="e">
        <f t="shared" si="4"/>
        <v>#REF!</v>
      </c>
      <c r="G23" s="101">
        <f>IF(' oferty kryterium wyboru III'!G23&gt;=10,m_i_p_k_III_A,IF(' oferty kryterium wyboru III'!G23&gt;=5,m_i_p_k_III_B,IF(' oferty kryterium wyboru III'!G23&lt;5,m_i_p_k_III_C,)))</f>
        <v>0</v>
      </c>
      <c r="H23" s="101">
        <f>IF(' oferty kryterium wyboru III'!H23&gt;=10,m_i_p_k_III_A,IF(' oferty kryterium wyboru III'!H23&gt;=5,m_i_p_k_III_B,IF(' oferty kryterium wyboru III'!H23&lt;5,m_i_p_k_III_C,)))</f>
        <v>0</v>
      </c>
      <c r="I23" s="101">
        <f>IF(' oferty kryterium wyboru III'!I23&gt;=10,m_i_p_k_III_A,IF(' oferty kryterium wyboru III'!I23&gt;=5,m_i_p_k_III_B,IF(' oferty kryterium wyboru III'!I23&lt;5,m_i_p_k_III_C,)))</f>
        <v>0</v>
      </c>
      <c r="J23" s="101">
        <f>IF(' oferty kryterium wyboru III'!J23&gt;=10,m_i_p_k_III_A,IF(' oferty kryterium wyboru III'!J23&gt;=5,m_i_p_k_III_B,IF(' oferty kryterium wyboru III'!J23&lt;5,m_i_p_k_III_C,)))</f>
        <v>0</v>
      </c>
      <c r="K23" s="101">
        <f>IF(' oferty kryterium wyboru III'!K23&gt;=10,m_i_p_k_III_A,IF(' oferty kryterium wyboru III'!K23&gt;=5,m_i_p_k_III_B,IF(' oferty kryterium wyboru III'!K23&lt;5,m_i_p_k_III_C,)))</f>
        <v>0</v>
      </c>
      <c r="L23" s="101">
        <f>IF(' oferty kryterium wyboru III'!L23&gt;=10,m_i_p_k_III_A,IF(' oferty kryterium wyboru III'!L23&gt;=5,m_i_p_k_III_B,IF(' oferty kryterium wyboru III'!L23&lt;5,m_i_p_k_III_C,)))</f>
        <v>0</v>
      </c>
      <c r="M23" s="101">
        <f>IF(' oferty kryterium wyboru III'!M23&gt;=10,m_i_p_k_III_A,IF(' oferty kryterium wyboru III'!M23&gt;=5,m_i_p_k_III_B,IF(' oferty kryterium wyboru III'!M23&lt;5,m_i_p_k_III_C,)))</f>
        <v>0</v>
      </c>
      <c r="N23" s="101">
        <f>IF(' oferty kryterium wyboru III'!N23&gt;=10,m_i_p_k_III_A,IF(' oferty kryterium wyboru III'!N23&gt;=5,m_i_p_k_III_B,IF(' oferty kryterium wyboru III'!N23&lt;5,m_i_p_k_III_C,)))</f>
        <v>0</v>
      </c>
      <c r="O23" s="101">
        <f>IF(' oferty kryterium wyboru III'!O23&gt;=10,m_i_p_k_III_A,IF(' oferty kryterium wyboru III'!O23&gt;=5,m_i_p_k_III_B,IF(' oferty kryterium wyboru III'!O23&lt;5,m_i_p_k_III_C,)))</f>
        <v>0</v>
      </c>
      <c r="P23" s="101">
        <f>IF(' oferty kryterium wyboru III'!P23&gt;=10,m_i_p_k_III_A,IF(' oferty kryterium wyboru III'!P23&gt;=5,m_i_p_k_III_B,IF(' oferty kryterium wyboru III'!P23&lt;5,m_i_p_k_III_C,)))</f>
        <v>0</v>
      </c>
      <c r="Q23" s="101">
        <f>IF(' oferty kryterium wyboru III'!Q23&gt;=10,m_i_p_k_III_A,IF(' oferty kryterium wyboru III'!Q23&gt;=5,m_i_p_k_III_B,IF(' oferty kryterium wyboru III'!Q23&lt;5,m_i_p_k_III_C,)))</f>
        <v>0</v>
      </c>
      <c r="R23" s="101">
        <f>IF(' oferty kryterium wyboru III'!R23&gt;=10,m_i_p_k_III_A,IF(' oferty kryterium wyboru III'!R23&gt;=5,m_i_p_k_III_B,IF(' oferty kryterium wyboru III'!R23&lt;5,m_i_p_k_III_C,)))</f>
        <v>0</v>
      </c>
      <c r="S23" s="101">
        <f>IF(' oferty kryterium wyboru III'!S23&gt;=10,m_i_p_k_III_A,IF(' oferty kryterium wyboru III'!S23&gt;=5,m_i_p_k_III_B,IF(' oferty kryterium wyboru III'!S23&lt;5,m_i_p_k_III_C,)))</f>
        <v>0</v>
      </c>
      <c r="T23" s="101">
        <f>IF(' oferty kryterium wyboru III'!T23&gt;=10,m_i_p_k_III_A,IF(' oferty kryterium wyboru III'!T23&gt;=5,m_i_p_k_III_B,IF(' oferty kryterium wyboru III'!T23&lt;5,m_i_p_k_III_C,)))</f>
        <v>0</v>
      </c>
      <c r="U23" s="101">
        <f>IF(' oferty kryterium wyboru III'!U23&gt;=10,m_i_p_k_III_A,IF(' oferty kryterium wyboru III'!U23&gt;=5,m_i_p_k_III_B,IF(' oferty kryterium wyboru III'!U23&lt;5,m_i_p_k_III_C,)))</f>
        <v>0</v>
      </c>
      <c r="V23" s="101">
        <f>IF(' oferty kryterium wyboru III'!V23&gt;=10,m_i_p_k_III_A,IF(' oferty kryterium wyboru III'!V23&gt;=5,m_i_p_k_III_B,IF(' oferty kryterium wyboru III'!V23&lt;5,m_i_p_k_III_C,)))</f>
        <v>0</v>
      </c>
      <c r="W23" s="101">
        <f>IF(' oferty kryterium wyboru III'!W23&gt;=10,m_i_p_k_III_A,IF(' oferty kryterium wyboru III'!W23&gt;=5,m_i_p_k_III_B,IF(' oferty kryterium wyboru III'!W23&lt;5,m_i_p_k_III_C,)))</f>
        <v>0</v>
      </c>
      <c r="X23" s="101">
        <f>IF(' oferty kryterium wyboru III'!X23&gt;=10,m_i_p_k_III_A,IF(' oferty kryterium wyboru III'!X23&gt;=5,m_i_p_k_III_B,IF(' oferty kryterium wyboru III'!X23&lt;5,m_i_p_k_III_C,)))</f>
        <v>0</v>
      </c>
      <c r="Y23" s="101">
        <f>IF(' oferty kryterium wyboru III'!Y23&gt;=10,m_i_p_k_III_A,IF(' oferty kryterium wyboru III'!Y23&gt;=5,m_i_p_k_III_B,IF(' oferty kryterium wyboru III'!Y23&lt;5,m_i_p_k_III_C,)))</f>
        <v>0</v>
      </c>
      <c r="Z23" s="101">
        <f>IF(' oferty kryterium wyboru III'!Z23&gt;=10,m_i_p_k_III_A,IF(' oferty kryterium wyboru III'!Z23&gt;=5,m_i_p_k_III_B,IF(' oferty kryterium wyboru III'!Z23&lt;5,m_i_p_k_III_C,)))</f>
        <v>0</v>
      </c>
      <c r="AA23" s="101">
        <f>IF(' oferty kryterium wyboru III'!AA23&gt;=10,m_i_p_k_III_A,IF(' oferty kryterium wyboru III'!AA23&gt;=5,m_i_p_k_III_B,IF(' oferty kryterium wyboru III'!AA23&lt;5,m_i_p_k_III_C,)))</f>
        <v>0</v>
      </c>
      <c r="AB23" s="101">
        <f>IF(' oferty kryterium wyboru III'!AB23&gt;=10,m_i_p_k_III_A,IF(' oferty kryterium wyboru III'!AB23&gt;=5,m_i_p_k_III_B,IF(' oferty kryterium wyboru III'!AB23&lt;5,m_i_p_k_III_C,)))</f>
        <v>0</v>
      </c>
      <c r="AC23" s="101">
        <f>IF(' oferty kryterium wyboru III'!AC23&gt;=10,m_i_p_k_III_A,IF(' oferty kryterium wyboru III'!AC23&gt;=5,m_i_p_k_III_B,IF(' oferty kryterium wyboru III'!AC23&lt;5,m_i_p_k_III_C,)))</f>
        <v>0</v>
      </c>
      <c r="AD23" s="101">
        <f>IF(' oferty kryterium wyboru III'!AD23&gt;=10,m_i_p_k_III_A,IF(' oferty kryterium wyboru III'!AD23&gt;=5,m_i_p_k_III_B,IF(' oferty kryterium wyboru III'!AD23&lt;5,m_i_p_k_III_C,)))</f>
        <v>0</v>
      </c>
      <c r="AE23" s="101">
        <f>IF(' oferty kryterium wyboru III'!AE23&gt;=10,m_i_p_k_III_A,IF(' oferty kryterium wyboru III'!AE23&gt;=5,m_i_p_k_III_B,IF(' oferty kryterium wyboru III'!AE23&lt;5,m_i_p_k_III_C,)))</f>
        <v>0</v>
      </c>
      <c r="AF23" s="101">
        <f>IF(' oferty kryterium wyboru III'!AF23&gt;=10,m_i_p_k_III_A,IF(' oferty kryterium wyboru III'!AF23&gt;=5,m_i_p_k_III_B,IF(' oferty kryterium wyboru III'!AF23&lt;5,m_i_p_k_III_C,)))</f>
        <v>0</v>
      </c>
      <c r="AG23" s="101">
        <f>IF(' oferty kryterium wyboru III'!AG23&gt;=10,m_i_p_k_III_A,IF(' oferty kryterium wyboru III'!AG23&gt;=5,m_i_p_k_III_B,IF(' oferty kryterium wyboru III'!AG23&lt;5,m_i_p_k_III_C,)))</f>
        <v>0</v>
      </c>
    </row>
    <row r="24" spans="1:33" ht="27" customHeight="1">
      <c r="A24" s="60">
        <f>' oferty Cena brutto'!A24</f>
        <v>21</v>
      </c>
      <c r="B24" s="103">
        <f t="shared" si="1"/>
        <v>20</v>
      </c>
      <c r="C24" s="104">
        <f t="shared" si="2"/>
        <v>10</v>
      </c>
      <c r="D24" s="105">
        <f t="shared" si="3"/>
        <v>0</v>
      </c>
      <c r="E24" s="100">
        <f t="shared" si="5"/>
        <v>0</v>
      </c>
      <c r="F24" s="67" t="e">
        <f t="shared" si="4"/>
        <v>#REF!</v>
      </c>
      <c r="G24" s="101">
        <f>IF(' oferty kryterium wyboru III'!G24&gt;=10,m_i_p_k_III_A,IF(' oferty kryterium wyboru III'!G24&gt;=5,m_i_p_k_III_B,IF(' oferty kryterium wyboru III'!G24&lt;5,m_i_p_k_III_C,)))</f>
        <v>0</v>
      </c>
      <c r="H24" s="101">
        <f>IF(' oferty kryterium wyboru III'!H24&gt;=10,m_i_p_k_III_A,IF(' oferty kryterium wyboru III'!H24&gt;=5,m_i_p_k_III_B,IF(' oferty kryterium wyboru III'!H24&lt;5,m_i_p_k_III_C,)))</f>
        <v>0</v>
      </c>
      <c r="I24" s="101">
        <f>IF(' oferty kryterium wyboru III'!I24&gt;=10,m_i_p_k_III_A,IF(' oferty kryterium wyboru III'!I24&gt;=5,m_i_p_k_III_B,IF(' oferty kryterium wyboru III'!I24&lt;5,m_i_p_k_III_C,)))</f>
        <v>0</v>
      </c>
      <c r="J24" s="101">
        <f>IF(' oferty kryterium wyboru III'!J24&gt;=10,m_i_p_k_III_A,IF(' oferty kryterium wyboru III'!J24&gt;=5,m_i_p_k_III_B,IF(' oferty kryterium wyboru III'!J24&lt;5,m_i_p_k_III_C,)))</f>
        <v>0</v>
      </c>
      <c r="K24" s="101">
        <f>IF(' oferty kryterium wyboru III'!K24&gt;=10,m_i_p_k_III_A,IF(' oferty kryterium wyboru III'!K24&gt;=5,m_i_p_k_III_B,IF(' oferty kryterium wyboru III'!K24&lt;5,m_i_p_k_III_C,)))</f>
        <v>0</v>
      </c>
      <c r="L24" s="101">
        <f>IF(' oferty kryterium wyboru III'!L24&gt;=10,m_i_p_k_III_A,IF(' oferty kryterium wyboru III'!L24&gt;=5,m_i_p_k_III_B,IF(' oferty kryterium wyboru III'!L24&lt;5,m_i_p_k_III_C,)))</f>
        <v>0</v>
      </c>
      <c r="M24" s="101">
        <f>IF(' oferty kryterium wyboru III'!M24&gt;=10,m_i_p_k_III_A,IF(' oferty kryterium wyboru III'!M24&gt;=5,m_i_p_k_III_B,IF(' oferty kryterium wyboru III'!M24&lt;5,m_i_p_k_III_C,)))</f>
        <v>0</v>
      </c>
      <c r="N24" s="101">
        <f>IF(' oferty kryterium wyboru III'!N24&gt;=10,m_i_p_k_III_A,IF(' oferty kryterium wyboru III'!N24&gt;=5,m_i_p_k_III_B,IF(' oferty kryterium wyboru III'!N24&lt;5,m_i_p_k_III_C,)))</f>
        <v>0</v>
      </c>
      <c r="O24" s="101">
        <f>IF(' oferty kryterium wyboru III'!O24&gt;=10,m_i_p_k_III_A,IF(' oferty kryterium wyboru III'!O24&gt;=5,m_i_p_k_III_B,IF(' oferty kryterium wyboru III'!O24&lt;5,m_i_p_k_III_C,)))</f>
        <v>0</v>
      </c>
      <c r="P24" s="101">
        <f>IF(' oferty kryterium wyboru III'!P24&gt;=10,m_i_p_k_III_A,IF(' oferty kryterium wyboru III'!P24&gt;=5,m_i_p_k_III_B,IF(' oferty kryterium wyboru III'!P24&lt;5,m_i_p_k_III_C,)))</f>
        <v>0</v>
      </c>
      <c r="Q24" s="101">
        <f>IF(' oferty kryterium wyboru III'!Q24&gt;=10,m_i_p_k_III_A,IF(' oferty kryterium wyboru III'!Q24&gt;=5,m_i_p_k_III_B,IF(' oferty kryterium wyboru III'!Q24&lt;5,m_i_p_k_III_C,)))</f>
        <v>0</v>
      </c>
      <c r="R24" s="101">
        <f>IF(' oferty kryterium wyboru III'!R24&gt;=10,m_i_p_k_III_A,IF(' oferty kryterium wyboru III'!R24&gt;=5,m_i_p_k_III_B,IF(' oferty kryterium wyboru III'!R24&lt;5,m_i_p_k_III_C,)))</f>
        <v>0</v>
      </c>
      <c r="S24" s="101">
        <f>IF(' oferty kryterium wyboru III'!S24&gt;=10,m_i_p_k_III_A,IF(' oferty kryterium wyboru III'!S24&gt;=5,m_i_p_k_III_B,IF(' oferty kryterium wyboru III'!S24&lt;5,m_i_p_k_III_C,)))</f>
        <v>0</v>
      </c>
      <c r="T24" s="101">
        <f>IF(' oferty kryterium wyboru III'!T24&gt;=10,m_i_p_k_III_A,IF(' oferty kryterium wyboru III'!T24&gt;=5,m_i_p_k_III_B,IF(' oferty kryterium wyboru III'!T24&lt;5,m_i_p_k_III_C,)))</f>
        <v>0</v>
      </c>
      <c r="U24" s="101">
        <f>IF(' oferty kryterium wyboru III'!U24&gt;=10,m_i_p_k_III_A,IF(' oferty kryterium wyboru III'!U24&gt;=5,m_i_p_k_III_B,IF(' oferty kryterium wyboru III'!U24&lt;5,m_i_p_k_III_C,)))</f>
        <v>0</v>
      </c>
      <c r="V24" s="101">
        <f>IF(' oferty kryterium wyboru III'!V24&gt;=10,m_i_p_k_III_A,IF(' oferty kryterium wyboru III'!V24&gt;=5,m_i_p_k_III_B,IF(' oferty kryterium wyboru III'!V24&lt;5,m_i_p_k_III_C,)))</f>
        <v>0</v>
      </c>
      <c r="W24" s="101">
        <f>IF(' oferty kryterium wyboru III'!W24&gt;=10,m_i_p_k_III_A,IF(' oferty kryterium wyboru III'!W24&gt;=5,m_i_p_k_III_B,IF(' oferty kryterium wyboru III'!W24&lt;5,m_i_p_k_III_C,)))</f>
        <v>0</v>
      </c>
      <c r="X24" s="101">
        <f>IF(' oferty kryterium wyboru III'!X24&gt;=10,m_i_p_k_III_A,IF(' oferty kryterium wyboru III'!X24&gt;=5,m_i_p_k_III_B,IF(' oferty kryterium wyboru III'!X24&lt;5,m_i_p_k_III_C,)))</f>
        <v>0</v>
      </c>
      <c r="Y24" s="101">
        <f>IF(' oferty kryterium wyboru III'!Y24&gt;=10,m_i_p_k_III_A,IF(' oferty kryterium wyboru III'!Y24&gt;=5,m_i_p_k_III_B,IF(' oferty kryterium wyboru III'!Y24&lt;5,m_i_p_k_III_C,)))</f>
        <v>0</v>
      </c>
      <c r="Z24" s="101">
        <f>IF(' oferty kryterium wyboru III'!Z24&gt;=10,m_i_p_k_III_A,IF(' oferty kryterium wyboru III'!Z24&gt;=5,m_i_p_k_III_B,IF(' oferty kryterium wyboru III'!Z24&lt;5,m_i_p_k_III_C,)))</f>
        <v>0</v>
      </c>
      <c r="AA24" s="101">
        <f>IF(' oferty kryterium wyboru III'!AA24&gt;=10,m_i_p_k_III_A,IF(' oferty kryterium wyboru III'!AA24&gt;=5,m_i_p_k_III_B,IF(' oferty kryterium wyboru III'!AA24&lt;5,m_i_p_k_III_C,)))</f>
        <v>0</v>
      </c>
      <c r="AB24" s="101">
        <f>IF(' oferty kryterium wyboru III'!AB24&gt;=10,m_i_p_k_III_A,IF(' oferty kryterium wyboru III'!AB24&gt;=5,m_i_p_k_III_B,IF(' oferty kryterium wyboru III'!AB24&lt;5,m_i_p_k_III_C,)))</f>
        <v>0</v>
      </c>
      <c r="AC24" s="101">
        <f>IF(' oferty kryterium wyboru III'!AC24&gt;=10,m_i_p_k_III_A,IF(' oferty kryterium wyboru III'!AC24&gt;=5,m_i_p_k_III_B,IF(' oferty kryterium wyboru III'!AC24&lt;5,m_i_p_k_III_C,)))</f>
        <v>0</v>
      </c>
      <c r="AD24" s="101">
        <f>IF(' oferty kryterium wyboru III'!AD24&gt;=10,m_i_p_k_III_A,IF(' oferty kryterium wyboru III'!AD24&gt;=5,m_i_p_k_III_B,IF(' oferty kryterium wyboru III'!AD24&lt;5,m_i_p_k_III_C,)))</f>
        <v>0</v>
      </c>
      <c r="AE24" s="101">
        <f>IF(' oferty kryterium wyboru III'!AE24&gt;=10,m_i_p_k_III_A,IF(' oferty kryterium wyboru III'!AE24&gt;=5,m_i_p_k_III_B,IF(' oferty kryterium wyboru III'!AE24&lt;5,m_i_p_k_III_C,)))</f>
        <v>0</v>
      </c>
      <c r="AF24" s="101">
        <f>IF(' oferty kryterium wyboru III'!AF24&gt;=10,m_i_p_k_III_A,IF(' oferty kryterium wyboru III'!AF24&gt;=5,m_i_p_k_III_B,IF(' oferty kryterium wyboru III'!AF24&lt;5,m_i_p_k_III_C,)))</f>
        <v>0</v>
      </c>
      <c r="AG24" s="101">
        <f>IF(' oferty kryterium wyboru III'!AG24&gt;=10,m_i_p_k_III_A,IF(' oferty kryterium wyboru III'!AG24&gt;=5,m_i_p_k_III_B,IF(' oferty kryterium wyboru III'!AG24&lt;5,m_i_p_k_III_C,)))</f>
        <v>0</v>
      </c>
    </row>
    <row r="25" spans="1:33" ht="27" customHeight="1">
      <c r="A25" s="60">
        <f>' oferty Cena brutto'!A25</f>
        <v>22</v>
      </c>
      <c r="B25" s="103">
        <f t="shared" si="1"/>
        <v>20</v>
      </c>
      <c r="C25" s="104">
        <f t="shared" si="2"/>
        <v>10</v>
      </c>
      <c r="D25" s="105">
        <f t="shared" si="3"/>
        <v>0</v>
      </c>
      <c r="E25" s="100">
        <f t="shared" si="5"/>
        <v>0</v>
      </c>
      <c r="F25" s="67" t="e">
        <f t="shared" si="4"/>
        <v>#REF!</v>
      </c>
      <c r="G25" s="101">
        <f>IF(' oferty kryterium wyboru III'!G25&gt;=10,m_i_p_k_III_A,IF(' oferty kryterium wyboru III'!G25&gt;=5,m_i_p_k_III_B,IF(' oferty kryterium wyboru III'!G25&lt;5,m_i_p_k_III_C,)))</f>
        <v>0</v>
      </c>
      <c r="H25" s="101">
        <f>IF(' oferty kryterium wyboru III'!H25&gt;=10,m_i_p_k_III_A,IF(' oferty kryterium wyboru III'!H25&gt;=5,m_i_p_k_III_B,IF(' oferty kryterium wyboru III'!H25&lt;5,m_i_p_k_III_C,)))</f>
        <v>0</v>
      </c>
      <c r="I25" s="101">
        <f>IF(' oferty kryterium wyboru III'!I25&gt;=10,m_i_p_k_III_A,IF(' oferty kryterium wyboru III'!I25&gt;=5,m_i_p_k_III_B,IF(' oferty kryterium wyboru III'!I25&lt;5,m_i_p_k_III_C,)))</f>
        <v>0</v>
      </c>
      <c r="J25" s="101">
        <f>IF(' oferty kryterium wyboru III'!J25&gt;=10,m_i_p_k_III_A,IF(' oferty kryterium wyboru III'!J25&gt;=5,m_i_p_k_III_B,IF(' oferty kryterium wyboru III'!J25&lt;5,m_i_p_k_III_C,)))</f>
        <v>0</v>
      </c>
      <c r="K25" s="101">
        <f>IF(' oferty kryterium wyboru III'!K25&gt;=10,m_i_p_k_III_A,IF(' oferty kryterium wyboru III'!K25&gt;=5,m_i_p_k_III_B,IF(' oferty kryterium wyboru III'!K25&lt;5,m_i_p_k_III_C,)))</f>
        <v>0</v>
      </c>
      <c r="L25" s="101">
        <f>IF(' oferty kryterium wyboru III'!L25&gt;=10,m_i_p_k_III_A,IF(' oferty kryterium wyboru III'!L25&gt;=5,m_i_p_k_III_B,IF(' oferty kryterium wyboru III'!L25&lt;5,m_i_p_k_III_C,)))</f>
        <v>0</v>
      </c>
      <c r="M25" s="101">
        <f>IF(' oferty kryterium wyboru III'!M25&gt;=10,m_i_p_k_III_A,IF(' oferty kryterium wyboru III'!M25&gt;=5,m_i_p_k_III_B,IF(' oferty kryterium wyboru III'!M25&lt;5,m_i_p_k_III_C,)))</f>
        <v>0</v>
      </c>
      <c r="N25" s="101">
        <f>IF(' oferty kryterium wyboru III'!N25&gt;=10,m_i_p_k_III_A,IF(' oferty kryterium wyboru III'!N25&gt;=5,m_i_p_k_III_B,IF(' oferty kryterium wyboru III'!N25&lt;5,m_i_p_k_III_C,)))</f>
        <v>0</v>
      </c>
      <c r="O25" s="101">
        <f>IF(' oferty kryterium wyboru III'!O25&gt;=10,m_i_p_k_III_A,IF(' oferty kryterium wyboru III'!O25&gt;=5,m_i_p_k_III_B,IF(' oferty kryterium wyboru III'!O25&lt;5,m_i_p_k_III_C,)))</f>
        <v>0</v>
      </c>
      <c r="P25" s="101">
        <f>IF(' oferty kryterium wyboru III'!P25&gt;=10,m_i_p_k_III_A,IF(' oferty kryterium wyboru III'!P25&gt;=5,m_i_p_k_III_B,IF(' oferty kryterium wyboru III'!P25&lt;5,m_i_p_k_III_C,)))</f>
        <v>0</v>
      </c>
      <c r="Q25" s="101">
        <f>IF(' oferty kryterium wyboru III'!Q25&gt;=10,m_i_p_k_III_A,IF(' oferty kryterium wyboru III'!Q25&gt;=5,m_i_p_k_III_B,IF(' oferty kryterium wyboru III'!Q25&lt;5,m_i_p_k_III_C,)))</f>
        <v>0</v>
      </c>
      <c r="R25" s="101">
        <f>IF(' oferty kryterium wyboru III'!R25&gt;=10,m_i_p_k_III_A,IF(' oferty kryterium wyboru III'!R25&gt;=5,m_i_p_k_III_B,IF(' oferty kryterium wyboru III'!R25&lt;5,m_i_p_k_III_C,)))</f>
        <v>0</v>
      </c>
      <c r="S25" s="101">
        <f>IF(' oferty kryterium wyboru III'!S25&gt;=10,m_i_p_k_III_A,IF(' oferty kryterium wyboru III'!S25&gt;=5,m_i_p_k_III_B,IF(' oferty kryterium wyboru III'!S25&lt;5,m_i_p_k_III_C,)))</f>
        <v>0</v>
      </c>
      <c r="T25" s="101">
        <f>IF(' oferty kryterium wyboru III'!T25&gt;=10,m_i_p_k_III_A,IF(' oferty kryterium wyboru III'!T25&gt;=5,m_i_p_k_III_B,IF(' oferty kryterium wyboru III'!T25&lt;5,m_i_p_k_III_C,)))</f>
        <v>0</v>
      </c>
      <c r="U25" s="101">
        <f>IF(' oferty kryterium wyboru III'!U25&gt;=10,m_i_p_k_III_A,IF(' oferty kryterium wyboru III'!U25&gt;=5,m_i_p_k_III_B,IF(' oferty kryterium wyboru III'!U25&lt;5,m_i_p_k_III_C,)))</f>
        <v>0</v>
      </c>
      <c r="V25" s="101">
        <f>IF(' oferty kryterium wyboru III'!V25&gt;=10,m_i_p_k_III_A,IF(' oferty kryterium wyboru III'!V25&gt;=5,m_i_p_k_III_B,IF(' oferty kryterium wyboru III'!V25&lt;5,m_i_p_k_III_C,)))</f>
        <v>0</v>
      </c>
      <c r="W25" s="101">
        <f>IF(' oferty kryterium wyboru III'!W25&gt;=10,m_i_p_k_III_A,IF(' oferty kryterium wyboru III'!W25&gt;=5,m_i_p_k_III_B,IF(' oferty kryterium wyboru III'!W25&lt;5,m_i_p_k_III_C,)))</f>
        <v>0</v>
      </c>
      <c r="X25" s="101">
        <f>IF(' oferty kryterium wyboru III'!X25&gt;=10,m_i_p_k_III_A,IF(' oferty kryterium wyboru III'!X25&gt;=5,m_i_p_k_III_B,IF(' oferty kryterium wyboru III'!X25&lt;5,m_i_p_k_III_C,)))</f>
        <v>0</v>
      </c>
      <c r="Y25" s="101">
        <f>IF(' oferty kryterium wyboru III'!Y25&gt;=10,m_i_p_k_III_A,IF(' oferty kryterium wyboru III'!Y25&gt;=5,m_i_p_k_III_B,IF(' oferty kryterium wyboru III'!Y25&lt;5,m_i_p_k_III_C,)))</f>
        <v>0</v>
      </c>
      <c r="Z25" s="101">
        <f>IF(' oferty kryterium wyboru III'!Z25&gt;=10,m_i_p_k_III_A,IF(' oferty kryterium wyboru III'!Z25&gt;=5,m_i_p_k_III_B,IF(' oferty kryterium wyboru III'!Z25&lt;5,m_i_p_k_III_C,)))</f>
        <v>0</v>
      </c>
      <c r="AA25" s="101">
        <f>IF(' oferty kryterium wyboru III'!AA25&gt;=10,m_i_p_k_III_A,IF(' oferty kryterium wyboru III'!AA25&gt;=5,m_i_p_k_III_B,IF(' oferty kryterium wyboru III'!AA25&lt;5,m_i_p_k_III_C,)))</f>
        <v>0</v>
      </c>
      <c r="AB25" s="101">
        <f>IF(' oferty kryterium wyboru III'!AB25&gt;=10,m_i_p_k_III_A,IF(' oferty kryterium wyboru III'!AB25&gt;=5,m_i_p_k_III_B,IF(' oferty kryterium wyboru III'!AB25&lt;5,m_i_p_k_III_C,)))</f>
        <v>0</v>
      </c>
      <c r="AC25" s="101">
        <f>IF(' oferty kryterium wyboru III'!AC25&gt;=10,m_i_p_k_III_A,IF(' oferty kryterium wyboru III'!AC25&gt;=5,m_i_p_k_III_B,IF(' oferty kryterium wyboru III'!AC25&lt;5,m_i_p_k_III_C,)))</f>
        <v>0</v>
      </c>
      <c r="AD25" s="101">
        <f>IF(' oferty kryterium wyboru III'!AD25&gt;=10,m_i_p_k_III_A,IF(' oferty kryterium wyboru III'!AD25&gt;=5,m_i_p_k_III_B,IF(' oferty kryterium wyboru III'!AD25&lt;5,m_i_p_k_III_C,)))</f>
        <v>0</v>
      </c>
      <c r="AE25" s="101">
        <f>IF(' oferty kryterium wyboru III'!AE25&gt;=10,m_i_p_k_III_A,IF(' oferty kryterium wyboru III'!AE25&gt;=5,m_i_p_k_III_B,IF(' oferty kryterium wyboru III'!AE25&lt;5,m_i_p_k_III_C,)))</f>
        <v>0</v>
      </c>
      <c r="AF25" s="101">
        <f>IF(' oferty kryterium wyboru III'!AF25&gt;=10,m_i_p_k_III_A,IF(' oferty kryterium wyboru III'!AF25&gt;=5,m_i_p_k_III_B,IF(' oferty kryterium wyboru III'!AF25&lt;5,m_i_p_k_III_C,)))</f>
        <v>0</v>
      </c>
      <c r="AG25" s="101">
        <f>IF(' oferty kryterium wyboru III'!AG25&gt;=10,m_i_p_k_III_A,IF(' oferty kryterium wyboru III'!AG25&gt;=5,m_i_p_k_III_B,IF(' oferty kryterium wyboru III'!AG25&lt;5,m_i_p_k_III_C,)))</f>
        <v>0</v>
      </c>
    </row>
    <row r="26" spans="1:33" ht="27" customHeight="1">
      <c r="A26" s="60">
        <f>' oferty Cena brutto'!A26</f>
        <v>23</v>
      </c>
      <c r="B26" s="103">
        <f t="shared" si="1"/>
        <v>20</v>
      </c>
      <c r="C26" s="104">
        <f t="shared" si="2"/>
        <v>10</v>
      </c>
      <c r="D26" s="105">
        <f t="shared" si="3"/>
        <v>0</v>
      </c>
      <c r="E26" s="100">
        <f t="shared" si="5"/>
        <v>0</v>
      </c>
      <c r="F26" s="67" t="e">
        <f t="shared" si="4"/>
        <v>#REF!</v>
      </c>
      <c r="G26" s="101">
        <f>IF(' oferty kryterium wyboru III'!G26&gt;=10,m_i_p_k_III_A,IF(' oferty kryterium wyboru III'!G26&gt;=5,m_i_p_k_III_B,IF(' oferty kryterium wyboru III'!G26&lt;5,m_i_p_k_III_C,)))</f>
        <v>0</v>
      </c>
      <c r="H26" s="101">
        <f>IF(' oferty kryterium wyboru III'!H26&gt;=10,m_i_p_k_III_A,IF(' oferty kryterium wyboru III'!H26&gt;=5,m_i_p_k_III_B,IF(' oferty kryterium wyboru III'!H26&lt;5,m_i_p_k_III_C,)))</f>
        <v>0</v>
      </c>
      <c r="I26" s="101">
        <f>IF(' oferty kryterium wyboru III'!I26&gt;=10,m_i_p_k_III_A,IF(' oferty kryterium wyboru III'!I26&gt;=5,m_i_p_k_III_B,IF(' oferty kryterium wyboru III'!I26&lt;5,m_i_p_k_III_C,)))</f>
        <v>0</v>
      </c>
      <c r="J26" s="101">
        <f>IF(' oferty kryterium wyboru III'!J26&gt;=10,m_i_p_k_III_A,IF(' oferty kryterium wyboru III'!J26&gt;=5,m_i_p_k_III_B,IF(' oferty kryterium wyboru III'!J26&lt;5,m_i_p_k_III_C,)))</f>
        <v>0</v>
      </c>
      <c r="K26" s="101">
        <f>IF(' oferty kryterium wyboru III'!K26&gt;=10,m_i_p_k_III_A,IF(' oferty kryterium wyboru III'!K26&gt;=5,m_i_p_k_III_B,IF(' oferty kryterium wyboru III'!K26&lt;5,m_i_p_k_III_C,)))</f>
        <v>0</v>
      </c>
      <c r="L26" s="101">
        <f>IF(' oferty kryterium wyboru III'!L26&gt;=10,m_i_p_k_III_A,IF(' oferty kryterium wyboru III'!L26&gt;=5,m_i_p_k_III_B,IF(' oferty kryterium wyboru III'!L26&lt;5,m_i_p_k_III_C,)))</f>
        <v>0</v>
      </c>
      <c r="M26" s="101">
        <f>IF(' oferty kryterium wyboru III'!M26&gt;=10,m_i_p_k_III_A,IF(' oferty kryterium wyboru III'!M26&gt;=5,m_i_p_k_III_B,IF(' oferty kryterium wyboru III'!M26&lt;5,m_i_p_k_III_C,)))</f>
        <v>0</v>
      </c>
      <c r="N26" s="101">
        <f>IF(' oferty kryterium wyboru III'!N26&gt;=10,m_i_p_k_III_A,IF(' oferty kryterium wyboru III'!N26&gt;=5,m_i_p_k_III_B,IF(' oferty kryterium wyboru III'!N26&lt;5,m_i_p_k_III_C,)))</f>
        <v>0</v>
      </c>
      <c r="O26" s="101">
        <f>IF(' oferty kryterium wyboru III'!O26&gt;=10,m_i_p_k_III_A,IF(' oferty kryterium wyboru III'!O26&gt;=5,m_i_p_k_III_B,IF(' oferty kryterium wyboru III'!O26&lt;5,m_i_p_k_III_C,)))</f>
        <v>0</v>
      </c>
      <c r="P26" s="101">
        <f>IF(' oferty kryterium wyboru III'!P26&gt;=10,m_i_p_k_III_A,IF(' oferty kryterium wyboru III'!P26&gt;=5,m_i_p_k_III_B,IF(' oferty kryterium wyboru III'!P26&lt;5,m_i_p_k_III_C,)))</f>
        <v>0</v>
      </c>
      <c r="Q26" s="101">
        <f>IF(' oferty kryterium wyboru III'!Q26&gt;=10,m_i_p_k_III_A,IF(' oferty kryterium wyboru III'!Q26&gt;=5,m_i_p_k_III_B,IF(' oferty kryterium wyboru III'!Q26&lt;5,m_i_p_k_III_C,)))</f>
        <v>0</v>
      </c>
      <c r="R26" s="101">
        <f>IF(' oferty kryterium wyboru III'!R26&gt;=10,m_i_p_k_III_A,IF(' oferty kryterium wyboru III'!R26&gt;=5,m_i_p_k_III_B,IF(' oferty kryterium wyboru III'!R26&lt;5,m_i_p_k_III_C,)))</f>
        <v>0</v>
      </c>
      <c r="S26" s="101">
        <f>IF(' oferty kryterium wyboru III'!S26&gt;=10,m_i_p_k_III_A,IF(' oferty kryterium wyboru III'!S26&gt;=5,m_i_p_k_III_B,IF(' oferty kryterium wyboru III'!S26&lt;5,m_i_p_k_III_C,)))</f>
        <v>0</v>
      </c>
      <c r="T26" s="101">
        <f>IF(' oferty kryterium wyboru III'!T26&gt;=10,m_i_p_k_III_A,IF(' oferty kryterium wyboru III'!T26&gt;=5,m_i_p_k_III_B,IF(' oferty kryterium wyboru III'!T26&lt;5,m_i_p_k_III_C,)))</f>
        <v>0</v>
      </c>
      <c r="U26" s="101">
        <f>IF(' oferty kryterium wyboru III'!U26&gt;=10,m_i_p_k_III_A,IF(' oferty kryterium wyboru III'!U26&gt;=5,m_i_p_k_III_B,IF(' oferty kryterium wyboru III'!U26&lt;5,m_i_p_k_III_C,)))</f>
        <v>0</v>
      </c>
      <c r="V26" s="101">
        <f>IF(' oferty kryterium wyboru III'!V26&gt;=10,m_i_p_k_III_A,IF(' oferty kryterium wyboru III'!V26&gt;=5,m_i_p_k_III_B,IF(' oferty kryterium wyboru III'!V26&lt;5,m_i_p_k_III_C,)))</f>
        <v>0</v>
      </c>
      <c r="W26" s="101">
        <f>IF(' oferty kryterium wyboru III'!W26&gt;=10,m_i_p_k_III_A,IF(' oferty kryterium wyboru III'!W26&gt;=5,m_i_p_k_III_B,IF(' oferty kryterium wyboru III'!W26&lt;5,m_i_p_k_III_C,)))</f>
        <v>0</v>
      </c>
      <c r="X26" s="101">
        <f>IF(' oferty kryterium wyboru III'!X26&gt;=10,m_i_p_k_III_A,IF(' oferty kryterium wyboru III'!X26&gt;=5,m_i_p_k_III_B,IF(' oferty kryterium wyboru III'!X26&lt;5,m_i_p_k_III_C,)))</f>
        <v>0</v>
      </c>
      <c r="Y26" s="101">
        <f>IF(' oferty kryterium wyboru III'!Y26&gt;=10,m_i_p_k_III_A,IF(' oferty kryterium wyboru III'!Y26&gt;=5,m_i_p_k_III_B,IF(' oferty kryterium wyboru III'!Y26&lt;5,m_i_p_k_III_C,)))</f>
        <v>0</v>
      </c>
      <c r="Z26" s="101">
        <f>IF(' oferty kryterium wyboru III'!Z26&gt;=10,m_i_p_k_III_A,IF(' oferty kryterium wyboru III'!Z26&gt;=5,m_i_p_k_III_B,IF(' oferty kryterium wyboru III'!Z26&lt;5,m_i_p_k_III_C,)))</f>
        <v>0</v>
      </c>
      <c r="AA26" s="101">
        <f>IF(' oferty kryterium wyboru III'!AA26&gt;=10,m_i_p_k_III_A,IF(' oferty kryterium wyboru III'!AA26&gt;=5,m_i_p_k_III_B,IF(' oferty kryterium wyboru III'!AA26&lt;5,m_i_p_k_III_C,)))</f>
        <v>0</v>
      </c>
      <c r="AB26" s="101">
        <f>IF(' oferty kryterium wyboru III'!AB26&gt;=10,m_i_p_k_III_A,IF(' oferty kryterium wyboru III'!AB26&gt;=5,m_i_p_k_III_B,IF(' oferty kryterium wyboru III'!AB26&lt;5,m_i_p_k_III_C,)))</f>
        <v>0</v>
      </c>
      <c r="AC26" s="101">
        <f>IF(' oferty kryterium wyboru III'!AC26&gt;=10,m_i_p_k_III_A,IF(' oferty kryterium wyboru III'!AC26&gt;=5,m_i_p_k_III_B,IF(' oferty kryterium wyboru III'!AC26&lt;5,m_i_p_k_III_C,)))</f>
        <v>0</v>
      </c>
      <c r="AD26" s="101">
        <f>IF(' oferty kryterium wyboru III'!AD26&gt;=10,m_i_p_k_III_A,IF(' oferty kryterium wyboru III'!AD26&gt;=5,m_i_p_k_III_B,IF(' oferty kryterium wyboru III'!AD26&lt;5,m_i_p_k_III_C,)))</f>
        <v>0</v>
      </c>
      <c r="AE26" s="101">
        <f>IF(' oferty kryterium wyboru III'!AE26&gt;=10,m_i_p_k_III_A,IF(' oferty kryterium wyboru III'!AE26&gt;=5,m_i_p_k_III_B,IF(' oferty kryterium wyboru III'!AE26&lt;5,m_i_p_k_III_C,)))</f>
        <v>0</v>
      </c>
      <c r="AF26" s="101">
        <f>IF(' oferty kryterium wyboru III'!AF26&gt;=10,m_i_p_k_III_A,IF(' oferty kryterium wyboru III'!AF26&gt;=5,m_i_p_k_III_B,IF(' oferty kryterium wyboru III'!AF26&lt;5,m_i_p_k_III_C,)))</f>
        <v>0</v>
      </c>
      <c r="AG26" s="101">
        <f>IF(' oferty kryterium wyboru III'!AG26&gt;=10,m_i_p_k_III_A,IF(' oferty kryterium wyboru III'!AG26&gt;=5,m_i_p_k_III_B,IF(' oferty kryterium wyboru III'!AG26&lt;5,m_i_p_k_III_C,)))</f>
        <v>0</v>
      </c>
    </row>
    <row r="27" spans="1:33" ht="27" customHeight="1">
      <c r="A27" s="60">
        <f>' oferty Cena brutto'!A27</f>
        <v>24</v>
      </c>
      <c r="B27" s="103">
        <f t="shared" si="1"/>
        <v>20</v>
      </c>
      <c r="C27" s="104">
        <f t="shared" si="2"/>
        <v>10</v>
      </c>
      <c r="D27" s="105">
        <f t="shared" si="3"/>
        <v>0</v>
      </c>
      <c r="E27" s="100">
        <f t="shared" si="5"/>
        <v>0</v>
      </c>
      <c r="F27" s="67" t="e">
        <f t="shared" si="4"/>
        <v>#REF!</v>
      </c>
      <c r="G27" s="101">
        <f>IF(' oferty kryterium wyboru III'!G27&gt;=10,m_i_p_k_III_A,IF(' oferty kryterium wyboru III'!G27&gt;=5,m_i_p_k_III_B,IF(' oferty kryterium wyboru III'!G27&lt;5,m_i_p_k_III_C,)))</f>
        <v>0</v>
      </c>
      <c r="H27" s="101">
        <f>IF(' oferty kryterium wyboru III'!H27&gt;=10,m_i_p_k_III_A,IF(' oferty kryterium wyboru III'!H27&gt;=5,m_i_p_k_III_B,IF(' oferty kryterium wyboru III'!H27&lt;5,m_i_p_k_III_C,)))</f>
        <v>0</v>
      </c>
      <c r="I27" s="101">
        <f>IF(' oferty kryterium wyboru III'!I27&gt;=10,m_i_p_k_III_A,IF(' oferty kryterium wyboru III'!I27&gt;=5,m_i_p_k_III_B,IF(' oferty kryterium wyboru III'!I27&lt;5,m_i_p_k_III_C,)))</f>
        <v>0</v>
      </c>
      <c r="J27" s="101">
        <f>IF(' oferty kryterium wyboru III'!J27&gt;=10,m_i_p_k_III_A,IF(' oferty kryterium wyboru III'!J27&gt;=5,m_i_p_k_III_B,IF(' oferty kryterium wyboru III'!J27&lt;5,m_i_p_k_III_C,)))</f>
        <v>0</v>
      </c>
      <c r="K27" s="101">
        <f>IF(' oferty kryterium wyboru III'!K27&gt;=10,m_i_p_k_III_A,IF(' oferty kryterium wyboru III'!K27&gt;=5,m_i_p_k_III_B,IF(' oferty kryterium wyboru III'!K27&lt;5,m_i_p_k_III_C,)))</f>
        <v>0</v>
      </c>
      <c r="L27" s="101">
        <f>IF(' oferty kryterium wyboru III'!L27&gt;=10,m_i_p_k_III_A,IF(' oferty kryterium wyboru III'!L27&gt;=5,m_i_p_k_III_B,IF(' oferty kryterium wyboru III'!L27&lt;5,m_i_p_k_III_C,)))</f>
        <v>0</v>
      </c>
      <c r="M27" s="101">
        <f>IF(' oferty kryterium wyboru III'!M27&gt;=10,m_i_p_k_III_A,IF(' oferty kryterium wyboru III'!M27&gt;=5,m_i_p_k_III_B,IF(' oferty kryterium wyboru III'!M27&lt;5,m_i_p_k_III_C,)))</f>
        <v>0</v>
      </c>
      <c r="N27" s="101">
        <f>IF(' oferty kryterium wyboru III'!N27&gt;=10,m_i_p_k_III_A,IF(' oferty kryterium wyboru III'!N27&gt;=5,m_i_p_k_III_B,IF(' oferty kryterium wyboru III'!N27&lt;5,m_i_p_k_III_C,)))</f>
        <v>0</v>
      </c>
      <c r="O27" s="101">
        <f>IF(' oferty kryterium wyboru III'!O27&gt;=10,m_i_p_k_III_A,IF(' oferty kryterium wyboru III'!O27&gt;=5,m_i_p_k_III_B,IF(' oferty kryterium wyboru III'!O27&lt;5,m_i_p_k_III_C,)))</f>
        <v>0</v>
      </c>
      <c r="P27" s="101">
        <f>IF(' oferty kryterium wyboru III'!P27&gt;=10,m_i_p_k_III_A,IF(' oferty kryterium wyboru III'!P27&gt;=5,m_i_p_k_III_B,IF(' oferty kryterium wyboru III'!P27&lt;5,m_i_p_k_III_C,)))</f>
        <v>0</v>
      </c>
      <c r="Q27" s="101">
        <f>IF(' oferty kryterium wyboru III'!Q27&gt;=10,m_i_p_k_III_A,IF(' oferty kryterium wyboru III'!Q27&gt;=5,m_i_p_k_III_B,IF(' oferty kryterium wyboru III'!Q27&lt;5,m_i_p_k_III_C,)))</f>
        <v>0</v>
      </c>
      <c r="R27" s="101">
        <f>IF(' oferty kryterium wyboru III'!R27&gt;=10,m_i_p_k_III_A,IF(' oferty kryterium wyboru III'!R27&gt;=5,m_i_p_k_III_B,IF(' oferty kryterium wyboru III'!R27&lt;5,m_i_p_k_III_C,)))</f>
        <v>0</v>
      </c>
      <c r="S27" s="101">
        <f>IF(' oferty kryterium wyboru III'!S27&gt;=10,m_i_p_k_III_A,IF(' oferty kryterium wyboru III'!S27&gt;=5,m_i_p_k_III_B,IF(' oferty kryterium wyboru III'!S27&lt;5,m_i_p_k_III_C,)))</f>
        <v>0</v>
      </c>
      <c r="T27" s="101">
        <f>IF(' oferty kryterium wyboru III'!T27&gt;=10,m_i_p_k_III_A,IF(' oferty kryterium wyboru III'!T27&gt;=5,m_i_p_k_III_B,IF(' oferty kryterium wyboru III'!T27&lt;5,m_i_p_k_III_C,)))</f>
        <v>0</v>
      </c>
      <c r="U27" s="101">
        <f>IF(' oferty kryterium wyboru III'!U27&gt;=10,m_i_p_k_III_A,IF(' oferty kryterium wyboru III'!U27&gt;=5,m_i_p_k_III_B,IF(' oferty kryterium wyboru III'!U27&lt;5,m_i_p_k_III_C,)))</f>
        <v>0</v>
      </c>
      <c r="V27" s="101">
        <f>IF(' oferty kryterium wyboru III'!V27&gt;=10,m_i_p_k_III_A,IF(' oferty kryterium wyboru III'!V27&gt;=5,m_i_p_k_III_B,IF(' oferty kryterium wyboru III'!V27&lt;5,m_i_p_k_III_C,)))</f>
        <v>0</v>
      </c>
      <c r="W27" s="101">
        <f>IF(' oferty kryterium wyboru III'!W27&gt;=10,m_i_p_k_III_A,IF(' oferty kryterium wyboru III'!W27&gt;=5,m_i_p_k_III_B,IF(' oferty kryterium wyboru III'!W27&lt;5,m_i_p_k_III_C,)))</f>
        <v>0</v>
      </c>
      <c r="X27" s="101">
        <f>IF(' oferty kryterium wyboru III'!X27&gt;=10,m_i_p_k_III_A,IF(' oferty kryterium wyboru III'!X27&gt;=5,m_i_p_k_III_B,IF(' oferty kryterium wyboru III'!X27&lt;5,m_i_p_k_III_C,)))</f>
        <v>0</v>
      </c>
      <c r="Y27" s="101">
        <f>IF(' oferty kryterium wyboru III'!Y27&gt;=10,m_i_p_k_III_A,IF(' oferty kryterium wyboru III'!Y27&gt;=5,m_i_p_k_III_B,IF(' oferty kryterium wyboru III'!Y27&lt;5,m_i_p_k_III_C,)))</f>
        <v>0</v>
      </c>
      <c r="Z27" s="101">
        <f>IF(' oferty kryterium wyboru III'!Z27&gt;=10,m_i_p_k_III_A,IF(' oferty kryterium wyboru III'!Z27&gt;=5,m_i_p_k_III_B,IF(' oferty kryterium wyboru III'!Z27&lt;5,m_i_p_k_III_C,)))</f>
        <v>0</v>
      </c>
      <c r="AA27" s="101">
        <f>IF(' oferty kryterium wyboru III'!AA27&gt;=10,m_i_p_k_III_A,IF(' oferty kryterium wyboru III'!AA27&gt;=5,m_i_p_k_III_B,IF(' oferty kryterium wyboru III'!AA27&lt;5,m_i_p_k_III_C,)))</f>
        <v>0</v>
      </c>
      <c r="AB27" s="101">
        <f>IF(' oferty kryterium wyboru III'!AB27&gt;=10,m_i_p_k_III_A,IF(' oferty kryterium wyboru III'!AB27&gt;=5,m_i_p_k_III_B,IF(' oferty kryterium wyboru III'!AB27&lt;5,m_i_p_k_III_C,)))</f>
        <v>0</v>
      </c>
      <c r="AC27" s="101">
        <f>IF(' oferty kryterium wyboru III'!AC27&gt;=10,m_i_p_k_III_A,IF(' oferty kryterium wyboru III'!AC27&gt;=5,m_i_p_k_III_B,IF(' oferty kryterium wyboru III'!AC27&lt;5,m_i_p_k_III_C,)))</f>
        <v>0</v>
      </c>
      <c r="AD27" s="101">
        <f>IF(' oferty kryterium wyboru III'!AD27&gt;=10,m_i_p_k_III_A,IF(' oferty kryterium wyboru III'!AD27&gt;=5,m_i_p_k_III_B,IF(' oferty kryterium wyboru III'!AD27&lt;5,m_i_p_k_III_C,)))</f>
        <v>0</v>
      </c>
      <c r="AE27" s="101">
        <f>IF(' oferty kryterium wyboru III'!AE27&gt;=10,m_i_p_k_III_A,IF(' oferty kryterium wyboru III'!AE27&gt;=5,m_i_p_k_III_B,IF(' oferty kryterium wyboru III'!AE27&lt;5,m_i_p_k_III_C,)))</f>
        <v>0</v>
      </c>
      <c r="AF27" s="101">
        <f>IF(' oferty kryterium wyboru III'!AF27&gt;=10,m_i_p_k_III_A,IF(' oferty kryterium wyboru III'!AF27&gt;=5,m_i_p_k_III_B,IF(' oferty kryterium wyboru III'!AF27&lt;5,m_i_p_k_III_C,)))</f>
        <v>0</v>
      </c>
      <c r="AG27" s="101">
        <f>IF(' oferty kryterium wyboru III'!AG27&gt;=10,m_i_p_k_III_A,IF(' oferty kryterium wyboru III'!AG27&gt;=5,m_i_p_k_III_B,IF(' oferty kryterium wyboru III'!AG27&lt;5,m_i_p_k_III_C,)))</f>
        <v>0</v>
      </c>
    </row>
    <row r="28" spans="1:33" ht="27" customHeight="1">
      <c r="A28" s="60">
        <f>' oferty Cena brutto'!A28</f>
        <v>25</v>
      </c>
      <c r="B28" s="103">
        <f t="shared" si="1"/>
        <v>20</v>
      </c>
      <c r="C28" s="104">
        <f t="shared" si="2"/>
        <v>10</v>
      </c>
      <c r="D28" s="105">
        <f t="shared" si="3"/>
        <v>0</v>
      </c>
      <c r="E28" s="100">
        <f t="shared" si="5"/>
        <v>0</v>
      </c>
      <c r="F28" s="67" t="e">
        <f t="shared" si="4"/>
        <v>#REF!</v>
      </c>
      <c r="G28" s="101">
        <f>IF(' oferty kryterium wyboru III'!G28&gt;=10,m_i_p_k_III_A,IF(' oferty kryterium wyboru III'!G28&gt;=5,m_i_p_k_III_B,IF(' oferty kryterium wyboru III'!G28&lt;5,m_i_p_k_III_C,)))</f>
        <v>0</v>
      </c>
      <c r="H28" s="101">
        <f>IF(' oferty kryterium wyboru III'!H28&gt;=10,m_i_p_k_III_A,IF(' oferty kryterium wyboru III'!H28&gt;=5,m_i_p_k_III_B,IF(' oferty kryterium wyboru III'!H28&lt;5,m_i_p_k_III_C,)))</f>
        <v>0</v>
      </c>
      <c r="I28" s="101">
        <f>IF(' oferty kryterium wyboru III'!I28&gt;=10,m_i_p_k_III_A,IF(' oferty kryterium wyboru III'!I28&gt;=5,m_i_p_k_III_B,IF(' oferty kryterium wyboru III'!I28&lt;5,m_i_p_k_III_C,)))</f>
        <v>0</v>
      </c>
      <c r="J28" s="101">
        <f>IF(' oferty kryterium wyboru III'!J28&gt;=10,m_i_p_k_III_A,IF(' oferty kryterium wyboru III'!J28&gt;=5,m_i_p_k_III_B,IF(' oferty kryterium wyboru III'!J28&lt;5,m_i_p_k_III_C,)))</f>
        <v>0</v>
      </c>
      <c r="K28" s="101">
        <f>IF(' oferty kryterium wyboru III'!K28&gt;=10,m_i_p_k_III_A,IF(' oferty kryterium wyboru III'!K28&gt;=5,m_i_p_k_III_B,IF(' oferty kryterium wyboru III'!K28&lt;5,m_i_p_k_III_C,)))</f>
        <v>0</v>
      </c>
      <c r="L28" s="101">
        <f>IF(' oferty kryterium wyboru III'!L28&gt;=10,m_i_p_k_III_A,IF(' oferty kryterium wyboru III'!L28&gt;=5,m_i_p_k_III_B,IF(' oferty kryterium wyboru III'!L28&lt;5,m_i_p_k_III_C,)))</f>
        <v>0</v>
      </c>
      <c r="M28" s="101">
        <f>IF(' oferty kryterium wyboru III'!M28&gt;=10,m_i_p_k_III_A,IF(' oferty kryterium wyboru III'!M28&gt;=5,m_i_p_k_III_B,IF(' oferty kryterium wyboru III'!M28&lt;5,m_i_p_k_III_C,)))</f>
        <v>0</v>
      </c>
      <c r="N28" s="101">
        <f>IF(' oferty kryterium wyboru III'!N28&gt;=10,m_i_p_k_III_A,IF(' oferty kryterium wyboru III'!N28&gt;=5,m_i_p_k_III_B,IF(' oferty kryterium wyboru III'!N28&lt;5,m_i_p_k_III_C,)))</f>
        <v>0</v>
      </c>
      <c r="O28" s="101">
        <f>IF(' oferty kryterium wyboru III'!O28&gt;=10,m_i_p_k_III_A,IF(' oferty kryterium wyboru III'!O28&gt;=5,m_i_p_k_III_B,IF(' oferty kryterium wyboru III'!O28&lt;5,m_i_p_k_III_C,)))</f>
        <v>0</v>
      </c>
      <c r="P28" s="101">
        <f>IF(' oferty kryterium wyboru III'!P28&gt;=10,m_i_p_k_III_A,IF(' oferty kryterium wyboru III'!P28&gt;=5,m_i_p_k_III_B,IF(' oferty kryterium wyboru III'!P28&lt;5,m_i_p_k_III_C,)))</f>
        <v>0</v>
      </c>
      <c r="Q28" s="101">
        <f>IF(' oferty kryterium wyboru III'!Q28&gt;=10,m_i_p_k_III_A,IF(' oferty kryterium wyboru III'!Q28&gt;=5,m_i_p_k_III_B,IF(' oferty kryterium wyboru III'!Q28&lt;5,m_i_p_k_III_C,)))</f>
        <v>0</v>
      </c>
      <c r="R28" s="101">
        <f>IF(' oferty kryterium wyboru III'!R28&gt;=10,m_i_p_k_III_A,IF(' oferty kryterium wyboru III'!R28&gt;=5,m_i_p_k_III_B,IF(' oferty kryterium wyboru III'!R28&lt;5,m_i_p_k_III_C,)))</f>
        <v>0</v>
      </c>
      <c r="S28" s="101">
        <f>IF(' oferty kryterium wyboru III'!S28&gt;=10,m_i_p_k_III_A,IF(' oferty kryterium wyboru III'!S28&gt;=5,m_i_p_k_III_B,IF(' oferty kryterium wyboru III'!S28&lt;5,m_i_p_k_III_C,)))</f>
        <v>0</v>
      </c>
      <c r="T28" s="101">
        <f>IF(' oferty kryterium wyboru III'!T28&gt;=10,m_i_p_k_III_A,IF(' oferty kryterium wyboru III'!T28&gt;=5,m_i_p_k_III_B,IF(' oferty kryterium wyboru III'!T28&lt;5,m_i_p_k_III_C,)))</f>
        <v>0</v>
      </c>
      <c r="U28" s="101">
        <f>IF(' oferty kryterium wyboru III'!U28&gt;=10,m_i_p_k_III_A,IF(' oferty kryterium wyboru III'!U28&gt;=5,m_i_p_k_III_B,IF(' oferty kryterium wyboru III'!U28&lt;5,m_i_p_k_III_C,)))</f>
        <v>0</v>
      </c>
      <c r="V28" s="101">
        <f>IF(' oferty kryterium wyboru III'!V28&gt;=10,m_i_p_k_III_A,IF(' oferty kryterium wyboru III'!V28&gt;=5,m_i_p_k_III_B,IF(' oferty kryterium wyboru III'!V28&lt;5,m_i_p_k_III_C,)))</f>
        <v>0</v>
      </c>
      <c r="W28" s="101">
        <f>IF(' oferty kryterium wyboru III'!W28&gt;=10,m_i_p_k_III_A,IF(' oferty kryterium wyboru III'!W28&gt;=5,m_i_p_k_III_B,IF(' oferty kryterium wyboru III'!W28&lt;5,m_i_p_k_III_C,)))</f>
        <v>0</v>
      </c>
      <c r="X28" s="101">
        <f>IF(' oferty kryterium wyboru III'!X28&gt;=10,m_i_p_k_III_A,IF(' oferty kryterium wyboru III'!X28&gt;=5,m_i_p_k_III_B,IF(' oferty kryterium wyboru III'!X28&lt;5,m_i_p_k_III_C,)))</f>
        <v>0</v>
      </c>
      <c r="Y28" s="101">
        <f>IF(' oferty kryterium wyboru III'!Y28&gt;=10,m_i_p_k_III_A,IF(' oferty kryterium wyboru III'!Y28&gt;=5,m_i_p_k_III_B,IF(' oferty kryterium wyboru III'!Y28&lt;5,m_i_p_k_III_C,)))</f>
        <v>0</v>
      </c>
      <c r="Z28" s="101">
        <f>IF(' oferty kryterium wyboru III'!Z28&gt;=10,m_i_p_k_III_A,IF(' oferty kryterium wyboru III'!Z28&gt;=5,m_i_p_k_III_B,IF(' oferty kryterium wyboru III'!Z28&lt;5,m_i_p_k_III_C,)))</f>
        <v>0</v>
      </c>
      <c r="AA28" s="101">
        <f>IF(' oferty kryterium wyboru III'!AA28&gt;=10,m_i_p_k_III_A,IF(' oferty kryterium wyboru III'!AA28&gt;=5,m_i_p_k_III_B,IF(' oferty kryterium wyboru III'!AA28&lt;5,m_i_p_k_III_C,)))</f>
        <v>0</v>
      </c>
      <c r="AB28" s="101">
        <f>IF(' oferty kryterium wyboru III'!AB28&gt;=10,m_i_p_k_III_A,IF(' oferty kryterium wyboru III'!AB28&gt;=5,m_i_p_k_III_B,IF(' oferty kryterium wyboru III'!AB28&lt;5,m_i_p_k_III_C,)))</f>
        <v>0</v>
      </c>
      <c r="AC28" s="101">
        <f>IF(' oferty kryterium wyboru III'!AC28&gt;=10,m_i_p_k_III_A,IF(' oferty kryterium wyboru III'!AC28&gt;=5,m_i_p_k_III_B,IF(' oferty kryterium wyboru III'!AC28&lt;5,m_i_p_k_III_C,)))</f>
        <v>0</v>
      </c>
      <c r="AD28" s="101">
        <f>IF(' oferty kryterium wyboru III'!AD28&gt;=10,m_i_p_k_III_A,IF(' oferty kryterium wyboru III'!AD28&gt;=5,m_i_p_k_III_B,IF(' oferty kryterium wyboru III'!AD28&lt;5,m_i_p_k_III_C,)))</f>
        <v>0</v>
      </c>
      <c r="AE28" s="101">
        <f>IF(' oferty kryterium wyboru III'!AE28&gt;=10,m_i_p_k_III_A,IF(' oferty kryterium wyboru III'!AE28&gt;=5,m_i_p_k_III_B,IF(' oferty kryterium wyboru III'!AE28&lt;5,m_i_p_k_III_C,)))</f>
        <v>0</v>
      </c>
      <c r="AF28" s="101">
        <f>IF(' oferty kryterium wyboru III'!AF28&gt;=10,m_i_p_k_III_A,IF(' oferty kryterium wyboru III'!AF28&gt;=5,m_i_p_k_III_B,IF(' oferty kryterium wyboru III'!AF28&lt;5,m_i_p_k_III_C,)))</f>
        <v>0</v>
      </c>
      <c r="AG28" s="101">
        <f>IF(' oferty kryterium wyboru III'!AG28&gt;=10,m_i_p_k_III_A,IF(' oferty kryterium wyboru III'!AG28&gt;=5,m_i_p_k_III_B,IF(' oferty kryterium wyboru III'!AG28&lt;5,m_i_p_k_III_C,)))</f>
        <v>0</v>
      </c>
    </row>
    <row r="29" spans="1:33" ht="27" customHeight="1">
      <c r="A29" s="60">
        <f>' oferty Cena brutto'!A29</f>
        <v>26</v>
      </c>
      <c r="B29" s="103">
        <f t="shared" si="1"/>
        <v>20</v>
      </c>
      <c r="C29" s="104">
        <f t="shared" si="2"/>
        <v>10</v>
      </c>
      <c r="D29" s="105">
        <f t="shared" si="3"/>
        <v>0</v>
      </c>
      <c r="E29" s="100">
        <f t="shared" si="5"/>
        <v>0</v>
      </c>
      <c r="F29" s="67" t="e">
        <f t="shared" si="4"/>
        <v>#REF!</v>
      </c>
      <c r="G29" s="101">
        <f>IF(' oferty kryterium wyboru III'!G29&gt;=10,m_i_p_k_III_A,IF(' oferty kryterium wyboru III'!G29&gt;=5,m_i_p_k_III_B,IF(' oferty kryterium wyboru III'!G29&lt;5,m_i_p_k_III_C,)))</f>
        <v>0</v>
      </c>
      <c r="H29" s="101">
        <f>IF(' oferty kryterium wyboru III'!H29&gt;=10,m_i_p_k_III_A,IF(' oferty kryterium wyboru III'!H29&gt;=5,m_i_p_k_III_B,IF(' oferty kryterium wyboru III'!H29&lt;5,m_i_p_k_III_C,)))</f>
        <v>0</v>
      </c>
      <c r="I29" s="101">
        <f>IF(' oferty kryterium wyboru III'!I29&gt;=10,m_i_p_k_III_A,IF(' oferty kryterium wyboru III'!I29&gt;=5,m_i_p_k_III_B,IF(' oferty kryterium wyboru III'!I29&lt;5,m_i_p_k_III_C,)))</f>
        <v>0</v>
      </c>
      <c r="J29" s="101">
        <f>IF(' oferty kryterium wyboru III'!J29&gt;=10,m_i_p_k_III_A,IF(' oferty kryterium wyboru III'!J29&gt;=5,m_i_p_k_III_B,IF(' oferty kryterium wyboru III'!J29&lt;5,m_i_p_k_III_C,)))</f>
        <v>0</v>
      </c>
      <c r="K29" s="101">
        <f>IF(' oferty kryterium wyboru III'!K29&gt;=10,m_i_p_k_III_A,IF(' oferty kryterium wyboru III'!K29&gt;=5,m_i_p_k_III_B,IF(' oferty kryterium wyboru III'!K29&lt;5,m_i_p_k_III_C,)))</f>
        <v>0</v>
      </c>
      <c r="L29" s="101">
        <f>IF(' oferty kryterium wyboru III'!L29&gt;=10,m_i_p_k_III_A,IF(' oferty kryterium wyboru III'!L29&gt;=5,m_i_p_k_III_B,IF(' oferty kryterium wyboru III'!L29&lt;5,m_i_p_k_III_C,)))</f>
        <v>0</v>
      </c>
      <c r="M29" s="101">
        <f>IF(' oferty kryterium wyboru III'!M29&gt;=10,m_i_p_k_III_A,IF(' oferty kryterium wyboru III'!M29&gt;=5,m_i_p_k_III_B,IF(' oferty kryterium wyboru III'!M29&lt;5,m_i_p_k_III_C,)))</f>
        <v>0</v>
      </c>
      <c r="N29" s="101">
        <f>IF(' oferty kryterium wyboru III'!N29&gt;=10,m_i_p_k_III_A,IF(' oferty kryterium wyboru III'!N29&gt;=5,m_i_p_k_III_B,IF(' oferty kryterium wyboru III'!N29&lt;5,m_i_p_k_III_C,)))</f>
        <v>0</v>
      </c>
      <c r="O29" s="101">
        <f>IF(' oferty kryterium wyboru III'!O29&gt;=10,m_i_p_k_III_A,IF(' oferty kryterium wyboru III'!O29&gt;=5,m_i_p_k_III_B,IF(' oferty kryterium wyboru III'!O29&lt;5,m_i_p_k_III_C,)))</f>
        <v>0</v>
      </c>
      <c r="P29" s="101">
        <f>IF(' oferty kryterium wyboru III'!P29&gt;=10,m_i_p_k_III_A,IF(' oferty kryterium wyboru III'!P29&gt;=5,m_i_p_k_III_B,IF(' oferty kryterium wyboru III'!P29&lt;5,m_i_p_k_III_C,)))</f>
        <v>0</v>
      </c>
      <c r="Q29" s="101">
        <f>IF(' oferty kryterium wyboru III'!Q29&gt;=10,m_i_p_k_III_A,IF(' oferty kryterium wyboru III'!Q29&gt;=5,m_i_p_k_III_B,IF(' oferty kryterium wyboru III'!Q29&lt;5,m_i_p_k_III_C,)))</f>
        <v>0</v>
      </c>
      <c r="R29" s="101">
        <f>IF(' oferty kryterium wyboru III'!R29&gt;=10,m_i_p_k_III_A,IF(' oferty kryterium wyboru III'!R29&gt;=5,m_i_p_k_III_B,IF(' oferty kryterium wyboru III'!R29&lt;5,m_i_p_k_III_C,)))</f>
        <v>0</v>
      </c>
      <c r="S29" s="101">
        <f>IF(' oferty kryterium wyboru III'!S29&gt;=10,m_i_p_k_III_A,IF(' oferty kryterium wyboru III'!S29&gt;=5,m_i_p_k_III_B,IF(' oferty kryterium wyboru III'!S29&lt;5,m_i_p_k_III_C,)))</f>
        <v>0</v>
      </c>
      <c r="T29" s="101">
        <f>IF(' oferty kryterium wyboru III'!T29&gt;=10,m_i_p_k_III_A,IF(' oferty kryterium wyboru III'!T29&gt;=5,m_i_p_k_III_B,IF(' oferty kryterium wyboru III'!T29&lt;5,m_i_p_k_III_C,)))</f>
        <v>0</v>
      </c>
      <c r="U29" s="101">
        <f>IF(' oferty kryterium wyboru III'!U29&gt;=10,m_i_p_k_III_A,IF(' oferty kryterium wyboru III'!U29&gt;=5,m_i_p_k_III_B,IF(' oferty kryterium wyboru III'!U29&lt;5,m_i_p_k_III_C,)))</f>
        <v>0</v>
      </c>
      <c r="V29" s="101">
        <f>IF(' oferty kryterium wyboru III'!V29&gt;=10,m_i_p_k_III_A,IF(' oferty kryterium wyboru III'!V29&gt;=5,m_i_p_k_III_B,IF(' oferty kryterium wyboru III'!V29&lt;5,m_i_p_k_III_C,)))</f>
        <v>0</v>
      </c>
      <c r="W29" s="101">
        <f>IF(' oferty kryterium wyboru III'!W29&gt;=10,m_i_p_k_III_A,IF(' oferty kryterium wyboru III'!W29&gt;=5,m_i_p_k_III_B,IF(' oferty kryterium wyboru III'!W29&lt;5,m_i_p_k_III_C,)))</f>
        <v>0</v>
      </c>
      <c r="X29" s="101">
        <f>IF(' oferty kryterium wyboru III'!X29&gt;=10,m_i_p_k_III_A,IF(' oferty kryterium wyboru III'!X29&gt;=5,m_i_p_k_III_B,IF(' oferty kryterium wyboru III'!X29&lt;5,m_i_p_k_III_C,)))</f>
        <v>0</v>
      </c>
      <c r="Y29" s="101">
        <f>IF(' oferty kryterium wyboru III'!Y29&gt;=10,m_i_p_k_III_A,IF(' oferty kryterium wyboru III'!Y29&gt;=5,m_i_p_k_III_B,IF(' oferty kryterium wyboru III'!Y29&lt;5,m_i_p_k_III_C,)))</f>
        <v>0</v>
      </c>
      <c r="Z29" s="101">
        <f>IF(' oferty kryterium wyboru III'!Z29&gt;=10,m_i_p_k_III_A,IF(' oferty kryterium wyboru III'!Z29&gt;=5,m_i_p_k_III_B,IF(' oferty kryterium wyboru III'!Z29&lt;5,m_i_p_k_III_C,)))</f>
        <v>0</v>
      </c>
      <c r="AA29" s="101">
        <f>IF(' oferty kryterium wyboru III'!AA29&gt;=10,m_i_p_k_III_A,IF(' oferty kryterium wyboru III'!AA29&gt;=5,m_i_p_k_III_B,IF(' oferty kryterium wyboru III'!AA29&lt;5,m_i_p_k_III_C,)))</f>
        <v>0</v>
      </c>
      <c r="AB29" s="101">
        <f>IF(' oferty kryterium wyboru III'!AB29&gt;=10,m_i_p_k_III_A,IF(' oferty kryterium wyboru III'!AB29&gt;=5,m_i_p_k_III_B,IF(' oferty kryterium wyboru III'!AB29&lt;5,m_i_p_k_III_C,)))</f>
        <v>0</v>
      </c>
      <c r="AC29" s="101">
        <f>IF(' oferty kryterium wyboru III'!AC29&gt;=10,m_i_p_k_III_A,IF(' oferty kryterium wyboru III'!AC29&gt;=5,m_i_p_k_III_B,IF(' oferty kryterium wyboru III'!AC29&lt;5,m_i_p_k_III_C,)))</f>
        <v>0</v>
      </c>
      <c r="AD29" s="101">
        <f>IF(' oferty kryterium wyboru III'!AD29&gt;=10,m_i_p_k_III_A,IF(' oferty kryterium wyboru III'!AD29&gt;=5,m_i_p_k_III_B,IF(' oferty kryterium wyboru III'!AD29&lt;5,m_i_p_k_III_C,)))</f>
        <v>0</v>
      </c>
      <c r="AE29" s="101">
        <f>IF(' oferty kryterium wyboru III'!AE29&gt;=10,m_i_p_k_III_A,IF(' oferty kryterium wyboru III'!AE29&gt;=5,m_i_p_k_III_B,IF(' oferty kryterium wyboru III'!AE29&lt;5,m_i_p_k_III_C,)))</f>
        <v>0</v>
      </c>
      <c r="AF29" s="101">
        <f>IF(' oferty kryterium wyboru III'!AF29&gt;=10,m_i_p_k_III_A,IF(' oferty kryterium wyboru III'!AF29&gt;=5,m_i_p_k_III_B,IF(' oferty kryterium wyboru III'!AF29&lt;5,m_i_p_k_III_C,)))</f>
        <v>0</v>
      </c>
      <c r="AG29" s="101">
        <f>IF(' oferty kryterium wyboru III'!AG29&gt;=10,m_i_p_k_III_A,IF(' oferty kryterium wyboru III'!AG29&gt;=5,m_i_p_k_III_B,IF(' oferty kryterium wyboru III'!AG29&lt;5,m_i_p_k_III_C,)))</f>
        <v>0</v>
      </c>
    </row>
    <row r="30" spans="1:33" ht="27" customHeight="1">
      <c r="A30" s="60">
        <f>' oferty Cena brutto'!A30</f>
        <v>27</v>
      </c>
      <c r="B30" s="103">
        <f t="shared" si="1"/>
        <v>20</v>
      </c>
      <c r="C30" s="104">
        <f t="shared" si="2"/>
        <v>10</v>
      </c>
      <c r="D30" s="105">
        <f t="shared" si="3"/>
        <v>0</v>
      </c>
      <c r="E30" s="100">
        <f t="shared" si="5"/>
        <v>0</v>
      </c>
      <c r="F30" s="67" t="e">
        <f t="shared" si="4"/>
        <v>#REF!</v>
      </c>
      <c r="G30" s="101">
        <f>IF(' oferty kryterium wyboru III'!G30&gt;=10,m_i_p_k_III_A,IF(' oferty kryterium wyboru III'!G30&gt;=5,m_i_p_k_III_B,IF(' oferty kryterium wyboru III'!G30&lt;5,m_i_p_k_III_C,)))</f>
        <v>0</v>
      </c>
      <c r="H30" s="101">
        <f>IF(' oferty kryterium wyboru III'!H30&gt;=10,m_i_p_k_III_A,IF(' oferty kryterium wyboru III'!H30&gt;=5,m_i_p_k_III_B,IF(' oferty kryterium wyboru III'!H30&lt;5,m_i_p_k_III_C,)))</f>
        <v>0</v>
      </c>
      <c r="I30" s="101">
        <f>IF(' oferty kryterium wyboru III'!I30&gt;=10,m_i_p_k_III_A,IF(' oferty kryterium wyboru III'!I30&gt;=5,m_i_p_k_III_B,IF(' oferty kryterium wyboru III'!I30&lt;5,m_i_p_k_III_C,)))</f>
        <v>0</v>
      </c>
      <c r="J30" s="101">
        <f>IF(' oferty kryterium wyboru III'!J30&gt;=10,m_i_p_k_III_A,IF(' oferty kryterium wyboru III'!J30&gt;=5,m_i_p_k_III_B,IF(' oferty kryterium wyboru III'!J30&lt;5,m_i_p_k_III_C,)))</f>
        <v>0</v>
      </c>
      <c r="K30" s="101">
        <f>IF(' oferty kryterium wyboru III'!K30&gt;=10,m_i_p_k_III_A,IF(' oferty kryterium wyboru III'!K30&gt;=5,m_i_p_k_III_B,IF(' oferty kryterium wyboru III'!K30&lt;5,m_i_p_k_III_C,)))</f>
        <v>0</v>
      </c>
      <c r="L30" s="101">
        <f>IF(' oferty kryterium wyboru III'!L30&gt;=10,m_i_p_k_III_A,IF(' oferty kryterium wyboru III'!L30&gt;=5,m_i_p_k_III_B,IF(' oferty kryterium wyboru III'!L30&lt;5,m_i_p_k_III_C,)))</f>
        <v>0</v>
      </c>
      <c r="M30" s="101">
        <f>IF(' oferty kryterium wyboru III'!M30&gt;=10,m_i_p_k_III_A,IF(' oferty kryterium wyboru III'!M30&gt;=5,m_i_p_k_III_B,IF(' oferty kryterium wyboru III'!M30&lt;5,m_i_p_k_III_C,)))</f>
        <v>0</v>
      </c>
      <c r="N30" s="101">
        <f>IF(' oferty kryterium wyboru III'!N30&gt;=10,m_i_p_k_III_A,IF(' oferty kryterium wyboru III'!N30&gt;=5,m_i_p_k_III_B,IF(' oferty kryterium wyboru III'!N30&lt;5,m_i_p_k_III_C,)))</f>
        <v>0</v>
      </c>
      <c r="O30" s="101">
        <f>IF(' oferty kryterium wyboru III'!O30&gt;=10,m_i_p_k_III_A,IF(' oferty kryterium wyboru III'!O30&gt;=5,m_i_p_k_III_B,IF(' oferty kryterium wyboru III'!O30&lt;5,m_i_p_k_III_C,)))</f>
        <v>0</v>
      </c>
      <c r="P30" s="101">
        <f>IF(' oferty kryterium wyboru III'!P30&gt;=10,m_i_p_k_III_A,IF(' oferty kryterium wyboru III'!P30&gt;=5,m_i_p_k_III_B,IF(' oferty kryterium wyboru III'!P30&lt;5,m_i_p_k_III_C,)))</f>
        <v>0</v>
      </c>
      <c r="Q30" s="101">
        <f>IF(' oferty kryterium wyboru III'!Q30&gt;=10,m_i_p_k_III_A,IF(' oferty kryterium wyboru III'!Q30&gt;=5,m_i_p_k_III_B,IF(' oferty kryterium wyboru III'!Q30&lt;5,m_i_p_k_III_C,)))</f>
        <v>0</v>
      </c>
      <c r="R30" s="101">
        <f>IF(' oferty kryterium wyboru III'!R30&gt;=10,m_i_p_k_III_A,IF(' oferty kryterium wyboru III'!R30&gt;=5,m_i_p_k_III_B,IF(' oferty kryterium wyboru III'!R30&lt;5,m_i_p_k_III_C,)))</f>
        <v>0</v>
      </c>
      <c r="S30" s="101">
        <f>IF(' oferty kryterium wyboru III'!S30&gt;=10,m_i_p_k_III_A,IF(' oferty kryterium wyboru III'!S30&gt;=5,m_i_p_k_III_B,IF(' oferty kryterium wyboru III'!S30&lt;5,m_i_p_k_III_C,)))</f>
        <v>0</v>
      </c>
      <c r="T30" s="101">
        <f>IF(' oferty kryterium wyboru III'!T30&gt;=10,m_i_p_k_III_A,IF(' oferty kryterium wyboru III'!T30&gt;=5,m_i_p_k_III_B,IF(' oferty kryterium wyboru III'!T30&lt;5,m_i_p_k_III_C,)))</f>
        <v>0</v>
      </c>
      <c r="U30" s="101">
        <f>IF(' oferty kryterium wyboru III'!U30&gt;=10,m_i_p_k_III_A,IF(' oferty kryterium wyboru III'!U30&gt;=5,m_i_p_k_III_B,IF(' oferty kryterium wyboru III'!U30&lt;5,m_i_p_k_III_C,)))</f>
        <v>0</v>
      </c>
      <c r="V30" s="101">
        <f>IF(' oferty kryterium wyboru III'!V30&gt;=10,m_i_p_k_III_A,IF(' oferty kryterium wyboru III'!V30&gt;=5,m_i_p_k_III_B,IF(' oferty kryterium wyboru III'!V30&lt;5,m_i_p_k_III_C,)))</f>
        <v>0</v>
      </c>
      <c r="W30" s="101">
        <f>IF(' oferty kryterium wyboru III'!W30&gt;=10,m_i_p_k_III_A,IF(' oferty kryterium wyboru III'!W30&gt;=5,m_i_p_k_III_B,IF(' oferty kryterium wyboru III'!W30&lt;5,m_i_p_k_III_C,)))</f>
        <v>0</v>
      </c>
      <c r="X30" s="101">
        <f>IF(' oferty kryterium wyboru III'!X30&gt;=10,m_i_p_k_III_A,IF(' oferty kryterium wyboru III'!X30&gt;=5,m_i_p_k_III_B,IF(' oferty kryterium wyboru III'!X30&lt;5,m_i_p_k_III_C,)))</f>
        <v>0</v>
      </c>
      <c r="Y30" s="101">
        <f>IF(' oferty kryterium wyboru III'!Y30&gt;=10,m_i_p_k_III_A,IF(' oferty kryterium wyboru III'!Y30&gt;=5,m_i_p_k_III_B,IF(' oferty kryterium wyboru III'!Y30&lt;5,m_i_p_k_III_C,)))</f>
        <v>0</v>
      </c>
      <c r="Z30" s="101">
        <f>IF(' oferty kryterium wyboru III'!Z30&gt;=10,m_i_p_k_III_A,IF(' oferty kryterium wyboru III'!Z30&gt;=5,m_i_p_k_III_B,IF(' oferty kryterium wyboru III'!Z30&lt;5,m_i_p_k_III_C,)))</f>
        <v>0</v>
      </c>
      <c r="AA30" s="101">
        <f>IF(' oferty kryterium wyboru III'!AA30&gt;=10,m_i_p_k_III_A,IF(' oferty kryterium wyboru III'!AA30&gt;=5,m_i_p_k_III_B,IF(' oferty kryterium wyboru III'!AA30&lt;5,m_i_p_k_III_C,)))</f>
        <v>0</v>
      </c>
      <c r="AB30" s="101">
        <f>IF(' oferty kryterium wyboru III'!AB30&gt;=10,m_i_p_k_III_A,IF(' oferty kryterium wyboru III'!AB30&gt;=5,m_i_p_k_III_B,IF(' oferty kryterium wyboru III'!AB30&lt;5,m_i_p_k_III_C,)))</f>
        <v>0</v>
      </c>
      <c r="AC30" s="101">
        <f>IF(' oferty kryterium wyboru III'!AC30&gt;=10,m_i_p_k_III_A,IF(' oferty kryterium wyboru III'!AC30&gt;=5,m_i_p_k_III_B,IF(' oferty kryterium wyboru III'!AC30&lt;5,m_i_p_k_III_C,)))</f>
        <v>0</v>
      </c>
      <c r="AD30" s="101">
        <f>IF(' oferty kryterium wyboru III'!AD30&gt;=10,m_i_p_k_III_A,IF(' oferty kryterium wyboru III'!AD30&gt;=5,m_i_p_k_III_B,IF(' oferty kryterium wyboru III'!AD30&lt;5,m_i_p_k_III_C,)))</f>
        <v>0</v>
      </c>
      <c r="AE30" s="101">
        <f>IF(' oferty kryterium wyboru III'!AE30&gt;=10,m_i_p_k_III_A,IF(' oferty kryterium wyboru III'!AE30&gt;=5,m_i_p_k_III_B,IF(' oferty kryterium wyboru III'!AE30&lt;5,m_i_p_k_III_C,)))</f>
        <v>0</v>
      </c>
      <c r="AF30" s="101">
        <f>IF(' oferty kryterium wyboru III'!AF30&gt;=10,m_i_p_k_III_A,IF(' oferty kryterium wyboru III'!AF30&gt;=5,m_i_p_k_III_B,IF(' oferty kryterium wyboru III'!AF30&lt;5,m_i_p_k_III_C,)))</f>
        <v>0</v>
      </c>
      <c r="AG30" s="101">
        <f>IF(' oferty kryterium wyboru III'!AG30&gt;=10,m_i_p_k_III_A,IF(' oferty kryterium wyboru III'!AG30&gt;=5,m_i_p_k_III_B,IF(' oferty kryterium wyboru III'!AG30&lt;5,m_i_p_k_III_C,)))</f>
        <v>0</v>
      </c>
    </row>
    <row r="31" spans="1:33" ht="27" customHeight="1">
      <c r="A31" s="60">
        <f>' oferty Cena brutto'!A31</f>
        <v>28</v>
      </c>
      <c r="B31" s="103">
        <f t="shared" si="1"/>
        <v>20</v>
      </c>
      <c r="C31" s="104">
        <f t="shared" si="2"/>
        <v>10</v>
      </c>
      <c r="D31" s="105">
        <f t="shared" si="3"/>
        <v>0</v>
      </c>
      <c r="E31" s="100">
        <f t="shared" si="5"/>
        <v>0</v>
      </c>
      <c r="F31" s="67" t="e">
        <f t="shared" si="4"/>
        <v>#REF!</v>
      </c>
      <c r="G31" s="101">
        <f>IF(' oferty kryterium wyboru III'!G31&gt;=10,m_i_p_k_III_A,IF(' oferty kryterium wyboru III'!G31&gt;=5,m_i_p_k_III_B,IF(' oferty kryterium wyboru III'!G31&lt;5,m_i_p_k_III_C,)))</f>
        <v>0</v>
      </c>
      <c r="H31" s="101">
        <f>IF(' oferty kryterium wyboru III'!H31&gt;=10,m_i_p_k_III_A,IF(' oferty kryterium wyboru III'!H31&gt;=5,m_i_p_k_III_B,IF(' oferty kryterium wyboru III'!H31&lt;5,m_i_p_k_III_C,)))</f>
        <v>0</v>
      </c>
      <c r="I31" s="101">
        <f>IF(' oferty kryterium wyboru III'!I31&gt;=10,m_i_p_k_III_A,IF(' oferty kryterium wyboru III'!I31&gt;=5,m_i_p_k_III_B,IF(' oferty kryterium wyboru III'!I31&lt;5,m_i_p_k_III_C,)))</f>
        <v>0</v>
      </c>
      <c r="J31" s="101">
        <f>IF(' oferty kryterium wyboru III'!J31&gt;=10,m_i_p_k_III_A,IF(' oferty kryterium wyboru III'!J31&gt;=5,m_i_p_k_III_B,IF(' oferty kryterium wyboru III'!J31&lt;5,m_i_p_k_III_C,)))</f>
        <v>0</v>
      </c>
      <c r="K31" s="101">
        <f>IF(' oferty kryterium wyboru III'!K31&gt;=10,m_i_p_k_III_A,IF(' oferty kryterium wyboru III'!K31&gt;=5,m_i_p_k_III_B,IF(' oferty kryterium wyboru III'!K31&lt;5,m_i_p_k_III_C,)))</f>
        <v>0</v>
      </c>
      <c r="L31" s="101">
        <f>IF(' oferty kryterium wyboru III'!L31&gt;=10,m_i_p_k_III_A,IF(' oferty kryterium wyboru III'!L31&gt;=5,m_i_p_k_III_B,IF(' oferty kryterium wyboru III'!L31&lt;5,m_i_p_k_III_C,)))</f>
        <v>0</v>
      </c>
      <c r="M31" s="101">
        <f>IF(' oferty kryterium wyboru III'!M31&gt;=10,m_i_p_k_III_A,IF(' oferty kryterium wyboru III'!M31&gt;=5,m_i_p_k_III_B,IF(' oferty kryterium wyboru III'!M31&lt;5,m_i_p_k_III_C,)))</f>
        <v>0</v>
      </c>
      <c r="N31" s="101">
        <f>IF(' oferty kryterium wyboru III'!N31&gt;=10,m_i_p_k_III_A,IF(' oferty kryterium wyboru III'!N31&gt;=5,m_i_p_k_III_B,IF(' oferty kryterium wyboru III'!N31&lt;5,m_i_p_k_III_C,)))</f>
        <v>0</v>
      </c>
      <c r="O31" s="101">
        <f>IF(' oferty kryterium wyboru III'!O31&gt;=10,m_i_p_k_III_A,IF(' oferty kryterium wyboru III'!O31&gt;=5,m_i_p_k_III_B,IF(' oferty kryterium wyboru III'!O31&lt;5,m_i_p_k_III_C,)))</f>
        <v>0</v>
      </c>
      <c r="P31" s="101">
        <f>IF(' oferty kryterium wyboru III'!P31&gt;=10,m_i_p_k_III_A,IF(' oferty kryterium wyboru III'!P31&gt;=5,m_i_p_k_III_B,IF(' oferty kryterium wyboru III'!P31&lt;5,m_i_p_k_III_C,)))</f>
        <v>0</v>
      </c>
      <c r="Q31" s="101">
        <f>IF(' oferty kryterium wyboru III'!Q31&gt;=10,m_i_p_k_III_A,IF(' oferty kryterium wyboru III'!Q31&gt;=5,m_i_p_k_III_B,IF(' oferty kryterium wyboru III'!Q31&lt;5,m_i_p_k_III_C,)))</f>
        <v>0</v>
      </c>
      <c r="R31" s="101">
        <f>IF(' oferty kryterium wyboru III'!R31&gt;=10,m_i_p_k_III_A,IF(' oferty kryterium wyboru III'!R31&gt;=5,m_i_p_k_III_B,IF(' oferty kryterium wyboru III'!R31&lt;5,m_i_p_k_III_C,)))</f>
        <v>0</v>
      </c>
      <c r="S31" s="101">
        <f>IF(' oferty kryterium wyboru III'!S31&gt;=10,m_i_p_k_III_A,IF(' oferty kryterium wyboru III'!S31&gt;=5,m_i_p_k_III_B,IF(' oferty kryterium wyboru III'!S31&lt;5,m_i_p_k_III_C,)))</f>
        <v>0</v>
      </c>
      <c r="T31" s="101">
        <f>IF(' oferty kryterium wyboru III'!T31&gt;=10,m_i_p_k_III_A,IF(' oferty kryterium wyboru III'!T31&gt;=5,m_i_p_k_III_B,IF(' oferty kryterium wyboru III'!T31&lt;5,m_i_p_k_III_C,)))</f>
        <v>0</v>
      </c>
      <c r="U31" s="101">
        <f>IF(' oferty kryterium wyboru III'!U31&gt;=10,m_i_p_k_III_A,IF(' oferty kryterium wyboru III'!U31&gt;=5,m_i_p_k_III_B,IF(' oferty kryterium wyboru III'!U31&lt;5,m_i_p_k_III_C,)))</f>
        <v>0</v>
      </c>
      <c r="V31" s="101">
        <f>IF(' oferty kryterium wyboru III'!V31&gt;=10,m_i_p_k_III_A,IF(' oferty kryterium wyboru III'!V31&gt;=5,m_i_p_k_III_B,IF(' oferty kryterium wyboru III'!V31&lt;5,m_i_p_k_III_C,)))</f>
        <v>0</v>
      </c>
      <c r="W31" s="101">
        <f>IF(' oferty kryterium wyboru III'!W31&gt;=10,m_i_p_k_III_A,IF(' oferty kryterium wyboru III'!W31&gt;=5,m_i_p_k_III_B,IF(' oferty kryterium wyboru III'!W31&lt;5,m_i_p_k_III_C,)))</f>
        <v>0</v>
      </c>
      <c r="X31" s="101">
        <f>IF(' oferty kryterium wyboru III'!X31&gt;=10,m_i_p_k_III_A,IF(' oferty kryterium wyboru III'!X31&gt;=5,m_i_p_k_III_B,IF(' oferty kryterium wyboru III'!X31&lt;5,m_i_p_k_III_C,)))</f>
        <v>0</v>
      </c>
      <c r="Y31" s="101">
        <f>IF(' oferty kryterium wyboru III'!Y31&gt;=10,m_i_p_k_III_A,IF(' oferty kryterium wyboru III'!Y31&gt;=5,m_i_p_k_III_B,IF(' oferty kryterium wyboru III'!Y31&lt;5,m_i_p_k_III_C,)))</f>
        <v>0</v>
      </c>
      <c r="Z31" s="101">
        <f>IF(' oferty kryterium wyboru III'!Z31&gt;=10,m_i_p_k_III_A,IF(' oferty kryterium wyboru III'!Z31&gt;=5,m_i_p_k_III_B,IF(' oferty kryterium wyboru III'!Z31&lt;5,m_i_p_k_III_C,)))</f>
        <v>0</v>
      </c>
      <c r="AA31" s="101">
        <f>IF(' oferty kryterium wyboru III'!AA31&gt;=10,m_i_p_k_III_A,IF(' oferty kryterium wyboru III'!AA31&gt;=5,m_i_p_k_III_B,IF(' oferty kryterium wyboru III'!AA31&lt;5,m_i_p_k_III_C,)))</f>
        <v>0</v>
      </c>
      <c r="AB31" s="101">
        <f>IF(' oferty kryterium wyboru III'!AB31&gt;=10,m_i_p_k_III_A,IF(' oferty kryterium wyboru III'!AB31&gt;=5,m_i_p_k_III_B,IF(' oferty kryterium wyboru III'!AB31&lt;5,m_i_p_k_III_C,)))</f>
        <v>0</v>
      </c>
      <c r="AC31" s="101">
        <f>IF(' oferty kryterium wyboru III'!AC31&gt;=10,m_i_p_k_III_A,IF(' oferty kryterium wyboru III'!AC31&gt;=5,m_i_p_k_III_B,IF(' oferty kryterium wyboru III'!AC31&lt;5,m_i_p_k_III_C,)))</f>
        <v>0</v>
      </c>
      <c r="AD31" s="101">
        <f>IF(' oferty kryterium wyboru III'!AD31&gt;=10,m_i_p_k_III_A,IF(' oferty kryterium wyboru III'!AD31&gt;=5,m_i_p_k_III_B,IF(' oferty kryterium wyboru III'!AD31&lt;5,m_i_p_k_III_C,)))</f>
        <v>0</v>
      </c>
      <c r="AE31" s="101">
        <f>IF(' oferty kryterium wyboru III'!AE31&gt;=10,m_i_p_k_III_A,IF(' oferty kryterium wyboru III'!AE31&gt;=5,m_i_p_k_III_B,IF(' oferty kryterium wyboru III'!AE31&lt;5,m_i_p_k_III_C,)))</f>
        <v>0</v>
      </c>
      <c r="AF31" s="101">
        <f>IF(' oferty kryterium wyboru III'!AF31&gt;=10,m_i_p_k_III_A,IF(' oferty kryterium wyboru III'!AF31&gt;=5,m_i_p_k_III_B,IF(' oferty kryterium wyboru III'!AF31&lt;5,m_i_p_k_III_C,)))</f>
        <v>0</v>
      </c>
      <c r="AG31" s="101">
        <f>IF(' oferty kryterium wyboru III'!AG31&gt;=10,m_i_p_k_III_A,IF(' oferty kryterium wyboru III'!AG31&gt;=5,m_i_p_k_III_B,IF(' oferty kryterium wyboru III'!AG31&lt;5,m_i_p_k_III_C,)))</f>
        <v>0</v>
      </c>
    </row>
    <row r="32" spans="1:33" ht="27" customHeight="1">
      <c r="A32" s="60">
        <f>' oferty Cena brutto'!A32</f>
        <v>29</v>
      </c>
      <c r="B32" s="103">
        <f t="shared" si="1"/>
        <v>20</v>
      </c>
      <c r="C32" s="104">
        <f t="shared" si="2"/>
        <v>10</v>
      </c>
      <c r="D32" s="105">
        <f t="shared" si="3"/>
        <v>0</v>
      </c>
      <c r="E32" s="100">
        <f t="shared" si="5"/>
        <v>0</v>
      </c>
      <c r="F32" s="67" t="e">
        <f t="shared" si="4"/>
        <v>#REF!</v>
      </c>
      <c r="G32" s="101">
        <f>IF(' oferty kryterium wyboru III'!G32&gt;=10,m_i_p_k_III_A,IF(' oferty kryterium wyboru III'!G32&gt;=5,m_i_p_k_III_B,IF(' oferty kryterium wyboru III'!G32&lt;5,m_i_p_k_III_C,)))</f>
        <v>0</v>
      </c>
      <c r="H32" s="101">
        <f>IF(' oferty kryterium wyboru III'!H32&gt;=10,m_i_p_k_III_A,IF(' oferty kryterium wyboru III'!H32&gt;=5,m_i_p_k_III_B,IF(' oferty kryterium wyboru III'!H32&lt;5,m_i_p_k_III_C,)))</f>
        <v>0</v>
      </c>
      <c r="I32" s="101">
        <f>IF(' oferty kryterium wyboru III'!I32&gt;=10,m_i_p_k_III_A,IF(' oferty kryterium wyboru III'!I32&gt;=5,m_i_p_k_III_B,IF(' oferty kryterium wyboru III'!I32&lt;5,m_i_p_k_III_C,)))</f>
        <v>0</v>
      </c>
      <c r="J32" s="101">
        <f>IF(' oferty kryterium wyboru III'!J32&gt;=10,m_i_p_k_III_A,IF(' oferty kryterium wyboru III'!J32&gt;=5,m_i_p_k_III_B,IF(' oferty kryterium wyboru III'!J32&lt;5,m_i_p_k_III_C,)))</f>
        <v>0</v>
      </c>
      <c r="K32" s="101">
        <f>IF(' oferty kryterium wyboru III'!K32&gt;=10,m_i_p_k_III_A,IF(' oferty kryterium wyboru III'!K32&gt;=5,m_i_p_k_III_B,IF(' oferty kryterium wyboru III'!K32&lt;5,m_i_p_k_III_C,)))</f>
        <v>0</v>
      </c>
      <c r="L32" s="101">
        <f>IF(' oferty kryterium wyboru III'!L32&gt;=10,m_i_p_k_III_A,IF(' oferty kryterium wyboru III'!L32&gt;=5,m_i_p_k_III_B,IF(' oferty kryterium wyboru III'!L32&lt;5,m_i_p_k_III_C,)))</f>
        <v>0</v>
      </c>
      <c r="M32" s="101">
        <f>IF(' oferty kryterium wyboru III'!M32&gt;=10,m_i_p_k_III_A,IF(' oferty kryterium wyboru III'!M32&gt;=5,m_i_p_k_III_B,IF(' oferty kryterium wyboru III'!M32&lt;5,m_i_p_k_III_C,)))</f>
        <v>0</v>
      </c>
      <c r="N32" s="101">
        <f>IF(' oferty kryterium wyboru III'!N32&gt;=10,m_i_p_k_III_A,IF(' oferty kryterium wyboru III'!N32&gt;=5,m_i_p_k_III_B,IF(' oferty kryterium wyboru III'!N32&lt;5,m_i_p_k_III_C,)))</f>
        <v>0</v>
      </c>
      <c r="O32" s="101">
        <f>IF(' oferty kryterium wyboru III'!O32&gt;=10,m_i_p_k_III_A,IF(' oferty kryterium wyboru III'!O32&gt;=5,m_i_p_k_III_B,IF(' oferty kryterium wyboru III'!O32&lt;5,m_i_p_k_III_C,)))</f>
        <v>0</v>
      </c>
      <c r="P32" s="101">
        <f>IF(' oferty kryterium wyboru III'!P32&gt;=10,m_i_p_k_III_A,IF(' oferty kryterium wyboru III'!P32&gt;=5,m_i_p_k_III_B,IF(' oferty kryterium wyboru III'!P32&lt;5,m_i_p_k_III_C,)))</f>
        <v>0</v>
      </c>
      <c r="Q32" s="101">
        <f>IF(' oferty kryterium wyboru III'!Q32&gt;=10,m_i_p_k_III_A,IF(' oferty kryterium wyboru III'!Q32&gt;=5,m_i_p_k_III_B,IF(' oferty kryterium wyboru III'!Q32&lt;5,m_i_p_k_III_C,)))</f>
        <v>0</v>
      </c>
      <c r="R32" s="101">
        <f>IF(' oferty kryterium wyboru III'!R32&gt;=10,m_i_p_k_III_A,IF(' oferty kryterium wyboru III'!R32&gt;=5,m_i_p_k_III_B,IF(' oferty kryterium wyboru III'!R32&lt;5,m_i_p_k_III_C,)))</f>
        <v>0</v>
      </c>
      <c r="S32" s="101">
        <f>IF(' oferty kryterium wyboru III'!S32&gt;=10,m_i_p_k_III_A,IF(' oferty kryterium wyboru III'!S32&gt;=5,m_i_p_k_III_B,IF(' oferty kryterium wyboru III'!S32&lt;5,m_i_p_k_III_C,)))</f>
        <v>0</v>
      </c>
      <c r="T32" s="101">
        <f>IF(' oferty kryterium wyboru III'!T32&gt;=10,m_i_p_k_III_A,IF(' oferty kryterium wyboru III'!T32&gt;=5,m_i_p_k_III_B,IF(' oferty kryterium wyboru III'!T32&lt;5,m_i_p_k_III_C,)))</f>
        <v>0</v>
      </c>
      <c r="U32" s="101">
        <f>IF(' oferty kryterium wyboru III'!U32&gt;=10,m_i_p_k_III_A,IF(' oferty kryterium wyboru III'!U32&gt;=5,m_i_p_k_III_B,IF(' oferty kryterium wyboru III'!U32&lt;5,m_i_p_k_III_C,)))</f>
        <v>0</v>
      </c>
      <c r="V32" s="101">
        <f>IF(' oferty kryterium wyboru III'!V32&gt;=10,m_i_p_k_III_A,IF(' oferty kryterium wyboru III'!V32&gt;=5,m_i_p_k_III_B,IF(' oferty kryterium wyboru III'!V32&lt;5,m_i_p_k_III_C,)))</f>
        <v>0</v>
      </c>
      <c r="W32" s="101">
        <f>IF(' oferty kryterium wyboru III'!W32&gt;=10,m_i_p_k_III_A,IF(' oferty kryterium wyboru III'!W32&gt;=5,m_i_p_k_III_B,IF(' oferty kryterium wyboru III'!W32&lt;5,m_i_p_k_III_C,)))</f>
        <v>0</v>
      </c>
      <c r="X32" s="101">
        <f>IF(' oferty kryterium wyboru III'!X32&gt;=10,m_i_p_k_III_A,IF(' oferty kryterium wyboru III'!X32&gt;=5,m_i_p_k_III_B,IF(' oferty kryterium wyboru III'!X32&lt;5,m_i_p_k_III_C,)))</f>
        <v>0</v>
      </c>
      <c r="Y32" s="101">
        <f>IF(' oferty kryterium wyboru III'!Y32&gt;=10,m_i_p_k_III_A,IF(' oferty kryterium wyboru III'!Y32&gt;=5,m_i_p_k_III_B,IF(' oferty kryterium wyboru III'!Y32&lt;5,m_i_p_k_III_C,)))</f>
        <v>0</v>
      </c>
      <c r="Z32" s="101">
        <f>IF(' oferty kryterium wyboru III'!Z32&gt;=10,m_i_p_k_III_A,IF(' oferty kryterium wyboru III'!Z32&gt;=5,m_i_p_k_III_B,IF(' oferty kryterium wyboru III'!Z32&lt;5,m_i_p_k_III_C,)))</f>
        <v>0</v>
      </c>
      <c r="AA32" s="101">
        <f>IF(' oferty kryterium wyboru III'!AA32&gt;=10,m_i_p_k_III_A,IF(' oferty kryterium wyboru III'!AA32&gt;=5,m_i_p_k_III_B,IF(' oferty kryterium wyboru III'!AA32&lt;5,m_i_p_k_III_C,)))</f>
        <v>0</v>
      </c>
      <c r="AB32" s="101">
        <f>IF(' oferty kryterium wyboru III'!AB32&gt;=10,m_i_p_k_III_A,IF(' oferty kryterium wyboru III'!AB32&gt;=5,m_i_p_k_III_B,IF(' oferty kryterium wyboru III'!AB32&lt;5,m_i_p_k_III_C,)))</f>
        <v>0</v>
      </c>
      <c r="AC32" s="101">
        <f>IF(' oferty kryterium wyboru III'!AC32&gt;=10,m_i_p_k_III_A,IF(' oferty kryterium wyboru III'!AC32&gt;=5,m_i_p_k_III_B,IF(' oferty kryterium wyboru III'!AC32&lt;5,m_i_p_k_III_C,)))</f>
        <v>0</v>
      </c>
      <c r="AD32" s="101">
        <f>IF(' oferty kryterium wyboru III'!AD32&gt;=10,m_i_p_k_III_A,IF(' oferty kryterium wyboru III'!AD32&gt;=5,m_i_p_k_III_B,IF(' oferty kryterium wyboru III'!AD32&lt;5,m_i_p_k_III_C,)))</f>
        <v>0</v>
      </c>
      <c r="AE32" s="101">
        <f>IF(' oferty kryterium wyboru III'!AE32&gt;=10,m_i_p_k_III_A,IF(' oferty kryterium wyboru III'!AE32&gt;=5,m_i_p_k_III_B,IF(' oferty kryterium wyboru III'!AE32&lt;5,m_i_p_k_III_C,)))</f>
        <v>0</v>
      </c>
      <c r="AF32" s="101">
        <f>IF(' oferty kryterium wyboru III'!AF32&gt;=10,m_i_p_k_III_A,IF(' oferty kryterium wyboru III'!AF32&gt;=5,m_i_p_k_III_B,IF(' oferty kryterium wyboru III'!AF32&lt;5,m_i_p_k_III_C,)))</f>
        <v>0</v>
      </c>
      <c r="AG32" s="101">
        <f>IF(' oferty kryterium wyboru III'!AG32&gt;=10,m_i_p_k_III_A,IF(' oferty kryterium wyboru III'!AG32&gt;=5,m_i_p_k_III_B,IF(' oferty kryterium wyboru III'!AG32&lt;5,m_i_p_k_III_C,)))</f>
        <v>0</v>
      </c>
    </row>
    <row r="33" spans="1:33" ht="27" customHeight="1">
      <c r="A33" s="60">
        <f>' oferty Cena brutto'!A33</f>
        <v>30</v>
      </c>
      <c r="B33" s="103">
        <f t="shared" si="1"/>
        <v>20</v>
      </c>
      <c r="C33" s="104">
        <f t="shared" si="2"/>
        <v>10</v>
      </c>
      <c r="D33" s="105">
        <f t="shared" si="3"/>
        <v>0</v>
      </c>
      <c r="E33" s="100">
        <f t="shared" si="5"/>
        <v>0</v>
      </c>
      <c r="F33" s="67" t="e">
        <f t="shared" si="4"/>
        <v>#REF!</v>
      </c>
      <c r="G33" s="101">
        <f>IF(' oferty kryterium wyboru III'!G33&gt;=10,m_i_p_k_III_A,IF(' oferty kryterium wyboru III'!G33&gt;=5,m_i_p_k_III_B,IF(' oferty kryterium wyboru III'!G33&lt;5,m_i_p_k_III_C,)))</f>
        <v>0</v>
      </c>
      <c r="H33" s="101">
        <f>IF(' oferty kryterium wyboru III'!H33&gt;=10,m_i_p_k_III_A,IF(' oferty kryterium wyboru III'!H33&gt;=5,m_i_p_k_III_B,IF(' oferty kryterium wyboru III'!H33&lt;5,m_i_p_k_III_C,)))</f>
        <v>0</v>
      </c>
      <c r="I33" s="101">
        <f>IF(' oferty kryterium wyboru III'!I33&gt;=10,m_i_p_k_III_A,IF(' oferty kryterium wyboru III'!I33&gt;=5,m_i_p_k_III_B,IF(' oferty kryterium wyboru III'!I33&lt;5,m_i_p_k_III_C,)))</f>
        <v>0</v>
      </c>
      <c r="J33" s="101">
        <f>IF(' oferty kryterium wyboru III'!J33&gt;=10,m_i_p_k_III_A,IF(' oferty kryterium wyboru III'!J33&gt;=5,m_i_p_k_III_B,IF(' oferty kryterium wyboru III'!J33&lt;5,m_i_p_k_III_C,)))</f>
        <v>0</v>
      </c>
      <c r="K33" s="101">
        <f>IF(' oferty kryterium wyboru III'!K33&gt;=10,m_i_p_k_III_A,IF(' oferty kryterium wyboru III'!K33&gt;=5,m_i_p_k_III_B,IF(' oferty kryterium wyboru III'!K33&lt;5,m_i_p_k_III_C,)))</f>
        <v>0</v>
      </c>
      <c r="L33" s="101">
        <f>IF(' oferty kryterium wyboru III'!L33&gt;=10,m_i_p_k_III_A,IF(' oferty kryterium wyboru III'!L33&gt;=5,m_i_p_k_III_B,IF(' oferty kryterium wyboru III'!L33&lt;5,m_i_p_k_III_C,)))</f>
        <v>0</v>
      </c>
      <c r="M33" s="101">
        <f>IF(' oferty kryterium wyboru III'!M33&gt;=10,m_i_p_k_III_A,IF(' oferty kryterium wyboru III'!M33&gt;=5,m_i_p_k_III_B,IF(' oferty kryterium wyboru III'!M33&lt;5,m_i_p_k_III_C,)))</f>
        <v>0</v>
      </c>
      <c r="N33" s="101">
        <f>IF(' oferty kryterium wyboru III'!N33&gt;=10,m_i_p_k_III_A,IF(' oferty kryterium wyboru III'!N33&gt;=5,m_i_p_k_III_B,IF(' oferty kryterium wyboru III'!N33&lt;5,m_i_p_k_III_C,)))</f>
        <v>0</v>
      </c>
      <c r="O33" s="101">
        <f>IF(' oferty kryterium wyboru III'!O33&gt;=10,m_i_p_k_III_A,IF(' oferty kryterium wyboru III'!O33&gt;=5,m_i_p_k_III_B,IF(' oferty kryterium wyboru III'!O33&lt;5,m_i_p_k_III_C,)))</f>
        <v>0</v>
      </c>
      <c r="P33" s="101">
        <f>IF(' oferty kryterium wyboru III'!P33&gt;=10,m_i_p_k_III_A,IF(' oferty kryterium wyboru III'!P33&gt;=5,m_i_p_k_III_B,IF(' oferty kryterium wyboru III'!P33&lt;5,m_i_p_k_III_C,)))</f>
        <v>0</v>
      </c>
      <c r="Q33" s="101">
        <f>IF(' oferty kryterium wyboru III'!Q33&gt;=10,m_i_p_k_III_A,IF(' oferty kryterium wyboru III'!Q33&gt;=5,m_i_p_k_III_B,IF(' oferty kryterium wyboru III'!Q33&lt;5,m_i_p_k_III_C,)))</f>
        <v>0</v>
      </c>
      <c r="R33" s="101">
        <f>IF(' oferty kryterium wyboru III'!R33&gt;=10,m_i_p_k_III_A,IF(' oferty kryterium wyboru III'!R33&gt;=5,m_i_p_k_III_B,IF(' oferty kryterium wyboru III'!R33&lt;5,m_i_p_k_III_C,)))</f>
        <v>0</v>
      </c>
      <c r="S33" s="101">
        <f>IF(' oferty kryterium wyboru III'!S33&gt;=10,m_i_p_k_III_A,IF(' oferty kryterium wyboru III'!S33&gt;=5,m_i_p_k_III_B,IF(' oferty kryterium wyboru III'!S33&lt;5,m_i_p_k_III_C,)))</f>
        <v>0</v>
      </c>
      <c r="T33" s="101">
        <f>IF(' oferty kryterium wyboru III'!T33&gt;=10,m_i_p_k_III_A,IF(' oferty kryterium wyboru III'!T33&gt;=5,m_i_p_k_III_B,IF(' oferty kryterium wyboru III'!T33&lt;5,m_i_p_k_III_C,)))</f>
        <v>0</v>
      </c>
      <c r="U33" s="101">
        <f>IF(' oferty kryterium wyboru III'!U33&gt;=10,m_i_p_k_III_A,IF(' oferty kryterium wyboru III'!U33&gt;=5,m_i_p_k_III_B,IF(' oferty kryterium wyboru III'!U33&lt;5,m_i_p_k_III_C,)))</f>
        <v>0</v>
      </c>
      <c r="V33" s="101">
        <f>IF(' oferty kryterium wyboru III'!V33&gt;=10,m_i_p_k_III_A,IF(' oferty kryterium wyboru III'!V33&gt;=5,m_i_p_k_III_B,IF(' oferty kryterium wyboru III'!V33&lt;5,m_i_p_k_III_C,)))</f>
        <v>0</v>
      </c>
      <c r="W33" s="101">
        <f>IF(' oferty kryterium wyboru III'!W33&gt;=10,m_i_p_k_III_A,IF(' oferty kryterium wyboru III'!W33&gt;=5,m_i_p_k_III_B,IF(' oferty kryterium wyboru III'!W33&lt;5,m_i_p_k_III_C,)))</f>
        <v>0</v>
      </c>
      <c r="X33" s="101">
        <f>IF(' oferty kryterium wyboru III'!X33&gt;=10,m_i_p_k_III_A,IF(' oferty kryterium wyboru III'!X33&gt;=5,m_i_p_k_III_B,IF(' oferty kryterium wyboru III'!X33&lt;5,m_i_p_k_III_C,)))</f>
        <v>0</v>
      </c>
      <c r="Y33" s="101">
        <f>IF(' oferty kryterium wyboru III'!Y33&gt;=10,m_i_p_k_III_A,IF(' oferty kryterium wyboru III'!Y33&gt;=5,m_i_p_k_III_B,IF(' oferty kryterium wyboru III'!Y33&lt;5,m_i_p_k_III_C,)))</f>
        <v>0</v>
      </c>
      <c r="Z33" s="101">
        <f>IF(' oferty kryterium wyboru III'!Z33&gt;=10,m_i_p_k_III_A,IF(' oferty kryterium wyboru III'!Z33&gt;=5,m_i_p_k_III_B,IF(' oferty kryterium wyboru III'!Z33&lt;5,m_i_p_k_III_C,)))</f>
        <v>0</v>
      </c>
      <c r="AA33" s="101">
        <f>IF(' oferty kryterium wyboru III'!AA33&gt;=10,m_i_p_k_III_A,IF(' oferty kryterium wyboru III'!AA33&gt;=5,m_i_p_k_III_B,IF(' oferty kryterium wyboru III'!AA33&lt;5,m_i_p_k_III_C,)))</f>
        <v>0</v>
      </c>
      <c r="AB33" s="101">
        <f>IF(' oferty kryterium wyboru III'!AB33&gt;=10,m_i_p_k_III_A,IF(' oferty kryterium wyboru III'!AB33&gt;=5,m_i_p_k_III_B,IF(' oferty kryterium wyboru III'!AB33&lt;5,m_i_p_k_III_C,)))</f>
        <v>0</v>
      </c>
      <c r="AC33" s="101">
        <f>IF(' oferty kryterium wyboru III'!AC33&gt;=10,m_i_p_k_III_A,IF(' oferty kryterium wyboru III'!AC33&gt;=5,m_i_p_k_III_B,IF(' oferty kryterium wyboru III'!AC33&lt;5,m_i_p_k_III_C,)))</f>
        <v>0</v>
      </c>
      <c r="AD33" s="101">
        <f>IF(' oferty kryterium wyboru III'!AD33&gt;=10,m_i_p_k_III_A,IF(' oferty kryterium wyboru III'!AD33&gt;=5,m_i_p_k_III_B,IF(' oferty kryterium wyboru III'!AD33&lt;5,m_i_p_k_III_C,)))</f>
        <v>0</v>
      </c>
      <c r="AE33" s="101">
        <f>IF(' oferty kryterium wyboru III'!AE33&gt;=10,m_i_p_k_III_A,IF(' oferty kryterium wyboru III'!AE33&gt;=5,m_i_p_k_III_B,IF(' oferty kryterium wyboru III'!AE33&lt;5,m_i_p_k_III_C,)))</f>
        <v>0</v>
      </c>
      <c r="AF33" s="101">
        <f>IF(' oferty kryterium wyboru III'!AF33&gt;=10,m_i_p_k_III_A,IF(' oferty kryterium wyboru III'!AF33&gt;=5,m_i_p_k_III_B,IF(' oferty kryterium wyboru III'!AF33&lt;5,m_i_p_k_III_C,)))</f>
        <v>0</v>
      </c>
      <c r="AG33" s="101">
        <f>IF(' oferty kryterium wyboru III'!AG33&gt;=10,m_i_p_k_III_A,IF(' oferty kryterium wyboru III'!AG33&gt;=5,m_i_p_k_III_B,IF(' oferty kryterium wyboru III'!AG33&lt;5,m_i_p_k_III_C,)))</f>
        <v>0</v>
      </c>
    </row>
    <row r="34" spans="1:33" ht="27" customHeight="1">
      <c r="A34" s="60">
        <f>' oferty Cena brutto'!A34</f>
        <v>31</v>
      </c>
      <c r="B34" s="103">
        <f t="shared" si="1"/>
        <v>20</v>
      </c>
      <c r="C34" s="104">
        <f t="shared" si="2"/>
        <v>10</v>
      </c>
      <c r="D34" s="105">
        <f t="shared" si="3"/>
        <v>0</v>
      </c>
      <c r="E34" s="100">
        <f t="shared" si="5"/>
        <v>0</v>
      </c>
      <c r="F34" s="67" t="e">
        <f t="shared" si="4"/>
        <v>#REF!</v>
      </c>
      <c r="G34" s="101">
        <f>IF(' oferty kryterium wyboru III'!G34&gt;=10,m_i_p_k_III_A,IF(' oferty kryterium wyboru III'!G34&gt;=5,m_i_p_k_III_B,IF(' oferty kryterium wyboru III'!G34&lt;5,m_i_p_k_III_C,)))</f>
        <v>0</v>
      </c>
      <c r="H34" s="101">
        <f>IF(' oferty kryterium wyboru III'!H34&gt;=10,m_i_p_k_III_A,IF(' oferty kryterium wyboru III'!H34&gt;=5,m_i_p_k_III_B,IF(' oferty kryterium wyboru III'!H34&lt;5,m_i_p_k_III_C,)))</f>
        <v>0</v>
      </c>
      <c r="I34" s="101">
        <f>IF(' oferty kryterium wyboru III'!I34&gt;=10,m_i_p_k_III_A,IF(' oferty kryterium wyboru III'!I34&gt;=5,m_i_p_k_III_B,IF(' oferty kryterium wyboru III'!I34&lt;5,m_i_p_k_III_C,)))</f>
        <v>0</v>
      </c>
      <c r="J34" s="101">
        <f>IF(' oferty kryterium wyboru III'!J34&gt;=10,m_i_p_k_III_A,IF(' oferty kryterium wyboru III'!J34&gt;=5,m_i_p_k_III_B,IF(' oferty kryterium wyboru III'!J34&lt;5,m_i_p_k_III_C,)))</f>
        <v>0</v>
      </c>
      <c r="K34" s="101">
        <f>IF(' oferty kryterium wyboru III'!K34&gt;=10,m_i_p_k_III_A,IF(' oferty kryterium wyboru III'!K34&gt;=5,m_i_p_k_III_B,IF(' oferty kryterium wyboru III'!K34&lt;5,m_i_p_k_III_C,)))</f>
        <v>0</v>
      </c>
      <c r="L34" s="101">
        <f>IF(' oferty kryterium wyboru III'!L34&gt;=10,m_i_p_k_III_A,IF(' oferty kryterium wyboru III'!L34&gt;=5,m_i_p_k_III_B,IF(' oferty kryterium wyboru III'!L34&lt;5,m_i_p_k_III_C,)))</f>
        <v>0</v>
      </c>
      <c r="M34" s="101">
        <f>IF(' oferty kryterium wyboru III'!M34&gt;=10,m_i_p_k_III_A,IF(' oferty kryterium wyboru III'!M34&gt;=5,m_i_p_k_III_B,IF(' oferty kryterium wyboru III'!M34&lt;5,m_i_p_k_III_C,)))</f>
        <v>0</v>
      </c>
      <c r="N34" s="101">
        <f>IF(' oferty kryterium wyboru III'!N34&gt;=10,m_i_p_k_III_A,IF(' oferty kryterium wyboru III'!N34&gt;=5,m_i_p_k_III_B,IF(' oferty kryterium wyboru III'!N34&lt;5,m_i_p_k_III_C,)))</f>
        <v>0</v>
      </c>
      <c r="O34" s="101">
        <f>IF(' oferty kryterium wyboru III'!O34&gt;=10,m_i_p_k_III_A,IF(' oferty kryterium wyboru III'!O34&gt;=5,m_i_p_k_III_B,IF(' oferty kryterium wyboru III'!O34&lt;5,m_i_p_k_III_C,)))</f>
        <v>0</v>
      </c>
      <c r="P34" s="101">
        <f>IF(' oferty kryterium wyboru III'!P34&gt;=10,m_i_p_k_III_A,IF(' oferty kryterium wyboru III'!P34&gt;=5,m_i_p_k_III_B,IF(' oferty kryterium wyboru III'!P34&lt;5,m_i_p_k_III_C,)))</f>
        <v>0</v>
      </c>
      <c r="Q34" s="101">
        <f>IF(' oferty kryterium wyboru III'!Q34&gt;=10,m_i_p_k_III_A,IF(' oferty kryterium wyboru III'!Q34&gt;=5,m_i_p_k_III_B,IF(' oferty kryterium wyboru III'!Q34&lt;5,m_i_p_k_III_C,)))</f>
        <v>0</v>
      </c>
      <c r="R34" s="101">
        <f>IF(' oferty kryterium wyboru III'!R34&gt;=10,m_i_p_k_III_A,IF(' oferty kryterium wyboru III'!R34&gt;=5,m_i_p_k_III_B,IF(' oferty kryterium wyboru III'!R34&lt;5,m_i_p_k_III_C,)))</f>
        <v>0</v>
      </c>
      <c r="S34" s="101">
        <f>IF(' oferty kryterium wyboru III'!S34&gt;=10,m_i_p_k_III_A,IF(' oferty kryterium wyboru III'!S34&gt;=5,m_i_p_k_III_B,IF(' oferty kryterium wyboru III'!S34&lt;5,m_i_p_k_III_C,)))</f>
        <v>0</v>
      </c>
      <c r="T34" s="101">
        <f>IF(' oferty kryterium wyboru III'!T34&gt;=10,m_i_p_k_III_A,IF(' oferty kryterium wyboru III'!T34&gt;=5,m_i_p_k_III_B,IF(' oferty kryterium wyboru III'!T34&lt;5,m_i_p_k_III_C,)))</f>
        <v>0</v>
      </c>
      <c r="U34" s="101">
        <f>IF(' oferty kryterium wyboru III'!U34&gt;=10,m_i_p_k_III_A,IF(' oferty kryterium wyboru III'!U34&gt;=5,m_i_p_k_III_B,IF(' oferty kryterium wyboru III'!U34&lt;5,m_i_p_k_III_C,)))</f>
        <v>0</v>
      </c>
      <c r="V34" s="101">
        <f>IF(' oferty kryterium wyboru III'!V34&gt;=10,m_i_p_k_III_A,IF(' oferty kryterium wyboru III'!V34&gt;=5,m_i_p_k_III_B,IF(' oferty kryterium wyboru III'!V34&lt;5,m_i_p_k_III_C,)))</f>
        <v>0</v>
      </c>
      <c r="W34" s="101">
        <f>IF(' oferty kryterium wyboru III'!W34&gt;=10,m_i_p_k_III_A,IF(' oferty kryterium wyboru III'!W34&gt;=5,m_i_p_k_III_B,IF(' oferty kryterium wyboru III'!W34&lt;5,m_i_p_k_III_C,)))</f>
        <v>0</v>
      </c>
      <c r="X34" s="101">
        <f>IF(' oferty kryterium wyboru III'!X34&gt;=10,m_i_p_k_III_A,IF(' oferty kryterium wyboru III'!X34&gt;=5,m_i_p_k_III_B,IF(' oferty kryterium wyboru III'!X34&lt;5,m_i_p_k_III_C,)))</f>
        <v>0</v>
      </c>
      <c r="Y34" s="101">
        <f>IF(' oferty kryterium wyboru III'!Y34&gt;=10,m_i_p_k_III_A,IF(' oferty kryterium wyboru III'!Y34&gt;=5,m_i_p_k_III_B,IF(' oferty kryterium wyboru III'!Y34&lt;5,m_i_p_k_III_C,)))</f>
        <v>0</v>
      </c>
      <c r="Z34" s="101">
        <f>IF(' oferty kryterium wyboru III'!Z34&gt;=10,m_i_p_k_III_A,IF(' oferty kryterium wyboru III'!Z34&gt;=5,m_i_p_k_III_B,IF(' oferty kryterium wyboru III'!Z34&lt;5,m_i_p_k_III_C,)))</f>
        <v>0</v>
      </c>
      <c r="AA34" s="101">
        <f>IF(' oferty kryterium wyboru III'!AA34&gt;=10,m_i_p_k_III_A,IF(' oferty kryterium wyboru III'!AA34&gt;=5,m_i_p_k_III_B,IF(' oferty kryterium wyboru III'!AA34&lt;5,m_i_p_k_III_C,)))</f>
        <v>0</v>
      </c>
      <c r="AB34" s="101">
        <f>IF(' oferty kryterium wyboru III'!AB34&gt;=10,m_i_p_k_III_A,IF(' oferty kryterium wyboru III'!AB34&gt;=5,m_i_p_k_III_B,IF(' oferty kryterium wyboru III'!AB34&lt;5,m_i_p_k_III_C,)))</f>
        <v>0</v>
      </c>
      <c r="AC34" s="101">
        <f>IF(' oferty kryterium wyboru III'!AC34&gt;=10,m_i_p_k_III_A,IF(' oferty kryterium wyboru III'!AC34&gt;=5,m_i_p_k_III_B,IF(' oferty kryterium wyboru III'!AC34&lt;5,m_i_p_k_III_C,)))</f>
        <v>0</v>
      </c>
      <c r="AD34" s="101">
        <f>IF(' oferty kryterium wyboru III'!AD34&gt;=10,m_i_p_k_III_A,IF(' oferty kryterium wyboru III'!AD34&gt;=5,m_i_p_k_III_B,IF(' oferty kryterium wyboru III'!AD34&lt;5,m_i_p_k_III_C,)))</f>
        <v>0</v>
      </c>
      <c r="AE34" s="101">
        <f>IF(' oferty kryterium wyboru III'!AE34&gt;=10,m_i_p_k_III_A,IF(' oferty kryterium wyboru III'!AE34&gt;=5,m_i_p_k_III_B,IF(' oferty kryterium wyboru III'!AE34&lt;5,m_i_p_k_III_C,)))</f>
        <v>0</v>
      </c>
      <c r="AF34" s="101">
        <f>IF(' oferty kryterium wyboru III'!AF34&gt;=10,m_i_p_k_III_A,IF(' oferty kryterium wyboru III'!AF34&gt;=5,m_i_p_k_III_B,IF(' oferty kryterium wyboru III'!AF34&lt;5,m_i_p_k_III_C,)))</f>
        <v>0</v>
      </c>
      <c r="AG34" s="101">
        <f>IF(' oferty kryterium wyboru III'!AG34&gt;=10,m_i_p_k_III_A,IF(' oferty kryterium wyboru III'!AG34&gt;=5,m_i_p_k_III_B,IF(' oferty kryterium wyboru III'!AG34&lt;5,m_i_p_k_III_C,)))</f>
        <v>0</v>
      </c>
    </row>
    <row r="35" spans="1:33" ht="27" customHeight="1">
      <c r="A35" s="60">
        <f>' oferty Cena brutto'!A35</f>
        <v>32</v>
      </c>
      <c r="B35" s="103">
        <f t="shared" si="1"/>
        <v>20</v>
      </c>
      <c r="C35" s="104">
        <f t="shared" si="2"/>
        <v>10</v>
      </c>
      <c r="D35" s="105">
        <f t="shared" si="3"/>
        <v>0</v>
      </c>
      <c r="E35" s="100">
        <f t="shared" si="5"/>
        <v>0</v>
      </c>
      <c r="F35" s="67" t="e">
        <f t="shared" si="4"/>
        <v>#REF!</v>
      </c>
      <c r="G35" s="101">
        <f>IF(' oferty kryterium wyboru III'!G35&gt;=10,m_i_p_k_III_A,IF(' oferty kryterium wyboru III'!G35&gt;=5,m_i_p_k_III_B,IF(' oferty kryterium wyboru III'!G35&lt;5,m_i_p_k_III_C,)))</f>
        <v>0</v>
      </c>
      <c r="H35" s="101">
        <f>IF(' oferty kryterium wyboru III'!H35&gt;=10,m_i_p_k_III_A,IF(' oferty kryterium wyboru III'!H35&gt;=5,m_i_p_k_III_B,IF(' oferty kryterium wyboru III'!H35&lt;5,m_i_p_k_III_C,)))</f>
        <v>0</v>
      </c>
      <c r="I35" s="101">
        <f>IF(' oferty kryterium wyboru III'!I35&gt;=10,m_i_p_k_III_A,IF(' oferty kryterium wyboru III'!I35&gt;=5,m_i_p_k_III_B,IF(' oferty kryterium wyboru III'!I35&lt;5,m_i_p_k_III_C,)))</f>
        <v>0</v>
      </c>
      <c r="J35" s="101">
        <f>IF(' oferty kryterium wyboru III'!J35&gt;=10,m_i_p_k_III_A,IF(' oferty kryterium wyboru III'!J35&gt;=5,m_i_p_k_III_B,IF(' oferty kryterium wyboru III'!J35&lt;5,m_i_p_k_III_C,)))</f>
        <v>0</v>
      </c>
      <c r="K35" s="101">
        <f>IF(' oferty kryterium wyboru III'!K35&gt;=10,m_i_p_k_III_A,IF(' oferty kryterium wyboru III'!K35&gt;=5,m_i_p_k_III_B,IF(' oferty kryterium wyboru III'!K35&lt;5,m_i_p_k_III_C,)))</f>
        <v>0</v>
      </c>
      <c r="L35" s="101">
        <f>IF(' oferty kryterium wyboru III'!L35&gt;=10,m_i_p_k_III_A,IF(' oferty kryterium wyboru III'!L35&gt;=5,m_i_p_k_III_B,IF(' oferty kryterium wyboru III'!L35&lt;5,m_i_p_k_III_C,)))</f>
        <v>0</v>
      </c>
      <c r="M35" s="101">
        <f>IF(' oferty kryterium wyboru III'!M35&gt;=10,m_i_p_k_III_A,IF(' oferty kryterium wyboru III'!M35&gt;=5,m_i_p_k_III_B,IF(' oferty kryterium wyboru III'!M35&lt;5,m_i_p_k_III_C,)))</f>
        <v>0</v>
      </c>
      <c r="N35" s="101">
        <f>IF(' oferty kryterium wyboru III'!N35&gt;=10,m_i_p_k_III_A,IF(' oferty kryterium wyboru III'!N35&gt;=5,m_i_p_k_III_B,IF(' oferty kryterium wyboru III'!N35&lt;5,m_i_p_k_III_C,)))</f>
        <v>0</v>
      </c>
      <c r="O35" s="101">
        <f>IF(' oferty kryterium wyboru III'!O35&gt;=10,m_i_p_k_III_A,IF(' oferty kryterium wyboru III'!O35&gt;=5,m_i_p_k_III_B,IF(' oferty kryterium wyboru III'!O35&lt;5,m_i_p_k_III_C,)))</f>
        <v>0</v>
      </c>
      <c r="P35" s="101">
        <f>IF(' oferty kryterium wyboru III'!P35&gt;=10,m_i_p_k_III_A,IF(' oferty kryterium wyboru III'!P35&gt;=5,m_i_p_k_III_B,IF(' oferty kryterium wyboru III'!P35&lt;5,m_i_p_k_III_C,)))</f>
        <v>0</v>
      </c>
      <c r="Q35" s="101">
        <f>IF(' oferty kryterium wyboru III'!Q35&gt;=10,m_i_p_k_III_A,IF(' oferty kryterium wyboru III'!Q35&gt;=5,m_i_p_k_III_B,IF(' oferty kryterium wyboru III'!Q35&lt;5,m_i_p_k_III_C,)))</f>
        <v>0</v>
      </c>
      <c r="R35" s="101">
        <f>IF(' oferty kryterium wyboru III'!R35&gt;=10,m_i_p_k_III_A,IF(' oferty kryterium wyboru III'!R35&gt;=5,m_i_p_k_III_B,IF(' oferty kryterium wyboru III'!R35&lt;5,m_i_p_k_III_C,)))</f>
        <v>0</v>
      </c>
      <c r="S35" s="101">
        <f>IF(' oferty kryterium wyboru III'!S35&gt;=10,m_i_p_k_III_A,IF(' oferty kryterium wyboru III'!S35&gt;=5,m_i_p_k_III_B,IF(' oferty kryterium wyboru III'!S35&lt;5,m_i_p_k_III_C,)))</f>
        <v>0</v>
      </c>
      <c r="T35" s="101">
        <f>IF(' oferty kryterium wyboru III'!T35&gt;=10,m_i_p_k_III_A,IF(' oferty kryterium wyboru III'!T35&gt;=5,m_i_p_k_III_B,IF(' oferty kryterium wyboru III'!T35&lt;5,m_i_p_k_III_C,)))</f>
        <v>0</v>
      </c>
      <c r="U35" s="101">
        <f>IF(' oferty kryterium wyboru III'!U35&gt;=10,m_i_p_k_III_A,IF(' oferty kryterium wyboru III'!U35&gt;=5,m_i_p_k_III_B,IF(' oferty kryterium wyboru III'!U35&lt;5,m_i_p_k_III_C,)))</f>
        <v>0</v>
      </c>
      <c r="V35" s="101">
        <f>IF(' oferty kryterium wyboru III'!V35&gt;=10,m_i_p_k_III_A,IF(' oferty kryterium wyboru III'!V35&gt;=5,m_i_p_k_III_B,IF(' oferty kryterium wyboru III'!V35&lt;5,m_i_p_k_III_C,)))</f>
        <v>0</v>
      </c>
      <c r="W35" s="101">
        <f>IF(' oferty kryterium wyboru III'!W35&gt;=10,m_i_p_k_III_A,IF(' oferty kryterium wyboru III'!W35&gt;=5,m_i_p_k_III_B,IF(' oferty kryterium wyboru III'!W35&lt;5,m_i_p_k_III_C,)))</f>
        <v>0</v>
      </c>
      <c r="X35" s="101">
        <f>IF(' oferty kryterium wyboru III'!X35&gt;=10,m_i_p_k_III_A,IF(' oferty kryterium wyboru III'!X35&gt;=5,m_i_p_k_III_B,IF(' oferty kryterium wyboru III'!X35&lt;5,m_i_p_k_III_C,)))</f>
        <v>0</v>
      </c>
      <c r="Y35" s="101">
        <f>IF(' oferty kryterium wyboru III'!Y35&gt;=10,m_i_p_k_III_A,IF(' oferty kryterium wyboru III'!Y35&gt;=5,m_i_p_k_III_B,IF(' oferty kryterium wyboru III'!Y35&lt;5,m_i_p_k_III_C,)))</f>
        <v>0</v>
      </c>
      <c r="Z35" s="101">
        <f>IF(' oferty kryterium wyboru III'!Z35&gt;=10,m_i_p_k_III_A,IF(' oferty kryterium wyboru III'!Z35&gt;=5,m_i_p_k_III_B,IF(' oferty kryterium wyboru III'!Z35&lt;5,m_i_p_k_III_C,)))</f>
        <v>0</v>
      </c>
      <c r="AA35" s="101">
        <f>IF(' oferty kryterium wyboru III'!AA35&gt;=10,m_i_p_k_III_A,IF(' oferty kryterium wyboru III'!AA35&gt;=5,m_i_p_k_III_B,IF(' oferty kryterium wyboru III'!AA35&lt;5,m_i_p_k_III_C,)))</f>
        <v>0</v>
      </c>
      <c r="AB35" s="101">
        <f>IF(' oferty kryterium wyboru III'!AB35&gt;=10,m_i_p_k_III_A,IF(' oferty kryterium wyboru III'!AB35&gt;=5,m_i_p_k_III_B,IF(' oferty kryterium wyboru III'!AB35&lt;5,m_i_p_k_III_C,)))</f>
        <v>0</v>
      </c>
      <c r="AC35" s="101">
        <f>IF(' oferty kryterium wyboru III'!AC35&gt;=10,m_i_p_k_III_A,IF(' oferty kryterium wyboru III'!AC35&gt;=5,m_i_p_k_III_B,IF(' oferty kryterium wyboru III'!AC35&lt;5,m_i_p_k_III_C,)))</f>
        <v>0</v>
      </c>
      <c r="AD35" s="101">
        <f>IF(' oferty kryterium wyboru III'!AD35&gt;=10,m_i_p_k_III_A,IF(' oferty kryterium wyboru III'!AD35&gt;=5,m_i_p_k_III_B,IF(' oferty kryterium wyboru III'!AD35&lt;5,m_i_p_k_III_C,)))</f>
        <v>0</v>
      </c>
      <c r="AE35" s="101">
        <f>IF(' oferty kryterium wyboru III'!AE35&gt;=10,m_i_p_k_III_A,IF(' oferty kryterium wyboru III'!AE35&gt;=5,m_i_p_k_III_B,IF(' oferty kryterium wyboru III'!AE35&lt;5,m_i_p_k_III_C,)))</f>
        <v>0</v>
      </c>
      <c r="AF35" s="101">
        <f>IF(' oferty kryterium wyboru III'!AF35&gt;=10,m_i_p_k_III_A,IF(' oferty kryterium wyboru III'!AF35&gt;=5,m_i_p_k_III_B,IF(' oferty kryterium wyboru III'!AF35&lt;5,m_i_p_k_III_C,)))</f>
        <v>0</v>
      </c>
      <c r="AG35" s="101">
        <f>IF(' oferty kryterium wyboru III'!AG35&gt;=10,m_i_p_k_III_A,IF(' oferty kryterium wyboru III'!AG35&gt;=5,m_i_p_k_III_B,IF(' oferty kryterium wyboru III'!AG35&lt;5,m_i_p_k_III_C,)))</f>
        <v>0</v>
      </c>
    </row>
    <row r="36" spans="1:33" ht="27" customHeight="1">
      <c r="A36" s="60">
        <f>' oferty Cena brutto'!A36</f>
        <v>33</v>
      </c>
      <c r="B36" s="103">
        <f t="shared" si="1"/>
        <v>20</v>
      </c>
      <c r="C36" s="104">
        <f t="shared" si="2"/>
        <v>10</v>
      </c>
      <c r="D36" s="105">
        <f t="shared" si="3"/>
        <v>0</v>
      </c>
      <c r="E36" s="100">
        <f t="shared" si="5"/>
        <v>0</v>
      </c>
      <c r="F36" s="67" t="e">
        <f t="shared" si="4"/>
        <v>#REF!</v>
      </c>
      <c r="G36" s="101">
        <f>IF(' oferty kryterium wyboru III'!G36&gt;=10,m_i_p_k_III_A,IF(' oferty kryterium wyboru III'!G36&gt;=5,m_i_p_k_III_B,IF(' oferty kryterium wyboru III'!G36&lt;5,m_i_p_k_III_C,)))</f>
        <v>0</v>
      </c>
      <c r="H36" s="101">
        <f>IF(' oferty kryterium wyboru III'!H36&gt;=10,m_i_p_k_III_A,IF(' oferty kryterium wyboru III'!H36&gt;=5,m_i_p_k_III_B,IF(' oferty kryterium wyboru III'!H36&lt;5,m_i_p_k_III_C,)))</f>
        <v>0</v>
      </c>
      <c r="I36" s="101">
        <f>IF(' oferty kryterium wyboru III'!I36&gt;=10,m_i_p_k_III_A,IF(' oferty kryterium wyboru III'!I36&gt;=5,m_i_p_k_III_B,IF(' oferty kryterium wyboru III'!I36&lt;5,m_i_p_k_III_C,)))</f>
        <v>0</v>
      </c>
      <c r="J36" s="101">
        <f>IF(' oferty kryterium wyboru III'!J36&gt;=10,m_i_p_k_III_A,IF(' oferty kryterium wyboru III'!J36&gt;=5,m_i_p_k_III_B,IF(' oferty kryterium wyboru III'!J36&lt;5,m_i_p_k_III_C,)))</f>
        <v>0</v>
      </c>
      <c r="K36" s="101">
        <f>IF(' oferty kryterium wyboru III'!K36&gt;=10,m_i_p_k_III_A,IF(' oferty kryterium wyboru III'!K36&gt;=5,m_i_p_k_III_B,IF(' oferty kryterium wyboru III'!K36&lt;5,m_i_p_k_III_C,)))</f>
        <v>0</v>
      </c>
      <c r="L36" s="101">
        <f>IF(' oferty kryterium wyboru III'!L36&gt;=10,m_i_p_k_III_A,IF(' oferty kryterium wyboru III'!L36&gt;=5,m_i_p_k_III_B,IF(' oferty kryterium wyboru III'!L36&lt;5,m_i_p_k_III_C,)))</f>
        <v>0</v>
      </c>
      <c r="M36" s="101">
        <f>IF(' oferty kryterium wyboru III'!M36&gt;=10,m_i_p_k_III_A,IF(' oferty kryterium wyboru III'!M36&gt;=5,m_i_p_k_III_B,IF(' oferty kryterium wyboru III'!M36&lt;5,m_i_p_k_III_C,)))</f>
        <v>0</v>
      </c>
      <c r="N36" s="101">
        <f>IF(' oferty kryterium wyboru III'!N36&gt;=10,m_i_p_k_III_A,IF(' oferty kryterium wyboru III'!N36&gt;=5,m_i_p_k_III_B,IF(' oferty kryterium wyboru III'!N36&lt;5,m_i_p_k_III_C,)))</f>
        <v>0</v>
      </c>
      <c r="O36" s="101">
        <f>IF(' oferty kryterium wyboru III'!O36&gt;=10,m_i_p_k_III_A,IF(' oferty kryterium wyboru III'!O36&gt;=5,m_i_p_k_III_B,IF(' oferty kryterium wyboru III'!O36&lt;5,m_i_p_k_III_C,)))</f>
        <v>0</v>
      </c>
      <c r="P36" s="101">
        <f>IF(' oferty kryterium wyboru III'!P36&gt;=10,m_i_p_k_III_A,IF(' oferty kryterium wyboru III'!P36&gt;=5,m_i_p_k_III_B,IF(' oferty kryterium wyboru III'!P36&lt;5,m_i_p_k_III_C,)))</f>
        <v>0</v>
      </c>
      <c r="Q36" s="101">
        <f>IF(' oferty kryterium wyboru III'!Q36&gt;=10,m_i_p_k_III_A,IF(' oferty kryterium wyboru III'!Q36&gt;=5,m_i_p_k_III_B,IF(' oferty kryterium wyboru III'!Q36&lt;5,m_i_p_k_III_C,)))</f>
        <v>0</v>
      </c>
      <c r="R36" s="101">
        <f>IF(' oferty kryterium wyboru III'!R36&gt;=10,m_i_p_k_III_A,IF(' oferty kryterium wyboru III'!R36&gt;=5,m_i_p_k_III_B,IF(' oferty kryterium wyboru III'!R36&lt;5,m_i_p_k_III_C,)))</f>
        <v>0</v>
      </c>
      <c r="S36" s="101">
        <f>IF(' oferty kryterium wyboru III'!S36&gt;=10,m_i_p_k_III_A,IF(' oferty kryterium wyboru III'!S36&gt;=5,m_i_p_k_III_B,IF(' oferty kryterium wyboru III'!S36&lt;5,m_i_p_k_III_C,)))</f>
        <v>0</v>
      </c>
      <c r="T36" s="101">
        <f>IF(' oferty kryterium wyboru III'!T36&gt;=10,m_i_p_k_III_A,IF(' oferty kryterium wyboru III'!T36&gt;=5,m_i_p_k_III_B,IF(' oferty kryterium wyboru III'!T36&lt;5,m_i_p_k_III_C,)))</f>
        <v>0</v>
      </c>
      <c r="U36" s="101">
        <f>IF(' oferty kryterium wyboru III'!U36&gt;=10,m_i_p_k_III_A,IF(' oferty kryterium wyboru III'!U36&gt;=5,m_i_p_k_III_B,IF(' oferty kryterium wyboru III'!U36&lt;5,m_i_p_k_III_C,)))</f>
        <v>0</v>
      </c>
      <c r="V36" s="101">
        <f>IF(' oferty kryterium wyboru III'!V36&gt;=10,m_i_p_k_III_A,IF(' oferty kryterium wyboru III'!V36&gt;=5,m_i_p_k_III_B,IF(' oferty kryterium wyboru III'!V36&lt;5,m_i_p_k_III_C,)))</f>
        <v>0</v>
      </c>
      <c r="W36" s="101">
        <f>IF(' oferty kryterium wyboru III'!W36&gt;=10,m_i_p_k_III_A,IF(' oferty kryterium wyboru III'!W36&gt;=5,m_i_p_k_III_B,IF(' oferty kryterium wyboru III'!W36&lt;5,m_i_p_k_III_C,)))</f>
        <v>0</v>
      </c>
      <c r="X36" s="101">
        <f>IF(' oferty kryterium wyboru III'!X36&gt;=10,m_i_p_k_III_A,IF(' oferty kryterium wyboru III'!X36&gt;=5,m_i_p_k_III_B,IF(' oferty kryterium wyboru III'!X36&lt;5,m_i_p_k_III_C,)))</f>
        <v>0</v>
      </c>
      <c r="Y36" s="101">
        <f>IF(' oferty kryterium wyboru III'!Y36&gt;=10,m_i_p_k_III_A,IF(' oferty kryterium wyboru III'!Y36&gt;=5,m_i_p_k_III_B,IF(' oferty kryterium wyboru III'!Y36&lt;5,m_i_p_k_III_C,)))</f>
        <v>0</v>
      </c>
      <c r="Z36" s="101">
        <f>IF(' oferty kryterium wyboru III'!Z36&gt;=10,m_i_p_k_III_A,IF(' oferty kryterium wyboru III'!Z36&gt;=5,m_i_p_k_III_B,IF(' oferty kryterium wyboru III'!Z36&lt;5,m_i_p_k_III_C,)))</f>
        <v>0</v>
      </c>
      <c r="AA36" s="101">
        <f>IF(' oferty kryterium wyboru III'!AA36&gt;=10,m_i_p_k_III_A,IF(' oferty kryterium wyboru III'!AA36&gt;=5,m_i_p_k_III_B,IF(' oferty kryterium wyboru III'!AA36&lt;5,m_i_p_k_III_C,)))</f>
        <v>0</v>
      </c>
      <c r="AB36" s="101">
        <f>IF(' oferty kryterium wyboru III'!AB36&gt;=10,m_i_p_k_III_A,IF(' oferty kryterium wyboru III'!AB36&gt;=5,m_i_p_k_III_B,IF(' oferty kryterium wyboru III'!AB36&lt;5,m_i_p_k_III_C,)))</f>
        <v>0</v>
      </c>
      <c r="AC36" s="101">
        <f>IF(' oferty kryterium wyboru III'!AC36&gt;=10,m_i_p_k_III_A,IF(' oferty kryterium wyboru III'!AC36&gt;=5,m_i_p_k_III_B,IF(' oferty kryterium wyboru III'!AC36&lt;5,m_i_p_k_III_C,)))</f>
        <v>0</v>
      </c>
      <c r="AD36" s="101">
        <f>IF(' oferty kryterium wyboru III'!AD36&gt;=10,m_i_p_k_III_A,IF(' oferty kryterium wyboru III'!AD36&gt;=5,m_i_p_k_III_B,IF(' oferty kryterium wyboru III'!AD36&lt;5,m_i_p_k_III_C,)))</f>
        <v>0</v>
      </c>
      <c r="AE36" s="101">
        <f>IF(' oferty kryterium wyboru III'!AE36&gt;=10,m_i_p_k_III_A,IF(' oferty kryterium wyboru III'!AE36&gt;=5,m_i_p_k_III_B,IF(' oferty kryterium wyboru III'!AE36&lt;5,m_i_p_k_III_C,)))</f>
        <v>0</v>
      </c>
      <c r="AF36" s="101">
        <f>IF(' oferty kryterium wyboru III'!AF36&gt;=10,m_i_p_k_III_A,IF(' oferty kryterium wyboru III'!AF36&gt;=5,m_i_p_k_III_B,IF(' oferty kryterium wyboru III'!AF36&lt;5,m_i_p_k_III_C,)))</f>
        <v>0</v>
      </c>
      <c r="AG36" s="101">
        <f>IF(' oferty kryterium wyboru III'!AG36&gt;=10,m_i_p_k_III_A,IF(' oferty kryterium wyboru III'!AG36&gt;=5,m_i_p_k_III_B,IF(' oferty kryterium wyboru III'!AG36&lt;5,m_i_p_k_III_C,)))</f>
        <v>0</v>
      </c>
    </row>
    <row r="37" spans="1:33" ht="27" customHeight="1">
      <c r="A37" s="60">
        <f>' oferty Cena brutto'!A37</f>
        <v>34</v>
      </c>
      <c r="B37" s="103">
        <f t="shared" si="1"/>
        <v>20</v>
      </c>
      <c r="C37" s="104">
        <f t="shared" si="2"/>
        <v>10</v>
      </c>
      <c r="D37" s="105">
        <f t="shared" si="3"/>
        <v>0</v>
      </c>
      <c r="E37" s="100">
        <f t="shared" si="5"/>
        <v>0</v>
      </c>
      <c r="F37" s="67" t="e">
        <f t="shared" si="4"/>
        <v>#REF!</v>
      </c>
      <c r="G37" s="101">
        <f>IF(' oferty kryterium wyboru III'!G37&gt;=10,m_i_p_k_III_A,IF(' oferty kryterium wyboru III'!G37&gt;=5,m_i_p_k_III_B,IF(' oferty kryterium wyboru III'!G37&lt;5,m_i_p_k_III_C,)))</f>
        <v>0</v>
      </c>
      <c r="H37" s="101">
        <f>IF(' oferty kryterium wyboru III'!H37&gt;=10,m_i_p_k_III_A,IF(' oferty kryterium wyboru III'!H37&gt;=5,m_i_p_k_III_B,IF(' oferty kryterium wyboru III'!H37&lt;5,m_i_p_k_III_C,)))</f>
        <v>0</v>
      </c>
      <c r="I37" s="101">
        <f>IF(' oferty kryterium wyboru III'!I37&gt;=10,m_i_p_k_III_A,IF(' oferty kryterium wyboru III'!I37&gt;=5,m_i_p_k_III_B,IF(' oferty kryterium wyboru III'!I37&lt;5,m_i_p_k_III_C,)))</f>
        <v>0</v>
      </c>
      <c r="J37" s="101">
        <f>IF(' oferty kryterium wyboru III'!J37&gt;=10,m_i_p_k_III_A,IF(' oferty kryterium wyboru III'!J37&gt;=5,m_i_p_k_III_B,IF(' oferty kryterium wyboru III'!J37&lt;5,m_i_p_k_III_C,)))</f>
        <v>0</v>
      </c>
      <c r="K37" s="101">
        <f>IF(' oferty kryterium wyboru III'!K37&gt;=10,m_i_p_k_III_A,IF(' oferty kryterium wyboru III'!K37&gt;=5,m_i_p_k_III_B,IF(' oferty kryterium wyboru III'!K37&lt;5,m_i_p_k_III_C,)))</f>
        <v>0</v>
      </c>
      <c r="L37" s="101">
        <f>IF(' oferty kryterium wyboru III'!L37&gt;=10,m_i_p_k_III_A,IF(' oferty kryterium wyboru III'!L37&gt;=5,m_i_p_k_III_B,IF(' oferty kryterium wyboru III'!L37&lt;5,m_i_p_k_III_C,)))</f>
        <v>0</v>
      </c>
      <c r="M37" s="101">
        <f>IF(' oferty kryterium wyboru III'!M37&gt;=10,m_i_p_k_III_A,IF(' oferty kryterium wyboru III'!M37&gt;=5,m_i_p_k_III_B,IF(' oferty kryterium wyboru III'!M37&lt;5,m_i_p_k_III_C,)))</f>
        <v>0</v>
      </c>
      <c r="N37" s="101">
        <f>IF(' oferty kryterium wyboru III'!N37&gt;=10,m_i_p_k_III_A,IF(' oferty kryterium wyboru III'!N37&gt;=5,m_i_p_k_III_B,IF(' oferty kryterium wyboru III'!N37&lt;5,m_i_p_k_III_C,)))</f>
        <v>0</v>
      </c>
      <c r="O37" s="101">
        <f>IF(' oferty kryterium wyboru III'!O37&gt;=10,m_i_p_k_III_A,IF(' oferty kryterium wyboru III'!O37&gt;=5,m_i_p_k_III_B,IF(' oferty kryterium wyboru III'!O37&lt;5,m_i_p_k_III_C,)))</f>
        <v>0</v>
      </c>
      <c r="P37" s="101">
        <f>IF(' oferty kryterium wyboru III'!P37&gt;=10,m_i_p_k_III_A,IF(' oferty kryterium wyboru III'!P37&gt;=5,m_i_p_k_III_B,IF(' oferty kryterium wyboru III'!P37&lt;5,m_i_p_k_III_C,)))</f>
        <v>0</v>
      </c>
      <c r="Q37" s="101">
        <f>IF(' oferty kryterium wyboru III'!Q37&gt;=10,m_i_p_k_III_A,IF(' oferty kryterium wyboru III'!Q37&gt;=5,m_i_p_k_III_B,IF(' oferty kryterium wyboru III'!Q37&lt;5,m_i_p_k_III_C,)))</f>
        <v>0</v>
      </c>
      <c r="R37" s="101">
        <f>IF(' oferty kryterium wyboru III'!R37&gt;=10,m_i_p_k_III_A,IF(' oferty kryterium wyboru III'!R37&gt;=5,m_i_p_k_III_B,IF(' oferty kryterium wyboru III'!R37&lt;5,m_i_p_k_III_C,)))</f>
        <v>0</v>
      </c>
      <c r="S37" s="101">
        <f>IF(' oferty kryterium wyboru III'!S37&gt;=10,m_i_p_k_III_A,IF(' oferty kryterium wyboru III'!S37&gt;=5,m_i_p_k_III_B,IF(' oferty kryterium wyboru III'!S37&lt;5,m_i_p_k_III_C,)))</f>
        <v>0</v>
      </c>
      <c r="T37" s="101">
        <f>IF(' oferty kryterium wyboru III'!T37&gt;=10,m_i_p_k_III_A,IF(' oferty kryterium wyboru III'!T37&gt;=5,m_i_p_k_III_B,IF(' oferty kryterium wyboru III'!T37&lt;5,m_i_p_k_III_C,)))</f>
        <v>0</v>
      </c>
      <c r="U37" s="101">
        <f>IF(' oferty kryterium wyboru III'!U37&gt;=10,m_i_p_k_III_A,IF(' oferty kryterium wyboru III'!U37&gt;=5,m_i_p_k_III_B,IF(' oferty kryterium wyboru III'!U37&lt;5,m_i_p_k_III_C,)))</f>
        <v>0</v>
      </c>
      <c r="V37" s="101">
        <f>IF(' oferty kryterium wyboru III'!V37&gt;=10,m_i_p_k_III_A,IF(' oferty kryterium wyboru III'!V37&gt;=5,m_i_p_k_III_B,IF(' oferty kryterium wyboru III'!V37&lt;5,m_i_p_k_III_C,)))</f>
        <v>0</v>
      </c>
      <c r="W37" s="101">
        <f>IF(' oferty kryterium wyboru III'!W37&gt;=10,m_i_p_k_III_A,IF(' oferty kryterium wyboru III'!W37&gt;=5,m_i_p_k_III_B,IF(' oferty kryterium wyboru III'!W37&lt;5,m_i_p_k_III_C,)))</f>
        <v>0</v>
      </c>
      <c r="X37" s="101">
        <f>IF(' oferty kryterium wyboru III'!X37&gt;=10,m_i_p_k_III_A,IF(' oferty kryterium wyboru III'!X37&gt;=5,m_i_p_k_III_B,IF(' oferty kryterium wyboru III'!X37&lt;5,m_i_p_k_III_C,)))</f>
        <v>0</v>
      </c>
      <c r="Y37" s="101">
        <f>IF(' oferty kryterium wyboru III'!Y37&gt;=10,m_i_p_k_III_A,IF(' oferty kryterium wyboru III'!Y37&gt;=5,m_i_p_k_III_B,IF(' oferty kryterium wyboru III'!Y37&lt;5,m_i_p_k_III_C,)))</f>
        <v>0</v>
      </c>
      <c r="Z37" s="101">
        <f>IF(' oferty kryterium wyboru III'!Z37&gt;=10,m_i_p_k_III_A,IF(' oferty kryterium wyboru III'!Z37&gt;=5,m_i_p_k_III_B,IF(' oferty kryterium wyboru III'!Z37&lt;5,m_i_p_k_III_C,)))</f>
        <v>0</v>
      </c>
      <c r="AA37" s="101">
        <f>IF(' oferty kryterium wyboru III'!AA37&gt;=10,m_i_p_k_III_A,IF(' oferty kryterium wyboru III'!AA37&gt;=5,m_i_p_k_III_B,IF(' oferty kryterium wyboru III'!AA37&lt;5,m_i_p_k_III_C,)))</f>
        <v>0</v>
      </c>
      <c r="AB37" s="101">
        <f>IF(' oferty kryterium wyboru III'!AB37&gt;=10,m_i_p_k_III_A,IF(' oferty kryterium wyboru III'!AB37&gt;=5,m_i_p_k_III_B,IF(' oferty kryterium wyboru III'!AB37&lt;5,m_i_p_k_III_C,)))</f>
        <v>0</v>
      </c>
      <c r="AC37" s="101">
        <f>IF(' oferty kryterium wyboru III'!AC37&gt;=10,m_i_p_k_III_A,IF(' oferty kryterium wyboru III'!AC37&gt;=5,m_i_p_k_III_B,IF(' oferty kryterium wyboru III'!AC37&lt;5,m_i_p_k_III_C,)))</f>
        <v>0</v>
      </c>
      <c r="AD37" s="101">
        <f>IF(' oferty kryterium wyboru III'!AD37&gt;=10,m_i_p_k_III_A,IF(' oferty kryterium wyboru III'!AD37&gt;=5,m_i_p_k_III_B,IF(' oferty kryterium wyboru III'!AD37&lt;5,m_i_p_k_III_C,)))</f>
        <v>0</v>
      </c>
      <c r="AE37" s="101">
        <f>IF(' oferty kryterium wyboru III'!AE37&gt;=10,m_i_p_k_III_A,IF(' oferty kryterium wyboru III'!AE37&gt;=5,m_i_p_k_III_B,IF(' oferty kryterium wyboru III'!AE37&lt;5,m_i_p_k_III_C,)))</f>
        <v>0</v>
      </c>
      <c r="AF37" s="101">
        <f>IF(' oferty kryterium wyboru III'!AF37&gt;=10,m_i_p_k_III_A,IF(' oferty kryterium wyboru III'!AF37&gt;=5,m_i_p_k_III_B,IF(' oferty kryterium wyboru III'!AF37&lt;5,m_i_p_k_III_C,)))</f>
        <v>0</v>
      </c>
      <c r="AG37" s="101">
        <f>IF(' oferty kryterium wyboru III'!AG37&gt;=10,m_i_p_k_III_A,IF(' oferty kryterium wyboru III'!AG37&gt;=5,m_i_p_k_III_B,IF(' oferty kryterium wyboru III'!AG37&lt;5,m_i_p_k_III_C,)))</f>
        <v>0</v>
      </c>
    </row>
    <row r="38" spans="1:33" ht="27" customHeight="1">
      <c r="A38" s="60">
        <f>' oferty Cena brutto'!A38</f>
        <v>35</v>
      </c>
      <c r="B38" s="103">
        <f t="shared" si="1"/>
        <v>20</v>
      </c>
      <c r="C38" s="104">
        <f t="shared" si="2"/>
        <v>10</v>
      </c>
      <c r="D38" s="105">
        <f t="shared" si="3"/>
        <v>0</v>
      </c>
      <c r="E38" s="100">
        <f t="shared" si="5"/>
        <v>0</v>
      </c>
      <c r="F38" s="67" t="e">
        <f t="shared" si="4"/>
        <v>#REF!</v>
      </c>
      <c r="G38" s="101">
        <f>IF(' oferty kryterium wyboru III'!G38&gt;=10,m_i_p_k_III_A,IF(' oferty kryterium wyboru III'!G38&gt;=5,m_i_p_k_III_B,IF(' oferty kryterium wyboru III'!G38&lt;5,m_i_p_k_III_C,)))</f>
        <v>0</v>
      </c>
      <c r="H38" s="101">
        <f>IF(' oferty kryterium wyboru III'!H38&gt;=10,m_i_p_k_III_A,IF(' oferty kryterium wyboru III'!H38&gt;=5,m_i_p_k_III_B,IF(' oferty kryterium wyboru III'!H38&lt;5,m_i_p_k_III_C,)))</f>
        <v>0</v>
      </c>
      <c r="I38" s="101">
        <f>IF(' oferty kryterium wyboru III'!I38&gt;=10,m_i_p_k_III_A,IF(' oferty kryterium wyboru III'!I38&gt;=5,m_i_p_k_III_B,IF(' oferty kryterium wyboru III'!I38&lt;5,m_i_p_k_III_C,)))</f>
        <v>0</v>
      </c>
      <c r="J38" s="101">
        <f>IF(' oferty kryterium wyboru III'!J38&gt;=10,m_i_p_k_III_A,IF(' oferty kryterium wyboru III'!J38&gt;=5,m_i_p_k_III_B,IF(' oferty kryterium wyboru III'!J38&lt;5,m_i_p_k_III_C,)))</f>
        <v>0</v>
      </c>
      <c r="K38" s="101">
        <f>IF(' oferty kryterium wyboru III'!K38&gt;=10,m_i_p_k_III_A,IF(' oferty kryterium wyboru III'!K38&gt;=5,m_i_p_k_III_B,IF(' oferty kryterium wyboru III'!K38&lt;5,m_i_p_k_III_C,)))</f>
        <v>0</v>
      </c>
      <c r="L38" s="101">
        <f>IF(' oferty kryterium wyboru III'!L38&gt;=10,m_i_p_k_III_A,IF(' oferty kryterium wyboru III'!L38&gt;=5,m_i_p_k_III_B,IF(' oferty kryterium wyboru III'!L38&lt;5,m_i_p_k_III_C,)))</f>
        <v>0</v>
      </c>
      <c r="M38" s="101">
        <f>IF(' oferty kryterium wyboru III'!M38&gt;=10,m_i_p_k_III_A,IF(' oferty kryterium wyboru III'!M38&gt;=5,m_i_p_k_III_B,IF(' oferty kryterium wyboru III'!M38&lt;5,m_i_p_k_III_C,)))</f>
        <v>0</v>
      </c>
      <c r="N38" s="101">
        <f>IF(' oferty kryterium wyboru III'!N38&gt;=10,m_i_p_k_III_A,IF(' oferty kryterium wyboru III'!N38&gt;=5,m_i_p_k_III_B,IF(' oferty kryterium wyboru III'!N38&lt;5,m_i_p_k_III_C,)))</f>
        <v>0</v>
      </c>
      <c r="O38" s="101">
        <f>IF(' oferty kryterium wyboru III'!O38&gt;=10,m_i_p_k_III_A,IF(' oferty kryterium wyboru III'!O38&gt;=5,m_i_p_k_III_B,IF(' oferty kryterium wyboru III'!O38&lt;5,m_i_p_k_III_C,)))</f>
        <v>0</v>
      </c>
      <c r="P38" s="101">
        <f>IF(' oferty kryterium wyboru III'!P38&gt;=10,m_i_p_k_III_A,IF(' oferty kryterium wyboru III'!P38&gt;=5,m_i_p_k_III_B,IF(' oferty kryterium wyboru III'!P38&lt;5,m_i_p_k_III_C,)))</f>
        <v>0</v>
      </c>
      <c r="Q38" s="101">
        <f>IF(' oferty kryterium wyboru III'!Q38&gt;=10,m_i_p_k_III_A,IF(' oferty kryterium wyboru III'!Q38&gt;=5,m_i_p_k_III_B,IF(' oferty kryterium wyboru III'!Q38&lt;5,m_i_p_k_III_C,)))</f>
        <v>0</v>
      </c>
      <c r="R38" s="101">
        <f>IF(' oferty kryterium wyboru III'!R38&gt;=10,m_i_p_k_III_A,IF(' oferty kryterium wyboru III'!R38&gt;=5,m_i_p_k_III_B,IF(' oferty kryterium wyboru III'!R38&lt;5,m_i_p_k_III_C,)))</f>
        <v>0</v>
      </c>
      <c r="S38" s="101">
        <f>IF(' oferty kryterium wyboru III'!S38&gt;=10,m_i_p_k_III_A,IF(' oferty kryterium wyboru III'!S38&gt;=5,m_i_p_k_III_B,IF(' oferty kryterium wyboru III'!S38&lt;5,m_i_p_k_III_C,)))</f>
        <v>0</v>
      </c>
      <c r="T38" s="101">
        <f>IF(' oferty kryterium wyboru III'!T38&gt;=10,m_i_p_k_III_A,IF(' oferty kryterium wyboru III'!T38&gt;=5,m_i_p_k_III_B,IF(' oferty kryterium wyboru III'!T38&lt;5,m_i_p_k_III_C,)))</f>
        <v>0</v>
      </c>
      <c r="U38" s="101">
        <f>IF(' oferty kryterium wyboru III'!U38&gt;=10,m_i_p_k_III_A,IF(' oferty kryterium wyboru III'!U38&gt;=5,m_i_p_k_III_B,IF(' oferty kryterium wyboru III'!U38&lt;5,m_i_p_k_III_C,)))</f>
        <v>0</v>
      </c>
      <c r="V38" s="101">
        <f>IF(' oferty kryterium wyboru III'!V38&gt;=10,m_i_p_k_III_A,IF(' oferty kryterium wyboru III'!V38&gt;=5,m_i_p_k_III_B,IF(' oferty kryterium wyboru III'!V38&lt;5,m_i_p_k_III_C,)))</f>
        <v>0</v>
      </c>
      <c r="W38" s="101">
        <f>IF(' oferty kryterium wyboru III'!W38&gt;=10,m_i_p_k_III_A,IF(' oferty kryterium wyboru III'!W38&gt;=5,m_i_p_k_III_B,IF(' oferty kryterium wyboru III'!W38&lt;5,m_i_p_k_III_C,)))</f>
        <v>0</v>
      </c>
      <c r="X38" s="101">
        <f>IF(' oferty kryterium wyboru III'!X38&gt;=10,m_i_p_k_III_A,IF(' oferty kryterium wyboru III'!X38&gt;=5,m_i_p_k_III_B,IF(' oferty kryterium wyboru III'!X38&lt;5,m_i_p_k_III_C,)))</f>
        <v>0</v>
      </c>
      <c r="Y38" s="101">
        <f>IF(' oferty kryterium wyboru III'!Y38&gt;=10,m_i_p_k_III_A,IF(' oferty kryterium wyboru III'!Y38&gt;=5,m_i_p_k_III_B,IF(' oferty kryterium wyboru III'!Y38&lt;5,m_i_p_k_III_C,)))</f>
        <v>0</v>
      </c>
      <c r="Z38" s="101">
        <f>IF(' oferty kryterium wyboru III'!Z38&gt;=10,m_i_p_k_III_A,IF(' oferty kryterium wyboru III'!Z38&gt;=5,m_i_p_k_III_B,IF(' oferty kryterium wyboru III'!Z38&lt;5,m_i_p_k_III_C,)))</f>
        <v>0</v>
      </c>
      <c r="AA38" s="101">
        <f>IF(' oferty kryterium wyboru III'!AA38&gt;=10,m_i_p_k_III_A,IF(' oferty kryterium wyboru III'!AA38&gt;=5,m_i_p_k_III_B,IF(' oferty kryterium wyboru III'!AA38&lt;5,m_i_p_k_III_C,)))</f>
        <v>0</v>
      </c>
      <c r="AB38" s="101">
        <f>IF(' oferty kryterium wyboru III'!AB38&gt;=10,m_i_p_k_III_A,IF(' oferty kryterium wyboru III'!AB38&gt;=5,m_i_p_k_III_B,IF(' oferty kryterium wyboru III'!AB38&lt;5,m_i_p_k_III_C,)))</f>
        <v>0</v>
      </c>
      <c r="AC38" s="101">
        <f>IF(' oferty kryterium wyboru III'!AC38&gt;=10,m_i_p_k_III_A,IF(' oferty kryterium wyboru III'!AC38&gt;=5,m_i_p_k_III_B,IF(' oferty kryterium wyboru III'!AC38&lt;5,m_i_p_k_III_C,)))</f>
        <v>0</v>
      </c>
      <c r="AD38" s="101">
        <f>IF(' oferty kryterium wyboru III'!AD38&gt;=10,m_i_p_k_III_A,IF(' oferty kryterium wyboru III'!AD38&gt;=5,m_i_p_k_III_B,IF(' oferty kryterium wyboru III'!AD38&lt;5,m_i_p_k_III_C,)))</f>
        <v>0</v>
      </c>
      <c r="AE38" s="101">
        <f>IF(' oferty kryterium wyboru III'!AE38&gt;=10,m_i_p_k_III_A,IF(' oferty kryterium wyboru III'!AE38&gt;=5,m_i_p_k_III_B,IF(' oferty kryterium wyboru III'!AE38&lt;5,m_i_p_k_III_C,)))</f>
        <v>0</v>
      </c>
      <c r="AF38" s="101">
        <f>IF(' oferty kryterium wyboru III'!AF38&gt;=10,m_i_p_k_III_A,IF(' oferty kryterium wyboru III'!AF38&gt;=5,m_i_p_k_III_B,IF(' oferty kryterium wyboru III'!AF38&lt;5,m_i_p_k_III_C,)))</f>
        <v>0</v>
      </c>
      <c r="AG38" s="101">
        <f>IF(' oferty kryterium wyboru III'!AG38&gt;=10,m_i_p_k_III_A,IF(' oferty kryterium wyboru III'!AG38&gt;=5,m_i_p_k_III_B,IF(' oferty kryterium wyboru III'!AG38&lt;5,m_i_p_k_III_C,)))</f>
        <v>0</v>
      </c>
    </row>
    <row r="39" spans="1:33" ht="27" customHeight="1">
      <c r="A39" s="60">
        <f>' oferty Cena brutto'!A39</f>
        <v>36</v>
      </c>
      <c r="B39" s="103">
        <f t="shared" si="1"/>
        <v>20</v>
      </c>
      <c r="C39" s="104">
        <f t="shared" si="2"/>
        <v>10</v>
      </c>
      <c r="D39" s="105">
        <f t="shared" si="3"/>
        <v>0</v>
      </c>
      <c r="E39" s="100">
        <f t="shared" si="5"/>
        <v>0</v>
      </c>
      <c r="F39" s="67" t="e">
        <f t="shared" si="4"/>
        <v>#REF!</v>
      </c>
      <c r="G39" s="101">
        <f>IF(' oferty kryterium wyboru III'!G39&gt;=10,m_i_p_k_III_A,IF(' oferty kryterium wyboru III'!G39&gt;=5,m_i_p_k_III_B,IF(' oferty kryterium wyboru III'!G39&lt;5,m_i_p_k_III_C,)))</f>
        <v>0</v>
      </c>
      <c r="H39" s="101">
        <f>IF(' oferty kryterium wyboru III'!H39&gt;=10,m_i_p_k_III_A,IF(' oferty kryterium wyboru III'!H39&gt;=5,m_i_p_k_III_B,IF(' oferty kryterium wyboru III'!H39&lt;5,m_i_p_k_III_C,)))</f>
        <v>0</v>
      </c>
      <c r="I39" s="101">
        <f>IF(' oferty kryterium wyboru III'!I39&gt;=10,m_i_p_k_III_A,IF(' oferty kryterium wyboru III'!I39&gt;=5,m_i_p_k_III_B,IF(' oferty kryterium wyboru III'!I39&lt;5,m_i_p_k_III_C,)))</f>
        <v>0</v>
      </c>
      <c r="J39" s="101">
        <f>IF(' oferty kryterium wyboru III'!J39&gt;=10,m_i_p_k_III_A,IF(' oferty kryterium wyboru III'!J39&gt;=5,m_i_p_k_III_B,IF(' oferty kryterium wyboru III'!J39&lt;5,m_i_p_k_III_C,)))</f>
        <v>0</v>
      </c>
      <c r="K39" s="101">
        <f>IF(' oferty kryterium wyboru III'!K39&gt;=10,m_i_p_k_III_A,IF(' oferty kryterium wyboru III'!K39&gt;=5,m_i_p_k_III_B,IF(' oferty kryterium wyboru III'!K39&lt;5,m_i_p_k_III_C,)))</f>
        <v>0</v>
      </c>
      <c r="L39" s="101">
        <f>IF(' oferty kryterium wyboru III'!L39&gt;=10,m_i_p_k_III_A,IF(' oferty kryterium wyboru III'!L39&gt;=5,m_i_p_k_III_B,IF(' oferty kryterium wyboru III'!L39&lt;5,m_i_p_k_III_C,)))</f>
        <v>0</v>
      </c>
      <c r="M39" s="101">
        <f>IF(' oferty kryterium wyboru III'!M39&gt;=10,m_i_p_k_III_A,IF(' oferty kryterium wyboru III'!M39&gt;=5,m_i_p_k_III_B,IF(' oferty kryterium wyboru III'!M39&lt;5,m_i_p_k_III_C,)))</f>
        <v>0</v>
      </c>
      <c r="N39" s="101">
        <f>IF(' oferty kryterium wyboru III'!N39&gt;=10,m_i_p_k_III_A,IF(' oferty kryterium wyboru III'!N39&gt;=5,m_i_p_k_III_B,IF(' oferty kryterium wyboru III'!N39&lt;5,m_i_p_k_III_C,)))</f>
        <v>0</v>
      </c>
      <c r="O39" s="101">
        <f>IF(' oferty kryterium wyboru III'!O39&gt;=10,m_i_p_k_III_A,IF(' oferty kryterium wyboru III'!O39&gt;=5,m_i_p_k_III_B,IF(' oferty kryterium wyboru III'!O39&lt;5,m_i_p_k_III_C,)))</f>
        <v>0</v>
      </c>
      <c r="P39" s="101">
        <f>IF(' oferty kryterium wyboru III'!P39&gt;=10,m_i_p_k_III_A,IF(' oferty kryterium wyboru III'!P39&gt;=5,m_i_p_k_III_B,IF(' oferty kryterium wyboru III'!P39&lt;5,m_i_p_k_III_C,)))</f>
        <v>0</v>
      </c>
      <c r="Q39" s="101">
        <f>IF(' oferty kryterium wyboru III'!Q39&gt;=10,m_i_p_k_III_A,IF(' oferty kryterium wyboru III'!Q39&gt;=5,m_i_p_k_III_B,IF(' oferty kryterium wyboru III'!Q39&lt;5,m_i_p_k_III_C,)))</f>
        <v>0</v>
      </c>
      <c r="R39" s="101">
        <f>IF(' oferty kryterium wyboru III'!R39&gt;=10,m_i_p_k_III_A,IF(' oferty kryterium wyboru III'!R39&gt;=5,m_i_p_k_III_B,IF(' oferty kryterium wyboru III'!R39&lt;5,m_i_p_k_III_C,)))</f>
        <v>0</v>
      </c>
      <c r="S39" s="101">
        <f>IF(' oferty kryterium wyboru III'!S39&gt;=10,m_i_p_k_III_A,IF(' oferty kryterium wyboru III'!S39&gt;=5,m_i_p_k_III_B,IF(' oferty kryterium wyboru III'!S39&lt;5,m_i_p_k_III_C,)))</f>
        <v>0</v>
      </c>
      <c r="T39" s="101">
        <f>IF(' oferty kryterium wyboru III'!T39&gt;=10,m_i_p_k_III_A,IF(' oferty kryterium wyboru III'!T39&gt;=5,m_i_p_k_III_B,IF(' oferty kryterium wyboru III'!T39&lt;5,m_i_p_k_III_C,)))</f>
        <v>0</v>
      </c>
      <c r="U39" s="101">
        <f>IF(' oferty kryterium wyboru III'!U39&gt;=10,m_i_p_k_III_A,IF(' oferty kryterium wyboru III'!U39&gt;=5,m_i_p_k_III_B,IF(' oferty kryterium wyboru III'!U39&lt;5,m_i_p_k_III_C,)))</f>
        <v>0</v>
      </c>
      <c r="V39" s="101">
        <f>IF(' oferty kryterium wyboru III'!V39&gt;=10,m_i_p_k_III_A,IF(' oferty kryterium wyboru III'!V39&gt;=5,m_i_p_k_III_B,IF(' oferty kryterium wyboru III'!V39&lt;5,m_i_p_k_III_C,)))</f>
        <v>0</v>
      </c>
      <c r="W39" s="101">
        <f>IF(' oferty kryterium wyboru III'!W39&gt;=10,m_i_p_k_III_A,IF(' oferty kryterium wyboru III'!W39&gt;=5,m_i_p_k_III_B,IF(' oferty kryterium wyboru III'!W39&lt;5,m_i_p_k_III_C,)))</f>
        <v>0</v>
      </c>
      <c r="X39" s="101">
        <f>IF(' oferty kryterium wyboru III'!X39&gt;=10,m_i_p_k_III_A,IF(' oferty kryterium wyboru III'!X39&gt;=5,m_i_p_k_III_B,IF(' oferty kryterium wyboru III'!X39&lt;5,m_i_p_k_III_C,)))</f>
        <v>0</v>
      </c>
      <c r="Y39" s="101">
        <f>IF(' oferty kryterium wyboru III'!Y39&gt;=10,m_i_p_k_III_A,IF(' oferty kryterium wyboru III'!Y39&gt;=5,m_i_p_k_III_B,IF(' oferty kryterium wyboru III'!Y39&lt;5,m_i_p_k_III_C,)))</f>
        <v>0</v>
      </c>
      <c r="Z39" s="101">
        <f>IF(' oferty kryterium wyboru III'!Z39&gt;=10,m_i_p_k_III_A,IF(' oferty kryterium wyboru III'!Z39&gt;=5,m_i_p_k_III_B,IF(' oferty kryterium wyboru III'!Z39&lt;5,m_i_p_k_III_C,)))</f>
        <v>0</v>
      </c>
      <c r="AA39" s="101">
        <f>IF(' oferty kryterium wyboru III'!AA39&gt;=10,m_i_p_k_III_A,IF(' oferty kryterium wyboru III'!AA39&gt;=5,m_i_p_k_III_B,IF(' oferty kryterium wyboru III'!AA39&lt;5,m_i_p_k_III_C,)))</f>
        <v>0</v>
      </c>
      <c r="AB39" s="101">
        <f>IF(' oferty kryterium wyboru III'!AB39&gt;=10,m_i_p_k_III_A,IF(' oferty kryterium wyboru III'!AB39&gt;=5,m_i_p_k_III_B,IF(' oferty kryterium wyboru III'!AB39&lt;5,m_i_p_k_III_C,)))</f>
        <v>0</v>
      </c>
      <c r="AC39" s="101">
        <f>IF(' oferty kryterium wyboru III'!AC39&gt;=10,m_i_p_k_III_A,IF(' oferty kryterium wyboru III'!AC39&gt;=5,m_i_p_k_III_B,IF(' oferty kryterium wyboru III'!AC39&lt;5,m_i_p_k_III_C,)))</f>
        <v>0</v>
      </c>
      <c r="AD39" s="101">
        <f>IF(' oferty kryterium wyboru III'!AD39&gt;=10,m_i_p_k_III_A,IF(' oferty kryterium wyboru III'!AD39&gt;=5,m_i_p_k_III_B,IF(' oferty kryterium wyboru III'!AD39&lt;5,m_i_p_k_III_C,)))</f>
        <v>0</v>
      </c>
      <c r="AE39" s="101">
        <f>IF(' oferty kryterium wyboru III'!AE39&gt;=10,m_i_p_k_III_A,IF(' oferty kryterium wyboru III'!AE39&gt;=5,m_i_p_k_III_B,IF(' oferty kryterium wyboru III'!AE39&lt;5,m_i_p_k_III_C,)))</f>
        <v>0</v>
      </c>
      <c r="AF39" s="101">
        <f>IF(' oferty kryterium wyboru III'!AF39&gt;=10,m_i_p_k_III_A,IF(' oferty kryterium wyboru III'!AF39&gt;=5,m_i_p_k_III_B,IF(' oferty kryterium wyboru III'!AF39&lt;5,m_i_p_k_III_C,)))</f>
        <v>0</v>
      </c>
      <c r="AG39" s="101">
        <f>IF(' oferty kryterium wyboru III'!AG39&gt;=10,m_i_p_k_III_A,IF(' oferty kryterium wyboru III'!AG39&gt;=5,m_i_p_k_III_B,IF(' oferty kryterium wyboru III'!AG39&lt;5,m_i_p_k_III_C,)))</f>
        <v>0</v>
      </c>
    </row>
    <row r="40" spans="1:33" ht="27" customHeight="1">
      <c r="A40" s="60">
        <f>' oferty Cena brutto'!A40</f>
        <v>37</v>
      </c>
      <c r="B40" s="103">
        <f t="shared" si="1"/>
        <v>20</v>
      </c>
      <c r="C40" s="104">
        <f t="shared" si="2"/>
        <v>10</v>
      </c>
      <c r="D40" s="105">
        <f t="shared" si="3"/>
        <v>0</v>
      </c>
      <c r="E40" s="100">
        <f t="shared" si="5"/>
        <v>0</v>
      </c>
      <c r="F40" s="67" t="e">
        <f t="shared" si="4"/>
        <v>#REF!</v>
      </c>
      <c r="G40" s="101">
        <f>IF(' oferty kryterium wyboru III'!G40&gt;=10,m_i_p_k_III_A,IF(' oferty kryterium wyboru III'!G40&gt;=5,m_i_p_k_III_B,IF(' oferty kryterium wyboru III'!G40&lt;5,m_i_p_k_III_C,)))</f>
        <v>0</v>
      </c>
      <c r="H40" s="101">
        <f>IF(' oferty kryterium wyboru III'!H40&gt;=10,m_i_p_k_III_A,IF(' oferty kryterium wyboru III'!H40&gt;=5,m_i_p_k_III_B,IF(' oferty kryterium wyboru III'!H40&lt;5,m_i_p_k_III_C,)))</f>
        <v>0</v>
      </c>
      <c r="I40" s="101">
        <f>IF(' oferty kryterium wyboru III'!I40&gt;=10,m_i_p_k_III_A,IF(' oferty kryterium wyboru III'!I40&gt;=5,m_i_p_k_III_B,IF(' oferty kryterium wyboru III'!I40&lt;5,m_i_p_k_III_C,)))</f>
        <v>0</v>
      </c>
      <c r="J40" s="101">
        <f>IF(' oferty kryterium wyboru III'!J40&gt;=10,m_i_p_k_III_A,IF(' oferty kryterium wyboru III'!J40&gt;=5,m_i_p_k_III_B,IF(' oferty kryterium wyboru III'!J40&lt;5,m_i_p_k_III_C,)))</f>
        <v>0</v>
      </c>
      <c r="K40" s="101">
        <f>IF(' oferty kryterium wyboru III'!K40&gt;=10,m_i_p_k_III_A,IF(' oferty kryterium wyboru III'!K40&gt;=5,m_i_p_k_III_B,IF(' oferty kryterium wyboru III'!K40&lt;5,m_i_p_k_III_C,)))</f>
        <v>0</v>
      </c>
      <c r="L40" s="101">
        <f>IF(' oferty kryterium wyboru III'!L40&gt;=10,m_i_p_k_III_A,IF(' oferty kryterium wyboru III'!L40&gt;=5,m_i_p_k_III_B,IF(' oferty kryterium wyboru III'!L40&lt;5,m_i_p_k_III_C,)))</f>
        <v>0</v>
      </c>
      <c r="M40" s="101">
        <f>IF(' oferty kryterium wyboru III'!M40&gt;=10,m_i_p_k_III_A,IF(' oferty kryterium wyboru III'!M40&gt;=5,m_i_p_k_III_B,IF(' oferty kryterium wyboru III'!M40&lt;5,m_i_p_k_III_C,)))</f>
        <v>0</v>
      </c>
      <c r="N40" s="101">
        <f>IF(' oferty kryterium wyboru III'!N40&gt;=10,m_i_p_k_III_A,IF(' oferty kryterium wyboru III'!N40&gt;=5,m_i_p_k_III_B,IF(' oferty kryterium wyboru III'!N40&lt;5,m_i_p_k_III_C,)))</f>
        <v>0</v>
      </c>
      <c r="O40" s="101">
        <f>IF(' oferty kryterium wyboru III'!O40&gt;=10,m_i_p_k_III_A,IF(' oferty kryterium wyboru III'!O40&gt;=5,m_i_p_k_III_B,IF(' oferty kryterium wyboru III'!O40&lt;5,m_i_p_k_III_C,)))</f>
        <v>0</v>
      </c>
      <c r="P40" s="101">
        <f>IF(' oferty kryterium wyboru III'!P40&gt;=10,m_i_p_k_III_A,IF(' oferty kryterium wyboru III'!P40&gt;=5,m_i_p_k_III_B,IF(' oferty kryterium wyboru III'!P40&lt;5,m_i_p_k_III_C,)))</f>
        <v>0</v>
      </c>
      <c r="Q40" s="101">
        <f>IF(' oferty kryterium wyboru III'!Q40&gt;=10,m_i_p_k_III_A,IF(' oferty kryterium wyboru III'!Q40&gt;=5,m_i_p_k_III_B,IF(' oferty kryterium wyboru III'!Q40&lt;5,m_i_p_k_III_C,)))</f>
        <v>0</v>
      </c>
      <c r="R40" s="101">
        <f>IF(' oferty kryterium wyboru III'!R40&gt;=10,m_i_p_k_III_A,IF(' oferty kryterium wyboru III'!R40&gt;=5,m_i_p_k_III_B,IF(' oferty kryterium wyboru III'!R40&lt;5,m_i_p_k_III_C,)))</f>
        <v>0</v>
      </c>
      <c r="S40" s="101">
        <f>IF(' oferty kryterium wyboru III'!S40&gt;=10,m_i_p_k_III_A,IF(' oferty kryterium wyboru III'!S40&gt;=5,m_i_p_k_III_B,IF(' oferty kryterium wyboru III'!S40&lt;5,m_i_p_k_III_C,)))</f>
        <v>0</v>
      </c>
      <c r="T40" s="101">
        <f>IF(' oferty kryterium wyboru III'!T40&gt;=10,m_i_p_k_III_A,IF(' oferty kryterium wyboru III'!T40&gt;=5,m_i_p_k_III_B,IF(' oferty kryterium wyboru III'!T40&lt;5,m_i_p_k_III_C,)))</f>
        <v>0</v>
      </c>
      <c r="U40" s="101">
        <f>IF(' oferty kryterium wyboru III'!U40&gt;=10,m_i_p_k_III_A,IF(' oferty kryterium wyboru III'!U40&gt;=5,m_i_p_k_III_B,IF(' oferty kryterium wyboru III'!U40&lt;5,m_i_p_k_III_C,)))</f>
        <v>0</v>
      </c>
      <c r="V40" s="101">
        <f>IF(' oferty kryterium wyboru III'!V40&gt;=10,m_i_p_k_III_A,IF(' oferty kryterium wyboru III'!V40&gt;=5,m_i_p_k_III_B,IF(' oferty kryterium wyboru III'!V40&lt;5,m_i_p_k_III_C,)))</f>
        <v>0</v>
      </c>
      <c r="W40" s="101">
        <f>IF(' oferty kryterium wyboru III'!W40&gt;=10,m_i_p_k_III_A,IF(' oferty kryterium wyboru III'!W40&gt;=5,m_i_p_k_III_B,IF(' oferty kryterium wyboru III'!W40&lt;5,m_i_p_k_III_C,)))</f>
        <v>0</v>
      </c>
      <c r="X40" s="101">
        <f>IF(' oferty kryterium wyboru III'!X40&gt;=10,m_i_p_k_III_A,IF(' oferty kryterium wyboru III'!X40&gt;=5,m_i_p_k_III_B,IF(' oferty kryterium wyboru III'!X40&lt;5,m_i_p_k_III_C,)))</f>
        <v>0</v>
      </c>
      <c r="Y40" s="101">
        <f>IF(' oferty kryterium wyboru III'!Y40&gt;=10,m_i_p_k_III_A,IF(' oferty kryterium wyboru III'!Y40&gt;=5,m_i_p_k_III_B,IF(' oferty kryterium wyboru III'!Y40&lt;5,m_i_p_k_III_C,)))</f>
        <v>0</v>
      </c>
      <c r="Z40" s="101">
        <f>IF(' oferty kryterium wyboru III'!Z40&gt;=10,m_i_p_k_III_A,IF(' oferty kryterium wyboru III'!Z40&gt;=5,m_i_p_k_III_B,IF(' oferty kryterium wyboru III'!Z40&lt;5,m_i_p_k_III_C,)))</f>
        <v>0</v>
      </c>
      <c r="AA40" s="101">
        <f>IF(' oferty kryterium wyboru III'!AA40&gt;=10,m_i_p_k_III_A,IF(' oferty kryterium wyboru III'!AA40&gt;=5,m_i_p_k_III_B,IF(' oferty kryterium wyboru III'!AA40&lt;5,m_i_p_k_III_C,)))</f>
        <v>0</v>
      </c>
      <c r="AB40" s="101">
        <f>IF(' oferty kryterium wyboru III'!AB40&gt;=10,m_i_p_k_III_A,IF(' oferty kryterium wyboru III'!AB40&gt;=5,m_i_p_k_III_B,IF(' oferty kryterium wyboru III'!AB40&lt;5,m_i_p_k_III_C,)))</f>
        <v>0</v>
      </c>
      <c r="AC40" s="101">
        <f>IF(' oferty kryterium wyboru III'!AC40&gt;=10,m_i_p_k_III_A,IF(' oferty kryterium wyboru III'!AC40&gt;=5,m_i_p_k_III_B,IF(' oferty kryterium wyboru III'!AC40&lt;5,m_i_p_k_III_C,)))</f>
        <v>0</v>
      </c>
      <c r="AD40" s="101">
        <f>IF(' oferty kryterium wyboru III'!AD40&gt;=10,m_i_p_k_III_A,IF(' oferty kryterium wyboru III'!AD40&gt;=5,m_i_p_k_III_B,IF(' oferty kryterium wyboru III'!AD40&lt;5,m_i_p_k_III_C,)))</f>
        <v>0</v>
      </c>
      <c r="AE40" s="101">
        <f>IF(' oferty kryterium wyboru III'!AE40&gt;=10,m_i_p_k_III_A,IF(' oferty kryterium wyboru III'!AE40&gt;=5,m_i_p_k_III_B,IF(' oferty kryterium wyboru III'!AE40&lt;5,m_i_p_k_III_C,)))</f>
        <v>0</v>
      </c>
      <c r="AF40" s="101">
        <f>IF(' oferty kryterium wyboru III'!AF40&gt;=10,m_i_p_k_III_A,IF(' oferty kryterium wyboru III'!AF40&gt;=5,m_i_p_k_III_B,IF(' oferty kryterium wyboru III'!AF40&lt;5,m_i_p_k_III_C,)))</f>
        <v>0</v>
      </c>
      <c r="AG40" s="101">
        <f>IF(' oferty kryterium wyboru III'!AG40&gt;=10,m_i_p_k_III_A,IF(' oferty kryterium wyboru III'!AG40&gt;=5,m_i_p_k_III_B,IF(' oferty kryterium wyboru III'!AG40&lt;5,m_i_p_k_III_C,)))</f>
        <v>0</v>
      </c>
    </row>
    <row r="41" spans="1:33" ht="27" customHeight="1">
      <c r="A41" s="60">
        <f>' oferty Cena brutto'!A41</f>
        <v>38</v>
      </c>
      <c r="B41" s="103">
        <f t="shared" si="1"/>
        <v>20</v>
      </c>
      <c r="C41" s="104">
        <f t="shared" si="2"/>
        <v>10</v>
      </c>
      <c r="D41" s="105">
        <f t="shared" si="3"/>
        <v>0</v>
      </c>
      <c r="E41" s="100">
        <f t="shared" si="5"/>
        <v>0</v>
      </c>
      <c r="F41" s="67" t="e">
        <f t="shared" si="4"/>
        <v>#REF!</v>
      </c>
      <c r="G41" s="101">
        <f>IF(' oferty kryterium wyboru III'!G41&gt;=10,m_i_p_k_III_A,IF(' oferty kryterium wyboru III'!G41&gt;=5,m_i_p_k_III_B,IF(' oferty kryterium wyboru III'!G41&lt;5,m_i_p_k_III_C,)))</f>
        <v>0</v>
      </c>
      <c r="H41" s="101">
        <f>IF(' oferty kryterium wyboru III'!H41&gt;=10,m_i_p_k_III_A,IF(' oferty kryterium wyboru III'!H41&gt;=5,m_i_p_k_III_B,IF(' oferty kryterium wyboru III'!H41&lt;5,m_i_p_k_III_C,)))</f>
        <v>0</v>
      </c>
      <c r="I41" s="101">
        <f>IF(' oferty kryterium wyboru III'!I41&gt;=10,m_i_p_k_III_A,IF(' oferty kryterium wyboru III'!I41&gt;=5,m_i_p_k_III_B,IF(' oferty kryterium wyboru III'!I41&lt;5,m_i_p_k_III_C,)))</f>
        <v>0</v>
      </c>
      <c r="J41" s="101">
        <f>IF(' oferty kryterium wyboru III'!J41&gt;=10,m_i_p_k_III_A,IF(' oferty kryterium wyboru III'!J41&gt;=5,m_i_p_k_III_B,IF(' oferty kryterium wyboru III'!J41&lt;5,m_i_p_k_III_C,)))</f>
        <v>0</v>
      </c>
      <c r="K41" s="101">
        <f>IF(' oferty kryterium wyboru III'!K41&gt;=10,m_i_p_k_III_A,IF(' oferty kryterium wyboru III'!K41&gt;=5,m_i_p_k_III_B,IF(' oferty kryterium wyboru III'!K41&lt;5,m_i_p_k_III_C,)))</f>
        <v>0</v>
      </c>
      <c r="L41" s="101">
        <f>IF(' oferty kryterium wyboru III'!L41&gt;=10,m_i_p_k_III_A,IF(' oferty kryterium wyboru III'!L41&gt;=5,m_i_p_k_III_B,IF(' oferty kryterium wyboru III'!L41&lt;5,m_i_p_k_III_C,)))</f>
        <v>0</v>
      </c>
      <c r="M41" s="101">
        <f>IF(' oferty kryterium wyboru III'!M41&gt;=10,m_i_p_k_III_A,IF(' oferty kryterium wyboru III'!M41&gt;=5,m_i_p_k_III_B,IF(' oferty kryterium wyboru III'!M41&lt;5,m_i_p_k_III_C,)))</f>
        <v>0</v>
      </c>
      <c r="N41" s="101">
        <f>IF(' oferty kryterium wyboru III'!N41&gt;=10,m_i_p_k_III_A,IF(' oferty kryterium wyboru III'!N41&gt;=5,m_i_p_k_III_B,IF(' oferty kryterium wyboru III'!N41&lt;5,m_i_p_k_III_C,)))</f>
        <v>0</v>
      </c>
      <c r="O41" s="101">
        <f>IF(' oferty kryterium wyboru III'!O41&gt;=10,m_i_p_k_III_A,IF(' oferty kryterium wyboru III'!O41&gt;=5,m_i_p_k_III_B,IF(' oferty kryterium wyboru III'!O41&lt;5,m_i_p_k_III_C,)))</f>
        <v>0</v>
      </c>
      <c r="P41" s="101">
        <f>IF(' oferty kryterium wyboru III'!P41&gt;=10,m_i_p_k_III_A,IF(' oferty kryterium wyboru III'!P41&gt;=5,m_i_p_k_III_B,IF(' oferty kryterium wyboru III'!P41&lt;5,m_i_p_k_III_C,)))</f>
        <v>0</v>
      </c>
      <c r="Q41" s="101">
        <f>IF(' oferty kryterium wyboru III'!Q41&gt;=10,m_i_p_k_III_A,IF(' oferty kryterium wyboru III'!Q41&gt;=5,m_i_p_k_III_B,IF(' oferty kryterium wyboru III'!Q41&lt;5,m_i_p_k_III_C,)))</f>
        <v>0</v>
      </c>
      <c r="R41" s="101">
        <f>IF(' oferty kryterium wyboru III'!R41&gt;=10,m_i_p_k_III_A,IF(' oferty kryterium wyboru III'!R41&gt;=5,m_i_p_k_III_B,IF(' oferty kryterium wyboru III'!R41&lt;5,m_i_p_k_III_C,)))</f>
        <v>0</v>
      </c>
      <c r="S41" s="101">
        <f>IF(' oferty kryterium wyboru III'!S41&gt;=10,m_i_p_k_III_A,IF(' oferty kryterium wyboru III'!S41&gt;=5,m_i_p_k_III_B,IF(' oferty kryterium wyboru III'!S41&lt;5,m_i_p_k_III_C,)))</f>
        <v>0</v>
      </c>
      <c r="T41" s="101">
        <f>IF(' oferty kryterium wyboru III'!T41&gt;=10,m_i_p_k_III_A,IF(' oferty kryterium wyboru III'!T41&gt;=5,m_i_p_k_III_B,IF(' oferty kryterium wyboru III'!T41&lt;5,m_i_p_k_III_C,)))</f>
        <v>0</v>
      </c>
      <c r="U41" s="101">
        <f>IF(' oferty kryterium wyboru III'!U41&gt;=10,m_i_p_k_III_A,IF(' oferty kryterium wyboru III'!U41&gt;=5,m_i_p_k_III_B,IF(' oferty kryterium wyboru III'!U41&lt;5,m_i_p_k_III_C,)))</f>
        <v>0</v>
      </c>
      <c r="V41" s="101">
        <f>IF(' oferty kryterium wyboru III'!V41&gt;=10,m_i_p_k_III_A,IF(' oferty kryterium wyboru III'!V41&gt;=5,m_i_p_k_III_B,IF(' oferty kryterium wyboru III'!V41&lt;5,m_i_p_k_III_C,)))</f>
        <v>0</v>
      </c>
      <c r="W41" s="101">
        <f>IF(' oferty kryterium wyboru III'!W41&gt;=10,m_i_p_k_III_A,IF(' oferty kryterium wyboru III'!W41&gt;=5,m_i_p_k_III_B,IF(' oferty kryterium wyboru III'!W41&lt;5,m_i_p_k_III_C,)))</f>
        <v>0</v>
      </c>
      <c r="X41" s="101">
        <f>IF(' oferty kryterium wyboru III'!X41&gt;=10,m_i_p_k_III_A,IF(' oferty kryterium wyboru III'!X41&gt;=5,m_i_p_k_III_B,IF(' oferty kryterium wyboru III'!X41&lt;5,m_i_p_k_III_C,)))</f>
        <v>0</v>
      </c>
      <c r="Y41" s="101">
        <f>IF(' oferty kryterium wyboru III'!Y41&gt;=10,m_i_p_k_III_A,IF(' oferty kryterium wyboru III'!Y41&gt;=5,m_i_p_k_III_B,IF(' oferty kryterium wyboru III'!Y41&lt;5,m_i_p_k_III_C,)))</f>
        <v>0</v>
      </c>
      <c r="Z41" s="101">
        <f>IF(' oferty kryterium wyboru III'!Z41&gt;=10,m_i_p_k_III_A,IF(' oferty kryterium wyboru III'!Z41&gt;=5,m_i_p_k_III_B,IF(' oferty kryterium wyboru III'!Z41&lt;5,m_i_p_k_III_C,)))</f>
        <v>0</v>
      </c>
      <c r="AA41" s="101">
        <f>IF(' oferty kryterium wyboru III'!AA41&gt;=10,m_i_p_k_III_A,IF(' oferty kryterium wyboru III'!AA41&gt;=5,m_i_p_k_III_B,IF(' oferty kryterium wyboru III'!AA41&lt;5,m_i_p_k_III_C,)))</f>
        <v>0</v>
      </c>
      <c r="AB41" s="101">
        <f>IF(' oferty kryterium wyboru III'!AB41&gt;=10,m_i_p_k_III_A,IF(' oferty kryterium wyboru III'!AB41&gt;=5,m_i_p_k_III_B,IF(' oferty kryterium wyboru III'!AB41&lt;5,m_i_p_k_III_C,)))</f>
        <v>0</v>
      </c>
      <c r="AC41" s="101">
        <f>IF(' oferty kryterium wyboru III'!AC41&gt;=10,m_i_p_k_III_A,IF(' oferty kryterium wyboru III'!AC41&gt;=5,m_i_p_k_III_B,IF(' oferty kryterium wyboru III'!AC41&lt;5,m_i_p_k_III_C,)))</f>
        <v>0</v>
      </c>
      <c r="AD41" s="101">
        <f>IF(' oferty kryterium wyboru III'!AD41&gt;=10,m_i_p_k_III_A,IF(' oferty kryterium wyboru III'!AD41&gt;=5,m_i_p_k_III_B,IF(' oferty kryterium wyboru III'!AD41&lt;5,m_i_p_k_III_C,)))</f>
        <v>0</v>
      </c>
      <c r="AE41" s="101">
        <f>IF(' oferty kryterium wyboru III'!AE41&gt;=10,m_i_p_k_III_A,IF(' oferty kryterium wyboru III'!AE41&gt;=5,m_i_p_k_III_B,IF(' oferty kryterium wyboru III'!AE41&lt;5,m_i_p_k_III_C,)))</f>
        <v>0</v>
      </c>
      <c r="AF41" s="101">
        <f>IF(' oferty kryterium wyboru III'!AF41&gt;=10,m_i_p_k_III_A,IF(' oferty kryterium wyboru III'!AF41&gt;=5,m_i_p_k_III_B,IF(' oferty kryterium wyboru III'!AF41&lt;5,m_i_p_k_III_C,)))</f>
        <v>0</v>
      </c>
      <c r="AG41" s="101">
        <f>IF(' oferty kryterium wyboru III'!AG41&gt;=10,m_i_p_k_III_A,IF(' oferty kryterium wyboru III'!AG41&gt;=5,m_i_p_k_III_B,IF(' oferty kryterium wyboru III'!AG41&lt;5,m_i_p_k_III_C,)))</f>
        <v>0</v>
      </c>
    </row>
    <row r="42" spans="1:33" ht="27" customHeight="1">
      <c r="A42" s="60">
        <f>' oferty Cena brutto'!A42</f>
        <v>39</v>
      </c>
      <c r="B42" s="103">
        <f t="shared" si="1"/>
        <v>20</v>
      </c>
      <c r="C42" s="104">
        <f t="shared" si="2"/>
        <v>10</v>
      </c>
      <c r="D42" s="105">
        <f t="shared" si="3"/>
        <v>0</v>
      </c>
      <c r="E42" s="100">
        <f t="shared" si="5"/>
        <v>0</v>
      </c>
      <c r="F42" s="67" t="e">
        <f t="shared" si="4"/>
        <v>#REF!</v>
      </c>
      <c r="G42" s="101">
        <f>IF(' oferty kryterium wyboru III'!G42&gt;=10,m_i_p_k_III_A,IF(' oferty kryterium wyboru III'!G42&gt;=5,m_i_p_k_III_B,IF(' oferty kryterium wyboru III'!G42&lt;5,m_i_p_k_III_C,)))</f>
        <v>0</v>
      </c>
      <c r="H42" s="101">
        <f>IF(' oferty kryterium wyboru III'!H42&gt;=10,m_i_p_k_III_A,IF(' oferty kryterium wyboru III'!H42&gt;=5,m_i_p_k_III_B,IF(' oferty kryterium wyboru III'!H42&lt;5,m_i_p_k_III_C,)))</f>
        <v>0</v>
      </c>
      <c r="I42" s="101">
        <f>IF(' oferty kryterium wyboru III'!I42&gt;=10,m_i_p_k_III_A,IF(' oferty kryterium wyboru III'!I42&gt;=5,m_i_p_k_III_B,IF(' oferty kryterium wyboru III'!I42&lt;5,m_i_p_k_III_C,)))</f>
        <v>0</v>
      </c>
      <c r="J42" s="101">
        <f>IF(' oferty kryterium wyboru III'!J42&gt;=10,m_i_p_k_III_A,IF(' oferty kryterium wyboru III'!J42&gt;=5,m_i_p_k_III_B,IF(' oferty kryterium wyboru III'!J42&lt;5,m_i_p_k_III_C,)))</f>
        <v>0</v>
      </c>
      <c r="K42" s="101">
        <f>IF(' oferty kryterium wyboru III'!K42&gt;=10,m_i_p_k_III_A,IF(' oferty kryterium wyboru III'!K42&gt;=5,m_i_p_k_III_B,IF(' oferty kryterium wyboru III'!K42&lt;5,m_i_p_k_III_C,)))</f>
        <v>0</v>
      </c>
      <c r="L42" s="101">
        <f>IF(' oferty kryterium wyboru III'!L42&gt;=10,m_i_p_k_III_A,IF(' oferty kryterium wyboru III'!L42&gt;=5,m_i_p_k_III_B,IF(' oferty kryterium wyboru III'!L42&lt;5,m_i_p_k_III_C,)))</f>
        <v>0</v>
      </c>
      <c r="M42" s="101">
        <f>IF(' oferty kryterium wyboru III'!M42&gt;=10,m_i_p_k_III_A,IF(' oferty kryterium wyboru III'!M42&gt;=5,m_i_p_k_III_B,IF(' oferty kryterium wyboru III'!M42&lt;5,m_i_p_k_III_C,)))</f>
        <v>0</v>
      </c>
      <c r="N42" s="101">
        <f>IF(' oferty kryterium wyboru III'!N42&gt;=10,m_i_p_k_III_A,IF(' oferty kryterium wyboru III'!N42&gt;=5,m_i_p_k_III_B,IF(' oferty kryterium wyboru III'!N42&lt;5,m_i_p_k_III_C,)))</f>
        <v>0</v>
      </c>
      <c r="O42" s="101">
        <f>IF(' oferty kryterium wyboru III'!O42&gt;=10,m_i_p_k_III_A,IF(' oferty kryterium wyboru III'!O42&gt;=5,m_i_p_k_III_B,IF(' oferty kryterium wyboru III'!O42&lt;5,m_i_p_k_III_C,)))</f>
        <v>0</v>
      </c>
      <c r="P42" s="101">
        <f>IF(' oferty kryterium wyboru III'!P42&gt;=10,m_i_p_k_III_A,IF(' oferty kryterium wyboru III'!P42&gt;=5,m_i_p_k_III_B,IF(' oferty kryterium wyboru III'!P42&lt;5,m_i_p_k_III_C,)))</f>
        <v>0</v>
      </c>
      <c r="Q42" s="101">
        <f>IF(' oferty kryterium wyboru III'!Q42&gt;=10,m_i_p_k_III_A,IF(' oferty kryterium wyboru III'!Q42&gt;=5,m_i_p_k_III_B,IF(' oferty kryterium wyboru III'!Q42&lt;5,m_i_p_k_III_C,)))</f>
        <v>0</v>
      </c>
      <c r="R42" s="101">
        <f>IF(' oferty kryterium wyboru III'!R42&gt;=10,m_i_p_k_III_A,IF(' oferty kryterium wyboru III'!R42&gt;=5,m_i_p_k_III_B,IF(' oferty kryterium wyboru III'!R42&lt;5,m_i_p_k_III_C,)))</f>
        <v>0</v>
      </c>
      <c r="S42" s="101">
        <f>IF(' oferty kryterium wyboru III'!S42&gt;=10,m_i_p_k_III_A,IF(' oferty kryterium wyboru III'!S42&gt;=5,m_i_p_k_III_B,IF(' oferty kryterium wyboru III'!S42&lt;5,m_i_p_k_III_C,)))</f>
        <v>0</v>
      </c>
      <c r="T42" s="101">
        <f>IF(' oferty kryterium wyboru III'!T42&gt;=10,m_i_p_k_III_A,IF(' oferty kryterium wyboru III'!T42&gt;=5,m_i_p_k_III_B,IF(' oferty kryterium wyboru III'!T42&lt;5,m_i_p_k_III_C,)))</f>
        <v>0</v>
      </c>
      <c r="U42" s="101">
        <f>IF(' oferty kryterium wyboru III'!U42&gt;=10,m_i_p_k_III_A,IF(' oferty kryterium wyboru III'!U42&gt;=5,m_i_p_k_III_B,IF(' oferty kryterium wyboru III'!U42&lt;5,m_i_p_k_III_C,)))</f>
        <v>0</v>
      </c>
      <c r="V42" s="101">
        <f>IF(' oferty kryterium wyboru III'!V42&gt;=10,m_i_p_k_III_A,IF(' oferty kryterium wyboru III'!V42&gt;=5,m_i_p_k_III_B,IF(' oferty kryterium wyboru III'!V42&lt;5,m_i_p_k_III_C,)))</f>
        <v>0</v>
      </c>
      <c r="W42" s="101">
        <f>IF(' oferty kryterium wyboru III'!W42&gt;=10,m_i_p_k_III_A,IF(' oferty kryterium wyboru III'!W42&gt;=5,m_i_p_k_III_B,IF(' oferty kryterium wyboru III'!W42&lt;5,m_i_p_k_III_C,)))</f>
        <v>0</v>
      </c>
      <c r="X42" s="101">
        <f>IF(' oferty kryterium wyboru III'!X42&gt;=10,m_i_p_k_III_A,IF(' oferty kryterium wyboru III'!X42&gt;=5,m_i_p_k_III_B,IF(' oferty kryterium wyboru III'!X42&lt;5,m_i_p_k_III_C,)))</f>
        <v>0</v>
      </c>
      <c r="Y42" s="101">
        <f>IF(' oferty kryterium wyboru III'!Y42&gt;=10,m_i_p_k_III_A,IF(' oferty kryterium wyboru III'!Y42&gt;=5,m_i_p_k_III_B,IF(' oferty kryterium wyboru III'!Y42&lt;5,m_i_p_k_III_C,)))</f>
        <v>0</v>
      </c>
      <c r="Z42" s="101">
        <f>IF(' oferty kryterium wyboru III'!Z42&gt;=10,m_i_p_k_III_A,IF(' oferty kryterium wyboru III'!Z42&gt;=5,m_i_p_k_III_B,IF(' oferty kryterium wyboru III'!Z42&lt;5,m_i_p_k_III_C,)))</f>
        <v>0</v>
      </c>
      <c r="AA42" s="101">
        <f>IF(' oferty kryterium wyboru III'!AA42&gt;=10,m_i_p_k_III_A,IF(' oferty kryterium wyboru III'!AA42&gt;=5,m_i_p_k_III_B,IF(' oferty kryterium wyboru III'!AA42&lt;5,m_i_p_k_III_C,)))</f>
        <v>0</v>
      </c>
      <c r="AB42" s="101">
        <f>IF(' oferty kryterium wyboru III'!AB42&gt;=10,m_i_p_k_III_A,IF(' oferty kryterium wyboru III'!AB42&gt;=5,m_i_p_k_III_B,IF(' oferty kryterium wyboru III'!AB42&lt;5,m_i_p_k_III_C,)))</f>
        <v>0</v>
      </c>
      <c r="AC42" s="101">
        <f>IF(' oferty kryterium wyboru III'!AC42&gt;=10,m_i_p_k_III_A,IF(' oferty kryterium wyboru III'!AC42&gt;=5,m_i_p_k_III_B,IF(' oferty kryterium wyboru III'!AC42&lt;5,m_i_p_k_III_C,)))</f>
        <v>0</v>
      </c>
      <c r="AD42" s="101">
        <f>IF(' oferty kryterium wyboru III'!AD42&gt;=10,m_i_p_k_III_A,IF(' oferty kryterium wyboru III'!AD42&gt;=5,m_i_p_k_III_B,IF(' oferty kryterium wyboru III'!AD42&lt;5,m_i_p_k_III_C,)))</f>
        <v>0</v>
      </c>
      <c r="AE42" s="101">
        <f>IF(' oferty kryterium wyboru III'!AE42&gt;=10,m_i_p_k_III_A,IF(' oferty kryterium wyboru III'!AE42&gt;=5,m_i_p_k_III_B,IF(' oferty kryterium wyboru III'!AE42&lt;5,m_i_p_k_III_C,)))</f>
        <v>0</v>
      </c>
      <c r="AF42" s="101">
        <f>IF(' oferty kryterium wyboru III'!AF42&gt;=10,m_i_p_k_III_A,IF(' oferty kryterium wyboru III'!AF42&gt;=5,m_i_p_k_III_B,IF(' oferty kryterium wyboru III'!AF42&lt;5,m_i_p_k_III_C,)))</f>
        <v>0</v>
      </c>
      <c r="AG42" s="101">
        <f>IF(' oferty kryterium wyboru III'!AG42&gt;=10,m_i_p_k_III_A,IF(' oferty kryterium wyboru III'!AG42&gt;=5,m_i_p_k_III_B,IF(' oferty kryterium wyboru III'!AG42&lt;5,m_i_p_k_III_C,)))</f>
        <v>0</v>
      </c>
    </row>
    <row r="43" spans="1:33" ht="27" customHeight="1">
      <c r="A43" s="60">
        <f>' oferty Cena brutto'!A43</f>
        <v>40</v>
      </c>
      <c r="B43" s="103">
        <f t="shared" si="1"/>
        <v>20</v>
      </c>
      <c r="C43" s="104">
        <f t="shared" si="2"/>
        <v>10</v>
      </c>
      <c r="D43" s="105">
        <f t="shared" si="3"/>
        <v>0</v>
      </c>
      <c r="E43" s="100">
        <f t="shared" si="5"/>
        <v>0</v>
      </c>
      <c r="F43" s="67" t="e">
        <f t="shared" si="4"/>
        <v>#REF!</v>
      </c>
      <c r="G43" s="101">
        <f>IF(' oferty kryterium wyboru III'!G43&gt;=10,m_i_p_k_III_A,IF(' oferty kryterium wyboru III'!G43&gt;=5,m_i_p_k_III_B,IF(' oferty kryterium wyboru III'!G43&lt;5,m_i_p_k_III_C,)))</f>
        <v>0</v>
      </c>
      <c r="H43" s="101">
        <f>IF(' oferty kryterium wyboru III'!H43&gt;=10,m_i_p_k_III_A,IF(' oferty kryterium wyboru III'!H43&gt;=5,m_i_p_k_III_B,IF(' oferty kryterium wyboru III'!H43&lt;5,m_i_p_k_III_C,)))</f>
        <v>0</v>
      </c>
      <c r="I43" s="101">
        <f>IF(' oferty kryterium wyboru III'!I43&gt;=10,m_i_p_k_III_A,IF(' oferty kryterium wyboru III'!I43&gt;=5,m_i_p_k_III_B,IF(' oferty kryterium wyboru III'!I43&lt;5,m_i_p_k_III_C,)))</f>
        <v>0</v>
      </c>
      <c r="J43" s="101">
        <f>IF(' oferty kryterium wyboru III'!J43&gt;=10,m_i_p_k_III_A,IF(' oferty kryterium wyboru III'!J43&gt;=5,m_i_p_k_III_B,IF(' oferty kryterium wyboru III'!J43&lt;5,m_i_p_k_III_C,)))</f>
        <v>0</v>
      </c>
      <c r="K43" s="101">
        <f>IF(' oferty kryterium wyboru III'!K43&gt;=10,m_i_p_k_III_A,IF(' oferty kryterium wyboru III'!K43&gt;=5,m_i_p_k_III_B,IF(' oferty kryterium wyboru III'!K43&lt;5,m_i_p_k_III_C,)))</f>
        <v>0</v>
      </c>
      <c r="L43" s="101">
        <f>IF(' oferty kryterium wyboru III'!L43&gt;=10,m_i_p_k_III_A,IF(' oferty kryterium wyboru III'!L43&gt;=5,m_i_p_k_III_B,IF(' oferty kryterium wyboru III'!L43&lt;5,m_i_p_k_III_C,)))</f>
        <v>0</v>
      </c>
      <c r="M43" s="101">
        <f>IF(' oferty kryterium wyboru III'!M43&gt;=10,m_i_p_k_III_A,IF(' oferty kryterium wyboru III'!M43&gt;=5,m_i_p_k_III_B,IF(' oferty kryterium wyboru III'!M43&lt;5,m_i_p_k_III_C,)))</f>
        <v>0</v>
      </c>
      <c r="N43" s="101">
        <f>IF(' oferty kryterium wyboru III'!N43&gt;=10,m_i_p_k_III_A,IF(' oferty kryterium wyboru III'!N43&gt;=5,m_i_p_k_III_B,IF(' oferty kryterium wyboru III'!N43&lt;5,m_i_p_k_III_C,)))</f>
        <v>0</v>
      </c>
      <c r="O43" s="101">
        <f>IF(' oferty kryterium wyboru III'!O43&gt;=10,m_i_p_k_III_A,IF(' oferty kryterium wyboru III'!O43&gt;=5,m_i_p_k_III_B,IF(' oferty kryterium wyboru III'!O43&lt;5,m_i_p_k_III_C,)))</f>
        <v>0</v>
      </c>
      <c r="P43" s="101">
        <f>IF(' oferty kryterium wyboru III'!P43&gt;=10,m_i_p_k_III_A,IF(' oferty kryterium wyboru III'!P43&gt;=5,m_i_p_k_III_B,IF(' oferty kryterium wyboru III'!P43&lt;5,m_i_p_k_III_C,)))</f>
        <v>0</v>
      </c>
      <c r="Q43" s="101">
        <f>IF(' oferty kryterium wyboru III'!Q43&gt;=10,m_i_p_k_III_A,IF(' oferty kryterium wyboru III'!Q43&gt;=5,m_i_p_k_III_B,IF(' oferty kryterium wyboru III'!Q43&lt;5,m_i_p_k_III_C,)))</f>
        <v>0</v>
      </c>
      <c r="R43" s="101">
        <f>IF(' oferty kryterium wyboru III'!R43&gt;=10,m_i_p_k_III_A,IF(' oferty kryterium wyboru III'!R43&gt;=5,m_i_p_k_III_B,IF(' oferty kryterium wyboru III'!R43&lt;5,m_i_p_k_III_C,)))</f>
        <v>0</v>
      </c>
      <c r="S43" s="101">
        <f>IF(' oferty kryterium wyboru III'!S43&gt;=10,m_i_p_k_III_A,IF(' oferty kryterium wyboru III'!S43&gt;=5,m_i_p_k_III_B,IF(' oferty kryterium wyboru III'!S43&lt;5,m_i_p_k_III_C,)))</f>
        <v>0</v>
      </c>
      <c r="T43" s="101">
        <f>IF(' oferty kryterium wyboru III'!T43&gt;=10,m_i_p_k_III_A,IF(' oferty kryterium wyboru III'!T43&gt;=5,m_i_p_k_III_B,IF(' oferty kryterium wyboru III'!T43&lt;5,m_i_p_k_III_C,)))</f>
        <v>0</v>
      </c>
      <c r="U43" s="101">
        <f>IF(' oferty kryterium wyboru III'!U43&gt;=10,m_i_p_k_III_A,IF(' oferty kryterium wyboru III'!U43&gt;=5,m_i_p_k_III_B,IF(' oferty kryterium wyboru III'!U43&lt;5,m_i_p_k_III_C,)))</f>
        <v>0</v>
      </c>
      <c r="V43" s="101">
        <f>IF(' oferty kryterium wyboru III'!V43&gt;=10,m_i_p_k_III_A,IF(' oferty kryterium wyboru III'!V43&gt;=5,m_i_p_k_III_B,IF(' oferty kryterium wyboru III'!V43&lt;5,m_i_p_k_III_C,)))</f>
        <v>0</v>
      </c>
      <c r="W43" s="101">
        <f>IF(' oferty kryterium wyboru III'!W43&gt;=10,m_i_p_k_III_A,IF(' oferty kryterium wyboru III'!W43&gt;=5,m_i_p_k_III_B,IF(' oferty kryterium wyboru III'!W43&lt;5,m_i_p_k_III_C,)))</f>
        <v>0</v>
      </c>
      <c r="X43" s="101">
        <f>IF(' oferty kryterium wyboru III'!X43&gt;=10,m_i_p_k_III_A,IF(' oferty kryterium wyboru III'!X43&gt;=5,m_i_p_k_III_B,IF(' oferty kryterium wyboru III'!X43&lt;5,m_i_p_k_III_C,)))</f>
        <v>0</v>
      </c>
      <c r="Y43" s="101">
        <f>IF(' oferty kryterium wyboru III'!Y43&gt;=10,m_i_p_k_III_A,IF(' oferty kryterium wyboru III'!Y43&gt;=5,m_i_p_k_III_B,IF(' oferty kryterium wyboru III'!Y43&lt;5,m_i_p_k_III_C,)))</f>
        <v>0</v>
      </c>
      <c r="Z43" s="101">
        <f>IF(' oferty kryterium wyboru III'!Z43&gt;=10,m_i_p_k_III_A,IF(' oferty kryterium wyboru III'!Z43&gt;=5,m_i_p_k_III_B,IF(' oferty kryterium wyboru III'!Z43&lt;5,m_i_p_k_III_C,)))</f>
        <v>0</v>
      </c>
      <c r="AA43" s="101">
        <f>IF(' oferty kryterium wyboru III'!AA43&gt;=10,m_i_p_k_III_A,IF(' oferty kryterium wyboru III'!AA43&gt;=5,m_i_p_k_III_B,IF(' oferty kryterium wyboru III'!AA43&lt;5,m_i_p_k_III_C,)))</f>
        <v>0</v>
      </c>
      <c r="AB43" s="101">
        <f>IF(' oferty kryterium wyboru III'!AB43&gt;=10,m_i_p_k_III_A,IF(' oferty kryterium wyboru III'!AB43&gt;=5,m_i_p_k_III_B,IF(' oferty kryterium wyboru III'!AB43&lt;5,m_i_p_k_III_C,)))</f>
        <v>0</v>
      </c>
      <c r="AC43" s="101">
        <f>IF(' oferty kryterium wyboru III'!AC43&gt;=10,m_i_p_k_III_A,IF(' oferty kryterium wyboru III'!AC43&gt;=5,m_i_p_k_III_B,IF(' oferty kryterium wyboru III'!AC43&lt;5,m_i_p_k_III_C,)))</f>
        <v>0</v>
      </c>
      <c r="AD43" s="101">
        <f>IF(' oferty kryterium wyboru III'!AD43&gt;=10,m_i_p_k_III_A,IF(' oferty kryterium wyboru III'!AD43&gt;=5,m_i_p_k_III_B,IF(' oferty kryterium wyboru III'!AD43&lt;5,m_i_p_k_III_C,)))</f>
        <v>0</v>
      </c>
      <c r="AE43" s="101">
        <f>IF(' oferty kryterium wyboru III'!AE43&gt;=10,m_i_p_k_III_A,IF(' oferty kryterium wyboru III'!AE43&gt;=5,m_i_p_k_III_B,IF(' oferty kryterium wyboru III'!AE43&lt;5,m_i_p_k_III_C,)))</f>
        <v>0</v>
      </c>
      <c r="AF43" s="101">
        <f>IF(' oferty kryterium wyboru III'!AF43&gt;=10,m_i_p_k_III_A,IF(' oferty kryterium wyboru III'!AF43&gt;=5,m_i_p_k_III_B,IF(' oferty kryterium wyboru III'!AF43&lt;5,m_i_p_k_III_C,)))</f>
        <v>0</v>
      </c>
      <c r="AG43" s="101">
        <f>IF(' oferty kryterium wyboru III'!AG43&gt;=10,m_i_p_k_III_A,IF(' oferty kryterium wyboru III'!AG43&gt;=5,m_i_p_k_III_B,IF(' oferty kryterium wyboru III'!AG43&lt;5,m_i_p_k_III_C,)))</f>
        <v>0</v>
      </c>
    </row>
    <row r="44" spans="1:33" ht="27" customHeight="1">
      <c r="A44" s="60">
        <f>' oferty Cena brutto'!A44</f>
        <v>41</v>
      </c>
      <c r="B44" s="103">
        <f t="shared" si="1"/>
        <v>20</v>
      </c>
      <c r="C44" s="104">
        <f t="shared" si="2"/>
        <v>10</v>
      </c>
      <c r="D44" s="105">
        <f t="shared" si="3"/>
        <v>0</v>
      </c>
      <c r="E44" s="100">
        <f t="shared" si="5"/>
        <v>0</v>
      </c>
      <c r="F44" s="67" t="e">
        <f t="shared" si="4"/>
        <v>#REF!</v>
      </c>
      <c r="G44" s="101">
        <f>IF(' oferty kryterium wyboru III'!G44&gt;=10,m_i_p_k_III_A,IF(' oferty kryterium wyboru III'!G44&gt;=5,m_i_p_k_III_B,IF(' oferty kryterium wyboru III'!G44&lt;5,m_i_p_k_III_C,)))</f>
        <v>0</v>
      </c>
      <c r="H44" s="101">
        <f>IF(' oferty kryterium wyboru III'!H44&gt;=10,m_i_p_k_III_A,IF(' oferty kryterium wyboru III'!H44&gt;=5,m_i_p_k_III_B,IF(' oferty kryterium wyboru III'!H44&lt;5,m_i_p_k_III_C,)))</f>
        <v>0</v>
      </c>
      <c r="I44" s="101">
        <f>IF(' oferty kryterium wyboru III'!I44&gt;=10,m_i_p_k_III_A,IF(' oferty kryterium wyboru III'!I44&gt;=5,m_i_p_k_III_B,IF(' oferty kryterium wyboru III'!I44&lt;5,m_i_p_k_III_C,)))</f>
        <v>0</v>
      </c>
      <c r="J44" s="101">
        <f>IF(' oferty kryterium wyboru III'!J44&gt;=10,m_i_p_k_III_A,IF(' oferty kryterium wyboru III'!J44&gt;=5,m_i_p_k_III_B,IF(' oferty kryterium wyboru III'!J44&lt;5,m_i_p_k_III_C,)))</f>
        <v>0</v>
      </c>
      <c r="K44" s="101">
        <f>IF(' oferty kryterium wyboru III'!K44&gt;=10,m_i_p_k_III_A,IF(' oferty kryterium wyboru III'!K44&gt;=5,m_i_p_k_III_B,IF(' oferty kryterium wyboru III'!K44&lt;5,m_i_p_k_III_C,)))</f>
        <v>0</v>
      </c>
      <c r="L44" s="101">
        <f>IF(' oferty kryterium wyboru III'!L44&gt;=10,m_i_p_k_III_A,IF(' oferty kryterium wyboru III'!L44&gt;=5,m_i_p_k_III_B,IF(' oferty kryterium wyboru III'!L44&lt;5,m_i_p_k_III_C,)))</f>
        <v>0</v>
      </c>
      <c r="M44" s="101">
        <f>IF(' oferty kryterium wyboru III'!M44&gt;=10,m_i_p_k_III_A,IF(' oferty kryterium wyboru III'!M44&gt;=5,m_i_p_k_III_B,IF(' oferty kryterium wyboru III'!M44&lt;5,m_i_p_k_III_C,)))</f>
        <v>0</v>
      </c>
      <c r="N44" s="101">
        <f>IF(' oferty kryterium wyboru III'!N44&gt;=10,m_i_p_k_III_A,IF(' oferty kryterium wyboru III'!N44&gt;=5,m_i_p_k_III_B,IF(' oferty kryterium wyboru III'!N44&lt;5,m_i_p_k_III_C,)))</f>
        <v>0</v>
      </c>
      <c r="O44" s="101">
        <f>IF(' oferty kryterium wyboru III'!O44&gt;=10,m_i_p_k_III_A,IF(' oferty kryterium wyboru III'!O44&gt;=5,m_i_p_k_III_B,IF(' oferty kryterium wyboru III'!O44&lt;5,m_i_p_k_III_C,)))</f>
        <v>0</v>
      </c>
      <c r="P44" s="101">
        <f>IF(' oferty kryterium wyboru III'!P44&gt;=10,m_i_p_k_III_A,IF(' oferty kryterium wyboru III'!P44&gt;=5,m_i_p_k_III_B,IF(' oferty kryterium wyboru III'!P44&lt;5,m_i_p_k_III_C,)))</f>
        <v>0</v>
      </c>
      <c r="Q44" s="101">
        <f>IF(' oferty kryterium wyboru III'!Q44&gt;=10,m_i_p_k_III_A,IF(' oferty kryterium wyboru III'!Q44&gt;=5,m_i_p_k_III_B,IF(' oferty kryterium wyboru III'!Q44&lt;5,m_i_p_k_III_C,)))</f>
        <v>0</v>
      </c>
      <c r="R44" s="101">
        <f>IF(' oferty kryterium wyboru III'!R44&gt;=10,m_i_p_k_III_A,IF(' oferty kryterium wyboru III'!R44&gt;=5,m_i_p_k_III_B,IF(' oferty kryterium wyboru III'!R44&lt;5,m_i_p_k_III_C,)))</f>
        <v>0</v>
      </c>
      <c r="S44" s="101">
        <f>IF(' oferty kryterium wyboru III'!S44&gt;=10,m_i_p_k_III_A,IF(' oferty kryterium wyboru III'!S44&gt;=5,m_i_p_k_III_B,IF(' oferty kryterium wyboru III'!S44&lt;5,m_i_p_k_III_C,)))</f>
        <v>0</v>
      </c>
      <c r="T44" s="101">
        <f>IF(' oferty kryterium wyboru III'!T44&gt;=10,m_i_p_k_III_A,IF(' oferty kryterium wyboru III'!T44&gt;=5,m_i_p_k_III_B,IF(' oferty kryterium wyboru III'!T44&lt;5,m_i_p_k_III_C,)))</f>
        <v>0</v>
      </c>
      <c r="U44" s="101">
        <f>IF(' oferty kryterium wyboru III'!U44&gt;=10,m_i_p_k_III_A,IF(' oferty kryterium wyboru III'!U44&gt;=5,m_i_p_k_III_B,IF(' oferty kryterium wyboru III'!U44&lt;5,m_i_p_k_III_C,)))</f>
        <v>0</v>
      </c>
      <c r="V44" s="101">
        <f>IF(' oferty kryterium wyboru III'!V44&gt;=10,m_i_p_k_III_A,IF(' oferty kryterium wyboru III'!V44&gt;=5,m_i_p_k_III_B,IF(' oferty kryterium wyboru III'!V44&lt;5,m_i_p_k_III_C,)))</f>
        <v>0</v>
      </c>
      <c r="W44" s="101">
        <f>IF(' oferty kryterium wyboru III'!W44&gt;=10,m_i_p_k_III_A,IF(' oferty kryterium wyboru III'!W44&gt;=5,m_i_p_k_III_B,IF(' oferty kryterium wyboru III'!W44&lt;5,m_i_p_k_III_C,)))</f>
        <v>0</v>
      </c>
      <c r="X44" s="101">
        <f>IF(' oferty kryterium wyboru III'!X44&gt;=10,m_i_p_k_III_A,IF(' oferty kryterium wyboru III'!X44&gt;=5,m_i_p_k_III_B,IF(' oferty kryterium wyboru III'!X44&lt;5,m_i_p_k_III_C,)))</f>
        <v>0</v>
      </c>
      <c r="Y44" s="101">
        <f>IF(' oferty kryterium wyboru III'!Y44&gt;=10,m_i_p_k_III_A,IF(' oferty kryterium wyboru III'!Y44&gt;=5,m_i_p_k_III_B,IF(' oferty kryterium wyboru III'!Y44&lt;5,m_i_p_k_III_C,)))</f>
        <v>0</v>
      </c>
      <c r="Z44" s="101">
        <f>IF(' oferty kryterium wyboru III'!Z44&gt;=10,m_i_p_k_III_A,IF(' oferty kryterium wyboru III'!Z44&gt;=5,m_i_p_k_III_B,IF(' oferty kryterium wyboru III'!Z44&lt;5,m_i_p_k_III_C,)))</f>
        <v>0</v>
      </c>
      <c r="AA44" s="101">
        <f>IF(' oferty kryterium wyboru III'!AA44&gt;=10,m_i_p_k_III_A,IF(' oferty kryterium wyboru III'!AA44&gt;=5,m_i_p_k_III_B,IF(' oferty kryterium wyboru III'!AA44&lt;5,m_i_p_k_III_C,)))</f>
        <v>0</v>
      </c>
      <c r="AB44" s="101">
        <f>IF(' oferty kryterium wyboru III'!AB44&gt;=10,m_i_p_k_III_A,IF(' oferty kryterium wyboru III'!AB44&gt;=5,m_i_p_k_III_B,IF(' oferty kryterium wyboru III'!AB44&lt;5,m_i_p_k_III_C,)))</f>
        <v>0</v>
      </c>
      <c r="AC44" s="101">
        <f>IF(' oferty kryterium wyboru III'!AC44&gt;=10,m_i_p_k_III_A,IF(' oferty kryterium wyboru III'!AC44&gt;=5,m_i_p_k_III_B,IF(' oferty kryterium wyboru III'!AC44&lt;5,m_i_p_k_III_C,)))</f>
        <v>0</v>
      </c>
      <c r="AD44" s="101">
        <f>IF(' oferty kryterium wyboru III'!AD44&gt;=10,m_i_p_k_III_A,IF(' oferty kryterium wyboru III'!AD44&gt;=5,m_i_p_k_III_B,IF(' oferty kryterium wyboru III'!AD44&lt;5,m_i_p_k_III_C,)))</f>
        <v>0</v>
      </c>
      <c r="AE44" s="101">
        <f>IF(' oferty kryterium wyboru III'!AE44&gt;=10,m_i_p_k_III_A,IF(' oferty kryterium wyboru III'!AE44&gt;=5,m_i_p_k_III_B,IF(' oferty kryterium wyboru III'!AE44&lt;5,m_i_p_k_III_C,)))</f>
        <v>0</v>
      </c>
      <c r="AF44" s="101">
        <f>IF(' oferty kryterium wyboru III'!AF44&gt;=10,m_i_p_k_III_A,IF(' oferty kryterium wyboru III'!AF44&gt;=5,m_i_p_k_III_B,IF(' oferty kryterium wyboru III'!AF44&lt;5,m_i_p_k_III_C,)))</f>
        <v>0</v>
      </c>
      <c r="AG44" s="101">
        <f>IF(' oferty kryterium wyboru III'!AG44&gt;=10,m_i_p_k_III_A,IF(' oferty kryterium wyboru III'!AG44&gt;=5,m_i_p_k_III_B,IF(' oferty kryterium wyboru III'!AG44&lt;5,m_i_p_k_III_C,)))</f>
        <v>0</v>
      </c>
    </row>
    <row r="45" spans="1:33" ht="27" customHeight="1">
      <c r="A45" s="60">
        <f>' oferty Cena brutto'!A45</f>
        <v>42</v>
      </c>
      <c r="B45" s="103">
        <f t="shared" si="1"/>
        <v>20</v>
      </c>
      <c r="C45" s="104">
        <f t="shared" si="2"/>
        <v>10</v>
      </c>
      <c r="D45" s="105">
        <f t="shared" si="3"/>
        <v>0</v>
      </c>
      <c r="E45" s="100">
        <f t="shared" si="5"/>
        <v>0</v>
      </c>
      <c r="F45" s="67" t="e">
        <f t="shared" si="4"/>
        <v>#REF!</v>
      </c>
      <c r="G45" s="101">
        <f>IF(' oferty kryterium wyboru III'!G45&gt;=10,m_i_p_k_III_A,IF(' oferty kryterium wyboru III'!G45&gt;=5,m_i_p_k_III_B,IF(' oferty kryterium wyboru III'!G45&lt;5,m_i_p_k_III_C,)))</f>
        <v>0</v>
      </c>
      <c r="H45" s="101">
        <f>IF(' oferty kryterium wyboru III'!H45&gt;=10,m_i_p_k_III_A,IF(' oferty kryterium wyboru III'!H45&gt;=5,m_i_p_k_III_B,IF(' oferty kryterium wyboru III'!H45&lt;5,m_i_p_k_III_C,)))</f>
        <v>0</v>
      </c>
      <c r="I45" s="101">
        <f>IF(' oferty kryterium wyboru III'!I45&gt;=10,m_i_p_k_III_A,IF(' oferty kryterium wyboru III'!I45&gt;=5,m_i_p_k_III_B,IF(' oferty kryterium wyboru III'!I45&lt;5,m_i_p_k_III_C,)))</f>
        <v>0</v>
      </c>
      <c r="J45" s="101">
        <f>IF(' oferty kryterium wyboru III'!J45&gt;=10,m_i_p_k_III_A,IF(' oferty kryterium wyboru III'!J45&gt;=5,m_i_p_k_III_B,IF(' oferty kryterium wyboru III'!J45&lt;5,m_i_p_k_III_C,)))</f>
        <v>0</v>
      </c>
      <c r="K45" s="101">
        <f>IF(' oferty kryterium wyboru III'!K45&gt;=10,m_i_p_k_III_A,IF(' oferty kryterium wyboru III'!K45&gt;=5,m_i_p_k_III_B,IF(' oferty kryterium wyboru III'!K45&lt;5,m_i_p_k_III_C,)))</f>
        <v>0</v>
      </c>
      <c r="L45" s="101">
        <f>IF(' oferty kryterium wyboru III'!L45&gt;=10,m_i_p_k_III_A,IF(' oferty kryterium wyboru III'!L45&gt;=5,m_i_p_k_III_B,IF(' oferty kryterium wyboru III'!L45&lt;5,m_i_p_k_III_C,)))</f>
        <v>0</v>
      </c>
      <c r="M45" s="101">
        <f>IF(' oferty kryterium wyboru III'!M45&gt;=10,m_i_p_k_III_A,IF(' oferty kryterium wyboru III'!M45&gt;=5,m_i_p_k_III_B,IF(' oferty kryterium wyboru III'!M45&lt;5,m_i_p_k_III_C,)))</f>
        <v>0</v>
      </c>
      <c r="N45" s="101">
        <f>IF(' oferty kryterium wyboru III'!N45&gt;=10,m_i_p_k_III_A,IF(' oferty kryterium wyboru III'!N45&gt;=5,m_i_p_k_III_B,IF(' oferty kryterium wyboru III'!N45&lt;5,m_i_p_k_III_C,)))</f>
        <v>0</v>
      </c>
      <c r="O45" s="101">
        <f>IF(' oferty kryterium wyboru III'!O45&gt;=10,m_i_p_k_III_A,IF(' oferty kryterium wyboru III'!O45&gt;=5,m_i_p_k_III_B,IF(' oferty kryterium wyboru III'!O45&lt;5,m_i_p_k_III_C,)))</f>
        <v>0</v>
      </c>
      <c r="P45" s="101">
        <f>IF(' oferty kryterium wyboru III'!P45&gt;=10,m_i_p_k_III_A,IF(' oferty kryterium wyboru III'!P45&gt;=5,m_i_p_k_III_B,IF(' oferty kryterium wyboru III'!P45&lt;5,m_i_p_k_III_C,)))</f>
        <v>0</v>
      </c>
      <c r="Q45" s="101">
        <f>IF(' oferty kryterium wyboru III'!Q45&gt;=10,m_i_p_k_III_A,IF(' oferty kryterium wyboru III'!Q45&gt;=5,m_i_p_k_III_B,IF(' oferty kryterium wyboru III'!Q45&lt;5,m_i_p_k_III_C,)))</f>
        <v>0</v>
      </c>
      <c r="R45" s="101">
        <f>IF(' oferty kryterium wyboru III'!R45&gt;=10,m_i_p_k_III_A,IF(' oferty kryterium wyboru III'!R45&gt;=5,m_i_p_k_III_B,IF(' oferty kryterium wyboru III'!R45&lt;5,m_i_p_k_III_C,)))</f>
        <v>0</v>
      </c>
      <c r="S45" s="101">
        <f>IF(' oferty kryterium wyboru III'!S45&gt;=10,m_i_p_k_III_A,IF(' oferty kryterium wyboru III'!S45&gt;=5,m_i_p_k_III_B,IF(' oferty kryterium wyboru III'!S45&lt;5,m_i_p_k_III_C,)))</f>
        <v>0</v>
      </c>
      <c r="T45" s="101">
        <f>IF(' oferty kryterium wyboru III'!T45&gt;=10,m_i_p_k_III_A,IF(' oferty kryterium wyboru III'!T45&gt;=5,m_i_p_k_III_B,IF(' oferty kryterium wyboru III'!T45&lt;5,m_i_p_k_III_C,)))</f>
        <v>0</v>
      </c>
      <c r="U45" s="101">
        <f>IF(' oferty kryterium wyboru III'!U45&gt;=10,m_i_p_k_III_A,IF(' oferty kryterium wyboru III'!U45&gt;=5,m_i_p_k_III_B,IF(' oferty kryterium wyboru III'!U45&lt;5,m_i_p_k_III_C,)))</f>
        <v>0</v>
      </c>
      <c r="V45" s="101">
        <f>IF(' oferty kryterium wyboru III'!V45&gt;=10,m_i_p_k_III_A,IF(' oferty kryterium wyboru III'!V45&gt;=5,m_i_p_k_III_B,IF(' oferty kryterium wyboru III'!V45&lt;5,m_i_p_k_III_C,)))</f>
        <v>0</v>
      </c>
      <c r="W45" s="101">
        <f>IF(' oferty kryterium wyboru III'!W45&gt;=10,m_i_p_k_III_A,IF(' oferty kryterium wyboru III'!W45&gt;=5,m_i_p_k_III_B,IF(' oferty kryterium wyboru III'!W45&lt;5,m_i_p_k_III_C,)))</f>
        <v>0</v>
      </c>
      <c r="X45" s="101">
        <f>IF(' oferty kryterium wyboru III'!X45&gt;=10,m_i_p_k_III_A,IF(' oferty kryterium wyboru III'!X45&gt;=5,m_i_p_k_III_B,IF(' oferty kryterium wyboru III'!X45&lt;5,m_i_p_k_III_C,)))</f>
        <v>0</v>
      </c>
      <c r="Y45" s="101">
        <f>IF(' oferty kryterium wyboru III'!Y45&gt;=10,m_i_p_k_III_A,IF(' oferty kryterium wyboru III'!Y45&gt;=5,m_i_p_k_III_B,IF(' oferty kryterium wyboru III'!Y45&lt;5,m_i_p_k_III_C,)))</f>
        <v>0</v>
      </c>
      <c r="Z45" s="101">
        <f>IF(' oferty kryterium wyboru III'!Z45&gt;=10,m_i_p_k_III_A,IF(' oferty kryterium wyboru III'!Z45&gt;=5,m_i_p_k_III_B,IF(' oferty kryterium wyboru III'!Z45&lt;5,m_i_p_k_III_C,)))</f>
        <v>0</v>
      </c>
      <c r="AA45" s="101">
        <f>IF(' oferty kryterium wyboru III'!AA45&gt;=10,m_i_p_k_III_A,IF(' oferty kryterium wyboru III'!AA45&gt;=5,m_i_p_k_III_B,IF(' oferty kryterium wyboru III'!AA45&lt;5,m_i_p_k_III_C,)))</f>
        <v>0</v>
      </c>
      <c r="AB45" s="101">
        <f>IF(' oferty kryterium wyboru III'!AB45&gt;=10,m_i_p_k_III_A,IF(' oferty kryterium wyboru III'!AB45&gt;=5,m_i_p_k_III_B,IF(' oferty kryterium wyboru III'!AB45&lt;5,m_i_p_k_III_C,)))</f>
        <v>0</v>
      </c>
      <c r="AC45" s="101">
        <f>IF(' oferty kryterium wyboru III'!AC45&gt;=10,m_i_p_k_III_A,IF(' oferty kryterium wyboru III'!AC45&gt;=5,m_i_p_k_III_B,IF(' oferty kryterium wyboru III'!AC45&lt;5,m_i_p_k_III_C,)))</f>
        <v>0</v>
      </c>
      <c r="AD45" s="101">
        <f>IF(' oferty kryterium wyboru III'!AD45&gt;=10,m_i_p_k_III_A,IF(' oferty kryterium wyboru III'!AD45&gt;=5,m_i_p_k_III_B,IF(' oferty kryterium wyboru III'!AD45&lt;5,m_i_p_k_III_C,)))</f>
        <v>0</v>
      </c>
      <c r="AE45" s="101">
        <f>IF(' oferty kryterium wyboru III'!AE45&gt;=10,m_i_p_k_III_A,IF(' oferty kryterium wyboru III'!AE45&gt;=5,m_i_p_k_III_B,IF(' oferty kryterium wyboru III'!AE45&lt;5,m_i_p_k_III_C,)))</f>
        <v>0</v>
      </c>
      <c r="AF45" s="101">
        <f>IF(' oferty kryterium wyboru III'!AF45&gt;=10,m_i_p_k_III_A,IF(' oferty kryterium wyboru III'!AF45&gt;=5,m_i_p_k_III_B,IF(' oferty kryterium wyboru III'!AF45&lt;5,m_i_p_k_III_C,)))</f>
        <v>0</v>
      </c>
      <c r="AG45" s="101">
        <f>IF(' oferty kryterium wyboru III'!AG45&gt;=10,m_i_p_k_III_A,IF(' oferty kryterium wyboru III'!AG45&gt;=5,m_i_p_k_III_B,IF(' oferty kryterium wyboru III'!AG45&lt;5,m_i_p_k_III_C,)))</f>
        <v>0</v>
      </c>
    </row>
    <row r="46" spans="1:33" ht="27" customHeight="1">
      <c r="A46" s="60">
        <f>' oferty Cena brutto'!A46</f>
        <v>43</v>
      </c>
      <c r="B46" s="103">
        <f t="shared" si="1"/>
        <v>20</v>
      </c>
      <c r="C46" s="104">
        <f t="shared" si="2"/>
        <v>10</v>
      </c>
      <c r="D46" s="105">
        <f t="shared" si="3"/>
        <v>0</v>
      </c>
      <c r="E46" s="100">
        <f t="shared" si="5"/>
        <v>0</v>
      </c>
      <c r="F46" s="67" t="e">
        <f t="shared" si="4"/>
        <v>#REF!</v>
      </c>
      <c r="G46" s="101">
        <f>IF(' oferty kryterium wyboru III'!G46&gt;=10,m_i_p_k_III_A,IF(' oferty kryterium wyboru III'!G46&gt;=5,m_i_p_k_III_B,IF(' oferty kryterium wyboru III'!G46&lt;5,m_i_p_k_III_C,)))</f>
        <v>0</v>
      </c>
      <c r="H46" s="101">
        <f>IF(' oferty kryterium wyboru III'!H46&gt;=10,m_i_p_k_III_A,IF(' oferty kryterium wyboru III'!H46&gt;=5,m_i_p_k_III_B,IF(' oferty kryterium wyboru III'!H46&lt;5,m_i_p_k_III_C,)))</f>
        <v>0</v>
      </c>
      <c r="I46" s="101">
        <f>IF(' oferty kryterium wyboru III'!I46&gt;=10,m_i_p_k_III_A,IF(' oferty kryterium wyboru III'!I46&gt;=5,m_i_p_k_III_B,IF(' oferty kryterium wyboru III'!I46&lt;5,m_i_p_k_III_C,)))</f>
        <v>0</v>
      </c>
      <c r="J46" s="101">
        <f>IF(' oferty kryterium wyboru III'!J46&gt;=10,m_i_p_k_III_A,IF(' oferty kryterium wyboru III'!J46&gt;=5,m_i_p_k_III_B,IF(' oferty kryterium wyboru III'!J46&lt;5,m_i_p_k_III_C,)))</f>
        <v>0</v>
      </c>
      <c r="K46" s="101">
        <f>IF(' oferty kryterium wyboru III'!K46&gt;=10,m_i_p_k_III_A,IF(' oferty kryterium wyboru III'!K46&gt;=5,m_i_p_k_III_B,IF(' oferty kryterium wyboru III'!K46&lt;5,m_i_p_k_III_C,)))</f>
        <v>0</v>
      </c>
      <c r="L46" s="101">
        <f>IF(' oferty kryterium wyboru III'!L46&gt;=10,m_i_p_k_III_A,IF(' oferty kryterium wyboru III'!L46&gt;=5,m_i_p_k_III_B,IF(' oferty kryterium wyboru III'!L46&lt;5,m_i_p_k_III_C,)))</f>
        <v>0</v>
      </c>
      <c r="M46" s="101">
        <f>IF(' oferty kryterium wyboru III'!M46&gt;=10,m_i_p_k_III_A,IF(' oferty kryterium wyboru III'!M46&gt;=5,m_i_p_k_III_B,IF(' oferty kryterium wyboru III'!M46&lt;5,m_i_p_k_III_C,)))</f>
        <v>0</v>
      </c>
      <c r="N46" s="101">
        <f>IF(' oferty kryterium wyboru III'!N46&gt;=10,m_i_p_k_III_A,IF(' oferty kryterium wyboru III'!N46&gt;=5,m_i_p_k_III_B,IF(' oferty kryterium wyboru III'!N46&lt;5,m_i_p_k_III_C,)))</f>
        <v>0</v>
      </c>
      <c r="O46" s="101">
        <f>IF(' oferty kryterium wyboru III'!O46&gt;=10,m_i_p_k_III_A,IF(' oferty kryterium wyboru III'!O46&gt;=5,m_i_p_k_III_B,IF(' oferty kryterium wyboru III'!O46&lt;5,m_i_p_k_III_C,)))</f>
        <v>0</v>
      </c>
      <c r="P46" s="101">
        <f>IF(' oferty kryterium wyboru III'!P46&gt;=10,m_i_p_k_III_A,IF(' oferty kryterium wyboru III'!P46&gt;=5,m_i_p_k_III_B,IF(' oferty kryterium wyboru III'!P46&lt;5,m_i_p_k_III_C,)))</f>
        <v>0</v>
      </c>
      <c r="Q46" s="101">
        <f>IF(' oferty kryterium wyboru III'!Q46&gt;=10,m_i_p_k_III_A,IF(' oferty kryterium wyboru III'!Q46&gt;=5,m_i_p_k_III_B,IF(' oferty kryterium wyboru III'!Q46&lt;5,m_i_p_k_III_C,)))</f>
        <v>0</v>
      </c>
      <c r="R46" s="101">
        <f>IF(' oferty kryterium wyboru III'!R46&gt;=10,m_i_p_k_III_A,IF(' oferty kryterium wyboru III'!R46&gt;=5,m_i_p_k_III_B,IF(' oferty kryterium wyboru III'!R46&lt;5,m_i_p_k_III_C,)))</f>
        <v>0</v>
      </c>
      <c r="S46" s="101">
        <f>IF(' oferty kryterium wyboru III'!S46&gt;=10,m_i_p_k_III_A,IF(' oferty kryterium wyboru III'!S46&gt;=5,m_i_p_k_III_B,IF(' oferty kryterium wyboru III'!S46&lt;5,m_i_p_k_III_C,)))</f>
        <v>0</v>
      </c>
      <c r="T46" s="101">
        <f>IF(' oferty kryterium wyboru III'!T46&gt;=10,m_i_p_k_III_A,IF(' oferty kryterium wyboru III'!T46&gt;=5,m_i_p_k_III_B,IF(' oferty kryterium wyboru III'!T46&lt;5,m_i_p_k_III_C,)))</f>
        <v>0</v>
      </c>
      <c r="U46" s="101">
        <f>IF(' oferty kryterium wyboru III'!U46&gt;=10,m_i_p_k_III_A,IF(' oferty kryterium wyboru III'!U46&gt;=5,m_i_p_k_III_B,IF(' oferty kryterium wyboru III'!U46&lt;5,m_i_p_k_III_C,)))</f>
        <v>0</v>
      </c>
      <c r="V46" s="101">
        <f>IF(' oferty kryterium wyboru III'!V46&gt;=10,m_i_p_k_III_A,IF(' oferty kryterium wyboru III'!V46&gt;=5,m_i_p_k_III_B,IF(' oferty kryterium wyboru III'!V46&lt;5,m_i_p_k_III_C,)))</f>
        <v>0</v>
      </c>
      <c r="W46" s="101">
        <f>IF(' oferty kryterium wyboru III'!W46&gt;=10,m_i_p_k_III_A,IF(' oferty kryterium wyboru III'!W46&gt;=5,m_i_p_k_III_B,IF(' oferty kryterium wyboru III'!W46&lt;5,m_i_p_k_III_C,)))</f>
        <v>0</v>
      </c>
      <c r="X46" s="101">
        <f>IF(' oferty kryterium wyboru III'!X46&gt;=10,m_i_p_k_III_A,IF(' oferty kryterium wyboru III'!X46&gt;=5,m_i_p_k_III_B,IF(' oferty kryterium wyboru III'!X46&lt;5,m_i_p_k_III_C,)))</f>
        <v>0</v>
      </c>
      <c r="Y46" s="101">
        <f>IF(' oferty kryterium wyboru III'!Y46&gt;=10,m_i_p_k_III_A,IF(' oferty kryterium wyboru III'!Y46&gt;=5,m_i_p_k_III_B,IF(' oferty kryterium wyboru III'!Y46&lt;5,m_i_p_k_III_C,)))</f>
        <v>0</v>
      </c>
      <c r="Z46" s="101">
        <f>IF(' oferty kryterium wyboru III'!Z46&gt;=10,m_i_p_k_III_A,IF(' oferty kryterium wyboru III'!Z46&gt;=5,m_i_p_k_III_B,IF(' oferty kryterium wyboru III'!Z46&lt;5,m_i_p_k_III_C,)))</f>
        <v>0</v>
      </c>
      <c r="AA46" s="101">
        <f>IF(' oferty kryterium wyboru III'!AA46&gt;=10,m_i_p_k_III_A,IF(' oferty kryterium wyboru III'!AA46&gt;=5,m_i_p_k_III_B,IF(' oferty kryterium wyboru III'!AA46&lt;5,m_i_p_k_III_C,)))</f>
        <v>0</v>
      </c>
      <c r="AB46" s="101">
        <f>IF(' oferty kryterium wyboru III'!AB46&gt;=10,m_i_p_k_III_A,IF(' oferty kryterium wyboru III'!AB46&gt;=5,m_i_p_k_III_B,IF(' oferty kryterium wyboru III'!AB46&lt;5,m_i_p_k_III_C,)))</f>
        <v>0</v>
      </c>
      <c r="AC46" s="101">
        <f>IF(' oferty kryterium wyboru III'!AC46&gt;=10,m_i_p_k_III_A,IF(' oferty kryterium wyboru III'!AC46&gt;=5,m_i_p_k_III_B,IF(' oferty kryterium wyboru III'!AC46&lt;5,m_i_p_k_III_C,)))</f>
        <v>0</v>
      </c>
      <c r="AD46" s="101">
        <f>IF(' oferty kryterium wyboru III'!AD46&gt;=10,m_i_p_k_III_A,IF(' oferty kryterium wyboru III'!AD46&gt;=5,m_i_p_k_III_B,IF(' oferty kryterium wyboru III'!AD46&lt;5,m_i_p_k_III_C,)))</f>
        <v>0</v>
      </c>
      <c r="AE46" s="101">
        <f>IF(' oferty kryterium wyboru III'!AE46&gt;=10,m_i_p_k_III_A,IF(' oferty kryterium wyboru III'!AE46&gt;=5,m_i_p_k_III_B,IF(' oferty kryterium wyboru III'!AE46&lt;5,m_i_p_k_III_C,)))</f>
        <v>0</v>
      </c>
      <c r="AF46" s="101">
        <f>IF(' oferty kryterium wyboru III'!AF46&gt;=10,m_i_p_k_III_A,IF(' oferty kryterium wyboru III'!AF46&gt;=5,m_i_p_k_III_B,IF(' oferty kryterium wyboru III'!AF46&lt;5,m_i_p_k_III_C,)))</f>
        <v>0</v>
      </c>
      <c r="AG46" s="101">
        <f>IF(' oferty kryterium wyboru III'!AG46&gt;=10,m_i_p_k_III_A,IF(' oferty kryterium wyboru III'!AG46&gt;=5,m_i_p_k_III_B,IF(' oferty kryterium wyboru III'!AG46&lt;5,m_i_p_k_III_C,)))</f>
        <v>0</v>
      </c>
    </row>
    <row r="47" spans="1:33" ht="27" customHeight="1">
      <c r="A47" s="60">
        <f>' oferty Cena brutto'!A47</f>
        <v>44</v>
      </c>
      <c r="B47" s="103">
        <f t="shared" si="1"/>
        <v>20</v>
      </c>
      <c r="C47" s="104">
        <f t="shared" si="2"/>
        <v>10</v>
      </c>
      <c r="D47" s="105">
        <f t="shared" si="3"/>
        <v>0</v>
      </c>
      <c r="E47" s="100">
        <f t="shared" si="5"/>
        <v>0</v>
      </c>
      <c r="F47" s="67" t="e">
        <f t="shared" si="4"/>
        <v>#REF!</v>
      </c>
      <c r="G47" s="101">
        <f>IF(' oferty kryterium wyboru III'!G47&gt;=10,m_i_p_k_III_A,IF(' oferty kryterium wyboru III'!G47&gt;=5,m_i_p_k_III_B,IF(' oferty kryterium wyboru III'!G47&lt;5,m_i_p_k_III_C,)))</f>
        <v>0</v>
      </c>
      <c r="H47" s="101">
        <f>IF(' oferty kryterium wyboru III'!H47&gt;=10,m_i_p_k_III_A,IF(' oferty kryterium wyboru III'!H47&gt;=5,m_i_p_k_III_B,IF(' oferty kryterium wyboru III'!H47&lt;5,m_i_p_k_III_C,)))</f>
        <v>0</v>
      </c>
      <c r="I47" s="101">
        <f>IF(' oferty kryterium wyboru III'!I47&gt;=10,m_i_p_k_III_A,IF(' oferty kryterium wyboru III'!I47&gt;=5,m_i_p_k_III_B,IF(' oferty kryterium wyboru III'!I47&lt;5,m_i_p_k_III_C,)))</f>
        <v>0</v>
      </c>
      <c r="J47" s="101">
        <f>IF(' oferty kryterium wyboru III'!J47&gt;=10,m_i_p_k_III_A,IF(' oferty kryterium wyboru III'!J47&gt;=5,m_i_p_k_III_B,IF(' oferty kryterium wyboru III'!J47&lt;5,m_i_p_k_III_C,)))</f>
        <v>0</v>
      </c>
      <c r="K47" s="101">
        <f>IF(' oferty kryterium wyboru III'!K47&gt;=10,m_i_p_k_III_A,IF(' oferty kryterium wyboru III'!K47&gt;=5,m_i_p_k_III_B,IF(' oferty kryterium wyboru III'!K47&lt;5,m_i_p_k_III_C,)))</f>
        <v>0</v>
      </c>
      <c r="L47" s="101">
        <f>IF(' oferty kryterium wyboru III'!L47&gt;=10,m_i_p_k_III_A,IF(' oferty kryterium wyboru III'!L47&gt;=5,m_i_p_k_III_B,IF(' oferty kryterium wyboru III'!L47&lt;5,m_i_p_k_III_C,)))</f>
        <v>0</v>
      </c>
      <c r="M47" s="101">
        <f>IF(' oferty kryterium wyboru III'!M47&gt;=10,m_i_p_k_III_A,IF(' oferty kryterium wyboru III'!M47&gt;=5,m_i_p_k_III_B,IF(' oferty kryterium wyboru III'!M47&lt;5,m_i_p_k_III_C,)))</f>
        <v>0</v>
      </c>
      <c r="N47" s="101">
        <f>IF(' oferty kryterium wyboru III'!N47&gt;=10,m_i_p_k_III_A,IF(' oferty kryterium wyboru III'!N47&gt;=5,m_i_p_k_III_B,IF(' oferty kryterium wyboru III'!N47&lt;5,m_i_p_k_III_C,)))</f>
        <v>0</v>
      </c>
      <c r="O47" s="101">
        <f>IF(' oferty kryterium wyboru III'!O47&gt;=10,m_i_p_k_III_A,IF(' oferty kryterium wyboru III'!O47&gt;=5,m_i_p_k_III_B,IF(' oferty kryterium wyboru III'!O47&lt;5,m_i_p_k_III_C,)))</f>
        <v>0</v>
      </c>
      <c r="P47" s="101">
        <f>IF(' oferty kryterium wyboru III'!P47&gt;=10,m_i_p_k_III_A,IF(' oferty kryterium wyboru III'!P47&gt;=5,m_i_p_k_III_B,IF(' oferty kryterium wyboru III'!P47&lt;5,m_i_p_k_III_C,)))</f>
        <v>0</v>
      </c>
      <c r="Q47" s="101">
        <f>IF(' oferty kryterium wyboru III'!Q47&gt;=10,m_i_p_k_III_A,IF(' oferty kryterium wyboru III'!Q47&gt;=5,m_i_p_k_III_B,IF(' oferty kryterium wyboru III'!Q47&lt;5,m_i_p_k_III_C,)))</f>
        <v>0</v>
      </c>
      <c r="R47" s="101">
        <f>IF(' oferty kryterium wyboru III'!R47&gt;=10,m_i_p_k_III_A,IF(' oferty kryterium wyboru III'!R47&gt;=5,m_i_p_k_III_B,IF(' oferty kryterium wyboru III'!R47&lt;5,m_i_p_k_III_C,)))</f>
        <v>0</v>
      </c>
      <c r="S47" s="101">
        <f>IF(' oferty kryterium wyboru III'!S47&gt;=10,m_i_p_k_III_A,IF(' oferty kryterium wyboru III'!S47&gt;=5,m_i_p_k_III_B,IF(' oferty kryterium wyboru III'!S47&lt;5,m_i_p_k_III_C,)))</f>
        <v>0</v>
      </c>
      <c r="T47" s="101">
        <f>IF(' oferty kryterium wyboru III'!T47&gt;=10,m_i_p_k_III_A,IF(' oferty kryterium wyboru III'!T47&gt;=5,m_i_p_k_III_B,IF(' oferty kryterium wyboru III'!T47&lt;5,m_i_p_k_III_C,)))</f>
        <v>0</v>
      </c>
      <c r="U47" s="101">
        <f>IF(' oferty kryterium wyboru III'!U47&gt;=10,m_i_p_k_III_A,IF(' oferty kryterium wyboru III'!U47&gt;=5,m_i_p_k_III_B,IF(' oferty kryterium wyboru III'!U47&lt;5,m_i_p_k_III_C,)))</f>
        <v>0</v>
      </c>
      <c r="V47" s="101">
        <f>IF(' oferty kryterium wyboru III'!V47&gt;=10,m_i_p_k_III_A,IF(' oferty kryterium wyboru III'!V47&gt;=5,m_i_p_k_III_B,IF(' oferty kryterium wyboru III'!V47&lt;5,m_i_p_k_III_C,)))</f>
        <v>0</v>
      </c>
      <c r="W47" s="101">
        <f>IF(' oferty kryterium wyboru III'!W47&gt;=10,m_i_p_k_III_A,IF(' oferty kryterium wyboru III'!W47&gt;=5,m_i_p_k_III_B,IF(' oferty kryterium wyboru III'!W47&lt;5,m_i_p_k_III_C,)))</f>
        <v>0</v>
      </c>
      <c r="X47" s="101">
        <f>IF(' oferty kryterium wyboru III'!X47&gt;=10,m_i_p_k_III_A,IF(' oferty kryterium wyboru III'!X47&gt;=5,m_i_p_k_III_B,IF(' oferty kryterium wyboru III'!X47&lt;5,m_i_p_k_III_C,)))</f>
        <v>0</v>
      </c>
      <c r="Y47" s="101">
        <f>IF(' oferty kryterium wyboru III'!Y47&gt;=10,m_i_p_k_III_A,IF(' oferty kryterium wyboru III'!Y47&gt;=5,m_i_p_k_III_B,IF(' oferty kryterium wyboru III'!Y47&lt;5,m_i_p_k_III_C,)))</f>
        <v>0</v>
      </c>
      <c r="Z47" s="101">
        <f>IF(' oferty kryterium wyboru III'!Z47&gt;=10,m_i_p_k_III_A,IF(' oferty kryterium wyboru III'!Z47&gt;=5,m_i_p_k_III_B,IF(' oferty kryterium wyboru III'!Z47&lt;5,m_i_p_k_III_C,)))</f>
        <v>0</v>
      </c>
      <c r="AA47" s="101">
        <f>IF(' oferty kryterium wyboru III'!AA47&gt;=10,m_i_p_k_III_A,IF(' oferty kryterium wyboru III'!AA47&gt;=5,m_i_p_k_III_B,IF(' oferty kryterium wyboru III'!AA47&lt;5,m_i_p_k_III_C,)))</f>
        <v>0</v>
      </c>
      <c r="AB47" s="101">
        <f>IF(' oferty kryterium wyboru III'!AB47&gt;=10,m_i_p_k_III_A,IF(' oferty kryterium wyboru III'!AB47&gt;=5,m_i_p_k_III_B,IF(' oferty kryterium wyboru III'!AB47&lt;5,m_i_p_k_III_C,)))</f>
        <v>0</v>
      </c>
      <c r="AC47" s="101">
        <f>IF(' oferty kryterium wyboru III'!AC47&gt;=10,m_i_p_k_III_A,IF(' oferty kryterium wyboru III'!AC47&gt;=5,m_i_p_k_III_B,IF(' oferty kryterium wyboru III'!AC47&lt;5,m_i_p_k_III_C,)))</f>
        <v>0</v>
      </c>
      <c r="AD47" s="101">
        <f>IF(' oferty kryterium wyboru III'!AD47&gt;=10,m_i_p_k_III_A,IF(' oferty kryterium wyboru III'!AD47&gt;=5,m_i_p_k_III_B,IF(' oferty kryterium wyboru III'!AD47&lt;5,m_i_p_k_III_C,)))</f>
        <v>0</v>
      </c>
      <c r="AE47" s="101">
        <f>IF(' oferty kryterium wyboru III'!AE47&gt;=10,m_i_p_k_III_A,IF(' oferty kryterium wyboru III'!AE47&gt;=5,m_i_p_k_III_B,IF(' oferty kryterium wyboru III'!AE47&lt;5,m_i_p_k_III_C,)))</f>
        <v>0</v>
      </c>
      <c r="AF47" s="101">
        <f>IF(' oferty kryterium wyboru III'!AF47&gt;=10,m_i_p_k_III_A,IF(' oferty kryterium wyboru III'!AF47&gt;=5,m_i_p_k_III_B,IF(' oferty kryterium wyboru III'!AF47&lt;5,m_i_p_k_III_C,)))</f>
        <v>0</v>
      </c>
      <c r="AG47" s="101">
        <f>IF(' oferty kryterium wyboru III'!AG47&gt;=10,m_i_p_k_III_A,IF(' oferty kryterium wyboru III'!AG47&gt;=5,m_i_p_k_III_B,IF(' oferty kryterium wyboru III'!AG47&lt;5,m_i_p_k_III_C,)))</f>
        <v>0</v>
      </c>
    </row>
    <row r="48" spans="1:33" ht="27" customHeight="1">
      <c r="A48" s="60">
        <f>' oferty Cena brutto'!A48</f>
        <v>45</v>
      </c>
      <c r="B48" s="103">
        <f t="shared" si="1"/>
        <v>20</v>
      </c>
      <c r="C48" s="104">
        <f t="shared" si="2"/>
        <v>10</v>
      </c>
      <c r="D48" s="105">
        <f t="shared" si="3"/>
        <v>0</v>
      </c>
      <c r="E48" s="100">
        <f t="shared" si="5"/>
        <v>0</v>
      </c>
      <c r="F48" s="67" t="e">
        <f t="shared" si="4"/>
        <v>#REF!</v>
      </c>
      <c r="G48" s="101">
        <f>IF(' oferty kryterium wyboru III'!G48&gt;=10,m_i_p_k_III_A,IF(' oferty kryterium wyboru III'!G48&gt;=5,m_i_p_k_III_B,IF(' oferty kryterium wyboru III'!G48&lt;5,m_i_p_k_III_C,)))</f>
        <v>0</v>
      </c>
      <c r="H48" s="101">
        <f>IF(' oferty kryterium wyboru III'!H48&gt;=10,m_i_p_k_III_A,IF(' oferty kryterium wyboru III'!H48&gt;=5,m_i_p_k_III_B,IF(' oferty kryterium wyboru III'!H48&lt;5,m_i_p_k_III_C,)))</f>
        <v>0</v>
      </c>
      <c r="I48" s="101">
        <f>IF(' oferty kryterium wyboru III'!I48&gt;=10,m_i_p_k_III_A,IF(' oferty kryterium wyboru III'!I48&gt;=5,m_i_p_k_III_B,IF(' oferty kryterium wyboru III'!I48&lt;5,m_i_p_k_III_C,)))</f>
        <v>0</v>
      </c>
      <c r="J48" s="101">
        <f>IF(' oferty kryterium wyboru III'!J48&gt;=10,m_i_p_k_III_A,IF(' oferty kryterium wyboru III'!J48&gt;=5,m_i_p_k_III_B,IF(' oferty kryterium wyboru III'!J48&lt;5,m_i_p_k_III_C,)))</f>
        <v>0</v>
      </c>
      <c r="K48" s="101">
        <f>IF(' oferty kryterium wyboru III'!K48&gt;=10,m_i_p_k_III_A,IF(' oferty kryterium wyboru III'!K48&gt;=5,m_i_p_k_III_B,IF(' oferty kryterium wyboru III'!K48&lt;5,m_i_p_k_III_C,)))</f>
        <v>0</v>
      </c>
      <c r="L48" s="101">
        <f>IF(' oferty kryterium wyboru III'!L48&gt;=10,m_i_p_k_III_A,IF(' oferty kryterium wyboru III'!L48&gt;=5,m_i_p_k_III_B,IF(' oferty kryterium wyboru III'!L48&lt;5,m_i_p_k_III_C,)))</f>
        <v>0</v>
      </c>
      <c r="M48" s="101">
        <f>IF(' oferty kryterium wyboru III'!M48&gt;=10,m_i_p_k_III_A,IF(' oferty kryterium wyboru III'!M48&gt;=5,m_i_p_k_III_B,IF(' oferty kryterium wyboru III'!M48&lt;5,m_i_p_k_III_C,)))</f>
        <v>0</v>
      </c>
      <c r="N48" s="101">
        <f>IF(' oferty kryterium wyboru III'!N48&gt;=10,m_i_p_k_III_A,IF(' oferty kryterium wyboru III'!N48&gt;=5,m_i_p_k_III_B,IF(' oferty kryterium wyboru III'!N48&lt;5,m_i_p_k_III_C,)))</f>
        <v>0</v>
      </c>
      <c r="O48" s="101">
        <f>IF(' oferty kryterium wyboru III'!O48&gt;=10,m_i_p_k_III_A,IF(' oferty kryterium wyboru III'!O48&gt;=5,m_i_p_k_III_B,IF(' oferty kryterium wyboru III'!O48&lt;5,m_i_p_k_III_C,)))</f>
        <v>0</v>
      </c>
      <c r="P48" s="101">
        <f>IF(' oferty kryterium wyboru III'!P48&gt;=10,m_i_p_k_III_A,IF(' oferty kryterium wyboru III'!P48&gt;=5,m_i_p_k_III_B,IF(' oferty kryterium wyboru III'!P48&lt;5,m_i_p_k_III_C,)))</f>
        <v>0</v>
      </c>
      <c r="Q48" s="101">
        <f>IF(' oferty kryterium wyboru III'!Q48&gt;=10,m_i_p_k_III_A,IF(' oferty kryterium wyboru III'!Q48&gt;=5,m_i_p_k_III_B,IF(' oferty kryterium wyboru III'!Q48&lt;5,m_i_p_k_III_C,)))</f>
        <v>0</v>
      </c>
      <c r="R48" s="101">
        <f>IF(' oferty kryterium wyboru III'!R48&gt;=10,m_i_p_k_III_A,IF(' oferty kryterium wyboru III'!R48&gt;=5,m_i_p_k_III_B,IF(' oferty kryterium wyboru III'!R48&lt;5,m_i_p_k_III_C,)))</f>
        <v>0</v>
      </c>
      <c r="S48" s="101">
        <f>IF(' oferty kryterium wyboru III'!S48&gt;=10,m_i_p_k_III_A,IF(' oferty kryterium wyboru III'!S48&gt;=5,m_i_p_k_III_B,IF(' oferty kryterium wyboru III'!S48&lt;5,m_i_p_k_III_C,)))</f>
        <v>0</v>
      </c>
      <c r="T48" s="101">
        <f>IF(' oferty kryterium wyboru III'!T48&gt;=10,m_i_p_k_III_A,IF(' oferty kryterium wyboru III'!T48&gt;=5,m_i_p_k_III_B,IF(' oferty kryterium wyboru III'!T48&lt;5,m_i_p_k_III_C,)))</f>
        <v>0</v>
      </c>
      <c r="U48" s="101">
        <f>IF(' oferty kryterium wyboru III'!U48&gt;=10,m_i_p_k_III_A,IF(' oferty kryterium wyboru III'!U48&gt;=5,m_i_p_k_III_B,IF(' oferty kryterium wyboru III'!U48&lt;5,m_i_p_k_III_C,)))</f>
        <v>0</v>
      </c>
      <c r="V48" s="101">
        <f>IF(' oferty kryterium wyboru III'!V48&gt;=10,m_i_p_k_III_A,IF(' oferty kryterium wyboru III'!V48&gt;=5,m_i_p_k_III_B,IF(' oferty kryterium wyboru III'!V48&lt;5,m_i_p_k_III_C,)))</f>
        <v>0</v>
      </c>
      <c r="W48" s="101">
        <f>IF(' oferty kryterium wyboru III'!W48&gt;=10,m_i_p_k_III_A,IF(' oferty kryterium wyboru III'!W48&gt;=5,m_i_p_k_III_B,IF(' oferty kryterium wyboru III'!W48&lt;5,m_i_p_k_III_C,)))</f>
        <v>0</v>
      </c>
      <c r="X48" s="101">
        <f>IF(' oferty kryterium wyboru III'!X48&gt;=10,m_i_p_k_III_A,IF(' oferty kryterium wyboru III'!X48&gt;=5,m_i_p_k_III_B,IF(' oferty kryterium wyboru III'!X48&lt;5,m_i_p_k_III_C,)))</f>
        <v>0</v>
      </c>
      <c r="Y48" s="101">
        <f>IF(' oferty kryterium wyboru III'!Y48&gt;=10,m_i_p_k_III_A,IF(' oferty kryterium wyboru III'!Y48&gt;=5,m_i_p_k_III_B,IF(' oferty kryterium wyboru III'!Y48&lt;5,m_i_p_k_III_C,)))</f>
        <v>0</v>
      </c>
      <c r="Z48" s="101">
        <f>IF(' oferty kryterium wyboru III'!Z48&gt;=10,m_i_p_k_III_A,IF(' oferty kryterium wyboru III'!Z48&gt;=5,m_i_p_k_III_B,IF(' oferty kryterium wyboru III'!Z48&lt;5,m_i_p_k_III_C,)))</f>
        <v>0</v>
      </c>
      <c r="AA48" s="101">
        <f>IF(' oferty kryterium wyboru III'!AA48&gt;=10,m_i_p_k_III_A,IF(' oferty kryterium wyboru III'!AA48&gt;=5,m_i_p_k_III_B,IF(' oferty kryterium wyboru III'!AA48&lt;5,m_i_p_k_III_C,)))</f>
        <v>0</v>
      </c>
      <c r="AB48" s="101">
        <f>IF(' oferty kryterium wyboru III'!AB48&gt;=10,m_i_p_k_III_A,IF(' oferty kryterium wyboru III'!AB48&gt;=5,m_i_p_k_III_B,IF(' oferty kryterium wyboru III'!AB48&lt;5,m_i_p_k_III_C,)))</f>
        <v>0</v>
      </c>
      <c r="AC48" s="101">
        <f>IF(' oferty kryterium wyboru III'!AC48&gt;=10,m_i_p_k_III_A,IF(' oferty kryterium wyboru III'!AC48&gt;=5,m_i_p_k_III_B,IF(' oferty kryterium wyboru III'!AC48&lt;5,m_i_p_k_III_C,)))</f>
        <v>0</v>
      </c>
      <c r="AD48" s="101">
        <f>IF(' oferty kryterium wyboru III'!AD48&gt;=10,m_i_p_k_III_A,IF(' oferty kryterium wyboru III'!AD48&gt;=5,m_i_p_k_III_B,IF(' oferty kryterium wyboru III'!AD48&lt;5,m_i_p_k_III_C,)))</f>
        <v>0</v>
      </c>
      <c r="AE48" s="101">
        <f>IF(' oferty kryterium wyboru III'!AE48&gt;=10,m_i_p_k_III_A,IF(' oferty kryterium wyboru III'!AE48&gt;=5,m_i_p_k_III_B,IF(' oferty kryterium wyboru III'!AE48&lt;5,m_i_p_k_III_C,)))</f>
        <v>0</v>
      </c>
      <c r="AF48" s="101">
        <f>IF(' oferty kryterium wyboru III'!AF48&gt;=10,m_i_p_k_III_A,IF(' oferty kryterium wyboru III'!AF48&gt;=5,m_i_p_k_III_B,IF(' oferty kryterium wyboru III'!AF48&lt;5,m_i_p_k_III_C,)))</f>
        <v>0</v>
      </c>
      <c r="AG48" s="101">
        <f>IF(' oferty kryterium wyboru III'!AG48&gt;=10,m_i_p_k_III_A,IF(' oferty kryterium wyboru III'!AG48&gt;=5,m_i_p_k_III_B,IF(' oferty kryterium wyboru III'!AG48&lt;5,m_i_p_k_III_C,)))</f>
        <v>0</v>
      </c>
    </row>
    <row r="49" spans="1:33" ht="27" customHeight="1">
      <c r="A49" s="60">
        <f>' oferty Cena brutto'!A49</f>
        <v>46</v>
      </c>
      <c r="B49" s="103">
        <f t="shared" si="1"/>
        <v>20</v>
      </c>
      <c r="C49" s="104">
        <f t="shared" si="2"/>
        <v>10</v>
      </c>
      <c r="D49" s="105">
        <f t="shared" si="3"/>
        <v>0</v>
      </c>
      <c r="E49" s="100">
        <f t="shared" si="5"/>
        <v>0</v>
      </c>
      <c r="F49" s="67" t="e">
        <f t="shared" si="4"/>
        <v>#REF!</v>
      </c>
      <c r="G49" s="101">
        <f>IF(' oferty kryterium wyboru III'!G49&gt;=10,m_i_p_k_III_A,IF(' oferty kryterium wyboru III'!G49&gt;=5,m_i_p_k_III_B,IF(' oferty kryterium wyboru III'!G49&lt;5,m_i_p_k_III_C,)))</f>
        <v>0</v>
      </c>
      <c r="H49" s="101">
        <f>IF(' oferty kryterium wyboru III'!H49&gt;=10,m_i_p_k_III_A,IF(' oferty kryterium wyboru III'!H49&gt;=5,m_i_p_k_III_B,IF(' oferty kryterium wyboru III'!H49&lt;5,m_i_p_k_III_C,)))</f>
        <v>0</v>
      </c>
      <c r="I49" s="101">
        <f>IF(' oferty kryterium wyboru III'!I49&gt;=10,m_i_p_k_III_A,IF(' oferty kryterium wyboru III'!I49&gt;=5,m_i_p_k_III_B,IF(' oferty kryterium wyboru III'!I49&lt;5,m_i_p_k_III_C,)))</f>
        <v>0</v>
      </c>
      <c r="J49" s="101">
        <f>IF(' oferty kryterium wyboru III'!J49&gt;=10,m_i_p_k_III_A,IF(' oferty kryterium wyboru III'!J49&gt;=5,m_i_p_k_III_B,IF(' oferty kryterium wyboru III'!J49&lt;5,m_i_p_k_III_C,)))</f>
        <v>0</v>
      </c>
      <c r="K49" s="101">
        <f>IF(' oferty kryterium wyboru III'!K49&gt;=10,m_i_p_k_III_A,IF(' oferty kryterium wyboru III'!K49&gt;=5,m_i_p_k_III_B,IF(' oferty kryterium wyboru III'!K49&lt;5,m_i_p_k_III_C,)))</f>
        <v>0</v>
      </c>
      <c r="L49" s="101">
        <f>IF(' oferty kryterium wyboru III'!L49&gt;=10,m_i_p_k_III_A,IF(' oferty kryterium wyboru III'!L49&gt;=5,m_i_p_k_III_B,IF(' oferty kryterium wyboru III'!L49&lt;5,m_i_p_k_III_C,)))</f>
        <v>0</v>
      </c>
      <c r="M49" s="101">
        <f>IF(' oferty kryterium wyboru III'!M49&gt;=10,m_i_p_k_III_A,IF(' oferty kryterium wyboru III'!M49&gt;=5,m_i_p_k_III_B,IF(' oferty kryterium wyboru III'!M49&lt;5,m_i_p_k_III_C,)))</f>
        <v>0</v>
      </c>
      <c r="N49" s="101">
        <f>IF(' oferty kryterium wyboru III'!N49&gt;=10,m_i_p_k_III_A,IF(' oferty kryterium wyboru III'!N49&gt;=5,m_i_p_k_III_B,IF(' oferty kryterium wyboru III'!N49&lt;5,m_i_p_k_III_C,)))</f>
        <v>0</v>
      </c>
      <c r="O49" s="101">
        <f>IF(' oferty kryterium wyboru III'!O49&gt;=10,m_i_p_k_III_A,IF(' oferty kryterium wyboru III'!O49&gt;=5,m_i_p_k_III_B,IF(' oferty kryterium wyboru III'!O49&lt;5,m_i_p_k_III_C,)))</f>
        <v>0</v>
      </c>
      <c r="P49" s="101">
        <f>IF(' oferty kryterium wyboru III'!P49&gt;=10,m_i_p_k_III_A,IF(' oferty kryterium wyboru III'!P49&gt;=5,m_i_p_k_III_B,IF(' oferty kryterium wyboru III'!P49&lt;5,m_i_p_k_III_C,)))</f>
        <v>0</v>
      </c>
      <c r="Q49" s="101">
        <f>IF(' oferty kryterium wyboru III'!Q49&gt;=10,m_i_p_k_III_A,IF(' oferty kryterium wyboru III'!Q49&gt;=5,m_i_p_k_III_B,IF(' oferty kryterium wyboru III'!Q49&lt;5,m_i_p_k_III_C,)))</f>
        <v>0</v>
      </c>
      <c r="R49" s="101">
        <f>IF(' oferty kryterium wyboru III'!R49&gt;=10,m_i_p_k_III_A,IF(' oferty kryterium wyboru III'!R49&gt;=5,m_i_p_k_III_B,IF(' oferty kryterium wyboru III'!R49&lt;5,m_i_p_k_III_C,)))</f>
        <v>0</v>
      </c>
      <c r="S49" s="101">
        <f>IF(' oferty kryterium wyboru III'!S49&gt;=10,m_i_p_k_III_A,IF(' oferty kryterium wyboru III'!S49&gt;=5,m_i_p_k_III_B,IF(' oferty kryterium wyboru III'!S49&lt;5,m_i_p_k_III_C,)))</f>
        <v>0</v>
      </c>
      <c r="T49" s="101">
        <f>IF(' oferty kryterium wyboru III'!T49&gt;=10,m_i_p_k_III_A,IF(' oferty kryterium wyboru III'!T49&gt;=5,m_i_p_k_III_B,IF(' oferty kryterium wyboru III'!T49&lt;5,m_i_p_k_III_C,)))</f>
        <v>0</v>
      </c>
      <c r="U49" s="101">
        <f>IF(' oferty kryterium wyboru III'!U49&gt;=10,m_i_p_k_III_A,IF(' oferty kryterium wyboru III'!U49&gt;=5,m_i_p_k_III_B,IF(' oferty kryterium wyboru III'!U49&lt;5,m_i_p_k_III_C,)))</f>
        <v>0</v>
      </c>
      <c r="V49" s="101">
        <f>IF(' oferty kryterium wyboru III'!V49&gt;=10,m_i_p_k_III_A,IF(' oferty kryterium wyboru III'!V49&gt;=5,m_i_p_k_III_B,IF(' oferty kryterium wyboru III'!V49&lt;5,m_i_p_k_III_C,)))</f>
        <v>0</v>
      </c>
      <c r="W49" s="101">
        <f>IF(' oferty kryterium wyboru III'!W49&gt;=10,m_i_p_k_III_A,IF(' oferty kryterium wyboru III'!W49&gt;=5,m_i_p_k_III_B,IF(' oferty kryterium wyboru III'!W49&lt;5,m_i_p_k_III_C,)))</f>
        <v>0</v>
      </c>
      <c r="X49" s="101">
        <f>IF(' oferty kryterium wyboru III'!X49&gt;=10,m_i_p_k_III_A,IF(' oferty kryterium wyboru III'!X49&gt;=5,m_i_p_k_III_B,IF(' oferty kryterium wyboru III'!X49&lt;5,m_i_p_k_III_C,)))</f>
        <v>0</v>
      </c>
      <c r="Y49" s="101">
        <f>IF(' oferty kryterium wyboru III'!Y49&gt;=10,m_i_p_k_III_A,IF(' oferty kryterium wyboru III'!Y49&gt;=5,m_i_p_k_III_B,IF(' oferty kryterium wyboru III'!Y49&lt;5,m_i_p_k_III_C,)))</f>
        <v>0</v>
      </c>
      <c r="Z49" s="101">
        <f>IF(' oferty kryterium wyboru III'!Z49&gt;=10,m_i_p_k_III_A,IF(' oferty kryterium wyboru III'!Z49&gt;=5,m_i_p_k_III_B,IF(' oferty kryterium wyboru III'!Z49&lt;5,m_i_p_k_III_C,)))</f>
        <v>0</v>
      </c>
      <c r="AA49" s="101">
        <f>IF(' oferty kryterium wyboru III'!AA49&gt;=10,m_i_p_k_III_A,IF(' oferty kryterium wyboru III'!AA49&gt;=5,m_i_p_k_III_B,IF(' oferty kryterium wyboru III'!AA49&lt;5,m_i_p_k_III_C,)))</f>
        <v>0</v>
      </c>
      <c r="AB49" s="101">
        <f>IF(' oferty kryterium wyboru III'!AB49&gt;=10,m_i_p_k_III_A,IF(' oferty kryterium wyboru III'!AB49&gt;=5,m_i_p_k_III_B,IF(' oferty kryterium wyboru III'!AB49&lt;5,m_i_p_k_III_C,)))</f>
        <v>0</v>
      </c>
      <c r="AC49" s="101">
        <f>IF(' oferty kryterium wyboru III'!AC49&gt;=10,m_i_p_k_III_A,IF(' oferty kryterium wyboru III'!AC49&gt;=5,m_i_p_k_III_B,IF(' oferty kryterium wyboru III'!AC49&lt;5,m_i_p_k_III_C,)))</f>
        <v>0</v>
      </c>
      <c r="AD49" s="101">
        <f>IF(' oferty kryterium wyboru III'!AD49&gt;=10,m_i_p_k_III_A,IF(' oferty kryterium wyboru III'!AD49&gt;=5,m_i_p_k_III_B,IF(' oferty kryterium wyboru III'!AD49&lt;5,m_i_p_k_III_C,)))</f>
        <v>0</v>
      </c>
      <c r="AE49" s="101">
        <f>IF(' oferty kryterium wyboru III'!AE49&gt;=10,m_i_p_k_III_A,IF(' oferty kryterium wyboru III'!AE49&gt;=5,m_i_p_k_III_B,IF(' oferty kryterium wyboru III'!AE49&lt;5,m_i_p_k_III_C,)))</f>
        <v>0</v>
      </c>
      <c r="AF49" s="101">
        <f>IF(' oferty kryterium wyboru III'!AF49&gt;=10,m_i_p_k_III_A,IF(' oferty kryterium wyboru III'!AF49&gt;=5,m_i_p_k_III_B,IF(' oferty kryterium wyboru III'!AF49&lt;5,m_i_p_k_III_C,)))</f>
        <v>0</v>
      </c>
      <c r="AG49" s="101">
        <f>IF(' oferty kryterium wyboru III'!AG49&gt;=10,m_i_p_k_III_A,IF(' oferty kryterium wyboru III'!AG49&gt;=5,m_i_p_k_III_B,IF(' oferty kryterium wyboru III'!AG49&lt;5,m_i_p_k_III_C,)))</f>
        <v>0</v>
      </c>
    </row>
    <row r="50" spans="1:33" ht="27" customHeight="1">
      <c r="A50" s="60">
        <f>' oferty Cena brutto'!A50</f>
        <v>47</v>
      </c>
      <c r="B50" s="103">
        <f t="shared" si="1"/>
        <v>20</v>
      </c>
      <c r="C50" s="104">
        <f t="shared" si="2"/>
        <v>10</v>
      </c>
      <c r="D50" s="105">
        <f t="shared" si="3"/>
        <v>0</v>
      </c>
      <c r="E50" s="100">
        <f t="shared" si="5"/>
        <v>0</v>
      </c>
      <c r="F50" s="67" t="e">
        <f t="shared" si="4"/>
        <v>#REF!</v>
      </c>
      <c r="G50" s="101">
        <f>IF(' oferty kryterium wyboru III'!G50&gt;=10,m_i_p_k_III_A,IF(' oferty kryterium wyboru III'!G50&gt;=5,m_i_p_k_III_B,IF(' oferty kryterium wyboru III'!G50&lt;5,m_i_p_k_III_C,)))</f>
        <v>0</v>
      </c>
      <c r="H50" s="101">
        <f>IF(' oferty kryterium wyboru III'!H50&gt;=10,m_i_p_k_III_A,IF(' oferty kryterium wyboru III'!H50&gt;=5,m_i_p_k_III_B,IF(' oferty kryterium wyboru III'!H50&lt;5,m_i_p_k_III_C,)))</f>
        <v>0</v>
      </c>
      <c r="I50" s="101">
        <f>IF(' oferty kryterium wyboru III'!I50&gt;=10,m_i_p_k_III_A,IF(' oferty kryterium wyboru III'!I50&gt;=5,m_i_p_k_III_B,IF(' oferty kryterium wyboru III'!I50&lt;5,m_i_p_k_III_C,)))</f>
        <v>0</v>
      </c>
      <c r="J50" s="101">
        <f>IF(' oferty kryterium wyboru III'!J50&gt;=10,m_i_p_k_III_A,IF(' oferty kryterium wyboru III'!J50&gt;=5,m_i_p_k_III_B,IF(' oferty kryterium wyboru III'!J50&lt;5,m_i_p_k_III_C,)))</f>
        <v>0</v>
      </c>
      <c r="K50" s="101">
        <f>IF(' oferty kryterium wyboru III'!K50&gt;=10,m_i_p_k_III_A,IF(' oferty kryterium wyboru III'!K50&gt;=5,m_i_p_k_III_B,IF(' oferty kryterium wyboru III'!K50&lt;5,m_i_p_k_III_C,)))</f>
        <v>0</v>
      </c>
      <c r="L50" s="101">
        <f>IF(' oferty kryterium wyboru III'!L50&gt;=10,m_i_p_k_III_A,IF(' oferty kryterium wyboru III'!L50&gt;=5,m_i_p_k_III_B,IF(' oferty kryterium wyboru III'!L50&lt;5,m_i_p_k_III_C,)))</f>
        <v>0</v>
      </c>
      <c r="M50" s="101">
        <f>IF(' oferty kryterium wyboru III'!M50&gt;=10,m_i_p_k_III_A,IF(' oferty kryterium wyboru III'!M50&gt;=5,m_i_p_k_III_B,IF(' oferty kryterium wyboru III'!M50&lt;5,m_i_p_k_III_C,)))</f>
        <v>0</v>
      </c>
      <c r="N50" s="101">
        <f>IF(' oferty kryterium wyboru III'!N50&gt;=10,m_i_p_k_III_A,IF(' oferty kryterium wyboru III'!N50&gt;=5,m_i_p_k_III_B,IF(' oferty kryterium wyboru III'!N50&lt;5,m_i_p_k_III_C,)))</f>
        <v>0</v>
      </c>
      <c r="O50" s="101">
        <f>IF(' oferty kryterium wyboru III'!O50&gt;=10,m_i_p_k_III_A,IF(' oferty kryterium wyboru III'!O50&gt;=5,m_i_p_k_III_B,IF(' oferty kryterium wyboru III'!O50&lt;5,m_i_p_k_III_C,)))</f>
        <v>0</v>
      </c>
      <c r="P50" s="101">
        <f>IF(' oferty kryterium wyboru III'!P50&gt;=10,m_i_p_k_III_A,IF(' oferty kryterium wyboru III'!P50&gt;=5,m_i_p_k_III_B,IF(' oferty kryterium wyboru III'!P50&lt;5,m_i_p_k_III_C,)))</f>
        <v>0</v>
      </c>
      <c r="Q50" s="101">
        <f>IF(' oferty kryterium wyboru III'!Q50&gt;=10,m_i_p_k_III_A,IF(' oferty kryterium wyboru III'!Q50&gt;=5,m_i_p_k_III_B,IF(' oferty kryterium wyboru III'!Q50&lt;5,m_i_p_k_III_C,)))</f>
        <v>0</v>
      </c>
      <c r="R50" s="101">
        <f>IF(' oferty kryterium wyboru III'!R50&gt;=10,m_i_p_k_III_A,IF(' oferty kryterium wyboru III'!R50&gt;=5,m_i_p_k_III_B,IF(' oferty kryterium wyboru III'!R50&lt;5,m_i_p_k_III_C,)))</f>
        <v>0</v>
      </c>
      <c r="S50" s="101">
        <f>IF(' oferty kryterium wyboru III'!S50&gt;=10,m_i_p_k_III_A,IF(' oferty kryterium wyboru III'!S50&gt;=5,m_i_p_k_III_B,IF(' oferty kryterium wyboru III'!S50&lt;5,m_i_p_k_III_C,)))</f>
        <v>0</v>
      </c>
      <c r="T50" s="101">
        <f>IF(' oferty kryterium wyboru III'!T50&gt;=10,m_i_p_k_III_A,IF(' oferty kryterium wyboru III'!T50&gt;=5,m_i_p_k_III_B,IF(' oferty kryterium wyboru III'!T50&lt;5,m_i_p_k_III_C,)))</f>
        <v>0</v>
      </c>
      <c r="U50" s="101">
        <f>IF(' oferty kryterium wyboru III'!U50&gt;=10,m_i_p_k_III_A,IF(' oferty kryterium wyboru III'!U50&gt;=5,m_i_p_k_III_B,IF(' oferty kryterium wyboru III'!U50&lt;5,m_i_p_k_III_C,)))</f>
        <v>0</v>
      </c>
      <c r="V50" s="101">
        <f>IF(' oferty kryterium wyboru III'!V50&gt;=10,m_i_p_k_III_A,IF(' oferty kryterium wyboru III'!V50&gt;=5,m_i_p_k_III_B,IF(' oferty kryterium wyboru III'!V50&lt;5,m_i_p_k_III_C,)))</f>
        <v>0</v>
      </c>
      <c r="W50" s="101">
        <f>IF(' oferty kryterium wyboru III'!W50&gt;=10,m_i_p_k_III_A,IF(' oferty kryterium wyboru III'!W50&gt;=5,m_i_p_k_III_B,IF(' oferty kryterium wyboru III'!W50&lt;5,m_i_p_k_III_C,)))</f>
        <v>0</v>
      </c>
      <c r="X50" s="101">
        <f>IF(' oferty kryterium wyboru III'!X50&gt;=10,m_i_p_k_III_A,IF(' oferty kryterium wyboru III'!X50&gt;=5,m_i_p_k_III_B,IF(' oferty kryterium wyboru III'!X50&lt;5,m_i_p_k_III_C,)))</f>
        <v>0</v>
      </c>
      <c r="Y50" s="101">
        <f>IF(' oferty kryterium wyboru III'!Y50&gt;=10,m_i_p_k_III_A,IF(' oferty kryterium wyboru III'!Y50&gt;=5,m_i_p_k_III_B,IF(' oferty kryterium wyboru III'!Y50&lt;5,m_i_p_k_III_C,)))</f>
        <v>0</v>
      </c>
      <c r="Z50" s="101">
        <f>IF(' oferty kryterium wyboru III'!Z50&gt;=10,m_i_p_k_III_A,IF(' oferty kryterium wyboru III'!Z50&gt;=5,m_i_p_k_III_B,IF(' oferty kryterium wyboru III'!Z50&lt;5,m_i_p_k_III_C,)))</f>
        <v>0</v>
      </c>
      <c r="AA50" s="101">
        <f>IF(' oferty kryterium wyboru III'!AA50&gt;=10,m_i_p_k_III_A,IF(' oferty kryterium wyboru III'!AA50&gt;=5,m_i_p_k_III_B,IF(' oferty kryterium wyboru III'!AA50&lt;5,m_i_p_k_III_C,)))</f>
        <v>0</v>
      </c>
      <c r="AB50" s="101">
        <f>IF(' oferty kryterium wyboru III'!AB50&gt;=10,m_i_p_k_III_A,IF(' oferty kryterium wyboru III'!AB50&gt;=5,m_i_p_k_III_B,IF(' oferty kryterium wyboru III'!AB50&lt;5,m_i_p_k_III_C,)))</f>
        <v>0</v>
      </c>
      <c r="AC50" s="101">
        <f>IF(' oferty kryterium wyboru III'!AC50&gt;=10,m_i_p_k_III_A,IF(' oferty kryterium wyboru III'!AC50&gt;=5,m_i_p_k_III_B,IF(' oferty kryterium wyboru III'!AC50&lt;5,m_i_p_k_III_C,)))</f>
        <v>0</v>
      </c>
      <c r="AD50" s="101">
        <f>IF(' oferty kryterium wyboru III'!AD50&gt;=10,m_i_p_k_III_A,IF(' oferty kryterium wyboru III'!AD50&gt;=5,m_i_p_k_III_B,IF(' oferty kryterium wyboru III'!AD50&lt;5,m_i_p_k_III_C,)))</f>
        <v>0</v>
      </c>
      <c r="AE50" s="101">
        <f>IF(' oferty kryterium wyboru III'!AE50&gt;=10,m_i_p_k_III_A,IF(' oferty kryterium wyboru III'!AE50&gt;=5,m_i_p_k_III_B,IF(' oferty kryterium wyboru III'!AE50&lt;5,m_i_p_k_III_C,)))</f>
        <v>0</v>
      </c>
      <c r="AF50" s="101">
        <f>IF(' oferty kryterium wyboru III'!AF50&gt;=10,m_i_p_k_III_A,IF(' oferty kryterium wyboru III'!AF50&gt;=5,m_i_p_k_III_B,IF(' oferty kryterium wyboru III'!AF50&lt;5,m_i_p_k_III_C,)))</f>
        <v>0</v>
      </c>
      <c r="AG50" s="101">
        <f>IF(' oferty kryterium wyboru III'!AG50&gt;=10,m_i_p_k_III_A,IF(' oferty kryterium wyboru III'!AG50&gt;=5,m_i_p_k_III_B,IF(' oferty kryterium wyboru III'!AG50&lt;5,m_i_p_k_III_C,)))</f>
        <v>0</v>
      </c>
    </row>
    <row r="51" spans="1:33" ht="27" customHeight="1">
      <c r="A51" s="60">
        <f>' oferty Cena brutto'!A51</f>
        <v>48</v>
      </c>
      <c r="B51" s="103">
        <f t="shared" si="1"/>
        <v>20</v>
      </c>
      <c r="C51" s="104">
        <f t="shared" si="2"/>
        <v>10</v>
      </c>
      <c r="D51" s="105">
        <f t="shared" si="3"/>
        <v>0</v>
      </c>
      <c r="E51" s="100">
        <f t="shared" si="5"/>
        <v>0</v>
      </c>
      <c r="F51" s="67" t="e">
        <f t="shared" si="4"/>
        <v>#REF!</v>
      </c>
      <c r="G51" s="101">
        <f>IF(' oferty kryterium wyboru III'!G51&gt;=10,m_i_p_k_III_A,IF(' oferty kryterium wyboru III'!G51&gt;=5,m_i_p_k_III_B,IF(' oferty kryterium wyboru III'!G51&lt;5,m_i_p_k_III_C,)))</f>
        <v>0</v>
      </c>
      <c r="H51" s="101">
        <f>IF(' oferty kryterium wyboru III'!H51&gt;=10,m_i_p_k_III_A,IF(' oferty kryterium wyboru III'!H51&gt;=5,m_i_p_k_III_B,IF(' oferty kryterium wyboru III'!H51&lt;5,m_i_p_k_III_C,)))</f>
        <v>0</v>
      </c>
      <c r="I51" s="101">
        <f>IF(' oferty kryterium wyboru III'!I51&gt;=10,m_i_p_k_III_A,IF(' oferty kryterium wyboru III'!I51&gt;=5,m_i_p_k_III_B,IF(' oferty kryterium wyboru III'!I51&lt;5,m_i_p_k_III_C,)))</f>
        <v>0</v>
      </c>
      <c r="J51" s="101">
        <f>IF(' oferty kryterium wyboru III'!J51&gt;=10,m_i_p_k_III_A,IF(' oferty kryterium wyboru III'!J51&gt;=5,m_i_p_k_III_B,IF(' oferty kryterium wyboru III'!J51&lt;5,m_i_p_k_III_C,)))</f>
        <v>0</v>
      </c>
      <c r="K51" s="101">
        <f>IF(' oferty kryterium wyboru III'!K51&gt;=10,m_i_p_k_III_A,IF(' oferty kryterium wyboru III'!K51&gt;=5,m_i_p_k_III_B,IF(' oferty kryterium wyboru III'!K51&lt;5,m_i_p_k_III_C,)))</f>
        <v>0</v>
      </c>
      <c r="L51" s="101">
        <f>IF(' oferty kryterium wyboru III'!L51&gt;=10,m_i_p_k_III_A,IF(' oferty kryterium wyboru III'!L51&gt;=5,m_i_p_k_III_B,IF(' oferty kryterium wyboru III'!L51&lt;5,m_i_p_k_III_C,)))</f>
        <v>0</v>
      </c>
      <c r="M51" s="101">
        <f>IF(' oferty kryterium wyboru III'!M51&gt;=10,m_i_p_k_III_A,IF(' oferty kryterium wyboru III'!M51&gt;=5,m_i_p_k_III_B,IF(' oferty kryterium wyboru III'!M51&lt;5,m_i_p_k_III_C,)))</f>
        <v>0</v>
      </c>
      <c r="N51" s="101">
        <f>IF(' oferty kryterium wyboru III'!N51&gt;=10,m_i_p_k_III_A,IF(' oferty kryterium wyboru III'!N51&gt;=5,m_i_p_k_III_B,IF(' oferty kryterium wyboru III'!N51&lt;5,m_i_p_k_III_C,)))</f>
        <v>0</v>
      </c>
      <c r="O51" s="101">
        <f>IF(' oferty kryterium wyboru III'!O51&gt;=10,m_i_p_k_III_A,IF(' oferty kryterium wyboru III'!O51&gt;=5,m_i_p_k_III_B,IF(' oferty kryterium wyboru III'!O51&lt;5,m_i_p_k_III_C,)))</f>
        <v>0</v>
      </c>
      <c r="P51" s="101">
        <f>IF(' oferty kryterium wyboru III'!P51&gt;=10,m_i_p_k_III_A,IF(' oferty kryterium wyboru III'!P51&gt;=5,m_i_p_k_III_B,IF(' oferty kryterium wyboru III'!P51&lt;5,m_i_p_k_III_C,)))</f>
        <v>0</v>
      </c>
      <c r="Q51" s="101">
        <f>IF(' oferty kryterium wyboru III'!Q51&gt;=10,m_i_p_k_III_A,IF(' oferty kryterium wyboru III'!Q51&gt;=5,m_i_p_k_III_B,IF(' oferty kryterium wyboru III'!Q51&lt;5,m_i_p_k_III_C,)))</f>
        <v>0</v>
      </c>
      <c r="R51" s="101">
        <f>IF(' oferty kryterium wyboru III'!R51&gt;=10,m_i_p_k_III_A,IF(' oferty kryterium wyboru III'!R51&gt;=5,m_i_p_k_III_B,IF(' oferty kryterium wyboru III'!R51&lt;5,m_i_p_k_III_C,)))</f>
        <v>0</v>
      </c>
      <c r="S51" s="101">
        <f>IF(' oferty kryterium wyboru III'!S51&gt;=10,m_i_p_k_III_A,IF(' oferty kryterium wyboru III'!S51&gt;=5,m_i_p_k_III_B,IF(' oferty kryterium wyboru III'!S51&lt;5,m_i_p_k_III_C,)))</f>
        <v>0</v>
      </c>
      <c r="T51" s="101">
        <f>IF(' oferty kryterium wyboru III'!T51&gt;=10,m_i_p_k_III_A,IF(' oferty kryterium wyboru III'!T51&gt;=5,m_i_p_k_III_B,IF(' oferty kryterium wyboru III'!T51&lt;5,m_i_p_k_III_C,)))</f>
        <v>0</v>
      </c>
      <c r="U51" s="101">
        <f>IF(' oferty kryterium wyboru III'!U51&gt;=10,m_i_p_k_III_A,IF(' oferty kryterium wyboru III'!U51&gt;=5,m_i_p_k_III_B,IF(' oferty kryterium wyboru III'!U51&lt;5,m_i_p_k_III_C,)))</f>
        <v>0</v>
      </c>
      <c r="V51" s="101">
        <f>IF(' oferty kryterium wyboru III'!V51&gt;=10,m_i_p_k_III_A,IF(' oferty kryterium wyboru III'!V51&gt;=5,m_i_p_k_III_B,IF(' oferty kryterium wyboru III'!V51&lt;5,m_i_p_k_III_C,)))</f>
        <v>0</v>
      </c>
      <c r="W51" s="101">
        <f>IF(' oferty kryterium wyboru III'!W51&gt;=10,m_i_p_k_III_A,IF(' oferty kryterium wyboru III'!W51&gt;=5,m_i_p_k_III_B,IF(' oferty kryterium wyboru III'!W51&lt;5,m_i_p_k_III_C,)))</f>
        <v>0</v>
      </c>
      <c r="X51" s="101">
        <f>IF(' oferty kryterium wyboru III'!X51&gt;=10,m_i_p_k_III_A,IF(' oferty kryterium wyboru III'!X51&gt;=5,m_i_p_k_III_B,IF(' oferty kryterium wyboru III'!X51&lt;5,m_i_p_k_III_C,)))</f>
        <v>0</v>
      </c>
      <c r="Y51" s="101">
        <f>IF(' oferty kryterium wyboru III'!Y51&gt;=10,m_i_p_k_III_A,IF(' oferty kryterium wyboru III'!Y51&gt;=5,m_i_p_k_III_B,IF(' oferty kryterium wyboru III'!Y51&lt;5,m_i_p_k_III_C,)))</f>
        <v>0</v>
      </c>
      <c r="Z51" s="101">
        <f>IF(' oferty kryterium wyboru III'!Z51&gt;=10,m_i_p_k_III_A,IF(' oferty kryterium wyboru III'!Z51&gt;=5,m_i_p_k_III_B,IF(' oferty kryterium wyboru III'!Z51&lt;5,m_i_p_k_III_C,)))</f>
        <v>0</v>
      </c>
      <c r="AA51" s="101">
        <f>IF(' oferty kryterium wyboru III'!AA51&gt;=10,m_i_p_k_III_A,IF(' oferty kryterium wyboru III'!AA51&gt;=5,m_i_p_k_III_B,IF(' oferty kryterium wyboru III'!AA51&lt;5,m_i_p_k_III_C,)))</f>
        <v>0</v>
      </c>
      <c r="AB51" s="101">
        <f>IF(' oferty kryterium wyboru III'!AB51&gt;=10,m_i_p_k_III_A,IF(' oferty kryterium wyboru III'!AB51&gt;=5,m_i_p_k_III_B,IF(' oferty kryterium wyboru III'!AB51&lt;5,m_i_p_k_III_C,)))</f>
        <v>0</v>
      </c>
      <c r="AC51" s="101">
        <f>IF(' oferty kryterium wyboru III'!AC51&gt;=10,m_i_p_k_III_A,IF(' oferty kryterium wyboru III'!AC51&gt;=5,m_i_p_k_III_B,IF(' oferty kryterium wyboru III'!AC51&lt;5,m_i_p_k_III_C,)))</f>
        <v>0</v>
      </c>
      <c r="AD51" s="101">
        <f>IF(' oferty kryterium wyboru III'!AD51&gt;=10,m_i_p_k_III_A,IF(' oferty kryterium wyboru III'!AD51&gt;=5,m_i_p_k_III_B,IF(' oferty kryterium wyboru III'!AD51&lt;5,m_i_p_k_III_C,)))</f>
        <v>0</v>
      </c>
      <c r="AE51" s="101">
        <f>IF(' oferty kryterium wyboru III'!AE51&gt;=10,m_i_p_k_III_A,IF(' oferty kryterium wyboru III'!AE51&gt;=5,m_i_p_k_III_B,IF(' oferty kryterium wyboru III'!AE51&lt;5,m_i_p_k_III_C,)))</f>
        <v>0</v>
      </c>
      <c r="AF51" s="101">
        <f>IF(' oferty kryterium wyboru III'!AF51&gt;=10,m_i_p_k_III_A,IF(' oferty kryterium wyboru III'!AF51&gt;=5,m_i_p_k_III_B,IF(' oferty kryterium wyboru III'!AF51&lt;5,m_i_p_k_III_C,)))</f>
        <v>0</v>
      </c>
      <c r="AG51" s="101">
        <f>IF(' oferty kryterium wyboru III'!AG51&gt;=10,m_i_p_k_III_A,IF(' oferty kryterium wyboru III'!AG51&gt;=5,m_i_p_k_III_B,IF(' oferty kryterium wyboru III'!AG51&lt;5,m_i_p_k_III_C,)))</f>
        <v>0</v>
      </c>
    </row>
    <row r="52" spans="1:33" ht="27" customHeight="1">
      <c r="A52" s="60">
        <f>' oferty Cena brutto'!A52</f>
        <v>49</v>
      </c>
      <c r="B52" s="103">
        <f t="shared" si="1"/>
        <v>20</v>
      </c>
      <c r="C52" s="104">
        <f t="shared" si="2"/>
        <v>10</v>
      </c>
      <c r="D52" s="105">
        <f t="shared" si="3"/>
        <v>0</v>
      </c>
      <c r="E52" s="100">
        <f t="shared" si="5"/>
        <v>0</v>
      </c>
      <c r="F52" s="67" t="e">
        <f t="shared" si="4"/>
        <v>#REF!</v>
      </c>
      <c r="G52" s="101">
        <f>IF(' oferty kryterium wyboru III'!G52&gt;=10,m_i_p_k_III_A,IF(' oferty kryterium wyboru III'!G52&gt;=5,m_i_p_k_III_B,IF(' oferty kryterium wyboru III'!G52&lt;5,m_i_p_k_III_C,)))</f>
        <v>0</v>
      </c>
      <c r="H52" s="101">
        <f>IF(' oferty kryterium wyboru III'!H52&gt;=10,m_i_p_k_III_A,IF(' oferty kryterium wyboru III'!H52&gt;=5,m_i_p_k_III_B,IF(' oferty kryterium wyboru III'!H52&lt;5,m_i_p_k_III_C,)))</f>
        <v>0</v>
      </c>
      <c r="I52" s="101">
        <f>IF(' oferty kryterium wyboru III'!I52&gt;=10,m_i_p_k_III_A,IF(' oferty kryterium wyboru III'!I52&gt;=5,m_i_p_k_III_B,IF(' oferty kryterium wyboru III'!I52&lt;5,m_i_p_k_III_C,)))</f>
        <v>0</v>
      </c>
      <c r="J52" s="101">
        <f>IF(' oferty kryterium wyboru III'!J52&gt;=10,m_i_p_k_III_A,IF(' oferty kryterium wyboru III'!J52&gt;=5,m_i_p_k_III_B,IF(' oferty kryterium wyboru III'!J52&lt;5,m_i_p_k_III_C,)))</f>
        <v>0</v>
      </c>
      <c r="K52" s="101">
        <f>IF(' oferty kryterium wyboru III'!K52&gt;=10,m_i_p_k_III_A,IF(' oferty kryterium wyboru III'!K52&gt;=5,m_i_p_k_III_B,IF(' oferty kryterium wyboru III'!K52&lt;5,m_i_p_k_III_C,)))</f>
        <v>0</v>
      </c>
      <c r="L52" s="101">
        <f>IF(' oferty kryterium wyboru III'!L52&gt;=10,m_i_p_k_III_A,IF(' oferty kryterium wyboru III'!L52&gt;=5,m_i_p_k_III_B,IF(' oferty kryterium wyboru III'!L52&lt;5,m_i_p_k_III_C,)))</f>
        <v>0</v>
      </c>
      <c r="M52" s="101">
        <f>IF(' oferty kryterium wyboru III'!M52&gt;=10,m_i_p_k_III_A,IF(' oferty kryterium wyboru III'!M52&gt;=5,m_i_p_k_III_B,IF(' oferty kryterium wyboru III'!M52&lt;5,m_i_p_k_III_C,)))</f>
        <v>0</v>
      </c>
      <c r="N52" s="101">
        <f>IF(' oferty kryterium wyboru III'!N52&gt;=10,m_i_p_k_III_A,IF(' oferty kryterium wyboru III'!N52&gt;=5,m_i_p_k_III_B,IF(' oferty kryterium wyboru III'!N52&lt;5,m_i_p_k_III_C,)))</f>
        <v>0</v>
      </c>
      <c r="O52" s="101">
        <f>IF(' oferty kryterium wyboru III'!O52&gt;=10,m_i_p_k_III_A,IF(' oferty kryterium wyboru III'!O52&gt;=5,m_i_p_k_III_B,IF(' oferty kryterium wyboru III'!O52&lt;5,m_i_p_k_III_C,)))</f>
        <v>0</v>
      </c>
      <c r="P52" s="101">
        <f>IF(' oferty kryterium wyboru III'!P52&gt;=10,m_i_p_k_III_A,IF(' oferty kryterium wyboru III'!P52&gt;=5,m_i_p_k_III_B,IF(' oferty kryterium wyboru III'!P52&lt;5,m_i_p_k_III_C,)))</f>
        <v>0</v>
      </c>
      <c r="Q52" s="101">
        <f>IF(' oferty kryterium wyboru III'!Q52&gt;=10,m_i_p_k_III_A,IF(' oferty kryterium wyboru III'!Q52&gt;=5,m_i_p_k_III_B,IF(' oferty kryterium wyboru III'!Q52&lt;5,m_i_p_k_III_C,)))</f>
        <v>0</v>
      </c>
      <c r="R52" s="101">
        <f>IF(' oferty kryterium wyboru III'!R52&gt;=10,m_i_p_k_III_A,IF(' oferty kryterium wyboru III'!R52&gt;=5,m_i_p_k_III_B,IF(' oferty kryterium wyboru III'!R52&lt;5,m_i_p_k_III_C,)))</f>
        <v>0</v>
      </c>
      <c r="S52" s="101">
        <f>IF(' oferty kryterium wyboru III'!S52&gt;=10,m_i_p_k_III_A,IF(' oferty kryterium wyboru III'!S52&gt;=5,m_i_p_k_III_B,IF(' oferty kryterium wyboru III'!S52&lt;5,m_i_p_k_III_C,)))</f>
        <v>0</v>
      </c>
      <c r="T52" s="101">
        <f>IF(' oferty kryterium wyboru III'!T52&gt;=10,m_i_p_k_III_A,IF(' oferty kryterium wyboru III'!T52&gt;=5,m_i_p_k_III_B,IF(' oferty kryterium wyboru III'!T52&lt;5,m_i_p_k_III_C,)))</f>
        <v>0</v>
      </c>
      <c r="U52" s="101">
        <f>IF(' oferty kryterium wyboru III'!U52&gt;=10,m_i_p_k_III_A,IF(' oferty kryterium wyboru III'!U52&gt;=5,m_i_p_k_III_B,IF(' oferty kryterium wyboru III'!U52&lt;5,m_i_p_k_III_C,)))</f>
        <v>0</v>
      </c>
      <c r="V52" s="101">
        <f>IF(' oferty kryterium wyboru III'!V52&gt;=10,m_i_p_k_III_A,IF(' oferty kryterium wyboru III'!V52&gt;=5,m_i_p_k_III_B,IF(' oferty kryterium wyboru III'!V52&lt;5,m_i_p_k_III_C,)))</f>
        <v>0</v>
      </c>
      <c r="W52" s="101">
        <f>IF(' oferty kryterium wyboru III'!W52&gt;=10,m_i_p_k_III_A,IF(' oferty kryterium wyboru III'!W52&gt;=5,m_i_p_k_III_B,IF(' oferty kryterium wyboru III'!W52&lt;5,m_i_p_k_III_C,)))</f>
        <v>0</v>
      </c>
      <c r="X52" s="101">
        <f>IF(' oferty kryterium wyboru III'!X52&gt;=10,m_i_p_k_III_A,IF(' oferty kryterium wyboru III'!X52&gt;=5,m_i_p_k_III_B,IF(' oferty kryterium wyboru III'!X52&lt;5,m_i_p_k_III_C,)))</f>
        <v>0</v>
      </c>
      <c r="Y52" s="101">
        <f>IF(' oferty kryterium wyboru III'!Y52&gt;=10,m_i_p_k_III_A,IF(' oferty kryterium wyboru III'!Y52&gt;=5,m_i_p_k_III_B,IF(' oferty kryterium wyboru III'!Y52&lt;5,m_i_p_k_III_C,)))</f>
        <v>0</v>
      </c>
      <c r="Z52" s="101">
        <f>IF(' oferty kryterium wyboru III'!Z52&gt;=10,m_i_p_k_III_A,IF(' oferty kryterium wyboru III'!Z52&gt;=5,m_i_p_k_III_B,IF(' oferty kryterium wyboru III'!Z52&lt;5,m_i_p_k_III_C,)))</f>
        <v>0</v>
      </c>
      <c r="AA52" s="101">
        <f>IF(' oferty kryterium wyboru III'!AA52&gt;=10,m_i_p_k_III_A,IF(' oferty kryterium wyboru III'!AA52&gt;=5,m_i_p_k_III_B,IF(' oferty kryterium wyboru III'!AA52&lt;5,m_i_p_k_III_C,)))</f>
        <v>0</v>
      </c>
      <c r="AB52" s="101">
        <f>IF(' oferty kryterium wyboru III'!AB52&gt;=10,m_i_p_k_III_A,IF(' oferty kryterium wyboru III'!AB52&gt;=5,m_i_p_k_III_B,IF(' oferty kryterium wyboru III'!AB52&lt;5,m_i_p_k_III_C,)))</f>
        <v>0</v>
      </c>
      <c r="AC52" s="101">
        <f>IF(' oferty kryterium wyboru III'!AC52&gt;=10,m_i_p_k_III_A,IF(' oferty kryterium wyboru III'!AC52&gt;=5,m_i_p_k_III_B,IF(' oferty kryterium wyboru III'!AC52&lt;5,m_i_p_k_III_C,)))</f>
        <v>0</v>
      </c>
      <c r="AD52" s="101">
        <f>IF(' oferty kryterium wyboru III'!AD52&gt;=10,m_i_p_k_III_A,IF(' oferty kryterium wyboru III'!AD52&gt;=5,m_i_p_k_III_B,IF(' oferty kryterium wyboru III'!AD52&lt;5,m_i_p_k_III_C,)))</f>
        <v>0</v>
      </c>
      <c r="AE52" s="101">
        <f>IF(' oferty kryterium wyboru III'!AE52&gt;=10,m_i_p_k_III_A,IF(' oferty kryterium wyboru III'!AE52&gt;=5,m_i_p_k_III_B,IF(' oferty kryterium wyboru III'!AE52&lt;5,m_i_p_k_III_C,)))</f>
        <v>0</v>
      </c>
      <c r="AF52" s="101">
        <f>IF(' oferty kryterium wyboru III'!AF52&gt;=10,m_i_p_k_III_A,IF(' oferty kryterium wyboru III'!AF52&gt;=5,m_i_p_k_III_B,IF(' oferty kryterium wyboru III'!AF52&lt;5,m_i_p_k_III_C,)))</f>
        <v>0</v>
      </c>
      <c r="AG52" s="101">
        <f>IF(' oferty kryterium wyboru III'!AG52&gt;=10,m_i_p_k_III_A,IF(' oferty kryterium wyboru III'!AG52&gt;=5,m_i_p_k_III_B,IF(' oferty kryterium wyboru III'!AG52&lt;5,m_i_p_k_III_C,)))</f>
        <v>0</v>
      </c>
    </row>
    <row r="53" spans="1:33" ht="27" customHeight="1">
      <c r="A53" s="60">
        <f>' oferty Cena brutto'!A53</f>
        <v>50</v>
      </c>
      <c r="B53" s="103">
        <f t="shared" si="1"/>
        <v>20</v>
      </c>
      <c r="C53" s="104">
        <f t="shared" si="2"/>
        <v>10</v>
      </c>
      <c r="D53" s="105">
        <f t="shared" si="3"/>
        <v>0</v>
      </c>
      <c r="E53" s="100">
        <f t="shared" si="5"/>
        <v>0</v>
      </c>
      <c r="F53" s="67" t="e">
        <f t="shared" si="4"/>
        <v>#REF!</v>
      </c>
      <c r="G53" s="101">
        <f>IF(' oferty kryterium wyboru III'!G53&gt;=10,m_i_p_k_III_A,IF(' oferty kryterium wyboru III'!G53&gt;=5,m_i_p_k_III_B,IF(' oferty kryterium wyboru III'!G53&lt;5,m_i_p_k_III_C,)))</f>
        <v>0</v>
      </c>
      <c r="H53" s="101">
        <f>IF(' oferty kryterium wyboru III'!H53&gt;=10,m_i_p_k_III_A,IF(' oferty kryterium wyboru III'!H53&gt;=5,m_i_p_k_III_B,IF(' oferty kryterium wyboru III'!H53&lt;5,m_i_p_k_III_C,)))</f>
        <v>0</v>
      </c>
      <c r="I53" s="101">
        <f>IF(' oferty kryterium wyboru III'!I53&gt;=10,m_i_p_k_III_A,IF(' oferty kryterium wyboru III'!I53&gt;=5,m_i_p_k_III_B,IF(' oferty kryterium wyboru III'!I53&lt;5,m_i_p_k_III_C,)))</f>
        <v>0</v>
      </c>
      <c r="J53" s="101">
        <f>IF(' oferty kryterium wyboru III'!J53&gt;=10,m_i_p_k_III_A,IF(' oferty kryterium wyboru III'!J53&gt;=5,m_i_p_k_III_B,IF(' oferty kryterium wyboru III'!J53&lt;5,m_i_p_k_III_C,)))</f>
        <v>0</v>
      </c>
      <c r="K53" s="101">
        <f>IF(' oferty kryterium wyboru III'!K53&gt;=10,m_i_p_k_III_A,IF(' oferty kryterium wyboru III'!K53&gt;=5,m_i_p_k_III_B,IF(' oferty kryterium wyboru III'!K53&lt;5,m_i_p_k_III_C,)))</f>
        <v>0</v>
      </c>
      <c r="L53" s="101">
        <f>IF(' oferty kryterium wyboru III'!L53&gt;=10,m_i_p_k_III_A,IF(' oferty kryterium wyboru III'!L53&gt;=5,m_i_p_k_III_B,IF(' oferty kryterium wyboru III'!L53&lt;5,m_i_p_k_III_C,)))</f>
        <v>0</v>
      </c>
      <c r="M53" s="101">
        <f>IF(' oferty kryterium wyboru III'!M53&gt;=10,m_i_p_k_III_A,IF(' oferty kryterium wyboru III'!M53&gt;=5,m_i_p_k_III_B,IF(' oferty kryterium wyboru III'!M53&lt;5,m_i_p_k_III_C,)))</f>
        <v>0</v>
      </c>
      <c r="N53" s="101">
        <f>IF(' oferty kryterium wyboru III'!N53&gt;=10,m_i_p_k_III_A,IF(' oferty kryterium wyboru III'!N53&gt;=5,m_i_p_k_III_B,IF(' oferty kryterium wyboru III'!N53&lt;5,m_i_p_k_III_C,)))</f>
        <v>0</v>
      </c>
      <c r="O53" s="101">
        <f>IF(' oferty kryterium wyboru III'!O53&gt;=10,m_i_p_k_III_A,IF(' oferty kryterium wyboru III'!O53&gt;=5,m_i_p_k_III_B,IF(' oferty kryterium wyboru III'!O53&lt;5,m_i_p_k_III_C,)))</f>
        <v>0</v>
      </c>
      <c r="P53" s="101">
        <f>IF(' oferty kryterium wyboru III'!P53&gt;=10,m_i_p_k_III_A,IF(' oferty kryterium wyboru III'!P53&gt;=5,m_i_p_k_III_B,IF(' oferty kryterium wyboru III'!P53&lt;5,m_i_p_k_III_C,)))</f>
        <v>0</v>
      </c>
      <c r="Q53" s="101">
        <f>IF(' oferty kryterium wyboru III'!Q53&gt;=10,m_i_p_k_III_A,IF(' oferty kryterium wyboru III'!Q53&gt;=5,m_i_p_k_III_B,IF(' oferty kryterium wyboru III'!Q53&lt;5,m_i_p_k_III_C,)))</f>
        <v>0</v>
      </c>
      <c r="R53" s="101">
        <f>IF(' oferty kryterium wyboru III'!R53&gt;=10,m_i_p_k_III_A,IF(' oferty kryterium wyboru III'!R53&gt;=5,m_i_p_k_III_B,IF(' oferty kryterium wyboru III'!R53&lt;5,m_i_p_k_III_C,)))</f>
        <v>0</v>
      </c>
      <c r="S53" s="101">
        <f>IF(' oferty kryterium wyboru III'!S53&gt;=10,m_i_p_k_III_A,IF(' oferty kryterium wyboru III'!S53&gt;=5,m_i_p_k_III_B,IF(' oferty kryterium wyboru III'!S53&lt;5,m_i_p_k_III_C,)))</f>
        <v>0</v>
      </c>
      <c r="T53" s="101">
        <f>IF(' oferty kryterium wyboru III'!T53&gt;=10,m_i_p_k_III_A,IF(' oferty kryterium wyboru III'!T53&gt;=5,m_i_p_k_III_B,IF(' oferty kryterium wyboru III'!T53&lt;5,m_i_p_k_III_C,)))</f>
        <v>0</v>
      </c>
      <c r="U53" s="101">
        <f>IF(' oferty kryterium wyboru III'!U53&gt;=10,m_i_p_k_III_A,IF(' oferty kryterium wyboru III'!U53&gt;=5,m_i_p_k_III_B,IF(' oferty kryterium wyboru III'!U53&lt;5,m_i_p_k_III_C,)))</f>
        <v>0</v>
      </c>
      <c r="V53" s="101">
        <f>IF(' oferty kryterium wyboru III'!V53&gt;=10,m_i_p_k_III_A,IF(' oferty kryterium wyboru III'!V53&gt;=5,m_i_p_k_III_B,IF(' oferty kryterium wyboru III'!V53&lt;5,m_i_p_k_III_C,)))</f>
        <v>0</v>
      </c>
      <c r="W53" s="101">
        <f>IF(' oferty kryterium wyboru III'!W53&gt;=10,m_i_p_k_III_A,IF(' oferty kryterium wyboru III'!W53&gt;=5,m_i_p_k_III_B,IF(' oferty kryterium wyboru III'!W53&lt;5,m_i_p_k_III_C,)))</f>
        <v>0</v>
      </c>
      <c r="X53" s="101">
        <f>IF(' oferty kryterium wyboru III'!X53&gt;=10,m_i_p_k_III_A,IF(' oferty kryterium wyboru III'!X53&gt;=5,m_i_p_k_III_B,IF(' oferty kryterium wyboru III'!X53&lt;5,m_i_p_k_III_C,)))</f>
        <v>0</v>
      </c>
      <c r="Y53" s="101">
        <f>IF(' oferty kryterium wyboru III'!Y53&gt;=10,m_i_p_k_III_A,IF(' oferty kryterium wyboru III'!Y53&gt;=5,m_i_p_k_III_B,IF(' oferty kryterium wyboru III'!Y53&lt;5,m_i_p_k_III_C,)))</f>
        <v>0</v>
      </c>
      <c r="Z53" s="101">
        <f>IF(' oferty kryterium wyboru III'!Z53&gt;=10,m_i_p_k_III_A,IF(' oferty kryterium wyboru III'!Z53&gt;=5,m_i_p_k_III_B,IF(' oferty kryterium wyboru III'!Z53&lt;5,m_i_p_k_III_C,)))</f>
        <v>0</v>
      </c>
      <c r="AA53" s="101">
        <f>IF(' oferty kryterium wyboru III'!AA53&gt;=10,m_i_p_k_III_A,IF(' oferty kryterium wyboru III'!AA53&gt;=5,m_i_p_k_III_B,IF(' oferty kryterium wyboru III'!AA53&lt;5,m_i_p_k_III_C,)))</f>
        <v>0</v>
      </c>
      <c r="AB53" s="101">
        <f>IF(' oferty kryterium wyboru III'!AB53&gt;=10,m_i_p_k_III_A,IF(' oferty kryterium wyboru III'!AB53&gt;=5,m_i_p_k_III_B,IF(' oferty kryterium wyboru III'!AB53&lt;5,m_i_p_k_III_C,)))</f>
        <v>0</v>
      </c>
      <c r="AC53" s="101">
        <f>IF(' oferty kryterium wyboru III'!AC53&gt;=10,m_i_p_k_III_A,IF(' oferty kryterium wyboru III'!AC53&gt;=5,m_i_p_k_III_B,IF(' oferty kryterium wyboru III'!AC53&lt;5,m_i_p_k_III_C,)))</f>
        <v>0</v>
      </c>
      <c r="AD53" s="101">
        <f>IF(' oferty kryterium wyboru III'!AD53&gt;=10,m_i_p_k_III_A,IF(' oferty kryterium wyboru III'!AD53&gt;=5,m_i_p_k_III_B,IF(' oferty kryterium wyboru III'!AD53&lt;5,m_i_p_k_III_C,)))</f>
        <v>0</v>
      </c>
      <c r="AE53" s="101">
        <f>IF(' oferty kryterium wyboru III'!AE53&gt;=10,m_i_p_k_III_A,IF(' oferty kryterium wyboru III'!AE53&gt;=5,m_i_p_k_III_B,IF(' oferty kryterium wyboru III'!AE53&lt;5,m_i_p_k_III_C,)))</f>
        <v>0</v>
      </c>
      <c r="AF53" s="101">
        <f>IF(' oferty kryterium wyboru III'!AF53&gt;=10,m_i_p_k_III_A,IF(' oferty kryterium wyboru III'!AF53&gt;=5,m_i_p_k_III_B,IF(' oferty kryterium wyboru III'!AF53&lt;5,m_i_p_k_III_C,)))</f>
        <v>0</v>
      </c>
      <c r="AG53" s="101">
        <f>IF(' oferty kryterium wyboru III'!AG53&gt;=10,m_i_p_k_III_A,IF(' oferty kryterium wyboru III'!AG53&gt;=5,m_i_p_k_III_B,IF(' oferty kryterium wyboru III'!AG53&lt;5,m_i_p_k_III_C,)))</f>
        <v>0</v>
      </c>
    </row>
    <row r="54" spans="1:33" ht="27" customHeight="1">
      <c r="A54" s="60">
        <f>' oferty Cena brutto'!A54</f>
        <v>51</v>
      </c>
      <c r="B54" s="103">
        <f t="shared" si="1"/>
        <v>20</v>
      </c>
      <c r="C54" s="104">
        <f t="shared" si="2"/>
        <v>10</v>
      </c>
      <c r="D54" s="105">
        <f t="shared" si="3"/>
        <v>0</v>
      </c>
      <c r="E54" s="100">
        <f t="shared" si="5"/>
        <v>0</v>
      </c>
      <c r="F54" s="67" t="e">
        <f t="shared" si="4"/>
        <v>#REF!</v>
      </c>
      <c r="G54" s="101">
        <f>IF(' oferty kryterium wyboru III'!G54&gt;=10,m_i_p_k_III_A,IF(' oferty kryterium wyboru III'!G54&gt;=5,m_i_p_k_III_B,IF(' oferty kryterium wyboru III'!G54&lt;5,m_i_p_k_III_C,)))</f>
        <v>0</v>
      </c>
      <c r="H54" s="101">
        <f>IF(' oferty kryterium wyboru III'!H54&gt;=10,m_i_p_k_III_A,IF(' oferty kryterium wyboru III'!H54&gt;=5,m_i_p_k_III_B,IF(' oferty kryterium wyboru III'!H54&lt;5,m_i_p_k_III_C,)))</f>
        <v>0</v>
      </c>
      <c r="I54" s="101">
        <f>IF(' oferty kryterium wyboru III'!I54&gt;=10,m_i_p_k_III_A,IF(' oferty kryterium wyboru III'!I54&gt;=5,m_i_p_k_III_B,IF(' oferty kryterium wyboru III'!I54&lt;5,m_i_p_k_III_C,)))</f>
        <v>0</v>
      </c>
      <c r="J54" s="101">
        <f>IF(' oferty kryterium wyboru III'!J54&gt;=10,m_i_p_k_III_A,IF(' oferty kryterium wyboru III'!J54&gt;=5,m_i_p_k_III_B,IF(' oferty kryterium wyboru III'!J54&lt;5,m_i_p_k_III_C,)))</f>
        <v>0</v>
      </c>
      <c r="K54" s="101">
        <f>IF(' oferty kryterium wyboru III'!K54&gt;=10,m_i_p_k_III_A,IF(' oferty kryterium wyboru III'!K54&gt;=5,m_i_p_k_III_B,IF(' oferty kryterium wyboru III'!K54&lt;5,m_i_p_k_III_C,)))</f>
        <v>0</v>
      </c>
      <c r="L54" s="101">
        <f>IF(' oferty kryterium wyboru III'!L54&gt;=10,m_i_p_k_III_A,IF(' oferty kryterium wyboru III'!L54&gt;=5,m_i_p_k_III_B,IF(' oferty kryterium wyboru III'!L54&lt;5,m_i_p_k_III_C,)))</f>
        <v>0</v>
      </c>
      <c r="M54" s="101">
        <f>IF(' oferty kryterium wyboru III'!M54&gt;=10,m_i_p_k_III_A,IF(' oferty kryterium wyboru III'!M54&gt;=5,m_i_p_k_III_B,IF(' oferty kryterium wyboru III'!M54&lt;5,m_i_p_k_III_C,)))</f>
        <v>0</v>
      </c>
      <c r="N54" s="101">
        <f>IF(' oferty kryterium wyboru III'!N54&gt;=10,m_i_p_k_III_A,IF(' oferty kryterium wyboru III'!N54&gt;=5,m_i_p_k_III_B,IF(' oferty kryterium wyboru III'!N54&lt;5,m_i_p_k_III_C,)))</f>
        <v>0</v>
      </c>
      <c r="O54" s="101">
        <f>IF(' oferty kryterium wyboru III'!O54&gt;=10,m_i_p_k_III_A,IF(' oferty kryterium wyboru III'!O54&gt;=5,m_i_p_k_III_B,IF(' oferty kryterium wyboru III'!O54&lt;5,m_i_p_k_III_C,)))</f>
        <v>0</v>
      </c>
      <c r="P54" s="101">
        <f>IF(' oferty kryterium wyboru III'!P54&gt;=10,m_i_p_k_III_A,IF(' oferty kryterium wyboru III'!P54&gt;=5,m_i_p_k_III_B,IF(' oferty kryterium wyboru III'!P54&lt;5,m_i_p_k_III_C,)))</f>
        <v>0</v>
      </c>
      <c r="Q54" s="101">
        <f>IF(' oferty kryterium wyboru III'!Q54&gt;=10,m_i_p_k_III_A,IF(' oferty kryterium wyboru III'!Q54&gt;=5,m_i_p_k_III_B,IF(' oferty kryterium wyboru III'!Q54&lt;5,m_i_p_k_III_C,)))</f>
        <v>0</v>
      </c>
      <c r="R54" s="101">
        <f>IF(' oferty kryterium wyboru III'!R54&gt;=10,m_i_p_k_III_A,IF(' oferty kryterium wyboru III'!R54&gt;=5,m_i_p_k_III_B,IF(' oferty kryterium wyboru III'!R54&lt;5,m_i_p_k_III_C,)))</f>
        <v>0</v>
      </c>
      <c r="S54" s="101">
        <f>IF(' oferty kryterium wyboru III'!S54&gt;=10,m_i_p_k_III_A,IF(' oferty kryterium wyboru III'!S54&gt;=5,m_i_p_k_III_B,IF(' oferty kryterium wyboru III'!S54&lt;5,m_i_p_k_III_C,)))</f>
        <v>0</v>
      </c>
      <c r="T54" s="101">
        <f>IF(' oferty kryterium wyboru III'!T54&gt;=10,m_i_p_k_III_A,IF(' oferty kryterium wyboru III'!T54&gt;=5,m_i_p_k_III_B,IF(' oferty kryterium wyboru III'!T54&lt;5,m_i_p_k_III_C,)))</f>
        <v>0</v>
      </c>
      <c r="U54" s="101">
        <f>IF(' oferty kryterium wyboru III'!U54&gt;=10,m_i_p_k_III_A,IF(' oferty kryterium wyboru III'!U54&gt;=5,m_i_p_k_III_B,IF(' oferty kryterium wyboru III'!U54&lt;5,m_i_p_k_III_C,)))</f>
        <v>0</v>
      </c>
      <c r="V54" s="101">
        <f>IF(' oferty kryterium wyboru III'!V54&gt;=10,m_i_p_k_III_A,IF(' oferty kryterium wyboru III'!V54&gt;=5,m_i_p_k_III_B,IF(' oferty kryterium wyboru III'!V54&lt;5,m_i_p_k_III_C,)))</f>
        <v>0</v>
      </c>
      <c r="W54" s="101">
        <f>IF(' oferty kryterium wyboru III'!W54&gt;=10,m_i_p_k_III_A,IF(' oferty kryterium wyboru III'!W54&gt;=5,m_i_p_k_III_B,IF(' oferty kryterium wyboru III'!W54&lt;5,m_i_p_k_III_C,)))</f>
        <v>0</v>
      </c>
      <c r="X54" s="101">
        <f>IF(' oferty kryterium wyboru III'!X54&gt;=10,m_i_p_k_III_A,IF(' oferty kryterium wyboru III'!X54&gt;=5,m_i_p_k_III_B,IF(' oferty kryterium wyboru III'!X54&lt;5,m_i_p_k_III_C,)))</f>
        <v>0</v>
      </c>
      <c r="Y54" s="101">
        <f>IF(' oferty kryterium wyboru III'!Y54&gt;=10,m_i_p_k_III_A,IF(' oferty kryterium wyboru III'!Y54&gt;=5,m_i_p_k_III_B,IF(' oferty kryterium wyboru III'!Y54&lt;5,m_i_p_k_III_C,)))</f>
        <v>0</v>
      </c>
      <c r="Z54" s="101">
        <f>IF(' oferty kryterium wyboru III'!Z54&gt;=10,m_i_p_k_III_A,IF(' oferty kryterium wyboru III'!Z54&gt;=5,m_i_p_k_III_B,IF(' oferty kryterium wyboru III'!Z54&lt;5,m_i_p_k_III_C,)))</f>
        <v>0</v>
      </c>
      <c r="AA54" s="101">
        <f>IF(' oferty kryterium wyboru III'!AA54&gt;=10,m_i_p_k_III_A,IF(' oferty kryterium wyboru III'!AA54&gt;=5,m_i_p_k_III_B,IF(' oferty kryterium wyboru III'!AA54&lt;5,m_i_p_k_III_C,)))</f>
        <v>0</v>
      </c>
      <c r="AB54" s="101">
        <f>IF(' oferty kryterium wyboru III'!AB54&gt;=10,m_i_p_k_III_A,IF(' oferty kryterium wyboru III'!AB54&gt;=5,m_i_p_k_III_B,IF(' oferty kryterium wyboru III'!AB54&lt;5,m_i_p_k_III_C,)))</f>
        <v>0</v>
      </c>
      <c r="AC54" s="101">
        <f>IF(' oferty kryterium wyboru III'!AC54&gt;=10,m_i_p_k_III_A,IF(' oferty kryterium wyboru III'!AC54&gt;=5,m_i_p_k_III_B,IF(' oferty kryterium wyboru III'!AC54&lt;5,m_i_p_k_III_C,)))</f>
        <v>0</v>
      </c>
      <c r="AD54" s="101">
        <f>IF(' oferty kryterium wyboru III'!AD54&gt;=10,m_i_p_k_III_A,IF(' oferty kryterium wyboru III'!AD54&gt;=5,m_i_p_k_III_B,IF(' oferty kryterium wyboru III'!AD54&lt;5,m_i_p_k_III_C,)))</f>
        <v>0</v>
      </c>
      <c r="AE54" s="101">
        <f>IF(' oferty kryterium wyboru III'!AE54&gt;=10,m_i_p_k_III_A,IF(' oferty kryterium wyboru III'!AE54&gt;=5,m_i_p_k_III_B,IF(' oferty kryterium wyboru III'!AE54&lt;5,m_i_p_k_III_C,)))</f>
        <v>0</v>
      </c>
      <c r="AF54" s="101">
        <f>IF(' oferty kryterium wyboru III'!AF54&gt;=10,m_i_p_k_III_A,IF(' oferty kryterium wyboru III'!AF54&gt;=5,m_i_p_k_III_B,IF(' oferty kryterium wyboru III'!AF54&lt;5,m_i_p_k_III_C,)))</f>
        <v>0</v>
      </c>
      <c r="AG54" s="101">
        <f>IF(' oferty kryterium wyboru III'!AG54&gt;=10,m_i_p_k_III_A,IF(' oferty kryterium wyboru III'!AG54&gt;=5,m_i_p_k_III_B,IF(' oferty kryterium wyboru III'!AG54&lt;5,m_i_p_k_III_C,)))</f>
        <v>0</v>
      </c>
    </row>
    <row r="55" spans="1:33" ht="27" customHeight="1">
      <c r="A55" s="60">
        <f>' oferty Cena brutto'!A55</f>
        <v>52</v>
      </c>
      <c r="B55" s="103">
        <f t="shared" si="1"/>
        <v>20</v>
      </c>
      <c r="C55" s="104">
        <f t="shared" si="2"/>
        <v>10</v>
      </c>
      <c r="D55" s="105">
        <f t="shared" si="3"/>
        <v>0</v>
      </c>
      <c r="E55" s="100">
        <f t="shared" si="5"/>
        <v>0</v>
      </c>
      <c r="F55" s="67" t="e">
        <f t="shared" si="4"/>
        <v>#REF!</v>
      </c>
      <c r="G55" s="101">
        <f>IF(' oferty kryterium wyboru III'!G55&gt;=10,m_i_p_k_III_A,IF(' oferty kryterium wyboru III'!G55&gt;=5,m_i_p_k_III_B,IF(' oferty kryterium wyboru III'!G55&lt;5,m_i_p_k_III_C,)))</f>
        <v>0</v>
      </c>
      <c r="H55" s="101">
        <f>IF(' oferty kryterium wyboru III'!H55&gt;=10,m_i_p_k_III_A,IF(' oferty kryterium wyboru III'!H55&gt;=5,m_i_p_k_III_B,IF(' oferty kryterium wyboru III'!H55&lt;5,m_i_p_k_III_C,)))</f>
        <v>0</v>
      </c>
      <c r="I55" s="101">
        <f>IF(' oferty kryterium wyboru III'!I55&gt;=10,m_i_p_k_III_A,IF(' oferty kryterium wyboru III'!I55&gt;=5,m_i_p_k_III_B,IF(' oferty kryterium wyboru III'!I55&lt;5,m_i_p_k_III_C,)))</f>
        <v>0</v>
      </c>
      <c r="J55" s="101">
        <f>IF(' oferty kryterium wyboru III'!J55&gt;=10,m_i_p_k_III_A,IF(' oferty kryterium wyboru III'!J55&gt;=5,m_i_p_k_III_B,IF(' oferty kryterium wyboru III'!J55&lt;5,m_i_p_k_III_C,)))</f>
        <v>0</v>
      </c>
      <c r="K55" s="101">
        <f>IF(' oferty kryterium wyboru III'!K55&gt;=10,m_i_p_k_III_A,IF(' oferty kryterium wyboru III'!K55&gt;=5,m_i_p_k_III_B,IF(' oferty kryterium wyboru III'!K55&lt;5,m_i_p_k_III_C,)))</f>
        <v>0</v>
      </c>
      <c r="L55" s="101">
        <f>IF(' oferty kryterium wyboru III'!L55&gt;=10,m_i_p_k_III_A,IF(' oferty kryterium wyboru III'!L55&gt;=5,m_i_p_k_III_B,IF(' oferty kryterium wyboru III'!L55&lt;5,m_i_p_k_III_C,)))</f>
        <v>0</v>
      </c>
      <c r="M55" s="101">
        <f>IF(' oferty kryterium wyboru III'!M55&gt;=10,m_i_p_k_III_A,IF(' oferty kryterium wyboru III'!M55&gt;=5,m_i_p_k_III_B,IF(' oferty kryterium wyboru III'!M55&lt;5,m_i_p_k_III_C,)))</f>
        <v>0</v>
      </c>
      <c r="N55" s="101">
        <f>IF(' oferty kryterium wyboru III'!N55&gt;=10,m_i_p_k_III_A,IF(' oferty kryterium wyboru III'!N55&gt;=5,m_i_p_k_III_B,IF(' oferty kryterium wyboru III'!N55&lt;5,m_i_p_k_III_C,)))</f>
        <v>0</v>
      </c>
      <c r="O55" s="101">
        <f>IF(' oferty kryterium wyboru III'!O55&gt;=10,m_i_p_k_III_A,IF(' oferty kryterium wyboru III'!O55&gt;=5,m_i_p_k_III_B,IF(' oferty kryterium wyboru III'!O55&lt;5,m_i_p_k_III_C,)))</f>
        <v>0</v>
      </c>
      <c r="P55" s="101">
        <f>IF(' oferty kryterium wyboru III'!P55&gt;=10,m_i_p_k_III_A,IF(' oferty kryterium wyboru III'!P55&gt;=5,m_i_p_k_III_B,IF(' oferty kryterium wyboru III'!P55&lt;5,m_i_p_k_III_C,)))</f>
        <v>0</v>
      </c>
      <c r="Q55" s="101">
        <f>IF(' oferty kryterium wyboru III'!Q55&gt;=10,m_i_p_k_III_A,IF(' oferty kryterium wyboru III'!Q55&gt;=5,m_i_p_k_III_B,IF(' oferty kryterium wyboru III'!Q55&lt;5,m_i_p_k_III_C,)))</f>
        <v>0</v>
      </c>
      <c r="R55" s="101">
        <f>IF(' oferty kryterium wyboru III'!R55&gt;=10,m_i_p_k_III_A,IF(' oferty kryterium wyboru III'!R55&gt;=5,m_i_p_k_III_B,IF(' oferty kryterium wyboru III'!R55&lt;5,m_i_p_k_III_C,)))</f>
        <v>0</v>
      </c>
      <c r="S55" s="101">
        <f>IF(' oferty kryterium wyboru III'!S55&gt;=10,m_i_p_k_III_A,IF(' oferty kryterium wyboru III'!S55&gt;=5,m_i_p_k_III_B,IF(' oferty kryterium wyboru III'!S55&lt;5,m_i_p_k_III_C,)))</f>
        <v>0</v>
      </c>
      <c r="T55" s="101">
        <f>IF(' oferty kryterium wyboru III'!T55&gt;=10,m_i_p_k_III_A,IF(' oferty kryterium wyboru III'!T55&gt;=5,m_i_p_k_III_B,IF(' oferty kryterium wyboru III'!T55&lt;5,m_i_p_k_III_C,)))</f>
        <v>0</v>
      </c>
      <c r="U55" s="101">
        <f>IF(' oferty kryterium wyboru III'!U55&gt;=10,m_i_p_k_III_A,IF(' oferty kryterium wyboru III'!U55&gt;=5,m_i_p_k_III_B,IF(' oferty kryterium wyboru III'!U55&lt;5,m_i_p_k_III_C,)))</f>
        <v>0</v>
      </c>
      <c r="V55" s="101">
        <f>IF(' oferty kryterium wyboru III'!V55&gt;=10,m_i_p_k_III_A,IF(' oferty kryterium wyboru III'!V55&gt;=5,m_i_p_k_III_B,IF(' oferty kryterium wyboru III'!V55&lt;5,m_i_p_k_III_C,)))</f>
        <v>0</v>
      </c>
      <c r="W55" s="101">
        <f>IF(' oferty kryterium wyboru III'!W55&gt;=10,m_i_p_k_III_A,IF(' oferty kryterium wyboru III'!W55&gt;=5,m_i_p_k_III_B,IF(' oferty kryterium wyboru III'!W55&lt;5,m_i_p_k_III_C,)))</f>
        <v>0</v>
      </c>
      <c r="X55" s="101">
        <f>IF(' oferty kryterium wyboru III'!X55&gt;=10,m_i_p_k_III_A,IF(' oferty kryterium wyboru III'!X55&gt;=5,m_i_p_k_III_B,IF(' oferty kryterium wyboru III'!X55&lt;5,m_i_p_k_III_C,)))</f>
        <v>0</v>
      </c>
      <c r="Y55" s="101">
        <f>IF(' oferty kryterium wyboru III'!Y55&gt;=10,m_i_p_k_III_A,IF(' oferty kryterium wyboru III'!Y55&gt;=5,m_i_p_k_III_B,IF(' oferty kryterium wyboru III'!Y55&lt;5,m_i_p_k_III_C,)))</f>
        <v>0</v>
      </c>
      <c r="Z55" s="101">
        <f>IF(' oferty kryterium wyboru III'!Z55&gt;=10,m_i_p_k_III_A,IF(' oferty kryterium wyboru III'!Z55&gt;=5,m_i_p_k_III_B,IF(' oferty kryterium wyboru III'!Z55&lt;5,m_i_p_k_III_C,)))</f>
        <v>0</v>
      </c>
      <c r="AA55" s="101">
        <f>IF(' oferty kryterium wyboru III'!AA55&gt;=10,m_i_p_k_III_A,IF(' oferty kryterium wyboru III'!AA55&gt;=5,m_i_p_k_III_B,IF(' oferty kryterium wyboru III'!AA55&lt;5,m_i_p_k_III_C,)))</f>
        <v>0</v>
      </c>
      <c r="AB55" s="101">
        <f>IF(' oferty kryterium wyboru III'!AB55&gt;=10,m_i_p_k_III_A,IF(' oferty kryterium wyboru III'!AB55&gt;=5,m_i_p_k_III_B,IF(' oferty kryterium wyboru III'!AB55&lt;5,m_i_p_k_III_C,)))</f>
        <v>0</v>
      </c>
      <c r="AC55" s="101">
        <f>IF(' oferty kryterium wyboru III'!AC55&gt;=10,m_i_p_k_III_A,IF(' oferty kryterium wyboru III'!AC55&gt;=5,m_i_p_k_III_B,IF(' oferty kryterium wyboru III'!AC55&lt;5,m_i_p_k_III_C,)))</f>
        <v>0</v>
      </c>
      <c r="AD55" s="101">
        <f>IF(' oferty kryterium wyboru III'!AD55&gt;=10,m_i_p_k_III_A,IF(' oferty kryterium wyboru III'!AD55&gt;=5,m_i_p_k_III_B,IF(' oferty kryterium wyboru III'!AD55&lt;5,m_i_p_k_III_C,)))</f>
        <v>0</v>
      </c>
      <c r="AE55" s="101">
        <f>IF(' oferty kryterium wyboru III'!AE55&gt;=10,m_i_p_k_III_A,IF(' oferty kryterium wyboru III'!AE55&gt;=5,m_i_p_k_III_B,IF(' oferty kryterium wyboru III'!AE55&lt;5,m_i_p_k_III_C,)))</f>
        <v>0</v>
      </c>
      <c r="AF55" s="101">
        <f>IF(' oferty kryterium wyboru III'!AF55&gt;=10,m_i_p_k_III_A,IF(' oferty kryterium wyboru III'!AF55&gt;=5,m_i_p_k_III_B,IF(' oferty kryterium wyboru III'!AF55&lt;5,m_i_p_k_III_C,)))</f>
        <v>0</v>
      </c>
      <c r="AG55" s="101">
        <f>IF(' oferty kryterium wyboru III'!AG55&gt;=10,m_i_p_k_III_A,IF(' oferty kryterium wyboru III'!AG55&gt;=5,m_i_p_k_III_B,IF(' oferty kryterium wyboru III'!AG55&lt;5,m_i_p_k_III_C,)))</f>
        <v>0</v>
      </c>
    </row>
    <row r="56" spans="1:33" ht="27" customHeight="1">
      <c r="A56" s="60">
        <f>' oferty Cena brutto'!A56</f>
        <v>53</v>
      </c>
      <c r="B56" s="103">
        <f t="shared" si="1"/>
        <v>20</v>
      </c>
      <c r="C56" s="104">
        <f t="shared" si="2"/>
        <v>10</v>
      </c>
      <c r="D56" s="105">
        <f t="shared" si="3"/>
        <v>0</v>
      </c>
      <c r="E56" s="100">
        <f t="shared" si="5"/>
        <v>0</v>
      </c>
      <c r="F56" s="67" t="e">
        <f t="shared" si="4"/>
        <v>#REF!</v>
      </c>
      <c r="G56" s="101">
        <f>IF(' oferty kryterium wyboru III'!G56&gt;=10,m_i_p_k_III_A,IF(' oferty kryterium wyboru III'!G56&gt;=5,m_i_p_k_III_B,IF(' oferty kryterium wyboru III'!G56&lt;5,m_i_p_k_III_C,)))</f>
        <v>0</v>
      </c>
      <c r="H56" s="101">
        <f>IF(' oferty kryterium wyboru III'!H56&gt;=10,m_i_p_k_III_A,IF(' oferty kryterium wyboru III'!H56&gt;=5,m_i_p_k_III_B,IF(' oferty kryterium wyboru III'!H56&lt;5,m_i_p_k_III_C,)))</f>
        <v>0</v>
      </c>
      <c r="I56" s="101">
        <f>IF(' oferty kryterium wyboru III'!I56&gt;=10,m_i_p_k_III_A,IF(' oferty kryterium wyboru III'!I56&gt;=5,m_i_p_k_III_B,IF(' oferty kryterium wyboru III'!I56&lt;5,m_i_p_k_III_C,)))</f>
        <v>0</v>
      </c>
      <c r="J56" s="101">
        <f>IF(' oferty kryterium wyboru III'!J56&gt;=10,m_i_p_k_III_A,IF(' oferty kryterium wyboru III'!J56&gt;=5,m_i_p_k_III_B,IF(' oferty kryterium wyboru III'!J56&lt;5,m_i_p_k_III_C,)))</f>
        <v>0</v>
      </c>
      <c r="K56" s="101">
        <f>IF(' oferty kryterium wyboru III'!K56&gt;=10,m_i_p_k_III_A,IF(' oferty kryterium wyboru III'!K56&gt;=5,m_i_p_k_III_B,IF(' oferty kryterium wyboru III'!K56&lt;5,m_i_p_k_III_C,)))</f>
        <v>0</v>
      </c>
      <c r="L56" s="101">
        <f>IF(' oferty kryterium wyboru III'!L56&gt;=10,m_i_p_k_III_A,IF(' oferty kryterium wyboru III'!L56&gt;=5,m_i_p_k_III_B,IF(' oferty kryterium wyboru III'!L56&lt;5,m_i_p_k_III_C,)))</f>
        <v>0</v>
      </c>
      <c r="M56" s="101">
        <f>IF(' oferty kryterium wyboru III'!M56&gt;=10,m_i_p_k_III_A,IF(' oferty kryterium wyboru III'!M56&gt;=5,m_i_p_k_III_B,IF(' oferty kryterium wyboru III'!M56&lt;5,m_i_p_k_III_C,)))</f>
        <v>0</v>
      </c>
      <c r="N56" s="101">
        <f>IF(' oferty kryterium wyboru III'!N56&gt;=10,m_i_p_k_III_A,IF(' oferty kryterium wyboru III'!N56&gt;=5,m_i_p_k_III_B,IF(' oferty kryterium wyboru III'!N56&lt;5,m_i_p_k_III_C,)))</f>
        <v>0</v>
      </c>
      <c r="O56" s="101">
        <f>IF(' oferty kryterium wyboru III'!O56&gt;=10,m_i_p_k_III_A,IF(' oferty kryterium wyboru III'!O56&gt;=5,m_i_p_k_III_B,IF(' oferty kryterium wyboru III'!O56&lt;5,m_i_p_k_III_C,)))</f>
        <v>0</v>
      </c>
      <c r="P56" s="101">
        <f>IF(' oferty kryterium wyboru III'!P56&gt;=10,m_i_p_k_III_A,IF(' oferty kryterium wyboru III'!P56&gt;=5,m_i_p_k_III_B,IF(' oferty kryterium wyboru III'!P56&lt;5,m_i_p_k_III_C,)))</f>
        <v>0</v>
      </c>
      <c r="Q56" s="101">
        <f>IF(' oferty kryterium wyboru III'!Q56&gt;=10,m_i_p_k_III_A,IF(' oferty kryterium wyboru III'!Q56&gt;=5,m_i_p_k_III_B,IF(' oferty kryterium wyboru III'!Q56&lt;5,m_i_p_k_III_C,)))</f>
        <v>0</v>
      </c>
      <c r="R56" s="101">
        <f>IF(' oferty kryterium wyboru III'!R56&gt;=10,m_i_p_k_III_A,IF(' oferty kryterium wyboru III'!R56&gt;=5,m_i_p_k_III_B,IF(' oferty kryterium wyboru III'!R56&lt;5,m_i_p_k_III_C,)))</f>
        <v>0</v>
      </c>
      <c r="S56" s="101">
        <f>IF(' oferty kryterium wyboru III'!S56&gt;=10,m_i_p_k_III_A,IF(' oferty kryterium wyboru III'!S56&gt;=5,m_i_p_k_III_B,IF(' oferty kryterium wyboru III'!S56&lt;5,m_i_p_k_III_C,)))</f>
        <v>0</v>
      </c>
      <c r="T56" s="101">
        <f>IF(' oferty kryterium wyboru III'!T56&gt;=10,m_i_p_k_III_A,IF(' oferty kryterium wyboru III'!T56&gt;=5,m_i_p_k_III_B,IF(' oferty kryterium wyboru III'!T56&lt;5,m_i_p_k_III_C,)))</f>
        <v>0</v>
      </c>
      <c r="U56" s="101">
        <f>IF(' oferty kryterium wyboru III'!U56&gt;=10,m_i_p_k_III_A,IF(' oferty kryterium wyboru III'!U56&gt;=5,m_i_p_k_III_B,IF(' oferty kryterium wyboru III'!U56&lt;5,m_i_p_k_III_C,)))</f>
        <v>0</v>
      </c>
      <c r="V56" s="101">
        <f>IF(' oferty kryterium wyboru III'!V56&gt;=10,m_i_p_k_III_A,IF(' oferty kryterium wyboru III'!V56&gt;=5,m_i_p_k_III_B,IF(' oferty kryterium wyboru III'!V56&lt;5,m_i_p_k_III_C,)))</f>
        <v>0</v>
      </c>
      <c r="W56" s="101">
        <f>IF(' oferty kryterium wyboru III'!W56&gt;=10,m_i_p_k_III_A,IF(' oferty kryterium wyboru III'!W56&gt;=5,m_i_p_k_III_B,IF(' oferty kryterium wyboru III'!W56&lt;5,m_i_p_k_III_C,)))</f>
        <v>0</v>
      </c>
      <c r="X56" s="101">
        <f>IF(' oferty kryterium wyboru III'!X56&gt;=10,m_i_p_k_III_A,IF(' oferty kryterium wyboru III'!X56&gt;=5,m_i_p_k_III_B,IF(' oferty kryterium wyboru III'!X56&lt;5,m_i_p_k_III_C,)))</f>
        <v>0</v>
      </c>
      <c r="Y56" s="101">
        <f>IF(' oferty kryterium wyboru III'!Y56&gt;=10,m_i_p_k_III_A,IF(' oferty kryterium wyboru III'!Y56&gt;=5,m_i_p_k_III_B,IF(' oferty kryterium wyboru III'!Y56&lt;5,m_i_p_k_III_C,)))</f>
        <v>0</v>
      </c>
      <c r="Z56" s="101">
        <f>IF(' oferty kryterium wyboru III'!Z56&gt;=10,m_i_p_k_III_A,IF(' oferty kryterium wyboru III'!Z56&gt;=5,m_i_p_k_III_B,IF(' oferty kryterium wyboru III'!Z56&lt;5,m_i_p_k_III_C,)))</f>
        <v>0</v>
      </c>
      <c r="AA56" s="101">
        <f>IF(' oferty kryterium wyboru III'!AA56&gt;=10,m_i_p_k_III_A,IF(' oferty kryterium wyboru III'!AA56&gt;=5,m_i_p_k_III_B,IF(' oferty kryterium wyboru III'!AA56&lt;5,m_i_p_k_III_C,)))</f>
        <v>0</v>
      </c>
      <c r="AB56" s="101">
        <f>IF(' oferty kryterium wyboru III'!AB56&gt;=10,m_i_p_k_III_A,IF(' oferty kryterium wyboru III'!AB56&gt;=5,m_i_p_k_III_B,IF(' oferty kryterium wyboru III'!AB56&lt;5,m_i_p_k_III_C,)))</f>
        <v>0</v>
      </c>
      <c r="AC56" s="101">
        <f>IF(' oferty kryterium wyboru III'!AC56&gt;=10,m_i_p_k_III_A,IF(' oferty kryterium wyboru III'!AC56&gt;=5,m_i_p_k_III_B,IF(' oferty kryterium wyboru III'!AC56&lt;5,m_i_p_k_III_C,)))</f>
        <v>0</v>
      </c>
      <c r="AD56" s="101">
        <f>IF(' oferty kryterium wyboru III'!AD56&gt;=10,m_i_p_k_III_A,IF(' oferty kryterium wyboru III'!AD56&gt;=5,m_i_p_k_III_B,IF(' oferty kryterium wyboru III'!AD56&lt;5,m_i_p_k_III_C,)))</f>
        <v>0</v>
      </c>
      <c r="AE56" s="101">
        <f>IF(' oferty kryterium wyboru III'!AE56&gt;=10,m_i_p_k_III_A,IF(' oferty kryterium wyboru III'!AE56&gt;=5,m_i_p_k_III_B,IF(' oferty kryterium wyboru III'!AE56&lt;5,m_i_p_k_III_C,)))</f>
        <v>0</v>
      </c>
      <c r="AF56" s="101">
        <f>IF(' oferty kryterium wyboru III'!AF56&gt;=10,m_i_p_k_III_A,IF(' oferty kryterium wyboru III'!AF56&gt;=5,m_i_p_k_III_B,IF(' oferty kryterium wyboru III'!AF56&lt;5,m_i_p_k_III_C,)))</f>
        <v>0</v>
      </c>
      <c r="AG56" s="101">
        <f>IF(' oferty kryterium wyboru III'!AG56&gt;=10,m_i_p_k_III_A,IF(' oferty kryterium wyboru III'!AG56&gt;=5,m_i_p_k_III_B,IF(' oferty kryterium wyboru III'!AG56&lt;5,m_i_p_k_III_C,)))</f>
        <v>0</v>
      </c>
    </row>
    <row r="57" spans="1:33" ht="27" customHeight="1">
      <c r="A57" s="60">
        <f>' oferty Cena brutto'!A57</f>
        <v>54</v>
      </c>
      <c r="B57" s="103">
        <f t="shared" si="1"/>
        <v>20</v>
      </c>
      <c r="C57" s="104">
        <f t="shared" si="2"/>
        <v>10</v>
      </c>
      <c r="D57" s="105">
        <f t="shared" si="3"/>
        <v>0</v>
      </c>
      <c r="E57" s="100">
        <f t="shared" si="5"/>
        <v>0</v>
      </c>
      <c r="F57" s="67" t="e">
        <f t="shared" si="4"/>
        <v>#REF!</v>
      </c>
      <c r="G57" s="101">
        <f>IF(' oferty kryterium wyboru III'!G57&gt;=10,m_i_p_k_III_A,IF(' oferty kryterium wyboru III'!G57&gt;=5,m_i_p_k_III_B,IF(' oferty kryterium wyboru III'!G57&lt;5,m_i_p_k_III_C,)))</f>
        <v>0</v>
      </c>
      <c r="H57" s="101">
        <f>IF(' oferty kryterium wyboru III'!H57&gt;=10,m_i_p_k_III_A,IF(' oferty kryterium wyboru III'!H57&gt;=5,m_i_p_k_III_B,IF(' oferty kryterium wyboru III'!H57&lt;5,m_i_p_k_III_C,)))</f>
        <v>0</v>
      </c>
      <c r="I57" s="101">
        <f>IF(' oferty kryterium wyboru III'!I57&gt;=10,m_i_p_k_III_A,IF(' oferty kryterium wyboru III'!I57&gt;=5,m_i_p_k_III_B,IF(' oferty kryterium wyboru III'!I57&lt;5,m_i_p_k_III_C,)))</f>
        <v>0</v>
      </c>
      <c r="J57" s="101">
        <f>IF(' oferty kryterium wyboru III'!J57&gt;=10,m_i_p_k_III_A,IF(' oferty kryterium wyboru III'!J57&gt;=5,m_i_p_k_III_B,IF(' oferty kryterium wyboru III'!J57&lt;5,m_i_p_k_III_C,)))</f>
        <v>0</v>
      </c>
      <c r="K57" s="101">
        <f>IF(' oferty kryterium wyboru III'!K57&gt;=10,m_i_p_k_III_A,IF(' oferty kryterium wyboru III'!K57&gt;=5,m_i_p_k_III_B,IF(' oferty kryterium wyboru III'!K57&lt;5,m_i_p_k_III_C,)))</f>
        <v>0</v>
      </c>
      <c r="L57" s="101">
        <f>IF(' oferty kryterium wyboru III'!L57&gt;=10,m_i_p_k_III_A,IF(' oferty kryterium wyboru III'!L57&gt;=5,m_i_p_k_III_B,IF(' oferty kryterium wyboru III'!L57&lt;5,m_i_p_k_III_C,)))</f>
        <v>0</v>
      </c>
      <c r="M57" s="101">
        <f>IF(' oferty kryterium wyboru III'!M57&gt;=10,m_i_p_k_III_A,IF(' oferty kryterium wyboru III'!M57&gt;=5,m_i_p_k_III_B,IF(' oferty kryterium wyboru III'!M57&lt;5,m_i_p_k_III_C,)))</f>
        <v>0</v>
      </c>
      <c r="N57" s="101">
        <f>IF(' oferty kryterium wyboru III'!N57&gt;=10,m_i_p_k_III_A,IF(' oferty kryterium wyboru III'!N57&gt;=5,m_i_p_k_III_B,IF(' oferty kryterium wyboru III'!N57&lt;5,m_i_p_k_III_C,)))</f>
        <v>0</v>
      </c>
      <c r="O57" s="101">
        <f>IF(' oferty kryterium wyboru III'!O57&gt;=10,m_i_p_k_III_A,IF(' oferty kryterium wyboru III'!O57&gt;=5,m_i_p_k_III_B,IF(' oferty kryterium wyboru III'!O57&lt;5,m_i_p_k_III_C,)))</f>
        <v>0</v>
      </c>
      <c r="P57" s="101">
        <f>IF(' oferty kryterium wyboru III'!P57&gt;=10,m_i_p_k_III_A,IF(' oferty kryterium wyboru III'!P57&gt;=5,m_i_p_k_III_B,IF(' oferty kryterium wyboru III'!P57&lt;5,m_i_p_k_III_C,)))</f>
        <v>0</v>
      </c>
      <c r="Q57" s="101">
        <f>IF(' oferty kryterium wyboru III'!Q57&gt;=10,m_i_p_k_III_A,IF(' oferty kryterium wyboru III'!Q57&gt;=5,m_i_p_k_III_B,IF(' oferty kryterium wyboru III'!Q57&lt;5,m_i_p_k_III_C,)))</f>
        <v>0</v>
      </c>
      <c r="R57" s="101">
        <f>IF(' oferty kryterium wyboru III'!R57&gt;=10,m_i_p_k_III_A,IF(' oferty kryterium wyboru III'!R57&gt;=5,m_i_p_k_III_B,IF(' oferty kryterium wyboru III'!R57&lt;5,m_i_p_k_III_C,)))</f>
        <v>0</v>
      </c>
      <c r="S57" s="101">
        <f>IF(' oferty kryterium wyboru III'!S57&gt;=10,m_i_p_k_III_A,IF(' oferty kryterium wyboru III'!S57&gt;=5,m_i_p_k_III_B,IF(' oferty kryterium wyboru III'!S57&lt;5,m_i_p_k_III_C,)))</f>
        <v>0</v>
      </c>
      <c r="T57" s="101">
        <f>IF(' oferty kryterium wyboru III'!T57&gt;=10,m_i_p_k_III_A,IF(' oferty kryterium wyboru III'!T57&gt;=5,m_i_p_k_III_B,IF(' oferty kryterium wyboru III'!T57&lt;5,m_i_p_k_III_C,)))</f>
        <v>0</v>
      </c>
      <c r="U57" s="101">
        <f>IF(' oferty kryterium wyboru III'!U57&gt;=10,m_i_p_k_III_A,IF(' oferty kryterium wyboru III'!U57&gt;=5,m_i_p_k_III_B,IF(' oferty kryterium wyboru III'!U57&lt;5,m_i_p_k_III_C,)))</f>
        <v>0</v>
      </c>
      <c r="V57" s="101">
        <f>IF(' oferty kryterium wyboru III'!V57&gt;=10,m_i_p_k_III_A,IF(' oferty kryterium wyboru III'!V57&gt;=5,m_i_p_k_III_B,IF(' oferty kryterium wyboru III'!V57&lt;5,m_i_p_k_III_C,)))</f>
        <v>0</v>
      </c>
      <c r="W57" s="101">
        <f>IF(' oferty kryterium wyboru III'!W57&gt;=10,m_i_p_k_III_A,IF(' oferty kryterium wyboru III'!W57&gt;=5,m_i_p_k_III_B,IF(' oferty kryterium wyboru III'!W57&lt;5,m_i_p_k_III_C,)))</f>
        <v>0</v>
      </c>
      <c r="X57" s="101">
        <f>IF(' oferty kryterium wyboru III'!X57&gt;=10,m_i_p_k_III_A,IF(' oferty kryterium wyboru III'!X57&gt;=5,m_i_p_k_III_B,IF(' oferty kryterium wyboru III'!X57&lt;5,m_i_p_k_III_C,)))</f>
        <v>0</v>
      </c>
      <c r="Y57" s="101">
        <f>IF(' oferty kryterium wyboru III'!Y57&gt;=10,m_i_p_k_III_A,IF(' oferty kryterium wyboru III'!Y57&gt;=5,m_i_p_k_III_B,IF(' oferty kryterium wyboru III'!Y57&lt;5,m_i_p_k_III_C,)))</f>
        <v>0</v>
      </c>
      <c r="Z57" s="101">
        <f>IF(' oferty kryterium wyboru III'!Z57&gt;=10,m_i_p_k_III_A,IF(' oferty kryterium wyboru III'!Z57&gt;=5,m_i_p_k_III_B,IF(' oferty kryterium wyboru III'!Z57&lt;5,m_i_p_k_III_C,)))</f>
        <v>0</v>
      </c>
      <c r="AA57" s="101">
        <f>IF(' oferty kryterium wyboru III'!AA57&gt;=10,m_i_p_k_III_A,IF(' oferty kryterium wyboru III'!AA57&gt;=5,m_i_p_k_III_B,IF(' oferty kryterium wyboru III'!AA57&lt;5,m_i_p_k_III_C,)))</f>
        <v>0</v>
      </c>
      <c r="AB57" s="101">
        <f>IF(' oferty kryterium wyboru III'!AB57&gt;=10,m_i_p_k_III_A,IF(' oferty kryterium wyboru III'!AB57&gt;=5,m_i_p_k_III_B,IF(' oferty kryterium wyboru III'!AB57&lt;5,m_i_p_k_III_C,)))</f>
        <v>0</v>
      </c>
      <c r="AC57" s="101">
        <f>IF(' oferty kryterium wyboru III'!AC57&gt;=10,m_i_p_k_III_A,IF(' oferty kryterium wyboru III'!AC57&gt;=5,m_i_p_k_III_B,IF(' oferty kryterium wyboru III'!AC57&lt;5,m_i_p_k_III_C,)))</f>
        <v>0</v>
      </c>
      <c r="AD57" s="101">
        <f>IF(' oferty kryterium wyboru III'!AD57&gt;=10,m_i_p_k_III_A,IF(' oferty kryterium wyboru III'!AD57&gt;=5,m_i_p_k_III_B,IF(' oferty kryterium wyboru III'!AD57&lt;5,m_i_p_k_III_C,)))</f>
        <v>0</v>
      </c>
      <c r="AE57" s="101">
        <f>IF(' oferty kryterium wyboru III'!AE57&gt;=10,m_i_p_k_III_A,IF(' oferty kryterium wyboru III'!AE57&gt;=5,m_i_p_k_III_B,IF(' oferty kryterium wyboru III'!AE57&lt;5,m_i_p_k_III_C,)))</f>
        <v>0</v>
      </c>
      <c r="AF57" s="101">
        <f>IF(' oferty kryterium wyboru III'!AF57&gt;=10,m_i_p_k_III_A,IF(' oferty kryterium wyboru III'!AF57&gt;=5,m_i_p_k_III_B,IF(' oferty kryterium wyboru III'!AF57&lt;5,m_i_p_k_III_C,)))</f>
        <v>0</v>
      </c>
      <c r="AG57" s="101">
        <f>IF(' oferty kryterium wyboru III'!AG57&gt;=10,m_i_p_k_III_A,IF(' oferty kryterium wyboru III'!AG57&gt;=5,m_i_p_k_III_B,IF(' oferty kryterium wyboru III'!AG57&lt;5,m_i_p_k_III_C,)))</f>
        <v>0</v>
      </c>
    </row>
    <row r="58" spans="1:33" ht="27" customHeight="1">
      <c r="A58" s="60">
        <f>' oferty Cena brutto'!A58</f>
        <v>55</v>
      </c>
      <c r="B58" s="103">
        <f t="shared" si="1"/>
        <v>20</v>
      </c>
      <c r="C58" s="104">
        <f t="shared" si="2"/>
        <v>10</v>
      </c>
      <c r="D58" s="105">
        <f t="shared" si="3"/>
        <v>0</v>
      </c>
      <c r="E58" s="100">
        <f t="shared" si="5"/>
        <v>0</v>
      </c>
      <c r="F58" s="67" t="e">
        <f t="shared" si="4"/>
        <v>#REF!</v>
      </c>
      <c r="G58" s="101">
        <f>IF(' oferty kryterium wyboru III'!G58&gt;=10,m_i_p_k_III_A,IF(' oferty kryterium wyboru III'!G58&gt;=5,m_i_p_k_III_B,IF(' oferty kryterium wyboru III'!G58&lt;5,m_i_p_k_III_C,)))</f>
        <v>0</v>
      </c>
      <c r="H58" s="101">
        <f>IF(' oferty kryterium wyboru III'!H58&gt;=10,m_i_p_k_III_A,IF(' oferty kryterium wyboru III'!H58&gt;=5,m_i_p_k_III_B,IF(' oferty kryterium wyboru III'!H58&lt;5,m_i_p_k_III_C,)))</f>
        <v>0</v>
      </c>
      <c r="I58" s="101">
        <f>IF(' oferty kryterium wyboru III'!I58&gt;=10,m_i_p_k_III_A,IF(' oferty kryterium wyboru III'!I58&gt;=5,m_i_p_k_III_B,IF(' oferty kryterium wyboru III'!I58&lt;5,m_i_p_k_III_C,)))</f>
        <v>0</v>
      </c>
      <c r="J58" s="101">
        <f>IF(' oferty kryterium wyboru III'!J58&gt;=10,m_i_p_k_III_A,IF(' oferty kryterium wyboru III'!J58&gt;=5,m_i_p_k_III_B,IF(' oferty kryterium wyboru III'!J58&lt;5,m_i_p_k_III_C,)))</f>
        <v>0</v>
      </c>
      <c r="K58" s="101">
        <f>IF(' oferty kryterium wyboru III'!K58&gt;=10,m_i_p_k_III_A,IF(' oferty kryterium wyboru III'!K58&gt;=5,m_i_p_k_III_B,IF(' oferty kryterium wyboru III'!K58&lt;5,m_i_p_k_III_C,)))</f>
        <v>0</v>
      </c>
      <c r="L58" s="101">
        <f>IF(' oferty kryterium wyboru III'!L58&gt;=10,m_i_p_k_III_A,IF(' oferty kryterium wyboru III'!L58&gt;=5,m_i_p_k_III_B,IF(' oferty kryterium wyboru III'!L58&lt;5,m_i_p_k_III_C,)))</f>
        <v>0</v>
      </c>
      <c r="M58" s="101">
        <f>IF(' oferty kryterium wyboru III'!M58&gt;=10,m_i_p_k_III_A,IF(' oferty kryterium wyboru III'!M58&gt;=5,m_i_p_k_III_B,IF(' oferty kryterium wyboru III'!M58&lt;5,m_i_p_k_III_C,)))</f>
        <v>0</v>
      </c>
      <c r="N58" s="101">
        <f>IF(' oferty kryterium wyboru III'!N58&gt;=10,m_i_p_k_III_A,IF(' oferty kryterium wyboru III'!N58&gt;=5,m_i_p_k_III_B,IF(' oferty kryterium wyboru III'!N58&lt;5,m_i_p_k_III_C,)))</f>
        <v>0</v>
      </c>
      <c r="O58" s="101">
        <f>IF(' oferty kryterium wyboru III'!O58&gt;=10,m_i_p_k_III_A,IF(' oferty kryterium wyboru III'!O58&gt;=5,m_i_p_k_III_B,IF(' oferty kryterium wyboru III'!O58&lt;5,m_i_p_k_III_C,)))</f>
        <v>0</v>
      </c>
      <c r="P58" s="101">
        <f>IF(' oferty kryterium wyboru III'!P58&gt;=10,m_i_p_k_III_A,IF(' oferty kryterium wyboru III'!P58&gt;=5,m_i_p_k_III_B,IF(' oferty kryterium wyboru III'!P58&lt;5,m_i_p_k_III_C,)))</f>
        <v>0</v>
      </c>
      <c r="Q58" s="101">
        <f>IF(' oferty kryterium wyboru III'!Q58&gt;=10,m_i_p_k_III_A,IF(' oferty kryterium wyboru III'!Q58&gt;=5,m_i_p_k_III_B,IF(' oferty kryterium wyboru III'!Q58&lt;5,m_i_p_k_III_C,)))</f>
        <v>0</v>
      </c>
      <c r="R58" s="101">
        <f>IF(' oferty kryterium wyboru III'!R58&gt;=10,m_i_p_k_III_A,IF(' oferty kryterium wyboru III'!R58&gt;=5,m_i_p_k_III_B,IF(' oferty kryterium wyboru III'!R58&lt;5,m_i_p_k_III_C,)))</f>
        <v>0</v>
      </c>
      <c r="S58" s="101">
        <f>IF(' oferty kryterium wyboru III'!S58&gt;=10,m_i_p_k_III_A,IF(' oferty kryterium wyboru III'!S58&gt;=5,m_i_p_k_III_B,IF(' oferty kryterium wyboru III'!S58&lt;5,m_i_p_k_III_C,)))</f>
        <v>0</v>
      </c>
      <c r="T58" s="101">
        <f>IF(' oferty kryterium wyboru III'!T58&gt;=10,m_i_p_k_III_A,IF(' oferty kryterium wyboru III'!T58&gt;=5,m_i_p_k_III_B,IF(' oferty kryterium wyboru III'!T58&lt;5,m_i_p_k_III_C,)))</f>
        <v>0</v>
      </c>
      <c r="U58" s="101">
        <f>IF(' oferty kryterium wyboru III'!U58&gt;=10,m_i_p_k_III_A,IF(' oferty kryterium wyboru III'!U58&gt;=5,m_i_p_k_III_B,IF(' oferty kryterium wyboru III'!U58&lt;5,m_i_p_k_III_C,)))</f>
        <v>0</v>
      </c>
      <c r="V58" s="101">
        <f>IF(' oferty kryterium wyboru III'!V58&gt;=10,m_i_p_k_III_A,IF(' oferty kryterium wyboru III'!V58&gt;=5,m_i_p_k_III_B,IF(' oferty kryterium wyboru III'!V58&lt;5,m_i_p_k_III_C,)))</f>
        <v>0</v>
      </c>
      <c r="W58" s="101">
        <f>IF(' oferty kryterium wyboru III'!W58&gt;=10,m_i_p_k_III_A,IF(' oferty kryterium wyboru III'!W58&gt;=5,m_i_p_k_III_B,IF(' oferty kryterium wyboru III'!W58&lt;5,m_i_p_k_III_C,)))</f>
        <v>0</v>
      </c>
      <c r="X58" s="101">
        <f>IF(' oferty kryterium wyboru III'!X58&gt;=10,m_i_p_k_III_A,IF(' oferty kryterium wyboru III'!X58&gt;=5,m_i_p_k_III_B,IF(' oferty kryterium wyboru III'!X58&lt;5,m_i_p_k_III_C,)))</f>
        <v>0</v>
      </c>
      <c r="Y58" s="101">
        <f>IF(' oferty kryterium wyboru III'!Y58&gt;=10,m_i_p_k_III_A,IF(' oferty kryterium wyboru III'!Y58&gt;=5,m_i_p_k_III_B,IF(' oferty kryterium wyboru III'!Y58&lt;5,m_i_p_k_III_C,)))</f>
        <v>0</v>
      </c>
      <c r="Z58" s="101">
        <f>IF(' oferty kryterium wyboru III'!Z58&gt;=10,m_i_p_k_III_A,IF(' oferty kryterium wyboru III'!Z58&gt;=5,m_i_p_k_III_B,IF(' oferty kryterium wyboru III'!Z58&lt;5,m_i_p_k_III_C,)))</f>
        <v>0</v>
      </c>
      <c r="AA58" s="101">
        <f>IF(' oferty kryterium wyboru III'!AA58&gt;=10,m_i_p_k_III_A,IF(' oferty kryterium wyboru III'!AA58&gt;=5,m_i_p_k_III_B,IF(' oferty kryterium wyboru III'!AA58&lt;5,m_i_p_k_III_C,)))</f>
        <v>0</v>
      </c>
      <c r="AB58" s="101">
        <f>IF(' oferty kryterium wyboru III'!AB58&gt;=10,m_i_p_k_III_A,IF(' oferty kryterium wyboru III'!AB58&gt;=5,m_i_p_k_III_B,IF(' oferty kryterium wyboru III'!AB58&lt;5,m_i_p_k_III_C,)))</f>
        <v>0</v>
      </c>
      <c r="AC58" s="101">
        <f>IF(' oferty kryterium wyboru III'!AC58&gt;=10,m_i_p_k_III_A,IF(' oferty kryterium wyboru III'!AC58&gt;=5,m_i_p_k_III_B,IF(' oferty kryterium wyboru III'!AC58&lt;5,m_i_p_k_III_C,)))</f>
        <v>0</v>
      </c>
      <c r="AD58" s="101">
        <f>IF(' oferty kryterium wyboru III'!AD58&gt;=10,m_i_p_k_III_A,IF(' oferty kryterium wyboru III'!AD58&gt;=5,m_i_p_k_III_B,IF(' oferty kryterium wyboru III'!AD58&lt;5,m_i_p_k_III_C,)))</f>
        <v>0</v>
      </c>
      <c r="AE58" s="101">
        <f>IF(' oferty kryterium wyboru III'!AE58&gt;=10,m_i_p_k_III_A,IF(' oferty kryterium wyboru III'!AE58&gt;=5,m_i_p_k_III_B,IF(' oferty kryterium wyboru III'!AE58&lt;5,m_i_p_k_III_C,)))</f>
        <v>0</v>
      </c>
      <c r="AF58" s="101">
        <f>IF(' oferty kryterium wyboru III'!AF58&gt;=10,m_i_p_k_III_A,IF(' oferty kryterium wyboru III'!AF58&gt;=5,m_i_p_k_III_B,IF(' oferty kryterium wyboru III'!AF58&lt;5,m_i_p_k_III_C,)))</f>
        <v>0</v>
      </c>
      <c r="AG58" s="101">
        <f>IF(' oferty kryterium wyboru III'!AG58&gt;=10,m_i_p_k_III_A,IF(' oferty kryterium wyboru III'!AG58&gt;=5,m_i_p_k_III_B,IF(' oferty kryterium wyboru III'!AG58&lt;5,m_i_p_k_III_C,)))</f>
        <v>0</v>
      </c>
    </row>
    <row r="59" spans="1:33" ht="27" customHeight="1">
      <c r="A59" s="60">
        <f>' oferty Cena brutto'!A59</f>
        <v>56</v>
      </c>
      <c r="B59" s="103">
        <f t="shared" si="1"/>
        <v>20</v>
      </c>
      <c r="C59" s="104">
        <f t="shared" si="2"/>
        <v>10</v>
      </c>
      <c r="D59" s="105">
        <f t="shared" si="3"/>
        <v>0</v>
      </c>
      <c r="E59" s="100">
        <f t="shared" si="5"/>
        <v>0</v>
      </c>
      <c r="F59" s="67" t="e">
        <f t="shared" si="4"/>
        <v>#REF!</v>
      </c>
      <c r="G59" s="101">
        <f>IF(' oferty kryterium wyboru III'!G59&gt;=10,m_i_p_k_III_A,IF(' oferty kryterium wyboru III'!G59&gt;=5,m_i_p_k_III_B,IF(' oferty kryterium wyboru III'!G59&lt;5,m_i_p_k_III_C,)))</f>
        <v>0</v>
      </c>
      <c r="H59" s="101">
        <f>IF(' oferty kryterium wyboru III'!H59&gt;=10,m_i_p_k_III_A,IF(' oferty kryterium wyboru III'!H59&gt;=5,m_i_p_k_III_B,IF(' oferty kryterium wyboru III'!H59&lt;5,m_i_p_k_III_C,)))</f>
        <v>0</v>
      </c>
      <c r="I59" s="101">
        <f>IF(' oferty kryterium wyboru III'!I59&gt;=10,m_i_p_k_III_A,IF(' oferty kryterium wyboru III'!I59&gt;=5,m_i_p_k_III_B,IF(' oferty kryterium wyboru III'!I59&lt;5,m_i_p_k_III_C,)))</f>
        <v>0</v>
      </c>
      <c r="J59" s="101">
        <f>IF(' oferty kryterium wyboru III'!J59&gt;=10,m_i_p_k_III_A,IF(' oferty kryterium wyboru III'!J59&gt;=5,m_i_p_k_III_B,IF(' oferty kryterium wyboru III'!J59&lt;5,m_i_p_k_III_C,)))</f>
        <v>0</v>
      </c>
      <c r="K59" s="101">
        <f>IF(' oferty kryterium wyboru III'!K59&gt;=10,m_i_p_k_III_A,IF(' oferty kryterium wyboru III'!K59&gt;=5,m_i_p_k_III_B,IF(' oferty kryterium wyboru III'!K59&lt;5,m_i_p_k_III_C,)))</f>
        <v>0</v>
      </c>
      <c r="L59" s="101">
        <f>IF(' oferty kryterium wyboru III'!L59&gt;=10,m_i_p_k_III_A,IF(' oferty kryterium wyboru III'!L59&gt;=5,m_i_p_k_III_B,IF(' oferty kryterium wyboru III'!L59&lt;5,m_i_p_k_III_C,)))</f>
        <v>0</v>
      </c>
      <c r="M59" s="101">
        <f>IF(' oferty kryterium wyboru III'!M59&gt;=10,m_i_p_k_III_A,IF(' oferty kryterium wyboru III'!M59&gt;=5,m_i_p_k_III_B,IF(' oferty kryterium wyboru III'!M59&lt;5,m_i_p_k_III_C,)))</f>
        <v>0</v>
      </c>
      <c r="N59" s="101">
        <f>IF(' oferty kryterium wyboru III'!N59&gt;=10,m_i_p_k_III_A,IF(' oferty kryterium wyboru III'!N59&gt;=5,m_i_p_k_III_B,IF(' oferty kryterium wyboru III'!N59&lt;5,m_i_p_k_III_C,)))</f>
        <v>0</v>
      </c>
      <c r="O59" s="101">
        <f>IF(' oferty kryterium wyboru III'!O59&gt;=10,m_i_p_k_III_A,IF(' oferty kryterium wyboru III'!O59&gt;=5,m_i_p_k_III_B,IF(' oferty kryterium wyboru III'!O59&lt;5,m_i_p_k_III_C,)))</f>
        <v>0</v>
      </c>
      <c r="P59" s="101">
        <f>IF(' oferty kryterium wyboru III'!P59&gt;=10,m_i_p_k_III_A,IF(' oferty kryterium wyboru III'!P59&gt;=5,m_i_p_k_III_B,IF(' oferty kryterium wyboru III'!P59&lt;5,m_i_p_k_III_C,)))</f>
        <v>0</v>
      </c>
      <c r="Q59" s="101">
        <f>IF(' oferty kryterium wyboru III'!Q59&gt;=10,m_i_p_k_III_A,IF(' oferty kryterium wyboru III'!Q59&gt;=5,m_i_p_k_III_B,IF(' oferty kryterium wyboru III'!Q59&lt;5,m_i_p_k_III_C,)))</f>
        <v>0</v>
      </c>
      <c r="R59" s="101">
        <f>IF(' oferty kryterium wyboru III'!R59&gt;=10,m_i_p_k_III_A,IF(' oferty kryterium wyboru III'!R59&gt;=5,m_i_p_k_III_B,IF(' oferty kryterium wyboru III'!R59&lt;5,m_i_p_k_III_C,)))</f>
        <v>0</v>
      </c>
      <c r="S59" s="101">
        <f>IF(' oferty kryterium wyboru III'!S59&gt;=10,m_i_p_k_III_A,IF(' oferty kryterium wyboru III'!S59&gt;=5,m_i_p_k_III_B,IF(' oferty kryterium wyboru III'!S59&lt;5,m_i_p_k_III_C,)))</f>
        <v>0</v>
      </c>
      <c r="T59" s="101">
        <f>IF(' oferty kryterium wyboru III'!T59&gt;=10,m_i_p_k_III_A,IF(' oferty kryterium wyboru III'!T59&gt;=5,m_i_p_k_III_B,IF(' oferty kryterium wyboru III'!T59&lt;5,m_i_p_k_III_C,)))</f>
        <v>0</v>
      </c>
      <c r="U59" s="101">
        <f>IF(' oferty kryterium wyboru III'!U59&gt;=10,m_i_p_k_III_A,IF(' oferty kryterium wyboru III'!U59&gt;=5,m_i_p_k_III_B,IF(' oferty kryterium wyboru III'!U59&lt;5,m_i_p_k_III_C,)))</f>
        <v>0</v>
      </c>
      <c r="V59" s="101">
        <f>IF(' oferty kryterium wyboru III'!V59&gt;=10,m_i_p_k_III_A,IF(' oferty kryterium wyboru III'!V59&gt;=5,m_i_p_k_III_B,IF(' oferty kryterium wyboru III'!V59&lt;5,m_i_p_k_III_C,)))</f>
        <v>0</v>
      </c>
      <c r="W59" s="101">
        <f>IF(' oferty kryterium wyboru III'!W59&gt;=10,m_i_p_k_III_A,IF(' oferty kryterium wyboru III'!W59&gt;=5,m_i_p_k_III_B,IF(' oferty kryterium wyboru III'!W59&lt;5,m_i_p_k_III_C,)))</f>
        <v>0</v>
      </c>
      <c r="X59" s="101">
        <f>IF(' oferty kryterium wyboru III'!X59&gt;=10,m_i_p_k_III_A,IF(' oferty kryterium wyboru III'!X59&gt;=5,m_i_p_k_III_B,IF(' oferty kryterium wyboru III'!X59&lt;5,m_i_p_k_III_C,)))</f>
        <v>0</v>
      </c>
      <c r="Y59" s="101">
        <f>IF(' oferty kryterium wyboru III'!Y59&gt;=10,m_i_p_k_III_A,IF(' oferty kryterium wyboru III'!Y59&gt;=5,m_i_p_k_III_B,IF(' oferty kryterium wyboru III'!Y59&lt;5,m_i_p_k_III_C,)))</f>
        <v>0</v>
      </c>
      <c r="Z59" s="101">
        <f>IF(' oferty kryterium wyboru III'!Z59&gt;=10,m_i_p_k_III_A,IF(' oferty kryterium wyboru III'!Z59&gt;=5,m_i_p_k_III_B,IF(' oferty kryterium wyboru III'!Z59&lt;5,m_i_p_k_III_C,)))</f>
        <v>0</v>
      </c>
      <c r="AA59" s="101">
        <f>IF(' oferty kryterium wyboru III'!AA59&gt;=10,m_i_p_k_III_A,IF(' oferty kryterium wyboru III'!AA59&gt;=5,m_i_p_k_III_B,IF(' oferty kryterium wyboru III'!AA59&lt;5,m_i_p_k_III_C,)))</f>
        <v>0</v>
      </c>
      <c r="AB59" s="101">
        <f>IF(' oferty kryterium wyboru III'!AB59&gt;=10,m_i_p_k_III_A,IF(' oferty kryterium wyboru III'!AB59&gt;=5,m_i_p_k_III_B,IF(' oferty kryterium wyboru III'!AB59&lt;5,m_i_p_k_III_C,)))</f>
        <v>0</v>
      </c>
      <c r="AC59" s="101">
        <f>IF(' oferty kryterium wyboru III'!AC59&gt;=10,m_i_p_k_III_A,IF(' oferty kryterium wyboru III'!AC59&gt;=5,m_i_p_k_III_B,IF(' oferty kryterium wyboru III'!AC59&lt;5,m_i_p_k_III_C,)))</f>
        <v>0</v>
      </c>
      <c r="AD59" s="101">
        <f>IF(' oferty kryterium wyboru III'!AD59&gt;=10,m_i_p_k_III_A,IF(' oferty kryterium wyboru III'!AD59&gt;=5,m_i_p_k_III_B,IF(' oferty kryterium wyboru III'!AD59&lt;5,m_i_p_k_III_C,)))</f>
        <v>0</v>
      </c>
      <c r="AE59" s="101">
        <f>IF(' oferty kryterium wyboru III'!AE59&gt;=10,m_i_p_k_III_A,IF(' oferty kryterium wyboru III'!AE59&gt;=5,m_i_p_k_III_B,IF(' oferty kryterium wyboru III'!AE59&lt;5,m_i_p_k_III_C,)))</f>
        <v>0</v>
      </c>
      <c r="AF59" s="101">
        <f>IF(' oferty kryterium wyboru III'!AF59&gt;=10,m_i_p_k_III_A,IF(' oferty kryterium wyboru III'!AF59&gt;=5,m_i_p_k_III_B,IF(' oferty kryterium wyboru III'!AF59&lt;5,m_i_p_k_III_C,)))</f>
        <v>0</v>
      </c>
      <c r="AG59" s="101">
        <f>IF(' oferty kryterium wyboru III'!AG59&gt;=10,m_i_p_k_III_A,IF(' oferty kryterium wyboru III'!AG59&gt;=5,m_i_p_k_III_B,IF(' oferty kryterium wyboru III'!AG59&lt;5,m_i_p_k_III_C,)))</f>
        <v>0</v>
      </c>
    </row>
    <row r="60" spans="1:33" ht="27" customHeight="1">
      <c r="A60" s="60">
        <f>' oferty Cena brutto'!A60</f>
        <v>57</v>
      </c>
      <c r="B60" s="103">
        <f t="shared" si="1"/>
        <v>20</v>
      </c>
      <c r="C60" s="104">
        <f t="shared" si="2"/>
        <v>10</v>
      </c>
      <c r="D60" s="105">
        <f t="shared" si="3"/>
        <v>0</v>
      </c>
      <c r="E60" s="100">
        <f t="shared" si="5"/>
        <v>0</v>
      </c>
      <c r="F60" s="67" t="e">
        <f t="shared" si="4"/>
        <v>#REF!</v>
      </c>
      <c r="G60" s="101">
        <f>IF(' oferty kryterium wyboru III'!G60&gt;=10,m_i_p_k_III_A,IF(' oferty kryterium wyboru III'!G60&gt;=5,m_i_p_k_III_B,IF(' oferty kryterium wyboru III'!G60&lt;5,m_i_p_k_III_C,)))</f>
        <v>0</v>
      </c>
      <c r="H60" s="101">
        <f>IF(' oferty kryterium wyboru III'!H60&gt;=10,m_i_p_k_III_A,IF(' oferty kryterium wyboru III'!H60&gt;=5,m_i_p_k_III_B,IF(' oferty kryterium wyboru III'!H60&lt;5,m_i_p_k_III_C,)))</f>
        <v>0</v>
      </c>
      <c r="I60" s="101">
        <f>IF(' oferty kryterium wyboru III'!I60&gt;=10,m_i_p_k_III_A,IF(' oferty kryterium wyboru III'!I60&gt;=5,m_i_p_k_III_B,IF(' oferty kryterium wyboru III'!I60&lt;5,m_i_p_k_III_C,)))</f>
        <v>0</v>
      </c>
      <c r="J60" s="101">
        <f>IF(' oferty kryterium wyboru III'!J60&gt;=10,m_i_p_k_III_A,IF(' oferty kryterium wyboru III'!J60&gt;=5,m_i_p_k_III_B,IF(' oferty kryterium wyboru III'!J60&lt;5,m_i_p_k_III_C,)))</f>
        <v>0</v>
      </c>
      <c r="K60" s="101">
        <f>IF(' oferty kryterium wyboru III'!K60&gt;=10,m_i_p_k_III_A,IF(' oferty kryterium wyboru III'!K60&gt;=5,m_i_p_k_III_B,IF(' oferty kryterium wyboru III'!K60&lt;5,m_i_p_k_III_C,)))</f>
        <v>0</v>
      </c>
      <c r="L60" s="101">
        <f>IF(' oferty kryterium wyboru III'!L60&gt;=10,m_i_p_k_III_A,IF(' oferty kryterium wyboru III'!L60&gt;=5,m_i_p_k_III_B,IF(' oferty kryterium wyboru III'!L60&lt;5,m_i_p_k_III_C,)))</f>
        <v>0</v>
      </c>
      <c r="M60" s="101">
        <f>IF(' oferty kryterium wyboru III'!M60&gt;=10,m_i_p_k_III_A,IF(' oferty kryterium wyboru III'!M60&gt;=5,m_i_p_k_III_B,IF(' oferty kryterium wyboru III'!M60&lt;5,m_i_p_k_III_C,)))</f>
        <v>0</v>
      </c>
      <c r="N60" s="101">
        <f>IF(' oferty kryterium wyboru III'!N60&gt;=10,m_i_p_k_III_A,IF(' oferty kryterium wyboru III'!N60&gt;=5,m_i_p_k_III_B,IF(' oferty kryterium wyboru III'!N60&lt;5,m_i_p_k_III_C,)))</f>
        <v>0</v>
      </c>
      <c r="O60" s="101">
        <f>IF(' oferty kryterium wyboru III'!O60&gt;=10,m_i_p_k_III_A,IF(' oferty kryterium wyboru III'!O60&gt;=5,m_i_p_k_III_B,IF(' oferty kryterium wyboru III'!O60&lt;5,m_i_p_k_III_C,)))</f>
        <v>0</v>
      </c>
      <c r="P60" s="101">
        <f>IF(' oferty kryterium wyboru III'!P60&gt;=10,m_i_p_k_III_A,IF(' oferty kryterium wyboru III'!P60&gt;=5,m_i_p_k_III_B,IF(' oferty kryterium wyboru III'!P60&lt;5,m_i_p_k_III_C,)))</f>
        <v>0</v>
      </c>
      <c r="Q60" s="101">
        <f>IF(' oferty kryterium wyboru III'!Q60&gt;=10,m_i_p_k_III_A,IF(' oferty kryterium wyboru III'!Q60&gt;=5,m_i_p_k_III_B,IF(' oferty kryterium wyboru III'!Q60&lt;5,m_i_p_k_III_C,)))</f>
        <v>0</v>
      </c>
      <c r="R60" s="101">
        <f>IF(' oferty kryterium wyboru III'!R60&gt;=10,m_i_p_k_III_A,IF(' oferty kryterium wyboru III'!R60&gt;=5,m_i_p_k_III_B,IF(' oferty kryterium wyboru III'!R60&lt;5,m_i_p_k_III_C,)))</f>
        <v>0</v>
      </c>
      <c r="S60" s="101">
        <f>IF(' oferty kryterium wyboru III'!S60&gt;=10,m_i_p_k_III_A,IF(' oferty kryterium wyboru III'!S60&gt;=5,m_i_p_k_III_B,IF(' oferty kryterium wyboru III'!S60&lt;5,m_i_p_k_III_C,)))</f>
        <v>0</v>
      </c>
      <c r="T60" s="101">
        <f>IF(' oferty kryterium wyboru III'!T60&gt;=10,m_i_p_k_III_A,IF(' oferty kryterium wyboru III'!T60&gt;=5,m_i_p_k_III_B,IF(' oferty kryterium wyboru III'!T60&lt;5,m_i_p_k_III_C,)))</f>
        <v>0</v>
      </c>
      <c r="U60" s="101">
        <f>IF(' oferty kryterium wyboru III'!U60&gt;=10,m_i_p_k_III_A,IF(' oferty kryterium wyboru III'!U60&gt;=5,m_i_p_k_III_B,IF(' oferty kryterium wyboru III'!U60&lt;5,m_i_p_k_III_C,)))</f>
        <v>0</v>
      </c>
      <c r="V60" s="101">
        <f>IF(' oferty kryterium wyboru III'!V60&gt;=10,m_i_p_k_III_A,IF(' oferty kryterium wyboru III'!V60&gt;=5,m_i_p_k_III_B,IF(' oferty kryterium wyboru III'!V60&lt;5,m_i_p_k_III_C,)))</f>
        <v>0</v>
      </c>
      <c r="W60" s="101">
        <f>IF(' oferty kryterium wyboru III'!W60&gt;=10,m_i_p_k_III_A,IF(' oferty kryterium wyboru III'!W60&gt;=5,m_i_p_k_III_B,IF(' oferty kryterium wyboru III'!W60&lt;5,m_i_p_k_III_C,)))</f>
        <v>0</v>
      </c>
      <c r="X60" s="101">
        <f>IF(' oferty kryterium wyboru III'!X60&gt;=10,m_i_p_k_III_A,IF(' oferty kryterium wyboru III'!X60&gt;=5,m_i_p_k_III_B,IF(' oferty kryterium wyboru III'!X60&lt;5,m_i_p_k_III_C,)))</f>
        <v>0</v>
      </c>
      <c r="Y60" s="101">
        <f>IF(' oferty kryterium wyboru III'!Y60&gt;=10,m_i_p_k_III_A,IF(' oferty kryterium wyboru III'!Y60&gt;=5,m_i_p_k_III_B,IF(' oferty kryterium wyboru III'!Y60&lt;5,m_i_p_k_III_C,)))</f>
        <v>0</v>
      </c>
      <c r="Z60" s="101">
        <f>IF(' oferty kryterium wyboru III'!Z60&gt;=10,m_i_p_k_III_A,IF(' oferty kryterium wyboru III'!Z60&gt;=5,m_i_p_k_III_B,IF(' oferty kryterium wyboru III'!Z60&lt;5,m_i_p_k_III_C,)))</f>
        <v>0</v>
      </c>
      <c r="AA60" s="101">
        <f>IF(' oferty kryterium wyboru III'!AA60&gt;=10,m_i_p_k_III_A,IF(' oferty kryterium wyboru III'!AA60&gt;=5,m_i_p_k_III_B,IF(' oferty kryterium wyboru III'!AA60&lt;5,m_i_p_k_III_C,)))</f>
        <v>0</v>
      </c>
      <c r="AB60" s="101">
        <f>IF(' oferty kryterium wyboru III'!AB60&gt;=10,m_i_p_k_III_A,IF(' oferty kryterium wyboru III'!AB60&gt;=5,m_i_p_k_III_B,IF(' oferty kryterium wyboru III'!AB60&lt;5,m_i_p_k_III_C,)))</f>
        <v>0</v>
      </c>
      <c r="AC60" s="101">
        <f>IF(' oferty kryterium wyboru III'!AC60&gt;=10,m_i_p_k_III_A,IF(' oferty kryterium wyboru III'!AC60&gt;=5,m_i_p_k_III_B,IF(' oferty kryterium wyboru III'!AC60&lt;5,m_i_p_k_III_C,)))</f>
        <v>0</v>
      </c>
      <c r="AD60" s="101">
        <f>IF(' oferty kryterium wyboru III'!AD60&gt;=10,m_i_p_k_III_A,IF(' oferty kryterium wyboru III'!AD60&gt;=5,m_i_p_k_III_B,IF(' oferty kryterium wyboru III'!AD60&lt;5,m_i_p_k_III_C,)))</f>
        <v>0</v>
      </c>
      <c r="AE60" s="101">
        <f>IF(' oferty kryterium wyboru III'!AE60&gt;=10,m_i_p_k_III_A,IF(' oferty kryterium wyboru III'!AE60&gt;=5,m_i_p_k_III_B,IF(' oferty kryterium wyboru III'!AE60&lt;5,m_i_p_k_III_C,)))</f>
        <v>0</v>
      </c>
      <c r="AF60" s="101">
        <f>IF(' oferty kryterium wyboru III'!AF60&gt;=10,m_i_p_k_III_A,IF(' oferty kryterium wyboru III'!AF60&gt;=5,m_i_p_k_III_B,IF(' oferty kryterium wyboru III'!AF60&lt;5,m_i_p_k_III_C,)))</f>
        <v>0</v>
      </c>
      <c r="AG60" s="101">
        <f>IF(' oferty kryterium wyboru III'!AG60&gt;=10,m_i_p_k_III_A,IF(' oferty kryterium wyboru III'!AG60&gt;=5,m_i_p_k_III_B,IF(' oferty kryterium wyboru III'!AG60&lt;5,m_i_p_k_III_C,)))</f>
        <v>0</v>
      </c>
    </row>
    <row r="61" spans="1:33" ht="27" customHeight="1">
      <c r="A61" s="60">
        <f>' oferty Cena brutto'!A61</f>
        <v>58</v>
      </c>
      <c r="B61" s="103">
        <f t="shared" si="1"/>
        <v>20</v>
      </c>
      <c r="C61" s="104">
        <f t="shared" si="2"/>
        <v>10</v>
      </c>
      <c r="D61" s="105">
        <f t="shared" si="3"/>
        <v>0</v>
      </c>
      <c r="E61" s="100">
        <f t="shared" si="5"/>
        <v>0</v>
      </c>
      <c r="F61" s="67" t="e">
        <f t="shared" si="4"/>
        <v>#REF!</v>
      </c>
      <c r="G61" s="101">
        <f>IF(' oferty kryterium wyboru III'!G61&gt;=10,m_i_p_k_III_A,IF(' oferty kryterium wyboru III'!G61&gt;=5,m_i_p_k_III_B,IF(' oferty kryterium wyboru III'!G61&lt;5,m_i_p_k_III_C,)))</f>
        <v>0</v>
      </c>
      <c r="H61" s="101">
        <f>IF(' oferty kryterium wyboru III'!H61&gt;=10,m_i_p_k_III_A,IF(' oferty kryterium wyboru III'!H61&gt;=5,m_i_p_k_III_B,IF(' oferty kryterium wyboru III'!H61&lt;5,m_i_p_k_III_C,)))</f>
        <v>0</v>
      </c>
      <c r="I61" s="101">
        <f>IF(' oferty kryterium wyboru III'!I61&gt;=10,m_i_p_k_III_A,IF(' oferty kryterium wyboru III'!I61&gt;=5,m_i_p_k_III_B,IF(' oferty kryterium wyboru III'!I61&lt;5,m_i_p_k_III_C,)))</f>
        <v>0</v>
      </c>
      <c r="J61" s="101">
        <f>IF(' oferty kryterium wyboru III'!J61&gt;=10,m_i_p_k_III_A,IF(' oferty kryterium wyboru III'!J61&gt;=5,m_i_p_k_III_B,IF(' oferty kryterium wyboru III'!J61&lt;5,m_i_p_k_III_C,)))</f>
        <v>0</v>
      </c>
      <c r="K61" s="101">
        <f>IF(' oferty kryterium wyboru III'!K61&gt;=10,m_i_p_k_III_A,IF(' oferty kryterium wyboru III'!K61&gt;=5,m_i_p_k_III_B,IF(' oferty kryterium wyboru III'!K61&lt;5,m_i_p_k_III_C,)))</f>
        <v>0</v>
      </c>
      <c r="L61" s="101">
        <f>IF(' oferty kryterium wyboru III'!L61&gt;=10,m_i_p_k_III_A,IF(' oferty kryterium wyboru III'!L61&gt;=5,m_i_p_k_III_B,IF(' oferty kryterium wyboru III'!L61&lt;5,m_i_p_k_III_C,)))</f>
        <v>0</v>
      </c>
      <c r="M61" s="101">
        <f>IF(' oferty kryterium wyboru III'!M61&gt;=10,m_i_p_k_III_A,IF(' oferty kryterium wyboru III'!M61&gt;=5,m_i_p_k_III_B,IF(' oferty kryterium wyboru III'!M61&lt;5,m_i_p_k_III_C,)))</f>
        <v>0</v>
      </c>
      <c r="N61" s="101">
        <f>IF(' oferty kryterium wyboru III'!N61&gt;=10,m_i_p_k_III_A,IF(' oferty kryterium wyboru III'!N61&gt;=5,m_i_p_k_III_B,IF(' oferty kryterium wyboru III'!N61&lt;5,m_i_p_k_III_C,)))</f>
        <v>0</v>
      </c>
      <c r="O61" s="101">
        <f>IF(' oferty kryterium wyboru III'!O61&gt;=10,m_i_p_k_III_A,IF(' oferty kryterium wyboru III'!O61&gt;=5,m_i_p_k_III_B,IF(' oferty kryterium wyboru III'!O61&lt;5,m_i_p_k_III_C,)))</f>
        <v>0</v>
      </c>
      <c r="P61" s="101">
        <f>IF(' oferty kryterium wyboru III'!P61&gt;=10,m_i_p_k_III_A,IF(' oferty kryterium wyboru III'!P61&gt;=5,m_i_p_k_III_B,IF(' oferty kryterium wyboru III'!P61&lt;5,m_i_p_k_III_C,)))</f>
        <v>0</v>
      </c>
      <c r="Q61" s="101">
        <f>IF(' oferty kryterium wyboru III'!Q61&gt;=10,m_i_p_k_III_A,IF(' oferty kryterium wyboru III'!Q61&gt;=5,m_i_p_k_III_B,IF(' oferty kryterium wyboru III'!Q61&lt;5,m_i_p_k_III_C,)))</f>
        <v>0</v>
      </c>
      <c r="R61" s="101">
        <f>IF(' oferty kryterium wyboru III'!R61&gt;=10,m_i_p_k_III_A,IF(' oferty kryterium wyboru III'!R61&gt;=5,m_i_p_k_III_B,IF(' oferty kryterium wyboru III'!R61&lt;5,m_i_p_k_III_C,)))</f>
        <v>0</v>
      </c>
      <c r="S61" s="101">
        <f>IF(' oferty kryterium wyboru III'!S61&gt;=10,m_i_p_k_III_A,IF(' oferty kryterium wyboru III'!S61&gt;=5,m_i_p_k_III_B,IF(' oferty kryterium wyboru III'!S61&lt;5,m_i_p_k_III_C,)))</f>
        <v>0</v>
      </c>
      <c r="T61" s="101">
        <f>IF(' oferty kryterium wyboru III'!T61&gt;=10,m_i_p_k_III_A,IF(' oferty kryterium wyboru III'!T61&gt;=5,m_i_p_k_III_B,IF(' oferty kryterium wyboru III'!T61&lt;5,m_i_p_k_III_C,)))</f>
        <v>0</v>
      </c>
      <c r="U61" s="101">
        <f>IF(' oferty kryterium wyboru III'!U61&gt;=10,m_i_p_k_III_A,IF(' oferty kryterium wyboru III'!U61&gt;=5,m_i_p_k_III_B,IF(' oferty kryterium wyboru III'!U61&lt;5,m_i_p_k_III_C,)))</f>
        <v>0</v>
      </c>
      <c r="V61" s="101">
        <f>IF(' oferty kryterium wyboru III'!V61&gt;=10,m_i_p_k_III_A,IF(' oferty kryterium wyboru III'!V61&gt;=5,m_i_p_k_III_B,IF(' oferty kryterium wyboru III'!V61&lt;5,m_i_p_k_III_C,)))</f>
        <v>0</v>
      </c>
      <c r="W61" s="101">
        <f>IF(' oferty kryterium wyboru III'!W61&gt;=10,m_i_p_k_III_A,IF(' oferty kryterium wyboru III'!W61&gt;=5,m_i_p_k_III_B,IF(' oferty kryterium wyboru III'!W61&lt;5,m_i_p_k_III_C,)))</f>
        <v>0</v>
      </c>
      <c r="X61" s="101">
        <f>IF(' oferty kryterium wyboru III'!X61&gt;=10,m_i_p_k_III_A,IF(' oferty kryterium wyboru III'!X61&gt;=5,m_i_p_k_III_B,IF(' oferty kryterium wyboru III'!X61&lt;5,m_i_p_k_III_C,)))</f>
        <v>0</v>
      </c>
      <c r="Y61" s="101">
        <f>IF(' oferty kryterium wyboru III'!Y61&gt;=10,m_i_p_k_III_A,IF(' oferty kryterium wyboru III'!Y61&gt;=5,m_i_p_k_III_B,IF(' oferty kryterium wyboru III'!Y61&lt;5,m_i_p_k_III_C,)))</f>
        <v>0</v>
      </c>
      <c r="Z61" s="101">
        <f>IF(' oferty kryterium wyboru III'!Z61&gt;=10,m_i_p_k_III_A,IF(' oferty kryterium wyboru III'!Z61&gt;=5,m_i_p_k_III_B,IF(' oferty kryterium wyboru III'!Z61&lt;5,m_i_p_k_III_C,)))</f>
        <v>0</v>
      </c>
      <c r="AA61" s="101">
        <f>IF(' oferty kryterium wyboru III'!AA61&gt;=10,m_i_p_k_III_A,IF(' oferty kryterium wyboru III'!AA61&gt;=5,m_i_p_k_III_B,IF(' oferty kryterium wyboru III'!AA61&lt;5,m_i_p_k_III_C,)))</f>
        <v>0</v>
      </c>
      <c r="AB61" s="101">
        <f>IF(' oferty kryterium wyboru III'!AB61&gt;=10,m_i_p_k_III_A,IF(' oferty kryterium wyboru III'!AB61&gt;=5,m_i_p_k_III_B,IF(' oferty kryterium wyboru III'!AB61&lt;5,m_i_p_k_III_C,)))</f>
        <v>0</v>
      </c>
      <c r="AC61" s="101">
        <f>IF(' oferty kryterium wyboru III'!AC61&gt;=10,m_i_p_k_III_A,IF(' oferty kryterium wyboru III'!AC61&gt;=5,m_i_p_k_III_B,IF(' oferty kryterium wyboru III'!AC61&lt;5,m_i_p_k_III_C,)))</f>
        <v>0</v>
      </c>
      <c r="AD61" s="101">
        <f>IF(' oferty kryterium wyboru III'!AD61&gt;=10,m_i_p_k_III_A,IF(' oferty kryterium wyboru III'!AD61&gt;=5,m_i_p_k_III_B,IF(' oferty kryterium wyboru III'!AD61&lt;5,m_i_p_k_III_C,)))</f>
        <v>0</v>
      </c>
      <c r="AE61" s="101">
        <f>IF(' oferty kryterium wyboru III'!AE61&gt;=10,m_i_p_k_III_A,IF(' oferty kryterium wyboru III'!AE61&gt;=5,m_i_p_k_III_B,IF(' oferty kryterium wyboru III'!AE61&lt;5,m_i_p_k_III_C,)))</f>
        <v>0</v>
      </c>
      <c r="AF61" s="101">
        <f>IF(' oferty kryterium wyboru III'!AF61&gt;=10,m_i_p_k_III_A,IF(' oferty kryterium wyboru III'!AF61&gt;=5,m_i_p_k_III_B,IF(' oferty kryterium wyboru III'!AF61&lt;5,m_i_p_k_III_C,)))</f>
        <v>0</v>
      </c>
      <c r="AG61" s="101">
        <f>IF(' oferty kryterium wyboru III'!AG61&gt;=10,m_i_p_k_III_A,IF(' oferty kryterium wyboru III'!AG61&gt;=5,m_i_p_k_III_B,IF(' oferty kryterium wyboru III'!AG61&lt;5,m_i_p_k_III_C,)))</f>
        <v>0</v>
      </c>
    </row>
    <row r="62" spans="1:33" ht="27" customHeight="1">
      <c r="A62" s="60">
        <f>' oferty Cena brutto'!A62</f>
        <v>59</v>
      </c>
      <c r="B62" s="103">
        <f t="shared" si="1"/>
        <v>20</v>
      </c>
      <c r="C62" s="104">
        <f t="shared" si="2"/>
        <v>10</v>
      </c>
      <c r="D62" s="105">
        <f t="shared" si="3"/>
        <v>0</v>
      </c>
      <c r="E62" s="100">
        <f t="shared" si="5"/>
        <v>0</v>
      </c>
      <c r="F62" s="67" t="e">
        <f t="shared" si="4"/>
        <v>#REF!</v>
      </c>
      <c r="G62" s="101">
        <f>IF(' oferty kryterium wyboru III'!G62&gt;=10,m_i_p_k_III_A,IF(' oferty kryterium wyboru III'!G62&gt;=5,m_i_p_k_III_B,IF(' oferty kryterium wyboru III'!G62&lt;5,m_i_p_k_III_C,)))</f>
        <v>0</v>
      </c>
      <c r="H62" s="101">
        <f>IF(' oferty kryterium wyboru III'!H62&gt;=10,m_i_p_k_III_A,IF(' oferty kryterium wyboru III'!H62&gt;=5,m_i_p_k_III_B,IF(' oferty kryterium wyboru III'!H62&lt;5,m_i_p_k_III_C,)))</f>
        <v>0</v>
      </c>
      <c r="I62" s="101">
        <f>IF(' oferty kryterium wyboru III'!I62&gt;=10,m_i_p_k_III_A,IF(' oferty kryterium wyboru III'!I62&gt;=5,m_i_p_k_III_B,IF(' oferty kryterium wyboru III'!I62&lt;5,m_i_p_k_III_C,)))</f>
        <v>0</v>
      </c>
      <c r="J62" s="101">
        <f>IF(' oferty kryterium wyboru III'!J62&gt;=10,m_i_p_k_III_A,IF(' oferty kryterium wyboru III'!J62&gt;=5,m_i_p_k_III_B,IF(' oferty kryterium wyboru III'!J62&lt;5,m_i_p_k_III_C,)))</f>
        <v>0</v>
      </c>
      <c r="K62" s="101">
        <f>IF(' oferty kryterium wyboru III'!K62&gt;=10,m_i_p_k_III_A,IF(' oferty kryterium wyboru III'!K62&gt;=5,m_i_p_k_III_B,IF(' oferty kryterium wyboru III'!K62&lt;5,m_i_p_k_III_C,)))</f>
        <v>0</v>
      </c>
      <c r="L62" s="101">
        <f>IF(' oferty kryterium wyboru III'!L62&gt;=10,m_i_p_k_III_A,IF(' oferty kryterium wyboru III'!L62&gt;=5,m_i_p_k_III_B,IF(' oferty kryterium wyboru III'!L62&lt;5,m_i_p_k_III_C,)))</f>
        <v>0</v>
      </c>
      <c r="M62" s="101">
        <f>IF(' oferty kryterium wyboru III'!M62&gt;=10,m_i_p_k_III_A,IF(' oferty kryterium wyboru III'!M62&gt;=5,m_i_p_k_III_B,IF(' oferty kryterium wyboru III'!M62&lt;5,m_i_p_k_III_C,)))</f>
        <v>0</v>
      </c>
      <c r="N62" s="101">
        <f>IF(' oferty kryterium wyboru III'!N62&gt;=10,m_i_p_k_III_A,IF(' oferty kryterium wyboru III'!N62&gt;=5,m_i_p_k_III_B,IF(' oferty kryterium wyboru III'!N62&lt;5,m_i_p_k_III_C,)))</f>
        <v>0</v>
      </c>
      <c r="O62" s="101">
        <f>IF(' oferty kryterium wyboru III'!O62&gt;=10,m_i_p_k_III_A,IF(' oferty kryterium wyboru III'!O62&gt;=5,m_i_p_k_III_B,IF(' oferty kryterium wyboru III'!O62&lt;5,m_i_p_k_III_C,)))</f>
        <v>0</v>
      </c>
      <c r="P62" s="101">
        <f>IF(' oferty kryterium wyboru III'!P62&gt;=10,m_i_p_k_III_A,IF(' oferty kryterium wyboru III'!P62&gt;=5,m_i_p_k_III_B,IF(' oferty kryterium wyboru III'!P62&lt;5,m_i_p_k_III_C,)))</f>
        <v>0</v>
      </c>
      <c r="Q62" s="101">
        <f>IF(' oferty kryterium wyboru III'!Q62&gt;=10,m_i_p_k_III_A,IF(' oferty kryterium wyboru III'!Q62&gt;=5,m_i_p_k_III_B,IF(' oferty kryterium wyboru III'!Q62&lt;5,m_i_p_k_III_C,)))</f>
        <v>0</v>
      </c>
      <c r="R62" s="101">
        <f>IF(' oferty kryterium wyboru III'!R62&gt;=10,m_i_p_k_III_A,IF(' oferty kryterium wyboru III'!R62&gt;=5,m_i_p_k_III_B,IF(' oferty kryterium wyboru III'!R62&lt;5,m_i_p_k_III_C,)))</f>
        <v>0</v>
      </c>
      <c r="S62" s="101">
        <f>IF(' oferty kryterium wyboru III'!S62&gt;=10,m_i_p_k_III_A,IF(' oferty kryterium wyboru III'!S62&gt;=5,m_i_p_k_III_B,IF(' oferty kryterium wyboru III'!S62&lt;5,m_i_p_k_III_C,)))</f>
        <v>0</v>
      </c>
      <c r="T62" s="101">
        <f>IF(' oferty kryterium wyboru III'!T62&gt;=10,m_i_p_k_III_A,IF(' oferty kryterium wyboru III'!T62&gt;=5,m_i_p_k_III_B,IF(' oferty kryterium wyboru III'!T62&lt;5,m_i_p_k_III_C,)))</f>
        <v>0</v>
      </c>
      <c r="U62" s="101">
        <f>IF(' oferty kryterium wyboru III'!U62&gt;=10,m_i_p_k_III_A,IF(' oferty kryterium wyboru III'!U62&gt;=5,m_i_p_k_III_B,IF(' oferty kryterium wyboru III'!U62&lt;5,m_i_p_k_III_C,)))</f>
        <v>0</v>
      </c>
      <c r="V62" s="101">
        <f>IF(' oferty kryterium wyboru III'!V62&gt;=10,m_i_p_k_III_A,IF(' oferty kryterium wyboru III'!V62&gt;=5,m_i_p_k_III_B,IF(' oferty kryterium wyboru III'!V62&lt;5,m_i_p_k_III_C,)))</f>
        <v>0</v>
      </c>
      <c r="W62" s="101">
        <f>IF(' oferty kryterium wyboru III'!W62&gt;=10,m_i_p_k_III_A,IF(' oferty kryterium wyboru III'!W62&gt;=5,m_i_p_k_III_B,IF(' oferty kryterium wyboru III'!W62&lt;5,m_i_p_k_III_C,)))</f>
        <v>0</v>
      </c>
      <c r="X62" s="101">
        <f>IF(' oferty kryterium wyboru III'!X62&gt;=10,m_i_p_k_III_A,IF(' oferty kryterium wyboru III'!X62&gt;=5,m_i_p_k_III_B,IF(' oferty kryterium wyboru III'!X62&lt;5,m_i_p_k_III_C,)))</f>
        <v>0</v>
      </c>
      <c r="Y62" s="101">
        <f>IF(' oferty kryterium wyboru III'!Y62&gt;=10,m_i_p_k_III_A,IF(' oferty kryterium wyboru III'!Y62&gt;=5,m_i_p_k_III_B,IF(' oferty kryterium wyboru III'!Y62&lt;5,m_i_p_k_III_C,)))</f>
        <v>0</v>
      </c>
      <c r="Z62" s="101">
        <f>IF(' oferty kryterium wyboru III'!Z62&gt;=10,m_i_p_k_III_A,IF(' oferty kryterium wyboru III'!Z62&gt;=5,m_i_p_k_III_B,IF(' oferty kryterium wyboru III'!Z62&lt;5,m_i_p_k_III_C,)))</f>
        <v>0</v>
      </c>
      <c r="AA62" s="101">
        <f>IF(' oferty kryterium wyboru III'!AA62&gt;=10,m_i_p_k_III_A,IF(' oferty kryterium wyboru III'!AA62&gt;=5,m_i_p_k_III_B,IF(' oferty kryterium wyboru III'!AA62&lt;5,m_i_p_k_III_C,)))</f>
        <v>0</v>
      </c>
      <c r="AB62" s="101">
        <f>IF(' oferty kryterium wyboru III'!AB62&gt;=10,m_i_p_k_III_A,IF(' oferty kryterium wyboru III'!AB62&gt;=5,m_i_p_k_III_B,IF(' oferty kryterium wyboru III'!AB62&lt;5,m_i_p_k_III_C,)))</f>
        <v>0</v>
      </c>
      <c r="AC62" s="101">
        <f>IF(' oferty kryterium wyboru III'!AC62&gt;=10,m_i_p_k_III_A,IF(' oferty kryterium wyboru III'!AC62&gt;=5,m_i_p_k_III_B,IF(' oferty kryterium wyboru III'!AC62&lt;5,m_i_p_k_III_C,)))</f>
        <v>0</v>
      </c>
      <c r="AD62" s="101">
        <f>IF(' oferty kryterium wyboru III'!AD62&gt;=10,m_i_p_k_III_A,IF(' oferty kryterium wyboru III'!AD62&gt;=5,m_i_p_k_III_B,IF(' oferty kryterium wyboru III'!AD62&lt;5,m_i_p_k_III_C,)))</f>
        <v>0</v>
      </c>
      <c r="AE62" s="101">
        <f>IF(' oferty kryterium wyboru III'!AE62&gt;=10,m_i_p_k_III_A,IF(' oferty kryterium wyboru III'!AE62&gt;=5,m_i_p_k_III_B,IF(' oferty kryterium wyboru III'!AE62&lt;5,m_i_p_k_III_C,)))</f>
        <v>0</v>
      </c>
      <c r="AF62" s="101">
        <f>IF(' oferty kryterium wyboru III'!AF62&gt;=10,m_i_p_k_III_A,IF(' oferty kryterium wyboru III'!AF62&gt;=5,m_i_p_k_III_B,IF(' oferty kryterium wyboru III'!AF62&lt;5,m_i_p_k_III_C,)))</f>
        <v>0</v>
      </c>
      <c r="AG62" s="101">
        <f>IF(' oferty kryterium wyboru III'!AG62&gt;=10,m_i_p_k_III_A,IF(' oferty kryterium wyboru III'!AG62&gt;=5,m_i_p_k_III_B,IF(' oferty kryterium wyboru III'!AG62&lt;5,m_i_p_k_III_C,)))</f>
        <v>0</v>
      </c>
    </row>
    <row r="63" spans="1:33" ht="27" customHeight="1">
      <c r="A63" s="60">
        <f>' oferty Cena brutto'!A63</f>
        <v>60</v>
      </c>
      <c r="B63" s="103">
        <f t="shared" si="1"/>
        <v>20</v>
      </c>
      <c r="C63" s="104">
        <f t="shared" si="2"/>
        <v>10</v>
      </c>
      <c r="D63" s="105">
        <f t="shared" si="3"/>
        <v>0</v>
      </c>
      <c r="E63" s="100">
        <f t="shared" si="5"/>
        <v>0</v>
      </c>
      <c r="F63" s="67" t="e">
        <f t="shared" si="4"/>
        <v>#REF!</v>
      </c>
      <c r="G63" s="101">
        <f>IF(' oferty kryterium wyboru III'!G63&gt;=10,m_i_p_k_III_A,IF(' oferty kryterium wyboru III'!G63&gt;=5,m_i_p_k_III_B,IF(' oferty kryterium wyboru III'!G63&lt;5,m_i_p_k_III_C,)))</f>
        <v>0</v>
      </c>
      <c r="H63" s="101">
        <f>IF(' oferty kryterium wyboru III'!H63&gt;=10,m_i_p_k_III_A,IF(' oferty kryterium wyboru III'!H63&gt;=5,m_i_p_k_III_B,IF(' oferty kryterium wyboru III'!H63&lt;5,m_i_p_k_III_C,)))</f>
        <v>0</v>
      </c>
      <c r="I63" s="101">
        <f>IF(' oferty kryterium wyboru III'!I63&gt;=10,m_i_p_k_III_A,IF(' oferty kryterium wyboru III'!I63&gt;=5,m_i_p_k_III_B,IF(' oferty kryterium wyboru III'!I63&lt;5,m_i_p_k_III_C,)))</f>
        <v>0</v>
      </c>
      <c r="J63" s="101">
        <f>IF(' oferty kryterium wyboru III'!J63&gt;=10,m_i_p_k_III_A,IF(' oferty kryterium wyboru III'!J63&gt;=5,m_i_p_k_III_B,IF(' oferty kryterium wyboru III'!J63&lt;5,m_i_p_k_III_C,)))</f>
        <v>0</v>
      </c>
      <c r="K63" s="101">
        <f>IF(' oferty kryterium wyboru III'!K63&gt;=10,m_i_p_k_III_A,IF(' oferty kryterium wyboru III'!K63&gt;=5,m_i_p_k_III_B,IF(' oferty kryterium wyboru III'!K63&lt;5,m_i_p_k_III_C,)))</f>
        <v>0</v>
      </c>
      <c r="L63" s="101">
        <f>IF(' oferty kryterium wyboru III'!L63&gt;=10,m_i_p_k_III_A,IF(' oferty kryterium wyboru III'!L63&gt;=5,m_i_p_k_III_B,IF(' oferty kryterium wyboru III'!L63&lt;5,m_i_p_k_III_C,)))</f>
        <v>0</v>
      </c>
      <c r="M63" s="101">
        <f>IF(' oferty kryterium wyboru III'!M63&gt;=10,m_i_p_k_III_A,IF(' oferty kryterium wyboru III'!M63&gt;=5,m_i_p_k_III_B,IF(' oferty kryterium wyboru III'!M63&lt;5,m_i_p_k_III_C,)))</f>
        <v>0</v>
      </c>
      <c r="N63" s="101">
        <f>IF(' oferty kryterium wyboru III'!N63&gt;=10,m_i_p_k_III_A,IF(' oferty kryterium wyboru III'!N63&gt;=5,m_i_p_k_III_B,IF(' oferty kryterium wyboru III'!N63&lt;5,m_i_p_k_III_C,)))</f>
        <v>0</v>
      </c>
      <c r="O63" s="101">
        <f>IF(' oferty kryterium wyboru III'!O63&gt;=10,m_i_p_k_III_A,IF(' oferty kryterium wyboru III'!O63&gt;=5,m_i_p_k_III_B,IF(' oferty kryterium wyboru III'!O63&lt;5,m_i_p_k_III_C,)))</f>
        <v>0</v>
      </c>
      <c r="P63" s="101">
        <f>IF(' oferty kryterium wyboru III'!P63&gt;=10,m_i_p_k_III_A,IF(' oferty kryterium wyboru III'!P63&gt;=5,m_i_p_k_III_B,IF(' oferty kryterium wyboru III'!P63&lt;5,m_i_p_k_III_C,)))</f>
        <v>0</v>
      </c>
      <c r="Q63" s="101">
        <f>IF(' oferty kryterium wyboru III'!Q63&gt;=10,m_i_p_k_III_A,IF(' oferty kryterium wyboru III'!Q63&gt;=5,m_i_p_k_III_B,IF(' oferty kryterium wyboru III'!Q63&lt;5,m_i_p_k_III_C,)))</f>
        <v>0</v>
      </c>
      <c r="R63" s="101">
        <f>IF(' oferty kryterium wyboru III'!R63&gt;=10,m_i_p_k_III_A,IF(' oferty kryterium wyboru III'!R63&gt;=5,m_i_p_k_III_B,IF(' oferty kryterium wyboru III'!R63&lt;5,m_i_p_k_III_C,)))</f>
        <v>0</v>
      </c>
      <c r="S63" s="101">
        <f>IF(' oferty kryterium wyboru III'!S63&gt;=10,m_i_p_k_III_A,IF(' oferty kryterium wyboru III'!S63&gt;=5,m_i_p_k_III_B,IF(' oferty kryterium wyboru III'!S63&lt;5,m_i_p_k_III_C,)))</f>
        <v>0</v>
      </c>
      <c r="T63" s="101">
        <f>IF(' oferty kryterium wyboru III'!T63&gt;=10,m_i_p_k_III_A,IF(' oferty kryterium wyboru III'!T63&gt;=5,m_i_p_k_III_B,IF(' oferty kryterium wyboru III'!T63&lt;5,m_i_p_k_III_C,)))</f>
        <v>0</v>
      </c>
      <c r="U63" s="101">
        <f>IF(' oferty kryterium wyboru III'!U63&gt;=10,m_i_p_k_III_A,IF(' oferty kryterium wyboru III'!U63&gt;=5,m_i_p_k_III_B,IF(' oferty kryterium wyboru III'!U63&lt;5,m_i_p_k_III_C,)))</f>
        <v>0</v>
      </c>
      <c r="V63" s="101">
        <f>IF(' oferty kryterium wyboru III'!V63&gt;=10,m_i_p_k_III_A,IF(' oferty kryterium wyboru III'!V63&gt;=5,m_i_p_k_III_B,IF(' oferty kryterium wyboru III'!V63&lt;5,m_i_p_k_III_C,)))</f>
        <v>0</v>
      </c>
      <c r="W63" s="101">
        <f>IF(' oferty kryterium wyboru III'!W63&gt;=10,m_i_p_k_III_A,IF(' oferty kryterium wyboru III'!W63&gt;=5,m_i_p_k_III_B,IF(' oferty kryterium wyboru III'!W63&lt;5,m_i_p_k_III_C,)))</f>
        <v>0</v>
      </c>
      <c r="X63" s="101">
        <f>IF(' oferty kryterium wyboru III'!X63&gt;=10,m_i_p_k_III_A,IF(' oferty kryterium wyboru III'!X63&gt;=5,m_i_p_k_III_B,IF(' oferty kryterium wyboru III'!X63&lt;5,m_i_p_k_III_C,)))</f>
        <v>0</v>
      </c>
      <c r="Y63" s="101">
        <f>IF(' oferty kryterium wyboru III'!Y63&gt;=10,m_i_p_k_III_A,IF(' oferty kryterium wyboru III'!Y63&gt;=5,m_i_p_k_III_B,IF(' oferty kryterium wyboru III'!Y63&lt;5,m_i_p_k_III_C,)))</f>
        <v>0</v>
      </c>
      <c r="Z63" s="101">
        <f>IF(' oferty kryterium wyboru III'!Z63&gt;=10,m_i_p_k_III_A,IF(' oferty kryterium wyboru III'!Z63&gt;=5,m_i_p_k_III_B,IF(' oferty kryterium wyboru III'!Z63&lt;5,m_i_p_k_III_C,)))</f>
        <v>0</v>
      </c>
      <c r="AA63" s="101">
        <f>IF(' oferty kryterium wyboru III'!AA63&gt;=10,m_i_p_k_III_A,IF(' oferty kryterium wyboru III'!AA63&gt;=5,m_i_p_k_III_B,IF(' oferty kryterium wyboru III'!AA63&lt;5,m_i_p_k_III_C,)))</f>
        <v>0</v>
      </c>
      <c r="AB63" s="101">
        <f>IF(' oferty kryterium wyboru III'!AB63&gt;=10,m_i_p_k_III_A,IF(' oferty kryterium wyboru III'!AB63&gt;=5,m_i_p_k_III_B,IF(' oferty kryterium wyboru III'!AB63&lt;5,m_i_p_k_III_C,)))</f>
        <v>0</v>
      </c>
      <c r="AC63" s="101">
        <f>IF(' oferty kryterium wyboru III'!AC63&gt;=10,m_i_p_k_III_A,IF(' oferty kryterium wyboru III'!AC63&gt;=5,m_i_p_k_III_B,IF(' oferty kryterium wyboru III'!AC63&lt;5,m_i_p_k_III_C,)))</f>
        <v>0</v>
      </c>
      <c r="AD63" s="101">
        <f>IF(' oferty kryterium wyboru III'!AD63&gt;=10,m_i_p_k_III_A,IF(' oferty kryterium wyboru III'!AD63&gt;=5,m_i_p_k_III_B,IF(' oferty kryterium wyboru III'!AD63&lt;5,m_i_p_k_III_C,)))</f>
        <v>0</v>
      </c>
      <c r="AE63" s="101">
        <f>IF(' oferty kryterium wyboru III'!AE63&gt;=10,m_i_p_k_III_A,IF(' oferty kryterium wyboru III'!AE63&gt;=5,m_i_p_k_III_B,IF(' oferty kryterium wyboru III'!AE63&lt;5,m_i_p_k_III_C,)))</f>
        <v>0</v>
      </c>
      <c r="AF63" s="101">
        <f>IF(' oferty kryterium wyboru III'!AF63&gt;=10,m_i_p_k_III_A,IF(' oferty kryterium wyboru III'!AF63&gt;=5,m_i_p_k_III_B,IF(' oferty kryterium wyboru III'!AF63&lt;5,m_i_p_k_III_C,)))</f>
        <v>0</v>
      </c>
      <c r="AG63" s="101">
        <f>IF(' oferty kryterium wyboru III'!AG63&gt;=10,m_i_p_k_III_A,IF(' oferty kryterium wyboru III'!AG63&gt;=5,m_i_p_k_III_B,IF(' oferty kryterium wyboru III'!AG63&lt;5,m_i_p_k_III_C,)))</f>
        <v>0</v>
      </c>
    </row>
    <row r="64" spans="1:33" ht="27" customHeight="1">
      <c r="A64" s="60">
        <f>' oferty Cena brutto'!A64</f>
        <v>61</v>
      </c>
      <c r="B64" s="103">
        <f t="shared" si="1"/>
        <v>20</v>
      </c>
      <c r="C64" s="104">
        <f t="shared" si="2"/>
        <v>10</v>
      </c>
      <c r="D64" s="105">
        <f t="shared" si="3"/>
        <v>0</v>
      </c>
      <c r="E64" s="100">
        <f t="shared" si="5"/>
        <v>0</v>
      </c>
      <c r="F64" s="67" t="e">
        <f t="shared" si="4"/>
        <v>#REF!</v>
      </c>
      <c r="G64" s="101">
        <f>IF(' oferty kryterium wyboru III'!G64&gt;=10,m_i_p_k_III_A,IF(' oferty kryterium wyboru III'!G64&gt;=5,m_i_p_k_III_B,IF(' oferty kryterium wyboru III'!G64&lt;5,m_i_p_k_III_C,)))</f>
        <v>0</v>
      </c>
      <c r="H64" s="101">
        <f>IF(' oferty kryterium wyboru III'!H64&gt;=10,m_i_p_k_III_A,IF(' oferty kryterium wyboru III'!H64&gt;=5,m_i_p_k_III_B,IF(' oferty kryterium wyboru III'!H64&lt;5,m_i_p_k_III_C,)))</f>
        <v>0</v>
      </c>
      <c r="I64" s="101">
        <f>IF(' oferty kryterium wyboru III'!I64&gt;=10,m_i_p_k_III_A,IF(' oferty kryterium wyboru III'!I64&gt;=5,m_i_p_k_III_B,IF(' oferty kryterium wyboru III'!I64&lt;5,m_i_p_k_III_C,)))</f>
        <v>0</v>
      </c>
      <c r="J64" s="101">
        <f>IF(' oferty kryterium wyboru III'!J64&gt;=10,m_i_p_k_III_A,IF(' oferty kryterium wyboru III'!J64&gt;=5,m_i_p_k_III_B,IF(' oferty kryterium wyboru III'!J64&lt;5,m_i_p_k_III_C,)))</f>
        <v>0</v>
      </c>
      <c r="K64" s="101">
        <f>IF(' oferty kryterium wyboru III'!K64&gt;=10,m_i_p_k_III_A,IF(' oferty kryterium wyboru III'!K64&gt;=5,m_i_p_k_III_B,IF(' oferty kryterium wyboru III'!K64&lt;5,m_i_p_k_III_C,)))</f>
        <v>0</v>
      </c>
      <c r="L64" s="101">
        <f>IF(' oferty kryterium wyboru III'!L64&gt;=10,m_i_p_k_III_A,IF(' oferty kryterium wyboru III'!L64&gt;=5,m_i_p_k_III_B,IF(' oferty kryterium wyboru III'!L64&lt;5,m_i_p_k_III_C,)))</f>
        <v>0</v>
      </c>
      <c r="M64" s="101">
        <f>IF(' oferty kryterium wyboru III'!M64&gt;=10,m_i_p_k_III_A,IF(' oferty kryterium wyboru III'!M64&gt;=5,m_i_p_k_III_B,IF(' oferty kryterium wyboru III'!M64&lt;5,m_i_p_k_III_C,)))</f>
        <v>0</v>
      </c>
      <c r="N64" s="101">
        <f>IF(' oferty kryterium wyboru III'!N64&gt;=10,m_i_p_k_III_A,IF(' oferty kryterium wyboru III'!N64&gt;=5,m_i_p_k_III_B,IF(' oferty kryterium wyboru III'!N64&lt;5,m_i_p_k_III_C,)))</f>
        <v>0</v>
      </c>
      <c r="O64" s="101">
        <f>IF(' oferty kryterium wyboru III'!O64&gt;=10,m_i_p_k_III_A,IF(' oferty kryterium wyboru III'!O64&gt;=5,m_i_p_k_III_B,IF(' oferty kryterium wyboru III'!O64&lt;5,m_i_p_k_III_C,)))</f>
        <v>0</v>
      </c>
      <c r="P64" s="101">
        <f>IF(' oferty kryterium wyboru III'!P64&gt;=10,m_i_p_k_III_A,IF(' oferty kryterium wyboru III'!P64&gt;=5,m_i_p_k_III_B,IF(' oferty kryterium wyboru III'!P64&lt;5,m_i_p_k_III_C,)))</f>
        <v>0</v>
      </c>
      <c r="Q64" s="101">
        <f>IF(' oferty kryterium wyboru III'!Q64&gt;=10,m_i_p_k_III_A,IF(' oferty kryterium wyboru III'!Q64&gt;=5,m_i_p_k_III_B,IF(' oferty kryterium wyboru III'!Q64&lt;5,m_i_p_k_III_C,)))</f>
        <v>0</v>
      </c>
      <c r="R64" s="101">
        <f>IF(' oferty kryterium wyboru III'!R64&gt;=10,m_i_p_k_III_A,IF(' oferty kryterium wyboru III'!R64&gt;=5,m_i_p_k_III_B,IF(' oferty kryterium wyboru III'!R64&lt;5,m_i_p_k_III_C,)))</f>
        <v>0</v>
      </c>
      <c r="S64" s="101">
        <f>IF(' oferty kryterium wyboru III'!S64&gt;=10,m_i_p_k_III_A,IF(' oferty kryterium wyboru III'!S64&gt;=5,m_i_p_k_III_B,IF(' oferty kryterium wyboru III'!S64&lt;5,m_i_p_k_III_C,)))</f>
        <v>0</v>
      </c>
      <c r="T64" s="101">
        <f>IF(' oferty kryterium wyboru III'!T64&gt;=10,m_i_p_k_III_A,IF(' oferty kryterium wyboru III'!T64&gt;=5,m_i_p_k_III_B,IF(' oferty kryterium wyboru III'!T64&lt;5,m_i_p_k_III_C,)))</f>
        <v>0</v>
      </c>
      <c r="U64" s="101">
        <f>IF(' oferty kryterium wyboru III'!U64&gt;=10,m_i_p_k_III_A,IF(' oferty kryterium wyboru III'!U64&gt;=5,m_i_p_k_III_B,IF(' oferty kryterium wyboru III'!U64&lt;5,m_i_p_k_III_C,)))</f>
        <v>0</v>
      </c>
      <c r="V64" s="101">
        <f>IF(' oferty kryterium wyboru III'!V64&gt;=10,m_i_p_k_III_A,IF(' oferty kryterium wyboru III'!V64&gt;=5,m_i_p_k_III_B,IF(' oferty kryterium wyboru III'!V64&lt;5,m_i_p_k_III_C,)))</f>
        <v>0</v>
      </c>
      <c r="W64" s="101">
        <f>IF(' oferty kryterium wyboru III'!W64&gt;=10,m_i_p_k_III_A,IF(' oferty kryterium wyboru III'!W64&gt;=5,m_i_p_k_III_B,IF(' oferty kryterium wyboru III'!W64&lt;5,m_i_p_k_III_C,)))</f>
        <v>0</v>
      </c>
      <c r="X64" s="101">
        <f>IF(' oferty kryterium wyboru III'!X64&gt;=10,m_i_p_k_III_A,IF(' oferty kryterium wyboru III'!X64&gt;=5,m_i_p_k_III_B,IF(' oferty kryterium wyboru III'!X64&lt;5,m_i_p_k_III_C,)))</f>
        <v>0</v>
      </c>
      <c r="Y64" s="101">
        <f>IF(' oferty kryterium wyboru III'!Y64&gt;=10,m_i_p_k_III_A,IF(' oferty kryterium wyboru III'!Y64&gt;=5,m_i_p_k_III_B,IF(' oferty kryterium wyboru III'!Y64&lt;5,m_i_p_k_III_C,)))</f>
        <v>0</v>
      </c>
      <c r="Z64" s="101">
        <f>IF(' oferty kryterium wyboru III'!Z64&gt;=10,m_i_p_k_III_A,IF(' oferty kryterium wyboru III'!Z64&gt;=5,m_i_p_k_III_B,IF(' oferty kryterium wyboru III'!Z64&lt;5,m_i_p_k_III_C,)))</f>
        <v>0</v>
      </c>
      <c r="AA64" s="101">
        <f>IF(' oferty kryterium wyboru III'!AA64&gt;=10,m_i_p_k_III_A,IF(' oferty kryterium wyboru III'!AA64&gt;=5,m_i_p_k_III_B,IF(' oferty kryterium wyboru III'!AA64&lt;5,m_i_p_k_III_C,)))</f>
        <v>0</v>
      </c>
      <c r="AB64" s="101">
        <f>IF(' oferty kryterium wyboru III'!AB64&gt;=10,m_i_p_k_III_A,IF(' oferty kryterium wyboru III'!AB64&gt;=5,m_i_p_k_III_B,IF(' oferty kryterium wyboru III'!AB64&lt;5,m_i_p_k_III_C,)))</f>
        <v>0</v>
      </c>
      <c r="AC64" s="101">
        <f>IF(' oferty kryterium wyboru III'!AC64&gt;=10,m_i_p_k_III_A,IF(' oferty kryterium wyboru III'!AC64&gt;=5,m_i_p_k_III_B,IF(' oferty kryterium wyboru III'!AC64&lt;5,m_i_p_k_III_C,)))</f>
        <v>0</v>
      </c>
      <c r="AD64" s="101">
        <f>IF(' oferty kryterium wyboru III'!AD64&gt;=10,m_i_p_k_III_A,IF(' oferty kryterium wyboru III'!AD64&gt;=5,m_i_p_k_III_B,IF(' oferty kryterium wyboru III'!AD64&lt;5,m_i_p_k_III_C,)))</f>
        <v>0</v>
      </c>
      <c r="AE64" s="101">
        <f>IF(' oferty kryterium wyboru III'!AE64&gt;=10,m_i_p_k_III_A,IF(' oferty kryterium wyboru III'!AE64&gt;=5,m_i_p_k_III_B,IF(' oferty kryterium wyboru III'!AE64&lt;5,m_i_p_k_III_C,)))</f>
        <v>0</v>
      </c>
      <c r="AF64" s="101">
        <f>IF(' oferty kryterium wyboru III'!AF64&gt;=10,m_i_p_k_III_A,IF(' oferty kryterium wyboru III'!AF64&gt;=5,m_i_p_k_III_B,IF(' oferty kryterium wyboru III'!AF64&lt;5,m_i_p_k_III_C,)))</f>
        <v>0</v>
      </c>
      <c r="AG64" s="101">
        <f>IF(' oferty kryterium wyboru III'!AG64&gt;=10,m_i_p_k_III_A,IF(' oferty kryterium wyboru III'!AG64&gt;=5,m_i_p_k_III_B,IF(' oferty kryterium wyboru III'!AG64&lt;5,m_i_p_k_III_C,)))</f>
        <v>0</v>
      </c>
    </row>
    <row r="65" spans="1:34" ht="27" customHeight="1">
      <c r="A65" s="60">
        <f>' oferty Cena brutto'!A65</f>
        <v>62</v>
      </c>
      <c r="B65" s="103">
        <f t="shared" si="1"/>
        <v>20</v>
      </c>
      <c r="C65" s="104">
        <f t="shared" si="2"/>
        <v>10</v>
      </c>
      <c r="D65" s="105">
        <f t="shared" si="3"/>
        <v>0</v>
      </c>
      <c r="E65" s="100">
        <f t="shared" si="5"/>
        <v>0</v>
      </c>
      <c r="F65" s="67" t="e">
        <f t="shared" si="4"/>
        <v>#REF!</v>
      </c>
      <c r="G65" s="101">
        <f>IF(' oferty kryterium wyboru III'!G65&gt;=10,m_i_p_k_III_A,IF(' oferty kryterium wyboru III'!G65&gt;=5,m_i_p_k_III_B,IF(' oferty kryterium wyboru III'!G65&lt;5,m_i_p_k_III_C,)))</f>
        <v>0</v>
      </c>
      <c r="H65" s="101">
        <f>IF(' oferty kryterium wyboru III'!H65&gt;=10,m_i_p_k_III_A,IF(' oferty kryterium wyboru III'!H65&gt;=5,m_i_p_k_III_B,IF(' oferty kryterium wyboru III'!H65&lt;5,m_i_p_k_III_C,)))</f>
        <v>0</v>
      </c>
      <c r="I65" s="101">
        <f>IF(' oferty kryterium wyboru III'!I65&gt;=10,m_i_p_k_III_A,IF(' oferty kryterium wyboru III'!I65&gt;=5,m_i_p_k_III_B,IF(' oferty kryterium wyboru III'!I65&lt;5,m_i_p_k_III_C,)))</f>
        <v>0</v>
      </c>
      <c r="J65" s="101">
        <f>IF(' oferty kryterium wyboru III'!J65&gt;=10,m_i_p_k_III_A,IF(' oferty kryterium wyboru III'!J65&gt;=5,m_i_p_k_III_B,IF(' oferty kryterium wyboru III'!J65&lt;5,m_i_p_k_III_C,)))</f>
        <v>0</v>
      </c>
      <c r="K65" s="101">
        <f>IF(' oferty kryterium wyboru III'!K65&gt;=10,m_i_p_k_III_A,IF(' oferty kryterium wyboru III'!K65&gt;=5,m_i_p_k_III_B,IF(' oferty kryterium wyboru III'!K65&lt;5,m_i_p_k_III_C,)))</f>
        <v>0</v>
      </c>
      <c r="L65" s="101">
        <f>IF(' oferty kryterium wyboru III'!L65&gt;=10,m_i_p_k_III_A,IF(' oferty kryterium wyboru III'!L65&gt;=5,m_i_p_k_III_B,IF(' oferty kryterium wyboru III'!L65&lt;5,m_i_p_k_III_C,)))</f>
        <v>0</v>
      </c>
      <c r="M65" s="101">
        <f>IF(' oferty kryterium wyboru III'!M65&gt;=10,m_i_p_k_III_A,IF(' oferty kryterium wyboru III'!M65&gt;=5,m_i_p_k_III_B,IF(' oferty kryterium wyboru III'!M65&lt;5,m_i_p_k_III_C,)))</f>
        <v>0</v>
      </c>
      <c r="N65" s="101">
        <f>IF(' oferty kryterium wyboru III'!N65&gt;=10,m_i_p_k_III_A,IF(' oferty kryterium wyboru III'!N65&gt;=5,m_i_p_k_III_B,IF(' oferty kryterium wyboru III'!N65&lt;5,m_i_p_k_III_C,)))</f>
        <v>0</v>
      </c>
      <c r="O65" s="101">
        <f>IF(' oferty kryterium wyboru III'!O65&gt;=10,m_i_p_k_III_A,IF(' oferty kryterium wyboru III'!O65&gt;=5,m_i_p_k_III_B,IF(' oferty kryterium wyboru III'!O65&lt;5,m_i_p_k_III_C,)))</f>
        <v>0</v>
      </c>
      <c r="P65" s="101">
        <f>IF(' oferty kryterium wyboru III'!P65&gt;=10,m_i_p_k_III_A,IF(' oferty kryterium wyboru III'!P65&gt;=5,m_i_p_k_III_B,IF(' oferty kryterium wyboru III'!P65&lt;5,m_i_p_k_III_C,)))</f>
        <v>0</v>
      </c>
      <c r="Q65" s="101">
        <f>IF(' oferty kryterium wyboru III'!Q65&gt;=10,m_i_p_k_III_A,IF(' oferty kryterium wyboru III'!Q65&gt;=5,m_i_p_k_III_B,IF(' oferty kryterium wyboru III'!Q65&lt;5,m_i_p_k_III_C,)))</f>
        <v>0</v>
      </c>
      <c r="R65" s="101">
        <f>IF(' oferty kryterium wyboru III'!R65&gt;=10,m_i_p_k_III_A,IF(' oferty kryterium wyboru III'!R65&gt;=5,m_i_p_k_III_B,IF(' oferty kryterium wyboru III'!R65&lt;5,m_i_p_k_III_C,)))</f>
        <v>0</v>
      </c>
      <c r="S65" s="101">
        <f>IF(' oferty kryterium wyboru III'!S65&gt;=10,m_i_p_k_III_A,IF(' oferty kryterium wyboru III'!S65&gt;=5,m_i_p_k_III_B,IF(' oferty kryterium wyboru III'!S65&lt;5,m_i_p_k_III_C,)))</f>
        <v>0</v>
      </c>
      <c r="T65" s="101">
        <f>IF(' oferty kryterium wyboru III'!T65&gt;=10,m_i_p_k_III_A,IF(' oferty kryterium wyboru III'!T65&gt;=5,m_i_p_k_III_B,IF(' oferty kryterium wyboru III'!T65&lt;5,m_i_p_k_III_C,)))</f>
        <v>0</v>
      </c>
      <c r="U65" s="101">
        <f>IF(' oferty kryterium wyboru III'!U65&gt;=10,m_i_p_k_III_A,IF(' oferty kryterium wyboru III'!U65&gt;=5,m_i_p_k_III_B,IF(' oferty kryterium wyboru III'!U65&lt;5,m_i_p_k_III_C,)))</f>
        <v>0</v>
      </c>
      <c r="V65" s="101">
        <f>IF(' oferty kryterium wyboru III'!V65&gt;=10,m_i_p_k_III_A,IF(' oferty kryterium wyboru III'!V65&gt;=5,m_i_p_k_III_B,IF(' oferty kryterium wyboru III'!V65&lt;5,m_i_p_k_III_C,)))</f>
        <v>0</v>
      </c>
      <c r="W65" s="101">
        <f>IF(' oferty kryterium wyboru III'!W65&gt;=10,m_i_p_k_III_A,IF(' oferty kryterium wyboru III'!W65&gt;=5,m_i_p_k_III_B,IF(' oferty kryterium wyboru III'!W65&lt;5,m_i_p_k_III_C,)))</f>
        <v>0</v>
      </c>
      <c r="X65" s="101">
        <f>IF(' oferty kryterium wyboru III'!X65&gt;=10,m_i_p_k_III_A,IF(' oferty kryterium wyboru III'!X65&gt;=5,m_i_p_k_III_B,IF(' oferty kryterium wyboru III'!X65&lt;5,m_i_p_k_III_C,)))</f>
        <v>0</v>
      </c>
      <c r="Y65" s="101">
        <f>IF(' oferty kryterium wyboru III'!Y65&gt;=10,m_i_p_k_III_A,IF(' oferty kryterium wyboru III'!Y65&gt;=5,m_i_p_k_III_B,IF(' oferty kryterium wyboru III'!Y65&lt;5,m_i_p_k_III_C,)))</f>
        <v>0</v>
      </c>
      <c r="Z65" s="101">
        <f>IF(' oferty kryterium wyboru III'!Z65&gt;=10,m_i_p_k_III_A,IF(' oferty kryterium wyboru III'!Z65&gt;=5,m_i_p_k_III_B,IF(' oferty kryterium wyboru III'!Z65&lt;5,m_i_p_k_III_C,)))</f>
        <v>0</v>
      </c>
      <c r="AA65" s="101">
        <f>IF(' oferty kryterium wyboru III'!AA65&gt;=10,m_i_p_k_III_A,IF(' oferty kryterium wyboru III'!AA65&gt;=5,m_i_p_k_III_B,IF(' oferty kryterium wyboru III'!AA65&lt;5,m_i_p_k_III_C,)))</f>
        <v>0</v>
      </c>
      <c r="AB65" s="101">
        <f>IF(' oferty kryterium wyboru III'!AB65&gt;=10,m_i_p_k_III_A,IF(' oferty kryterium wyboru III'!AB65&gt;=5,m_i_p_k_III_B,IF(' oferty kryterium wyboru III'!AB65&lt;5,m_i_p_k_III_C,)))</f>
        <v>0</v>
      </c>
      <c r="AC65" s="101">
        <f>IF(' oferty kryterium wyboru III'!AC65&gt;=10,m_i_p_k_III_A,IF(' oferty kryterium wyboru III'!AC65&gt;=5,m_i_p_k_III_B,IF(' oferty kryterium wyboru III'!AC65&lt;5,m_i_p_k_III_C,)))</f>
        <v>0</v>
      </c>
      <c r="AD65" s="101">
        <f>IF(' oferty kryterium wyboru III'!AD65&gt;=10,m_i_p_k_III_A,IF(' oferty kryterium wyboru III'!AD65&gt;=5,m_i_p_k_III_B,IF(' oferty kryterium wyboru III'!AD65&lt;5,m_i_p_k_III_C,)))</f>
        <v>0</v>
      </c>
      <c r="AE65" s="101">
        <f>IF(' oferty kryterium wyboru III'!AE65&gt;=10,m_i_p_k_III_A,IF(' oferty kryterium wyboru III'!AE65&gt;=5,m_i_p_k_III_B,IF(' oferty kryterium wyboru III'!AE65&lt;5,m_i_p_k_III_C,)))</f>
        <v>0</v>
      </c>
      <c r="AF65" s="101">
        <f>IF(' oferty kryterium wyboru III'!AF65&gt;=10,m_i_p_k_III_A,IF(' oferty kryterium wyboru III'!AF65&gt;=5,m_i_p_k_III_B,IF(' oferty kryterium wyboru III'!AF65&lt;5,m_i_p_k_III_C,)))</f>
        <v>0</v>
      </c>
      <c r="AG65" s="101">
        <f>IF(' oferty kryterium wyboru III'!AG65&gt;=10,m_i_p_k_III_A,IF(' oferty kryterium wyboru III'!AG65&gt;=5,m_i_p_k_III_B,IF(' oferty kryterium wyboru III'!AG65&lt;5,m_i_p_k_III_C,)))</f>
        <v>0</v>
      </c>
    </row>
    <row r="66" spans="1:34" ht="27" customHeight="1">
      <c r="A66" s="60">
        <f>' oferty Cena brutto'!A66</f>
        <v>63</v>
      </c>
      <c r="B66" s="103">
        <f t="shared" si="1"/>
        <v>20</v>
      </c>
      <c r="C66" s="104">
        <f t="shared" si="2"/>
        <v>10</v>
      </c>
      <c r="D66" s="105">
        <f t="shared" si="3"/>
        <v>0</v>
      </c>
      <c r="E66" s="100">
        <f t="shared" si="5"/>
        <v>0</v>
      </c>
      <c r="F66" s="67" t="e">
        <f t="shared" si="4"/>
        <v>#REF!</v>
      </c>
      <c r="G66" s="101">
        <f>IF(' oferty kryterium wyboru III'!G66&gt;=10,m_i_p_k_III_A,IF(' oferty kryterium wyboru III'!G66&gt;=5,m_i_p_k_III_B,IF(' oferty kryterium wyboru III'!G66&lt;5,m_i_p_k_III_C,)))</f>
        <v>0</v>
      </c>
      <c r="H66" s="101">
        <f>IF(' oferty kryterium wyboru III'!H66&gt;=10,m_i_p_k_III_A,IF(' oferty kryterium wyboru III'!H66&gt;=5,m_i_p_k_III_B,IF(' oferty kryterium wyboru III'!H66&lt;5,m_i_p_k_III_C,)))</f>
        <v>0</v>
      </c>
      <c r="I66" s="101">
        <f>IF(' oferty kryterium wyboru III'!I66&gt;=10,m_i_p_k_III_A,IF(' oferty kryterium wyboru III'!I66&gt;=5,m_i_p_k_III_B,IF(' oferty kryterium wyboru III'!I66&lt;5,m_i_p_k_III_C,)))</f>
        <v>0</v>
      </c>
      <c r="J66" s="101">
        <f>IF(' oferty kryterium wyboru III'!J66&gt;=10,m_i_p_k_III_A,IF(' oferty kryterium wyboru III'!J66&gt;=5,m_i_p_k_III_B,IF(' oferty kryterium wyboru III'!J66&lt;5,m_i_p_k_III_C,)))</f>
        <v>0</v>
      </c>
      <c r="K66" s="101">
        <f>IF(' oferty kryterium wyboru III'!K66&gt;=10,m_i_p_k_III_A,IF(' oferty kryterium wyboru III'!K66&gt;=5,m_i_p_k_III_B,IF(' oferty kryterium wyboru III'!K66&lt;5,m_i_p_k_III_C,)))</f>
        <v>0</v>
      </c>
      <c r="L66" s="101">
        <f>IF(' oferty kryterium wyboru III'!L66&gt;=10,m_i_p_k_III_A,IF(' oferty kryterium wyboru III'!L66&gt;=5,m_i_p_k_III_B,IF(' oferty kryterium wyboru III'!L66&lt;5,m_i_p_k_III_C,)))</f>
        <v>0</v>
      </c>
      <c r="M66" s="101">
        <f>IF(' oferty kryterium wyboru III'!M66&gt;=10,m_i_p_k_III_A,IF(' oferty kryterium wyboru III'!M66&gt;=5,m_i_p_k_III_B,IF(' oferty kryterium wyboru III'!M66&lt;5,m_i_p_k_III_C,)))</f>
        <v>0</v>
      </c>
      <c r="N66" s="101">
        <f>IF(' oferty kryterium wyboru III'!N66&gt;=10,m_i_p_k_III_A,IF(' oferty kryterium wyboru III'!N66&gt;=5,m_i_p_k_III_B,IF(' oferty kryterium wyboru III'!N66&lt;5,m_i_p_k_III_C,)))</f>
        <v>0</v>
      </c>
      <c r="O66" s="101">
        <f>IF(' oferty kryterium wyboru III'!O66&gt;=10,m_i_p_k_III_A,IF(' oferty kryterium wyboru III'!O66&gt;=5,m_i_p_k_III_B,IF(' oferty kryterium wyboru III'!O66&lt;5,m_i_p_k_III_C,)))</f>
        <v>0</v>
      </c>
      <c r="P66" s="101">
        <f>IF(' oferty kryterium wyboru III'!P66&gt;=10,m_i_p_k_III_A,IF(' oferty kryterium wyboru III'!P66&gt;=5,m_i_p_k_III_B,IF(' oferty kryterium wyboru III'!P66&lt;5,m_i_p_k_III_C,)))</f>
        <v>0</v>
      </c>
      <c r="Q66" s="101">
        <f>IF(' oferty kryterium wyboru III'!Q66&gt;=10,m_i_p_k_III_A,IF(' oferty kryterium wyboru III'!Q66&gt;=5,m_i_p_k_III_B,IF(' oferty kryterium wyboru III'!Q66&lt;5,m_i_p_k_III_C,)))</f>
        <v>0</v>
      </c>
      <c r="R66" s="101">
        <f>IF(' oferty kryterium wyboru III'!R66&gt;=10,m_i_p_k_III_A,IF(' oferty kryterium wyboru III'!R66&gt;=5,m_i_p_k_III_B,IF(' oferty kryterium wyboru III'!R66&lt;5,m_i_p_k_III_C,)))</f>
        <v>0</v>
      </c>
      <c r="S66" s="101">
        <f>IF(' oferty kryterium wyboru III'!S66&gt;=10,m_i_p_k_III_A,IF(' oferty kryterium wyboru III'!S66&gt;=5,m_i_p_k_III_B,IF(' oferty kryterium wyboru III'!S66&lt;5,m_i_p_k_III_C,)))</f>
        <v>0</v>
      </c>
      <c r="T66" s="101">
        <f>IF(' oferty kryterium wyboru III'!T66&gt;=10,m_i_p_k_III_A,IF(' oferty kryterium wyboru III'!T66&gt;=5,m_i_p_k_III_B,IF(' oferty kryterium wyboru III'!T66&lt;5,m_i_p_k_III_C,)))</f>
        <v>0</v>
      </c>
      <c r="U66" s="101">
        <f>IF(' oferty kryterium wyboru III'!U66&gt;=10,m_i_p_k_III_A,IF(' oferty kryterium wyboru III'!U66&gt;=5,m_i_p_k_III_B,IF(' oferty kryterium wyboru III'!U66&lt;5,m_i_p_k_III_C,)))</f>
        <v>0</v>
      </c>
      <c r="V66" s="101">
        <f>IF(' oferty kryterium wyboru III'!V66&gt;=10,m_i_p_k_III_A,IF(' oferty kryterium wyboru III'!V66&gt;=5,m_i_p_k_III_B,IF(' oferty kryterium wyboru III'!V66&lt;5,m_i_p_k_III_C,)))</f>
        <v>0</v>
      </c>
      <c r="W66" s="101">
        <f>IF(' oferty kryterium wyboru III'!W66&gt;=10,m_i_p_k_III_A,IF(' oferty kryterium wyboru III'!W66&gt;=5,m_i_p_k_III_B,IF(' oferty kryterium wyboru III'!W66&lt;5,m_i_p_k_III_C,)))</f>
        <v>0</v>
      </c>
      <c r="X66" s="101">
        <f>IF(' oferty kryterium wyboru III'!X66&gt;=10,m_i_p_k_III_A,IF(' oferty kryterium wyboru III'!X66&gt;=5,m_i_p_k_III_B,IF(' oferty kryterium wyboru III'!X66&lt;5,m_i_p_k_III_C,)))</f>
        <v>0</v>
      </c>
      <c r="Y66" s="101">
        <f>IF(' oferty kryterium wyboru III'!Y66&gt;=10,m_i_p_k_III_A,IF(' oferty kryterium wyboru III'!Y66&gt;=5,m_i_p_k_III_B,IF(' oferty kryterium wyboru III'!Y66&lt;5,m_i_p_k_III_C,)))</f>
        <v>0</v>
      </c>
      <c r="Z66" s="101">
        <f>IF(' oferty kryterium wyboru III'!Z66&gt;=10,m_i_p_k_III_A,IF(' oferty kryterium wyboru III'!Z66&gt;=5,m_i_p_k_III_B,IF(' oferty kryterium wyboru III'!Z66&lt;5,m_i_p_k_III_C,)))</f>
        <v>0</v>
      </c>
      <c r="AA66" s="101">
        <f>IF(' oferty kryterium wyboru III'!AA66&gt;=10,m_i_p_k_III_A,IF(' oferty kryterium wyboru III'!AA66&gt;=5,m_i_p_k_III_B,IF(' oferty kryterium wyboru III'!AA66&lt;5,m_i_p_k_III_C,)))</f>
        <v>0</v>
      </c>
      <c r="AB66" s="101">
        <f>IF(' oferty kryterium wyboru III'!AB66&gt;=10,m_i_p_k_III_A,IF(' oferty kryterium wyboru III'!AB66&gt;=5,m_i_p_k_III_B,IF(' oferty kryterium wyboru III'!AB66&lt;5,m_i_p_k_III_C,)))</f>
        <v>0</v>
      </c>
      <c r="AC66" s="101">
        <f>IF(' oferty kryterium wyboru III'!AC66&gt;=10,m_i_p_k_III_A,IF(' oferty kryterium wyboru III'!AC66&gt;=5,m_i_p_k_III_B,IF(' oferty kryterium wyboru III'!AC66&lt;5,m_i_p_k_III_C,)))</f>
        <v>0</v>
      </c>
      <c r="AD66" s="101">
        <f>IF(' oferty kryterium wyboru III'!AD66&gt;=10,m_i_p_k_III_A,IF(' oferty kryterium wyboru III'!AD66&gt;=5,m_i_p_k_III_B,IF(' oferty kryterium wyboru III'!AD66&lt;5,m_i_p_k_III_C,)))</f>
        <v>0</v>
      </c>
      <c r="AE66" s="101">
        <f>IF(' oferty kryterium wyboru III'!AE66&gt;=10,m_i_p_k_III_A,IF(' oferty kryterium wyboru III'!AE66&gt;=5,m_i_p_k_III_B,IF(' oferty kryterium wyboru III'!AE66&lt;5,m_i_p_k_III_C,)))</f>
        <v>0</v>
      </c>
      <c r="AF66" s="101">
        <f>IF(' oferty kryterium wyboru III'!AF66&gt;=10,m_i_p_k_III_A,IF(' oferty kryterium wyboru III'!AF66&gt;=5,m_i_p_k_III_B,IF(' oferty kryterium wyboru III'!AF66&lt;5,m_i_p_k_III_C,)))</f>
        <v>0</v>
      </c>
      <c r="AG66" s="101">
        <f>IF(' oferty kryterium wyboru III'!AG66&gt;=10,m_i_p_k_III_A,IF(' oferty kryterium wyboru III'!AG66&gt;=5,m_i_p_k_III_B,IF(' oferty kryterium wyboru III'!AG66&lt;5,m_i_p_k_III_C,)))</f>
        <v>0</v>
      </c>
    </row>
    <row r="67" spans="1:34" ht="27" customHeight="1">
      <c r="A67" s="60">
        <f>' oferty Cena brutto'!A67</f>
        <v>64</v>
      </c>
      <c r="B67" s="103">
        <f t="shared" si="1"/>
        <v>20</v>
      </c>
      <c r="C67" s="104">
        <f t="shared" si="2"/>
        <v>10</v>
      </c>
      <c r="D67" s="105">
        <f t="shared" si="3"/>
        <v>0</v>
      </c>
      <c r="E67" s="100">
        <f t="shared" si="5"/>
        <v>0</v>
      </c>
      <c r="F67" s="67" t="e">
        <f t="shared" si="4"/>
        <v>#REF!</v>
      </c>
      <c r="G67" s="101">
        <f>IF(' oferty kryterium wyboru III'!G67&gt;=10,m_i_p_k_III_A,IF(' oferty kryterium wyboru III'!G67&gt;=5,m_i_p_k_III_B,IF(' oferty kryterium wyboru III'!G67&lt;5,m_i_p_k_III_C,)))</f>
        <v>0</v>
      </c>
      <c r="H67" s="101">
        <f>IF(' oferty kryterium wyboru III'!H67&gt;=10,m_i_p_k_III_A,IF(' oferty kryterium wyboru III'!H67&gt;=5,m_i_p_k_III_B,IF(' oferty kryterium wyboru III'!H67&lt;5,m_i_p_k_III_C,)))</f>
        <v>0</v>
      </c>
      <c r="I67" s="101">
        <f>IF(' oferty kryterium wyboru III'!I67&gt;=10,m_i_p_k_III_A,IF(' oferty kryterium wyboru III'!I67&gt;=5,m_i_p_k_III_B,IF(' oferty kryterium wyboru III'!I67&lt;5,m_i_p_k_III_C,)))</f>
        <v>0</v>
      </c>
      <c r="J67" s="101">
        <f>IF(' oferty kryterium wyboru III'!J67&gt;=10,m_i_p_k_III_A,IF(' oferty kryterium wyboru III'!J67&gt;=5,m_i_p_k_III_B,IF(' oferty kryterium wyboru III'!J67&lt;5,m_i_p_k_III_C,)))</f>
        <v>0</v>
      </c>
      <c r="K67" s="101">
        <f>IF(' oferty kryterium wyboru III'!K67&gt;=10,m_i_p_k_III_A,IF(' oferty kryterium wyboru III'!K67&gt;=5,m_i_p_k_III_B,IF(' oferty kryterium wyboru III'!K67&lt;5,m_i_p_k_III_C,)))</f>
        <v>0</v>
      </c>
      <c r="L67" s="101">
        <f>IF(' oferty kryterium wyboru III'!L67&gt;=10,m_i_p_k_III_A,IF(' oferty kryterium wyboru III'!L67&gt;=5,m_i_p_k_III_B,IF(' oferty kryterium wyboru III'!L67&lt;5,m_i_p_k_III_C,)))</f>
        <v>0</v>
      </c>
      <c r="M67" s="101">
        <f>IF(' oferty kryterium wyboru III'!M67&gt;=10,m_i_p_k_III_A,IF(' oferty kryterium wyboru III'!M67&gt;=5,m_i_p_k_III_B,IF(' oferty kryterium wyboru III'!M67&lt;5,m_i_p_k_III_C,)))</f>
        <v>0</v>
      </c>
      <c r="N67" s="101">
        <f>IF(' oferty kryterium wyboru III'!N67&gt;=10,m_i_p_k_III_A,IF(' oferty kryterium wyboru III'!N67&gt;=5,m_i_p_k_III_B,IF(' oferty kryterium wyboru III'!N67&lt;5,m_i_p_k_III_C,)))</f>
        <v>0</v>
      </c>
      <c r="O67" s="101">
        <f>IF(' oferty kryterium wyboru III'!O67&gt;=10,m_i_p_k_III_A,IF(' oferty kryterium wyboru III'!O67&gt;=5,m_i_p_k_III_B,IF(' oferty kryterium wyboru III'!O67&lt;5,m_i_p_k_III_C,)))</f>
        <v>0</v>
      </c>
      <c r="P67" s="101">
        <f>IF(' oferty kryterium wyboru III'!P67&gt;=10,m_i_p_k_III_A,IF(' oferty kryterium wyboru III'!P67&gt;=5,m_i_p_k_III_B,IF(' oferty kryterium wyboru III'!P67&lt;5,m_i_p_k_III_C,)))</f>
        <v>0</v>
      </c>
      <c r="Q67" s="101">
        <f>IF(' oferty kryterium wyboru III'!Q67&gt;=10,m_i_p_k_III_A,IF(' oferty kryterium wyboru III'!Q67&gt;=5,m_i_p_k_III_B,IF(' oferty kryterium wyboru III'!Q67&lt;5,m_i_p_k_III_C,)))</f>
        <v>0</v>
      </c>
      <c r="R67" s="101">
        <f>IF(' oferty kryterium wyboru III'!R67&gt;=10,m_i_p_k_III_A,IF(' oferty kryterium wyboru III'!R67&gt;=5,m_i_p_k_III_B,IF(' oferty kryterium wyboru III'!R67&lt;5,m_i_p_k_III_C,)))</f>
        <v>0</v>
      </c>
      <c r="S67" s="101">
        <f>IF(' oferty kryterium wyboru III'!S67&gt;=10,m_i_p_k_III_A,IF(' oferty kryterium wyboru III'!S67&gt;=5,m_i_p_k_III_B,IF(' oferty kryterium wyboru III'!S67&lt;5,m_i_p_k_III_C,)))</f>
        <v>0</v>
      </c>
      <c r="T67" s="101">
        <f>IF(' oferty kryterium wyboru III'!T67&gt;=10,m_i_p_k_III_A,IF(' oferty kryterium wyboru III'!T67&gt;=5,m_i_p_k_III_B,IF(' oferty kryterium wyboru III'!T67&lt;5,m_i_p_k_III_C,)))</f>
        <v>0</v>
      </c>
      <c r="U67" s="101">
        <f>IF(' oferty kryterium wyboru III'!U67&gt;=10,m_i_p_k_III_A,IF(' oferty kryterium wyboru III'!U67&gt;=5,m_i_p_k_III_B,IF(' oferty kryterium wyboru III'!U67&lt;5,m_i_p_k_III_C,)))</f>
        <v>0</v>
      </c>
      <c r="V67" s="101">
        <f>IF(' oferty kryterium wyboru III'!V67&gt;=10,m_i_p_k_III_A,IF(' oferty kryterium wyboru III'!V67&gt;=5,m_i_p_k_III_B,IF(' oferty kryterium wyboru III'!V67&lt;5,m_i_p_k_III_C,)))</f>
        <v>0</v>
      </c>
      <c r="W67" s="101">
        <f>IF(' oferty kryterium wyboru III'!W67&gt;=10,m_i_p_k_III_A,IF(' oferty kryterium wyboru III'!W67&gt;=5,m_i_p_k_III_B,IF(' oferty kryterium wyboru III'!W67&lt;5,m_i_p_k_III_C,)))</f>
        <v>0</v>
      </c>
      <c r="X67" s="101">
        <f>IF(' oferty kryterium wyboru III'!X67&gt;=10,m_i_p_k_III_A,IF(' oferty kryterium wyboru III'!X67&gt;=5,m_i_p_k_III_B,IF(' oferty kryterium wyboru III'!X67&lt;5,m_i_p_k_III_C,)))</f>
        <v>0</v>
      </c>
      <c r="Y67" s="101">
        <f>IF(' oferty kryterium wyboru III'!Y67&gt;=10,m_i_p_k_III_A,IF(' oferty kryterium wyboru III'!Y67&gt;=5,m_i_p_k_III_B,IF(' oferty kryterium wyboru III'!Y67&lt;5,m_i_p_k_III_C,)))</f>
        <v>0</v>
      </c>
      <c r="Z67" s="101">
        <f>IF(' oferty kryterium wyboru III'!Z67&gt;=10,m_i_p_k_III_A,IF(' oferty kryterium wyboru III'!Z67&gt;=5,m_i_p_k_III_B,IF(' oferty kryterium wyboru III'!Z67&lt;5,m_i_p_k_III_C,)))</f>
        <v>0</v>
      </c>
      <c r="AA67" s="101">
        <f>IF(' oferty kryterium wyboru III'!AA67&gt;=10,m_i_p_k_III_A,IF(' oferty kryterium wyboru III'!AA67&gt;=5,m_i_p_k_III_B,IF(' oferty kryterium wyboru III'!AA67&lt;5,m_i_p_k_III_C,)))</f>
        <v>0</v>
      </c>
      <c r="AB67" s="101">
        <f>IF(' oferty kryterium wyboru III'!AB67&gt;=10,m_i_p_k_III_A,IF(' oferty kryterium wyboru III'!AB67&gt;=5,m_i_p_k_III_B,IF(' oferty kryterium wyboru III'!AB67&lt;5,m_i_p_k_III_C,)))</f>
        <v>0</v>
      </c>
      <c r="AC67" s="101">
        <f>IF(' oferty kryterium wyboru III'!AC67&gt;=10,m_i_p_k_III_A,IF(' oferty kryterium wyboru III'!AC67&gt;=5,m_i_p_k_III_B,IF(' oferty kryterium wyboru III'!AC67&lt;5,m_i_p_k_III_C,)))</f>
        <v>0</v>
      </c>
      <c r="AD67" s="101">
        <f>IF(' oferty kryterium wyboru III'!AD67&gt;=10,m_i_p_k_III_A,IF(' oferty kryterium wyboru III'!AD67&gt;=5,m_i_p_k_III_B,IF(' oferty kryterium wyboru III'!AD67&lt;5,m_i_p_k_III_C,)))</f>
        <v>0</v>
      </c>
      <c r="AE67" s="101">
        <f>IF(' oferty kryterium wyboru III'!AE67&gt;=10,m_i_p_k_III_A,IF(' oferty kryterium wyboru III'!AE67&gt;=5,m_i_p_k_III_B,IF(' oferty kryterium wyboru III'!AE67&lt;5,m_i_p_k_III_C,)))</f>
        <v>0</v>
      </c>
      <c r="AF67" s="101">
        <f>IF(' oferty kryterium wyboru III'!AF67&gt;=10,m_i_p_k_III_A,IF(' oferty kryterium wyboru III'!AF67&gt;=5,m_i_p_k_III_B,IF(' oferty kryterium wyboru III'!AF67&lt;5,m_i_p_k_III_C,)))</f>
        <v>0</v>
      </c>
      <c r="AG67" s="101">
        <f>IF(' oferty kryterium wyboru III'!AG67&gt;=10,m_i_p_k_III_A,IF(' oferty kryterium wyboru III'!AG67&gt;=5,m_i_p_k_III_B,IF(' oferty kryterium wyboru III'!AG67&lt;5,m_i_p_k_III_C,)))</f>
        <v>0</v>
      </c>
    </row>
    <row r="68" spans="1:34" ht="27" customHeight="1">
      <c r="A68" s="60">
        <f>' oferty Cena brutto'!A68</f>
        <v>65</v>
      </c>
      <c r="B68" s="103">
        <f t="shared" ref="B68" si="6">m_i_p_k_III_A</f>
        <v>20</v>
      </c>
      <c r="C68" s="104">
        <f t="shared" ref="C68" si="7">m_i_p_k_III_B</f>
        <v>10</v>
      </c>
      <c r="D68" s="105">
        <f t="shared" ref="D68" si="8">m_i_p_k_III_C</f>
        <v>0</v>
      </c>
      <c r="E68" s="100">
        <f t="shared" si="5"/>
        <v>0</v>
      </c>
      <c r="F68" s="67" t="e">
        <f t="shared" ref="F68" si="9">IF(m_i_p_k_III=G68,$G$3," ")&amp;IF(m_i_p_k_III=H68,$H$3," ")&amp;IF(m_i_p_k_III=I68,$I$3," ")&amp;IF(m_i_p_k_III=J68,$J$3," ")&amp;IF(m_i_p_k_III=K68,$K$3," ")&amp;IF(m_i_p_k_III=L68,$L$3," ")&amp;IF(m_i_p_k_III=M68,$M$3," ")&amp;IF(m_i_p_k_III=N68,$N$3," ")&amp;IF(m_i_p_k_III=O68,$O$3," ")&amp;IF(m_i_p_k_III=P68,$P$3," ")&amp;IF(m_i_p_k_III=Q68,$Q$3," ")&amp;IF(m_i_p_k_III=R68,$R$3," ")&amp;IF(m_i_p_k_III=S68,$S$3," ")&amp;IF(m_i_p_k_III=T68,$T$3," ")&amp;IF(m_i_p_k_III=U68,$U$3," ")&amp;IF(m_i_p_k_III=V68,$V$3," ")&amp;IF(m_i_p_k_III=W68,$W$3," ")&amp;IF(m_i_p_k_III=X68,$X$3," ")&amp;IF(m_i_p_k_III=Y68,$Y$3," ")&amp;IF(m_i_p_k_III=Z68,$Z$3," ")&amp;IF(m_i_p_k_III=AA68,$AA$3," ")&amp;IF(m_i_p_k_III=AB68,$AB$3," ")&amp;IF(m_i_p_k_III=AC68,$AC$3," ")&amp;IF(m_i_p_k_III=AD68,$AD$3," ")&amp;IF(m_i_p_k_III=AE68,$AE$3," ")&amp;IF(m_i_p_k_III=AF68,$AF$3," ")&amp;IF(m_i_p_k_III=AG68,$AG$3," ")</f>
        <v>#REF!</v>
      </c>
      <c r="G68" s="101">
        <f>IF(' oferty kryterium wyboru III'!G68&gt;=10,m_i_p_k_III_A,IF(' oferty kryterium wyboru III'!G68&gt;=5,m_i_p_k_III_B,IF(' oferty kryterium wyboru III'!G68&lt;5,m_i_p_k_III_C,)))</f>
        <v>0</v>
      </c>
      <c r="H68" s="101">
        <f>IF(' oferty kryterium wyboru III'!H68&gt;=10,m_i_p_k_III_A,IF(' oferty kryterium wyboru III'!H68&gt;=5,m_i_p_k_III_B,IF(' oferty kryterium wyboru III'!H68&lt;5,m_i_p_k_III_C,)))</f>
        <v>0</v>
      </c>
      <c r="I68" s="101">
        <f>IF(' oferty kryterium wyboru III'!I68&gt;=10,m_i_p_k_III_A,IF(' oferty kryterium wyboru III'!I68&gt;=5,m_i_p_k_III_B,IF(' oferty kryterium wyboru III'!I68&lt;5,m_i_p_k_III_C,)))</f>
        <v>0</v>
      </c>
      <c r="J68" s="101">
        <f>IF(' oferty kryterium wyboru III'!J68&gt;=10,m_i_p_k_III_A,IF(' oferty kryterium wyboru III'!J68&gt;=5,m_i_p_k_III_B,IF(' oferty kryterium wyboru III'!J68&lt;5,m_i_p_k_III_C,)))</f>
        <v>0</v>
      </c>
      <c r="K68" s="101">
        <f>IF(' oferty kryterium wyboru III'!K68&gt;=10,m_i_p_k_III_A,IF(' oferty kryterium wyboru III'!K68&gt;=5,m_i_p_k_III_B,IF(' oferty kryterium wyboru III'!K68&lt;5,m_i_p_k_III_C,)))</f>
        <v>0</v>
      </c>
      <c r="L68" s="101">
        <f>IF(' oferty kryterium wyboru III'!L68&gt;=10,m_i_p_k_III_A,IF(' oferty kryterium wyboru III'!L68&gt;=5,m_i_p_k_III_B,IF(' oferty kryterium wyboru III'!L68&lt;5,m_i_p_k_III_C,)))</f>
        <v>0</v>
      </c>
      <c r="M68" s="101">
        <f>IF(' oferty kryterium wyboru III'!M68&gt;=10,m_i_p_k_III_A,IF(' oferty kryterium wyboru III'!M68&gt;=5,m_i_p_k_III_B,IF(' oferty kryterium wyboru III'!M68&lt;5,m_i_p_k_III_C,)))</f>
        <v>0</v>
      </c>
      <c r="N68" s="101">
        <f>IF(' oferty kryterium wyboru III'!N68&gt;=10,m_i_p_k_III_A,IF(' oferty kryterium wyboru III'!N68&gt;=5,m_i_p_k_III_B,IF(' oferty kryterium wyboru III'!N68&lt;5,m_i_p_k_III_C,)))</f>
        <v>0</v>
      </c>
      <c r="O68" s="101">
        <f>IF(' oferty kryterium wyboru III'!O68&gt;=10,m_i_p_k_III_A,IF(' oferty kryterium wyboru III'!O68&gt;=5,m_i_p_k_III_B,IF(' oferty kryterium wyboru III'!O68&lt;5,m_i_p_k_III_C,)))</f>
        <v>0</v>
      </c>
      <c r="P68" s="101">
        <f>IF(' oferty kryterium wyboru III'!P68&gt;=10,m_i_p_k_III_A,IF(' oferty kryterium wyboru III'!P68&gt;=5,m_i_p_k_III_B,IF(' oferty kryterium wyboru III'!P68&lt;5,m_i_p_k_III_C,)))</f>
        <v>0</v>
      </c>
      <c r="Q68" s="101">
        <f>IF(' oferty kryterium wyboru III'!Q68&gt;=10,m_i_p_k_III_A,IF(' oferty kryterium wyboru III'!Q68&gt;=5,m_i_p_k_III_B,IF(' oferty kryterium wyboru III'!Q68&lt;5,m_i_p_k_III_C,)))</f>
        <v>0</v>
      </c>
      <c r="R68" s="101">
        <f>IF(' oferty kryterium wyboru III'!R68&gt;=10,m_i_p_k_III_A,IF(' oferty kryterium wyboru III'!R68&gt;=5,m_i_p_k_III_B,IF(' oferty kryterium wyboru III'!R68&lt;5,m_i_p_k_III_C,)))</f>
        <v>0</v>
      </c>
      <c r="S68" s="101">
        <f>IF(' oferty kryterium wyboru III'!S68&gt;=10,m_i_p_k_III_A,IF(' oferty kryterium wyboru III'!S68&gt;=5,m_i_p_k_III_B,IF(' oferty kryterium wyboru III'!S68&lt;5,m_i_p_k_III_C,)))</f>
        <v>0</v>
      </c>
      <c r="T68" s="101">
        <f>IF(' oferty kryterium wyboru III'!T68&gt;=10,m_i_p_k_III_A,IF(' oferty kryterium wyboru III'!T68&gt;=5,m_i_p_k_III_B,IF(' oferty kryterium wyboru III'!T68&lt;5,m_i_p_k_III_C,)))</f>
        <v>0</v>
      </c>
      <c r="U68" s="101">
        <f>IF(' oferty kryterium wyboru III'!U68&gt;=10,m_i_p_k_III_A,IF(' oferty kryterium wyboru III'!U68&gt;=5,m_i_p_k_III_B,IF(' oferty kryterium wyboru III'!U68&lt;5,m_i_p_k_III_C,)))</f>
        <v>0</v>
      </c>
      <c r="V68" s="101">
        <f>IF(' oferty kryterium wyboru III'!V68&gt;=10,m_i_p_k_III_A,IF(' oferty kryterium wyboru III'!V68&gt;=5,m_i_p_k_III_B,IF(' oferty kryterium wyboru III'!V68&lt;5,m_i_p_k_III_C,)))</f>
        <v>0</v>
      </c>
      <c r="W68" s="101">
        <f>IF(' oferty kryterium wyboru III'!W68&gt;=10,m_i_p_k_III_A,IF(' oferty kryterium wyboru III'!W68&gt;=5,m_i_p_k_III_B,IF(' oferty kryterium wyboru III'!W68&lt;5,m_i_p_k_III_C,)))</f>
        <v>0</v>
      </c>
      <c r="X68" s="101">
        <f>IF(' oferty kryterium wyboru III'!X68&gt;=10,m_i_p_k_III_A,IF(' oferty kryterium wyboru III'!X68&gt;=5,m_i_p_k_III_B,IF(' oferty kryterium wyboru III'!X68&lt;5,m_i_p_k_III_C,)))</f>
        <v>0</v>
      </c>
      <c r="Y68" s="101">
        <f>IF(' oferty kryterium wyboru III'!Y68&gt;=10,m_i_p_k_III_A,IF(' oferty kryterium wyboru III'!Y68&gt;=5,m_i_p_k_III_B,IF(' oferty kryterium wyboru III'!Y68&lt;5,m_i_p_k_III_C,)))</f>
        <v>0</v>
      </c>
      <c r="Z68" s="101">
        <f>IF(' oferty kryterium wyboru III'!Z68&gt;=10,m_i_p_k_III_A,IF(' oferty kryterium wyboru III'!Z68&gt;=5,m_i_p_k_III_B,IF(' oferty kryterium wyboru III'!Z68&lt;5,m_i_p_k_III_C,)))</f>
        <v>0</v>
      </c>
      <c r="AA68" s="101">
        <f>IF(' oferty kryterium wyboru III'!AA68&gt;=10,m_i_p_k_III_A,IF(' oferty kryterium wyboru III'!AA68&gt;=5,m_i_p_k_III_B,IF(' oferty kryterium wyboru III'!AA68&lt;5,m_i_p_k_III_C,)))</f>
        <v>0</v>
      </c>
      <c r="AB68" s="101">
        <f>IF(' oferty kryterium wyboru III'!AB68&gt;=10,m_i_p_k_III_A,IF(' oferty kryterium wyboru III'!AB68&gt;=5,m_i_p_k_III_B,IF(' oferty kryterium wyboru III'!AB68&lt;5,m_i_p_k_III_C,)))</f>
        <v>0</v>
      </c>
      <c r="AC68" s="101">
        <f>IF(' oferty kryterium wyboru III'!AC68&gt;=10,m_i_p_k_III_A,IF(' oferty kryterium wyboru III'!AC68&gt;=5,m_i_p_k_III_B,IF(' oferty kryterium wyboru III'!AC68&lt;5,m_i_p_k_III_C,)))</f>
        <v>0</v>
      </c>
      <c r="AD68" s="101">
        <f>IF(' oferty kryterium wyboru III'!AD68&gt;=10,m_i_p_k_III_A,IF(' oferty kryterium wyboru III'!AD68&gt;=5,m_i_p_k_III_B,IF(' oferty kryterium wyboru III'!AD68&lt;5,m_i_p_k_III_C,)))</f>
        <v>0</v>
      </c>
      <c r="AE68" s="101">
        <f>IF(' oferty kryterium wyboru III'!AE68&gt;=10,m_i_p_k_III_A,IF(' oferty kryterium wyboru III'!AE68&gt;=5,m_i_p_k_III_B,IF(' oferty kryterium wyboru III'!AE68&lt;5,m_i_p_k_III_C,)))</f>
        <v>0</v>
      </c>
      <c r="AF68" s="101">
        <f>IF(' oferty kryterium wyboru III'!AF68&gt;=10,m_i_p_k_III_A,IF(' oferty kryterium wyboru III'!AF68&gt;=5,m_i_p_k_III_B,IF(' oferty kryterium wyboru III'!AF68&lt;5,m_i_p_k_III_C,)))</f>
        <v>0</v>
      </c>
      <c r="AG68" s="101">
        <f>IF(' oferty kryterium wyboru III'!AG68&gt;=10,m_i_p_k_III_A,IF(' oferty kryterium wyboru III'!AG68&gt;=5,m_i_p_k_III_B,IF(' oferty kryterium wyboru III'!AG68&lt;5,m_i_p_k_III_C,)))</f>
        <v>0</v>
      </c>
    </row>
    <row r="69" spans="1:34" ht="27" customHeight="1"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</row>
    <row r="70" spans="1:34" ht="23.25" customHeight="1">
      <c r="D70" s="73"/>
      <c r="E70" s="74"/>
      <c r="F70" s="74"/>
    </row>
    <row r="72" spans="1:34" ht="23.25" customHeight="1">
      <c r="A72" s="75"/>
      <c r="B72" s="75"/>
      <c r="C72" s="75"/>
    </row>
  </sheetData>
  <protectedRanges>
    <protectedRange algorithmName="SHA-512" hashValue="xfNqADw6iW7r1cVTnlGL85C+7PgAWukkke6ttUf6FVRg0Tu8m6+jbuMyAl2PzpU/f/jCUss43N8/ABAlzEL3kw==" saltValue="JpldvPkT5g1DSrlwOrrVxA==" spinCount="100000" sqref="B4:D68" name="oferty_2"/>
    <protectedRange algorithmName="SHA-512" hashValue="xfNqADw6iW7r1cVTnlGL85C+7PgAWukkke6ttUf6FVRg0Tu8m6+jbuMyAl2PzpU/f/jCUss43N8/ABAlzEL3kw==" saltValue="JpldvPkT5g1DSrlwOrrVxA==" spinCount="100000" sqref="A4:A68" name="oferty_3"/>
  </protectedRanges>
  <conditionalFormatting sqref="G4:AG68">
    <cfRule type="cellIs" dxfId="2" priority="1" operator="equal">
      <formula>20</formula>
    </cfRule>
    <cfRule type="cellIs" dxfId="1" priority="2" operator="equal">
      <formula>10</formula>
    </cfRule>
    <cfRule type="cellIs" dxfId="0" priority="3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4">
    <tabColor indexed="8"/>
  </sheetPr>
  <dimension ref="A1:K28"/>
  <sheetViews>
    <sheetView workbookViewId="0">
      <selection activeCell="B37" sqref="B37"/>
    </sheetView>
  </sheetViews>
  <sheetFormatPr defaultColWidth="9.1328125" defaultRowHeight="12.75"/>
  <cols>
    <col min="1" max="1" width="14.59765625" style="2" customWidth="1"/>
    <col min="2" max="2" width="26.1328125" style="2" bestFit="1" customWidth="1"/>
    <col min="3" max="4" width="14.59765625" style="2" customWidth="1"/>
    <col min="5" max="5" width="7" style="2" bestFit="1" customWidth="1"/>
    <col min="6" max="6" width="8.1328125" style="2" bestFit="1" customWidth="1"/>
    <col min="7" max="7" width="14.265625" style="2" bestFit="1" customWidth="1"/>
    <col min="8" max="12" width="11.3984375" style="2" customWidth="1"/>
    <col min="13" max="15" width="9.1328125" style="2"/>
    <col min="16" max="16" width="10" style="2" bestFit="1" customWidth="1"/>
    <col min="17" max="16384" width="9.1328125" style="2"/>
  </cols>
  <sheetData>
    <row r="1" spans="1:11" ht="13.5" thickBot="1">
      <c r="A1" s="1" t="s">
        <v>1</v>
      </c>
    </row>
    <row r="2" spans="1:11">
      <c r="A2" s="3" t="s">
        <v>2</v>
      </c>
      <c r="B2" s="4" t="s">
        <v>2</v>
      </c>
      <c r="C2" s="4" t="s">
        <v>2</v>
      </c>
      <c r="D2" s="4" t="s">
        <v>2</v>
      </c>
      <c r="E2" s="4" t="s">
        <v>2</v>
      </c>
      <c r="F2" s="5" t="s">
        <v>2</v>
      </c>
    </row>
    <row r="3" spans="1:1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</row>
    <row r="4" spans="1:11">
      <c r="A4" s="6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8" t="s">
        <v>14</v>
      </c>
    </row>
    <row r="5" spans="1:11">
      <c r="A5" s="6" t="s">
        <v>15</v>
      </c>
      <c r="B5" s="7" t="s">
        <v>16</v>
      </c>
      <c r="C5" s="7" t="s">
        <v>17</v>
      </c>
      <c r="D5" s="7" t="s">
        <v>18</v>
      </c>
      <c r="E5" s="7" t="s">
        <v>13</v>
      </c>
      <c r="F5" s="8" t="s">
        <v>14</v>
      </c>
    </row>
    <row r="6" spans="1:11">
      <c r="A6" s="6" t="s">
        <v>19</v>
      </c>
      <c r="B6" s="7" t="s">
        <v>20</v>
      </c>
      <c r="C6" s="7" t="s">
        <v>21</v>
      </c>
      <c r="D6" s="7" t="s">
        <v>22</v>
      </c>
      <c r="E6" s="7" t="s">
        <v>13</v>
      </c>
      <c r="F6" s="8" t="s">
        <v>14</v>
      </c>
    </row>
    <row r="7" spans="1:11">
      <c r="A7" s="6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8" t="s">
        <v>28</v>
      </c>
    </row>
    <row r="8" spans="1:11">
      <c r="A8" s="6" t="s">
        <v>29</v>
      </c>
      <c r="B8" s="7" t="s">
        <v>30</v>
      </c>
      <c r="C8" s="7" t="s">
        <v>31</v>
      </c>
      <c r="D8" s="7" t="s">
        <v>32</v>
      </c>
      <c r="E8" s="7" t="s">
        <v>27</v>
      </c>
      <c r="F8" s="8" t="s">
        <v>28</v>
      </c>
    </row>
    <row r="9" spans="1:11">
      <c r="A9" s="6" t="s">
        <v>33</v>
      </c>
      <c r="B9" s="7" t="s">
        <v>34</v>
      </c>
      <c r="C9" s="7" t="s">
        <v>35</v>
      </c>
      <c r="D9" s="7" t="s">
        <v>36</v>
      </c>
      <c r="E9" s="7" t="s">
        <v>27</v>
      </c>
      <c r="F9" s="8" t="s">
        <v>28</v>
      </c>
    </row>
    <row r="10" spans="1:11">
      <c r="A10" s="6" t="s">
        <v>37</v>
      </c>
      <c r="B10" s="7" t="s">
        <v>38</v>
      </c>
      <c r="C10" s="7" t="s">
        <v>39</v>
      </c>
      <c r="D10" s="7" t="s">
        <v>40</v>
      </c>
      <c r="E10" s="7" t="s">
        <v>27</v>
      </c>
      <c r="F10" s="8" t="s">
        <v>28</v>
      </c>
    </row>
    <row r="11" spans="1:11" ht="13.15" thickBot="1">
      <c r="A11" s="9" t="s">
        <v>41</v>
      </c>
      <c r="B11" s="10" t="s">
        <v>42</v>
      </c>
      <c r="C11" s="10" t="s">
        <v>43</v>
      </c>
      <c r="D11" s="10" t="s">
        <v>44</v>
      </c>
      <c r="E11" s="10" t="s">
        <v>27</v>
      </c>
      <c r="F11" s="11" t="s">
        <v>28</v>
      </c>
    </row>
    <row r="12" spans="1:11" ht="13.1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 thickBot="1">
      <c r="A13" s="13" t="s">
        <v>45</v>
      </c>
      <c r="B13" s="14" t="e">
        <f>Wartosc1</f>
        <v>#REF!</v>
      </c>
      <c r="C13" s="15"/>
      <c r="D13" s="15"/>
      <c r="E13" s="16"/>
    </row>
    <row r="14" spans="1:11">
      <c r="A14" s="17"/>
      <c r="B14" s="12"/>
      <c r="C14" s="18" t="e">
        <f>IF(B13&lt;0,"minus","")</f>
        <v>#REF!</v>
      </c>
      <c r="D14" s="19" t="e">
        <f>IF(B13="",0,ABS(B13))</f>
        <v>#REF!</v>
      </c>
      <c r="E14" s="20"/>
    </row>
    <row r="15" spans="1:11">
      <c r="A15" s="21" t="s">
        <v>46</v>
      </c>
      <c r="B15" s="12"/>
      <c r="C15" s="12"/>
      <c r="D15" s="12"/>
      <c r="E15" s="20"/>
    </row>
    <row r="16" spans="1:11">
      <c r="A16" s="22" t="e">
        <f>VALUE(RIGHT(INT(D14/100),1))</f>
        <v>#REF!</v>
      </c>
      <c r="B16" s="23" t="e">
        <f>VALUE(RIGHT(INT(D14/10),1))</f>
        <v>#REF!</v>
      </c>
      <c r="C16" s="23" t="e">
        <f>VALUE(RIGHT(INT(D14),1))</f>
        <v>#REF!</v>
      </c>
      <c r="D16" s="23" t="s">
        <v>47</v>
      </c>
      <c r="E16" s="20"/>
    </row>
    <row r="17" spans="1:5">
      <c r="A17" s="24" t="e">
        <f>CHOOSE(A16+1,$D$2,$D$3,$D$4,$D$5,$D$6,$D$7,$D$8,$D$9,$D$10,$D$11)</f>
        <v>#REF!</v>
      </c>
      <c r="B17" s="25" t="e">
        <f>IF(B16=1,CHOOSE(C16+1,$C$3,$B$3,$B$4,$B$5,$B$6,$B$7,$B$8,$B$9,$B$10,$B$11),CHOOSE(B16+1,$C$2,$C$3,$C$4,$C$5,$C$6,$C$7,$C$8,$C$9,$C$10,$C$11))</f>
        <v>#REF!</v>
      </c>
      <c r="C17" s="25" t="e">
        <f>IF(B16=1,"",CHOOSE( C16+1,$A$2,$A$3,$A$4,$A$5,$A$6,$A$7,$A$8,$A$9,$A$10,$A$11))</f>
        <v>#REF!</v>
      </c>
      <c r="D17" s="25" t="e">
        <f>+IF(D14=0,"zero","")</f>
        <v>#REF!</v>
      </c>
      <c r="E17" s="20"/>
    </row>
    <row r="18" spans="1:5">
      <c r="A18" s="17"/>
      <c r="B18" s="12"/>
      <c r="C18" s="12"/>
      <c r="D18" s="12"/>
      <c r="E18" s="20"/>
    </row>
    <row r="19" spans="1:5">
      <c r="A19" s="21" t="s">
        <v>48</v>
      </c>
      <c r="B19" s="12"/>
      <c r="C19" s="12"/>
      <c r="D19" s="12"/>
      <c r="E19" s="20"/>
    </row>
    <row r="20" spans="1:5">
      <c r="A20" s="22" t="e">
        <f>VALUE(RIGHT(INT(D14/100000),1))</f>
        <v>#REF!</v>
      </c>
      <c r="B20" s="23" t="e">
        <f>VALUE(RIGHT(INT(D14/10000),1))</f>
        <v>#REF!</v>
      </c>
      <c r="C20" s="23" t="e">
        <f>VALUE(RIGHT(INT(D14/1000),1))</f>
        <v>#REF!</v>
      </c>
      <c r="D20" s="23" t="s">
        <v>47</v>
      </c>
      <c r="E20" s="20"/>
    </row>
    <row r="21" spans="1:5">
      <c r="A21" s="24" t="e">
        <f>CHOOSE(A20+1,$D$2,$D$3,$D$4,$D$5,$D$6,$D$7,$D$8,$D$9,$D$10,$D$11)</f>
        <v>#REF!</v>
      </c>
      <c r="B21" s="25" t="e">
        <f>IF(B20=1,CHOOSE(C20+1,$C$3,$B$3,$B$4,$B$5,$B$6,$B$7,$B$8,$B$9,$B$10,$B$11),CHOOSE(B20+1,$C$2,$C$3,$C$4,$C$5,$C$6,$C$7,$C$8,$C$9,$C$10,$C$11))</f>
        <v>#REF!</v>
      </c>
      <c r="C21" s="25" t="e">
        <f>IF(B20=1,"",CHOOSE( C20+1,$A$2,$A$3,$A$4,$A$5,$A$6,$A$7,$A$8,$A$9,$A$10,$A$11))</f>
        <v>#REF!</v>
      </c>
      <c r="D21" s="25" t="e">
        <f>IF(SUM(A20:B20)=0,CHOOSE(C20+1,$E$2,$E$3,$E$4,$E$5,$E$6,$E$7,$E$8,$E$9,$E$10,$E$11),IF(B20=1,$E$11,CHOOSE(C20+1,$E$11,$E$11,$E$4,$E$5,$E$6,$E$7,$E$8,$E$9,$E$10,$E$11)))</f>
        <v>#REF!</v>
      </c>
      <c r="E21" s="20"/>
    </row>
    <row r="22" spans="1:5">
      <c r="A22" s="17"/>
      <c r="B22" s="12"/>
      <c r="C22" s="12"/>
      <c r="D22" s="12"/>
      <c r="E22" s="20"/>
    </row>
    <row r="23" spans="1:5">
      <c r="A23" s="21" t="s">
        <v>49</v>
      </c>
      <c r="B23" s="12"/>
      <c r="C23" s="12"/>
      <c r="D23" s="12"/>
      <c r="E23" s="20"/>
    </row>
    <row r="24" spans="1:5">
      <c r="A24" s="22" t="e">
        <f>VALUE(RIGHT(INT(D14/100000000),1))</f>
        <v>#REF!</v>
      </c>
      <c r="B24" s="23" t="e">
        <f>VALUE(RIGHT(INT(D14/10000000),1))</f>
        <v>#REF!</v>
      </c>
      <c r="C24" s="23" t="e">
        <f>VALUE(RIGHT(INT(D14/1000000),1))</f>
        <v>#REF!</v>
      </c>
      <c r="D24" s="23" t="s">
        <v>47</v>
      </c>
      <c r="E24" s="20"/>
    </row>
    <row r="25" spans="1:5">
      <c r="A25" s="24" t="e">
        <f>CHOOSE(A24+1,$D$2,$D$3,$D$4,$D$5,$D$6,$D$7,$D$8,$D$9,$D$10,$D$11)</f>
        <v>#REF!</v>
      </c>
      <c r="B25" s="25" t="e">
        <f>IF(B24=1,CHOOSE(C24+1,$C$3,$B$3,$B$4,$B$5,$B$6,$B$7,$B$8,$B$9,$B$10,$B$11),CHOOSE(B24+1,$C$2,$C$3,$C$4,$C$5,$C$6,$C$7,$C$8,$C$9,$C$10,$C$11))</f>
        <v>#REF!</v>
      </c>
      <c r="C25" s="25" t="e">
        <f>IF(B24=1,"",CHOOSE( C24+1,$A$2,$A$3,$A$4,$A$5,$A$6,$A$7,$A$8,$A$9,$A$10,$A$11))</f>
        <v>#REF!</v>
      </c>
      <c r="D25" s="25" t="e">
        <f>IF(SUM(A24:B24)=0,CHOOSE(C24+1,$F$2,$F$3,$F$4,$F$5,$F$6,$F$7,$F$8,$F$9,$F$10,$F$11),IF(B24=1,$F$11,CHOOSE(C24+1,$F$11,$F$11,$F$4,$F$5,$F$6,$F$7,$F$8,$F$9,$F$10,$F$11)))</f>
        <v>#REF!</v>
      </c>
      <c r="E25" s="20"/>
    </row>
    <row r="26" spans="1:5" ht="13.15" thickBot="1">
      <c r="A26" s="17"/>
      <c r="B26" s="12"/>
      <c r="C26" s="12"/>
      <c r="D26" s="12"/>
      <c r="E26" s="20"/>
    </row>
    <row r="27" spans="1:5" ht="13.5" thickBot="1">
      <c r="A27" s="26" t="s">
        <v>50</v>
      </c>
      <c r="B27" s="14" t="e">
        <f>IF(C14="",""," "&amp;C14)&amp;IF(A25="",""," "&amp;A25)&amp;IF(B25="",""," "&amp;B25)&amp;IF(C25="",""," "&amp;C25)&amp;IF(D25="",""," "&amp;D25)&amp;IF(A21="",""," "&amp;A21)&amp;IF(B21="",""," "&amp;B21)&amp;IF(C21="",""," "&amp;C21)&amp;IF(D21="",""," "&amp;D21)&amp;IF(A17="",""," "&amp;A17)&amp;IF(B17="",""," "&amp;B17)&amp;IF(C17="",""," "&amp;C17)&amp;IF(D17="",""," "&amp;D17)</f>
        <v>#REF!</v>
      </c>
      <c r="C27" s="12"/>
      <c r="D27" s="12"/>
      <c r="E27" s="20"/>
    </row>
    <row r="28" spans="1:5" ht="13.5" thickBot="1">
      <c r="A28" s="27" t="s">
        <v>51</v>
      </c>
      <c r="B28" s="28" t="e">
        <f>RIGHT(((ROUND(D14,2)+1)*100),2)&amp;"/100"</f>
        <v>#REF!</v>
      </c>
      <c r="C28" s="29"/>
      <c r="D28" s="29"/>
      <c r="E28" s="30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11</vt:i4>
      </vt:variant>
    </vt:vector>
  </HeadingPairs>
  <TitlesOfParts>
    <vt:vector size="18" baseType="lpstr">
      <vt:lpstr>informacja z otwarcia</vt:lpstr>
      <vt:lpstr> oferty Cena brutto</vt:lpstr>
      <vt:lpstr> oferty Termin dostawy</vt:lpstr>
      <vt:lpstr>oferty pozostałe informacje</vt:lpstr>
      <vt:lpstr> oferty kryterium wyboru III</vt:lpstr>
      <vt:lpstr>pkt kryterium wyboru III</vt:lpstr>
      <vt:lpstr>Słownie</vt:lpstr>
      <vt:lpstr>m_i_p_k_II_A</vt:lpstr>
      <vt:lpstr>m_i_p_k_II_B</vt:lpstr>
      <vt:lpstr>m_i_p_k_II_C</vt:lpstr>
      <vt:lpstr>m_i_p_k_III_A</vt:lpstr>
      <vt:lpstr>m_i_p_k_III_B</vt:lpstr>
      <vt:lpstr>m_i_p_k_III_C</vt:lpstr>
      <vt:lpstr>'informacja z otwarcia'!Obszar_wydruku</vt:lpstr>
      <vt:lpstr>'oferty pozostałe informacje'!Obszar_wydruku</vt:lpstr>
      <vt:lpstr>Reszta1</vt:lpstr>
      <vt:lpstr>Słownie1</vt:lpstr>
      <vt:lpstr>'informacja z otwarcia'!Wartość1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2020-05-15T09:28:25Z</cp:lastPrinted>
  <dcterms:created xsi:type="dcterms:W3CDTF">2011-12-14T20:55:56Z</dcterms:created>
  <dcterms:modified xsi:type="dcterms:W3CDTF">2020-05-15T11:02:50Z</dcterms:modified>
</cp:coreProperties>
</file>