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8240" windowHeight="11835" tabRatio="868" firstSheet="4" activeTab="14"/>
  </bookViews>
  <sheets>
    <sheet name="Numeracja dokumentów" sheetId="24" r:id="rId1"/>
    <sheet name="Wycena SOI PRZYKŁAD" sheetId="1" state="hidden" r:id="rId2"/>
    <sheet name="Oferta wykonawcy WZÓR OK" sheetId="10" r:id="rId3"/>
    <sheet name="Oferta wykonawcy PRZYKŁAD" sheetId="16" state="hidden" r:id="rId4"/>
    <sheet name="Wzór Harmonogramu WZÓR OK" sheetId="15" r:id="rId5"/>
    <sheet name="Wzór Harmonogramu PRZYKŁAD" sheetId="11" state="hidden" r:id="rId6"/>
    <sheet name="Zest do fakt konserw WZÓR OK" sheetId="21" r:id="rId7"/>
    <sheet name="Zest do fakt konserw PRZYKŁAD" sheetId="12" state="hidden" r:id="rId8"/>
    <sheet name="Zest do fakt naprawy WZÓR OK" sheetId="22" r:id="rId9"/>
    <sheet name="Zest do fakt naprawy PRZYKŁAD" sheetId="20" state="hidden" r:id="rId10"/>
    <sheet name="Raport OK" sheetId="23" r:id="rId11"/>
    <sheet name="Raport PRZYKŁAD" sheetId="13" state="hidden" r:id="rId12"/>
    <sheet name="Zestawienie urządzeń" sheetId="25" r:id="rId13"/>
    <sheet name="Kontrole okr Kosz, Dar, Kol" sheetId="26" r:id="rId14"/>
    <sheet name="Zbiorcze zestawienie" sheetId="5" r:id="rId15"/>
  </sheets>
  <definedNames>
    <definedName name="_xlnm.Print_Area" localSheetId="4">'Wzór Harmonogramu WZÓR OK'!$A$1:$BA$40</definedName>
    <definedName name="_xlnm.Print_Titles" localSheetId="13">'Kontrole okr Kosz, Dar, Kol'!$8:$11</definedName>
    <definedName name="_xlnm.Print_Titles" localSheetId="3">'Oferta wykonawcy PRZYKŁAD'!$11:$14</definedName>
    <definedName name="_xlnm.Print_Titles" localSheetId="2">'Oferta wykonawcy WZÓR OK'!$11:$14</definedName>
    <definedName name="_xlnm.Print_Titles" localSheetId="10">'Raport OK'!$15:$18</definedName>
    <definedName name="_xlnm.Print_Titles" localSheetId="11">'Raport PRZYKŁAD'!$15:$18</definedName>
    <definedName name="_xlnm.Print_Titles" localSheetId="1">'Wycena SOI PRZYKŁAD'!$10:$13</definedName>
    <definedName name="_xlnm.Print_Titles" localSheetId="5">'Wzór Harmonogramu PRZYKŁAD'!$12:$16</definedName>
    <definedName name="_xlnm.Print_Titles" localSheetId="4">'Wzór Harmonogramu WZÓR OK'!$9:$13</definedName>
    <definedName name="_xlnm.Print_Titles" localSheetId="7">'Zest do fakt konserw PRZYKŁAD'!$20:$23</definedName>
    <definedName name="_xlnm.Print_Titles" localSheetId="6">'Zest do fakt konserw WZÓR OK'!$20:$23</definedName>
    <definedName name="_xlnm.Print_Titles" localSheetId="9">'Zest do fakt naprawy PRZYKŁAD'!$17:$20</definedName>
    <definedName name="_xlnm.Print_Titles" localSheetId="8">'Zest do fakt naprawy WZÓR OK'!$17:$20</definedName>
    <definedName name="_xlnm.Print_Titles" localSheetId="12">'Zestawienie urządzeń'!$11:$14</definedName>
  </definedNames>
  <calcPr calcId="145621"/>
</workbook>
</file>

<file path=xl/calcChain.xml><?xml version="1.0" encoding="utf-8"?>
<calcChain xmlns="http://schemas.openxmlformats.org/spreadsheetml/2006/main">
  <c r="M40" i="23" l="1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19" i="23"/>
  <c r="B25" i="23"/>
  <c r="C25" i="23"/>
  <c r="D25" i="23"/>
  <c r="E25" i="23"/>
  <c r="F25" i="23"/>
  <c r="H25" i="23"/>
  <c r="I25" i="23"/>
  <c r="J25" i="23"/>
  <c r="L25" i="23"/>
  <c r="M25" i="23"/>
  <c r="B26" i="23"/>
  <c r="C26" i="23"/>
  <c r="D26" i="23"/>
  <c r="E26" i="23"/>
  <c r="F26" i="23"/>
  <c r="H26" i="23"/>
  <c r="I26" i="23"/>
  <c r="J26" i="23"/>
  <c r="L26" i="23"/>
  <c r="M26" i="23"/>
  <c r="B27" i="23"/>
  <c r="C27" i="23"/>
  <c r="D27" i="23"/>
  <c r="E27" i="23"/>
  <c r="F27" i="23"/>
  <c r="H27" i="23"/>
  <c r="I27" i="23"/>
  <c r="J27" i="23"/>
  <c r="L27" i="23"/>
  <c r="M27" i="23"/>
  <c r="B28" i="23"/>
  <c r="C28" i="23"/>
  <c r="D28" i="23"/>
  <c r="E28" i="23"/>
  <c r="F28" i="23"/>
  <c r="H28" i="23"/>
  <c r="I28" i="23"/>
  <c r="J28" i="23"/>
  <c r="L28" i="23"/>
  <c r="M28" i="23"/>
  <c r="B29" i="23"/>
  <c r="C29" i="23"/>
  <c r="D29" i="23"/>
  <c r="E29" i="23"/>
  <c r="F29" i="23"/>
  <c r="H29" i="23"/>
  <c r="I29" i="23"/>
  <c r="J29" i="23"/>
  <c r="L29" i="23"/>
  <c r="M29" i="23"/>
  <c r="B30" i="23"/>
  <c r="C30" i="23"/>
  <c r="D30" i="23"/>
  <c r="E30" i="23"/>
  <c r="F30" i="23"/>
  <c r="H30" i="23"/>
  <c r="I30" i="23"/>
  <c r="J30" i="23"/>
  <c r="L30" i="23"/>
  <c r="M30" i="23"/>
  <c r="B31" i="23"/>
  <c r="C31" i="23"/>
  <c r="D31" i="23"/>
  <c r="E31" i="23"/>
  <c r="F31" i="23"/>
  <c r="H31" i="23"/>
  <c r="I31" i="23"/>
  <c r="J31" i="23"/>
  <c r="L31" i="23"/>
  <c r="M31" i="23"/>
  <c r="B32" i="23"/>
  <c r="C32" i="23"/>
  <c r="D32" i="23"/>
  <c r="E32" i="23"/>
  <c r="F32" i="23"/>
  <c r="H32" i="23"/>
  <c r="I32" i="23"/>
  <c r="J32" i="23"/>
  <c r="L32" i="23"/>
  <c r="M32" i="23"/>
  <c r="B33" i="23"/>
  <c r="C33" i="23"/>
  <c r="D33" i="23"/>
  <c r="E33" i="23"/>
  <c r="F33" i="23"/>
  <c r="H33" i="23"/>
  <c r="I33" i="23"/>
  <c r="J33" i="23"/>
  <c r="L33" i="23"/>
  <c r="M33" i="23"/>
  <c r="B34" i="23"/>
  <c r="C34" i="23"/>
  <c r="D34" i="23"/>
  <c r="E34" i="23"/>
  <c r="F34" i="23"/>
  <c r="H34" i="23"/>
  <c r="I34" i="23"/>
  <c r="J34" i="23"/>
  <c r="L34" i="23"/>
  <c r="M34" i="23"/>
  <c r="B35" i="23"/>
  <c r="C35" i="23"/>
  <c r="D35" i="23"/>
  <c r="E35" i="23"/>
  <c r="F35" i="23"/>
  <c r="H35" i="23"/>
  <c r="I35" i="23"/>
  <c r="J35" i="23"/>
  <c r="L35" i="23"/>
  <c r="M35" i="23"/>
  <c r="B36" i="23"/>
  <c r="C36" i="23"/>
  <c r="D36" i="23"/>
  <c r="E36" i="23"/>
  <c r="F36" i="23"/>
  <c r="H36" i="23"/>
  <c r="I36" i="23"/>
  <c r="J36" i="23"/>
  <c r="L36" i="23"/>
  <c r="M36" i="23"/>
  <c r="B37" i="23"/>
  <c r="C37" i="23"/>
  <c r="D37" i="23"/>
  <c r="E37" i="23"/>
  <c r="F37" i="23"/>
  <c r="H37" i="23"/>
  <c r="I37" i="23"/>
  <c r="J37" i="23"/>
  <c r="L37" i="23"/>
  <c r="M37" i="23"/>
  <c r="B38" i="23"/>
  <c r="C38" i="23"/>
  <c r="D38" i="23"/>
  <c r="E38" i="23"/>
  <c r="F38" i="23"/>
  <c r="H38" i="23"/>
  <c r="I38" i="23"/>
  <c r="J38" i="23"/>
  <c r="L38" i="23"/>
  <c r="M38" i="23"/>
  <c r="B39" i="23"/>
  <c r="C39" i="23"/>
  <c r="D39" i="23"/>
  <c r="E39" i="23"/>
  <c r="F39" i="23"/>
  <c r="H39" i="23"/>
  <c r="I39" i="23"/>
  <c r="J39" i="23"/>
  <c r="L39" i="23"/>
  <c r="M39" i="23"/>
  <c r="B40" i="23"/>
  <c r="C40" i="23"/>
  <c r="D40" i="23"/>
  <c r="E40" i="23"/>
  <c r="F40" i="23"/>
  <c r="H40" i="23"/>
  <c r="I40" i="23"/>
  <c r="J40" i="23"/>
  <c r="L40" i="23"/>
  <c r="B20" i="23"/>
  <c r="C20" i="23"/>
  <c r="D20" i="23"/>
  <c r="E20" i="23"/>
  <c r="F20" i="23"/>
  <c r="H20" i="23"/>
  <c r="I20" i="23"/>
  <c r="J20" i="23"/>
  <c r="L20" i="23"/>
  <c r="M20" i="23"/>
  <c r="B21" i="23"/>
  <c r="C21" i="23"/>
  <c r="D21" i="23"/>
  <c r="E21" i="23"/>
  <c r="F21" i="23"/>
  <c r="H21" i="23"/>
  <c r="I21" i="23"/>
  <c r="J21" i="23"/>
  <c r="L21" i="23"/>
  <c r="M21" i="23"/>
  <c r="B22" i="23"/>
  <c r="C22" i="23"/>
  <c r="D22" i="23"/>
  <c r="E22" i="23"/>
  <c r="F22" i="23"/>
  <c r="H22" i="23"/>
  <c r="I22" i="23"/>
  <c r="J22" i="23"/>
  <c r="L22" i="23"/>
  <c r="M22" i="23"/>
  <c r="B23" i="23"/>
  <c r="C23" i="23"/>
  <c r="D23" i="23"/>
  <c r="E23" i="23"/>
  <c r="F23" i="23"/>
  <c r="H23" i="23"/>
  <c r="I23" i="23"/>
  <c r="J23" i="23"/>
  <c r="L23" i="23"/>
  <c r="M23" i="23"/>
  <c r="B24" i="23"/>
  <c r="C24" i="23"/>
  <c r="D24" i="23"/>
  <c r="E24" i="23"/>
  <c r="F24" i="23"/>
  <c r="H24" i="23"/>
  <c r="I24" i="23"/>
  <c r="J24" i="23"/>
  <c r="L24" i="23"/>
  <c r="M24" i="23"/>
  <c r="M19" i="23"/>
  <c r="C19" i="23"/>
  <c r="D19" i="23"/>
  <c r="E19" i="23"/>
  <c r="F19" i="23"/>
  <c r="H19" i="23"/>
  <c r="I19" i="23"/>
  <c r="J19" i="23"/>
  <c r="L19" i="23"/>
  <c r="B19" i="23"/>
  <c r="AV36" i="15" l="1"/>
  <c r="AU36" i="15"/>
  <c r="AT36" i="15"/>
  <c r="AS36" i="15"/>
  <c r="AR36" i="15"/>
  <c r="AQ36" i="15"/>
  <c r="AP36" i="15"/>
  <c r="AO36" i="15"/>
  <c r="AN36" i="15"/>
  <c r="AM36" i="15"/>
  <c r="AL36" i="15"/>
  <c r="AK36" i="15"/>
  <c r="AX14" i="15"/>
  <c r="AY14" i="15" s="1"/>
  <c r="AZ14" i="15" s="1"/>
  <c r="BA14" i="15" s="1"/>
  <c r="AX15" i="15"/>
  <c r="AY15" i="15" s="1"/>
  <c r="AZ15" i="15" s="1"/>
  <c r="BA15" i="15" s="1"/>
  <c r="AX16" i="15"/>
  <c r="AY16" i="15" s="1"/>
  <c r="AZ16" i="15" s="1"/>
  <c r="BA16" i="15" s="1"/>
  <c r="AX17" i="15"/>
  <c r="AY17" i="15" s="1"/>
  <c r="AZ17" i="15" s="1"/>
  <c r="BA17" i="15" s="1"/>
  <c r="AX18" i="15"/>
  <c r="AY18" i="15" s="1"/>
  <c r="AZ18" i="15" s="1"/>
  <c r="BA18" i="15" s="1"/>
  <c r="AX19" i="15"/>
  <c r="AY19" i="15" s="1"/>
  <c r="AZ19" i="15" s="1"/>
  <c r="BA19" i="15" s="1"/>
  <c r="AX20" i="15"/>
  <c r="AY20" i="15" s="1"/>
  <c r="AZ20" i="15" s="1"/>
  <c r="BA20" i="15" s="1"/>
  <c r="AX21" i="15"/>
  <c r="AY21" i="15" s="1"/>
  <c r="AZ21" i="15" s="1"/>
  <c r="BA21" i="15" s="1"/>
  <c r="AX22" i="15"/>
  <c r="AY22" i="15" s="1"/>
  <c r="AZ22" i="15" s="1"/>
  <c r="BA22" i="15" s="1"/>
  <c r="AX23" i="15"/>
  <c r="AY23" i="15" s="1"/>
  <c r="AZ23" i="15" s="1"/>
  <c r="BA23" i="15" s="1"/>
  <c r="AX24" i="15"/>
  <c r="AY24" i="15"/>
  <c r="AZ24" i="15" s="1"/>
  <c r="BA24" i="15" s="1"/>
  <c r="AX25" i="15"/>
  <c r="AY25" i="15" s="1"/>
  <c r="AZ25" i="15" s="1"/>
  <c r="BA25" i="15" s="1"/>
  <c r="AX26" i="15"/>
  <c r="AY26" i="15"/>
  <c r="AZ26" i="15" s="1"/>
  <c r="BA26" i="15" s="1"/>
  <c r="AX27" i="15"/>
  <c r="AY27" i="15" s="1"/>
  <c r="AZ27" i="15" s="1"/>
  <c r="BA27" i="15" s="1"/>
  <c r="AX28" i="15"/>
  <c r="AY28" i="15" s="1"/>
  <c r="AZ28" i="15" s="1"/>
  <c r="BA28" i="15" s="1"/>
  <c r="AX29" i="15"/>
  <c r="AY29" i="15" s="1"/>
  <c r="AZ29" i="15" s="1"/>
  <c r="BA29" i="15" s="1"/>
  <c r="AX30" i="15"/>
  <c r="AY30" i="15" s="1"/>
  <c r="AZ30" i="15" s="1"/>
  <c r="BA30" i="15" s="1"/>
  <c r="AX31" i="15"/>
  <c r="AY31" i="15" s="1"/>
  <c r="AZ31" i="15" s="1"/>
  <c r="BA31" i="15" s="1"/>
  <c r="AX32" i="15"/>
  <c r="AY32" i="15"/>
  <c r="AZ32" i="15" s="1"/>
  <c r="BA32" i="15" s="1"/>
  <c r="AX33" i="15"/>
  <c r="AY33" i="15" s="1"/>
  <c r="AZ33" i="15" s="1"/>
  <c r="BA33" i="15" s="1"/>
  <c r="AX34" i="15"/>
  <c r="AY34" i="15" s="1"/>
  <c r="AZ34" i="15" s="1"/>
  <c r="BA34" i="15" s="1"/>
  <c r="AX35" i="15"/>
  <c r="AY35" i="15" s="1"/>
  <c r="AZ35" i="15" s="1"/>
  <c r="BA35" i="15" s="1"/>
  <c r="BA36" i="15" l="1"/>
  <c r="P43" i="22"/>
  <c r="R25" i="21"/>
  <c r="S25" i="21" s="1"/>
  <c r="R26" i="21"/>
  <c r="S26" i="21" s="1"/>
  <c r="T26" i="21" s="1"/>
  <c r="R27" i="21"/>
  <c r="S27" i="21" s="1"/>
  <c r="T27" i="21" s="1"/>
  <c r="R28" i="21"/>
  <c r="S28" i="21" s="1"/>
  <c r="R29" i="21"/>
  <c r="S29" i="21"/>
  <c r="R30" i="21"/>
  <c r="S30" i="21" s="1"/>
  <c r="T30" i="21" s="1"/>
  <c r="R31" i="21"/>
  <c r="S31" i="21"/>
  <c r="T31" i="21" s="1"/>
  <c r="R32" i="21"/>
  <c r="S32" i="21" s="1"/>
  <c r="R33" i="21"/>
  <c r="S33" i="21" s="1"/>
  <c r="R34" i="21"/>
  <c r="S34" i="21" s="1"/>
  <c r="T34" i="21" s="1"/>
  <c r="R35" i="21"/>
  <c r="S35" i="21" s="1"/>
  <c r="T35" i="21" s="1"/>
  <c r="R36" i="21"/>
  <c r="S36" i="21" s="1"/>
  <c r="R37" i="21"/>
  <c r="S37" i="21"/>
  <c r="R38" i="21"/>
  <c r="S38" i="21" s="1"/>
  <c r="T38" i="21" s="1"/>
  <c r="R39" i="21"/>
  <c r="S39" i="21" s="1"/>
  <c r="T39" i="21" s="1"/>
  <c r="R40" i="21"/>
  <c r="S40" i="21" s="1"/>
  <c r="R41" i="21"/>
  <c r="S41" i="21" s="1"/>
  <c r="R42" i="21"/>
  <c r="S42" i="21" s="1"/>
  <c r="T42" i="21" s="1"/>
  <c r="R43" i="21"/>
  <c r="S43" i="21" s="1"/>
  <c r="T43" i="21" s="1"/>
  <c r="R44" i="21"/>
  <c r="S44" i="21" s="1"/>
  <c r="R45" i="21"/>
  <c r="S45" i="21"/>
  <c r="R24" i="21"/>
  <c r="Q22" i="22"/>
  <c r="R22" i="22" s="1"/>
  <c r="Q23" i="22"/>
  <c r="R23" i="22" s="1"/>
  <c r="Q24" i="22"/>
  <c r="R24" i="22"/>
  <c r="Q25" i="22"/>
  <c r="R25" i="22" s="1"/>
  <c r="Q26" i="22"/>
  <c r="R26" i="22"/>
  <c r="Q27" i="22"/>
  <c r="R27" i="22" s="1"/>
  <c r="Q28" i="22"/>
  <c r="R28" i="22"/>
  <c r="Q29" i="22"/>
  <c r="R29" i="22" s="1"/>
  <c r="Q30" i="22"/>
  <c r="R30" i="22"/>
  <c r="Q31" i="22"/>
  <c r="R31" i="22" s="1"/>
  <c r="Q32" i="22"/>
  <c r="R32" i="22"/>
  <c r="Q33" i="22"/>
  <c r="R33" i="22" s="1"/>
  <c r="Q34" i="22"/>
  <c r="R34" i="22"/>
  <c r="Q35" i="22"/>
  <c r="R35" i="22" s="1"/>
  <c r="Q36" i="22"/>
  <c r="R36" i="22"/>
  <c r="Q37" i="22"/>
  <c r="R37" i="22" s="1"/>
  <c r="Q38" i="22"/>
  <c r="R38" i="22"/>
  <c r="Q39" i="22"/>
  <c r="R39" i="22" s="1"/>
  <c r="Q40" i="22"/>
  <c r="R40" i="22"/>
  <c r="Q41" i="22"/>
  <c r="R41" i="22" s="1"/>
  <c r="Q42" i="22"/>
  <c r="R42" i="22"/>
  <c r="Q21" i="22"/>
  <c r="R21" i="22" s="1"/>
  <c r="R43" i="22" l="1"/>
  <c r="T45" i="21"/>
  <c r="T37" i="21"/>
  <c r="T29" i="21"/>
  <c r="S24" i="21"/>
  <c r="S46" i="21" s="1"/>
  <c r="R46" i="21"/>
  <c r="Q43" i="22"/>
  <c r="T41" i="21"/>
  <c r="T33" i="21"/>
  <c r="T25" i="21"/>
  <c r="T44" i="21"/>
  <c r="T40" i="21"/>
  <c r="T36" i="21"/>
  <c r="T32" i="21"/>
  <c r="T28" i="21"/>
  <c r="T24" i="21" l="1"/>
  <c r="T46" i="21" s="1"/>
  <c r="W36" i="15"/>
  <c r="N36" i="15"/>
  <c r="O36" i="15"/>
  <c r="P36" i="15"/>
  <c r="Q36" i="15"/>
  <c r="R36" i="15"/>
  <c r="S36" i="15"/>
  <c r="T36" i="15"/>
  <c r="U36" i="15"/>
  <c r="V36" i="15"/>
  <c r="X36" i="15"/>
  <c r="Y36" i="15"/>
  <c r="Z36" i="15"/>
  <c r="AA36" i="15"/>
  <c r="AB36" i="15"/>
  <c r="AC36" i="15"/>
  <c r="AD36" i="15"/>
  <c r="AE36" i="15"/>
  <c r="AF36" i="15"/>
  <c r="AG36" i="15"/>
  <c r="AH36" i="15"/>
  <c r="AI36" i="15"/>
  <c r="AJ36" i="15"/>
  <c r="M36" i="15"/>
  <c r="Q22" i="20" l="1"/>
  <c r="R22" i="20" s="1"/>
  <c r="Q23" i="20"/>
  <c r="R23" i="20" s="1"/>
  <c r="Q24" i="20"/>
  <c r="R24" i="20" s="1"/>
  <c r="Q25" i="20"/>
  <c r="R25" i="20" s="1"/>
  <c r="Q21" i="20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R29" i="12"/>
  <c r="S29" i="12" s="1"/>
  <c r="T29" i="12" s="1"/>
  <c r="R30" i="12"/>
  <c r="R31" i="12"/>
  <c r="S31" i="12" s="1"/>
  <c r="R26" i="12"/>
  <c r="R33" i="12"/>
  <c r="S33" i="12" s="1"/>
  <c r="R32" i="12"/>
  <c r="S32" i="12" s="1"/>
  <c r="R25" i="12"/>
  <c r="R24" i="12"/>
  <c r="S24" i="12" s="1"/>
  <c r="T24" i="12" s="1"/>
  <c r="T33" i="12" l="1"/>
  <c r="T26" i="12"/>
  <c r="S37" i="12"/>
  <c r="T37" i="12" s="1"/>
  <c r="R39" i="12"/>
  <c r="S28" i="12"/>
  <c r="T28" i="12" s="1"/>
  <c r="T34" i="12"/>
  <c r="S26" i="12"/>
  <c r="Q26" i="20"/>
  <c r="S38" i="12"/>
  <c r="T38" i="12" s="1"/>
  <c r="S30" i="12"/>
  <c r="T30" i="12" s="1"/>
  <c r="R21" i="20"/>
  <c r="R26" i="20"/>
  <c r="S25" i="12"/>
  <c r="T25" i="12" s="1"/>
  <c r="T36" i="12"/>
  <c r="T32" i="12"/>
  <c r="T35" i="12"/>
  <c r="T31" i="12"/>
  <c r="T27" i="12"/>
  <c r="O26" i="16"/>
  <c r="P26" i="16" s="1"/>
  <c r="Q26" i="16" s="1"/>
  <c r="R26" i="16" s="1"/>
  <c r="O27" i="16"/>
  <c r="O28" i="16"/>
  <c r="O29" i="16"/>
  <c r="O25" i="16"/>
  <c r="O18" i="16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4" i="16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T39" i="12" l="1"/>
  <c r="P18" i="16"/>
  <c r="Q18" i="16" s="1"/>
  <c r="R18" i="16" s="1"/>
  <c r="Q24" i="16"/>
  <c r="R24" i="16" s="1"/>
  <c r="Q25" i="16"/>
  <c r="R25" i="16" s="1"/>
  <c r="P25" i="16"/>
  <c r="S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M26" i="11"/>
  <c r="AL26" i="11"/>
  <c r="AL25" i="11"/>
  <c r="AM25" i="11" s="1"/>
  <c r="AN25" i="11" s="1"/>
  <c r="AL18" i="11"/>
  <c r="AM18" i="11" s="1"/>
  <c r="AN18" i="11" s="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N26" i="11" l="1"/>
  <c r="AO26" i="11" s="1"/>
  <c r="AO18" i="11"/>
  <c r="AO29" i="11"/>
  <c r="AO25" i="11"/>
  <c r="P22" i="1"/>
  <c r="Q22" i="1" s="1"/>
  <c r="R30" i="16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R22" i="1" l="1"/>
  <c r="Y32" i="11"/>
  <c r="V32" i="11"/>
  <c r="AE32" i="11"/>
  <c r="AO32" i="11"/>
  <c r="AB32" i="11"/>
  <c r="AH32" i="11"/>
  <c r="M32" i="11"/>
  <c r="S32" i="11"/>
  <c r="P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<sst xmlns="http://schemas.openxmlformats.org/spreadsheetml/2006/main" count="2041" uniqueCount="319">
  <si>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</si>
  <si>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</si>
  <si>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</si>
  <si>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</si>
  <si>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</si>
  <si>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</si>
  <si>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</si>
  <si>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</si>
  <si>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</si>
  <si>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</si>
  <si>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</si>
  <si>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</si>
  <si>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</si>
  <si>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</si>
  <si>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</si>
  <si>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</si>
  <si>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</si>
  <si>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</si>
  <si>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</si>
  <si>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</si>
  <si>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</si>
  <si>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</si>
  <si>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</si>
  <si>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</si>
  <si>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</si>
  <si>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</si>
  <si>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</si>
  <si>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</si>
  <si>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</si>
  <si>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</si>
  <si>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</si>
  <si>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</si>
  <si>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</si>
  <si>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</si>
  <si>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</si>
  <si>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</si>
  <si>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</si>
  <si>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</si>
  <si>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</si>
  <si>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Nazwa Wykonawcy:</t>
  </si>
  <si>
    <t>Adres Wykonawcy: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</si>
  <si>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</si>
  <si>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</si>
  <si>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</si>
  <si>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</si>
  <si>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</si>
  <si>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</si>
  <si>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</si>
  <si>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</si>
  <si>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</si>
  <si>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</si>
  <si>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Nr przeglądu</t>
  </si>
  <si>
    <t>Data wykonania przeglądu</t>
  </si>
  <si>
    <t>9.</t>
  </si>
  <si>
    <t>Numer i data wystawienia faktury</t>
  </si>
  <si>
    <t>ROZLICZENIE PLANOWANYCH PRZEGLĄDÓW</t>
  </si>
  <si>
    <t>Załącznik nr …..</t>
  </si>
  <si>
    <t>Nr protokołu naprawy</t>
  </si>
  <si>
    <t>Data wykonania naprawy</t>
  </si>
  <si>
    <t>Wartość faktury brutto [zł]</t>
  </si>
  <si>
    <t>Łączna wartość realizacji przeglądów:</t>
  </si>
  <si>
    <t>Łączna wartość realizacji napraw:</t>
  </si>
  <si>
    <t>KONSERWACJA STAŁYCH URZĄDZEŃ TECHNICZNYCH ………….</t>
  </si>
  <si>
    <t>Rodzaj stałych urządzeń technicznych:</t>
  </si>
  <si>
    <t>Wartość naliczonych kar [zł]</t>
  </si>
  <si>
    <t>Opóźnienie w realizacji [ilość dni]</t>
  </si>
  <si>
    <t>ROZLICZENIE NAPRAW (BIEZĄCYCH I AWARYJNYCH)</t>
  </si>
  <si>
    <t>ZBIORCZE ZESTAWIENIE UMOWY NR ……………Z DNIA ………….</t>
  </si>
  <si>
    <t>Data rozpoczęcia realizacji (pierwszego przeglądu)</t>
  </si>
  <si>
    <t>Data zakończenia realizacji (ostatniego przeglądu)</t>
  </si>
  <si>
    <t>Zestawienie wykonano na dzień:</t>
  </si>
  <si>
    <t>Łączna wartość wg podziału na kompleksy wojskowe:</t>
  </si>
  <si>
    <t>Wartość brutto</t>
  </si>
  <si>
    <t>Nazwa Użytkownika / Rodzaj wojsk</t>
  </si>
  <si>
    <t>Opracował: mgr inż. Łukasz GOŁKA</t>
  </si>
  <si>
    <t>(rozliczenie w programie EXCEL - rozliczenie automatyczne)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</si>
  <si>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</si>
  <si>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</si>
  <si>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</si>
  <si>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</si>
  <si>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</si>
  <si>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</si>
  <si>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</si>
  <si>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</si>
  <si>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</si>
  <si>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</si>
  <si>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</si>
  <si>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</si>
  <si>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</si>
  <si>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</si>
  <si>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</si>
  <si>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</si>
  <si>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</si>
  <si>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</si>
  <si>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</si>
  <si>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</si>
  <si>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</si>
  <si>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</si>
  <si>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</si>
  <si>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</si>
  <si>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</si>
  <si>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</si>
  <si>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</si>
  <si>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</si>
  <si>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</si>
  <si>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</si>
  <si>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</si>
  <si>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</si>
  <si>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</si>
  <si>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</si>
  <si>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</si>
  <si>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</si>
  <si>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</si>
  <si>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</si>
  <si>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</si>
  <si>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</si>
  <si>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</si>
  <si>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</si>
  <si>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</si>
  <si>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</si>
  <si>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</si>
  <si>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</si>
  <si>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</si>
  <si>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</si>
  <si>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</si>
  <si>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</si>
  <si>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</si>
  <si>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</si>
  <si>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</si>
  <si>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</si>
  <si>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</si>
  <si>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</si>
  <si>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ROZLICZENIE USŁUGI KONSERWACYJNEJ STAŁYCH URZĄDZEŃ TECHNICZNYCH - KONSERWACJA</t>
  </si>
  <si>
    <t>Łączna wartość realizacji umowy - przeglądy i naprawy:</t>
  </si>
  <si>
    <t>Łączna wartość wg podziału na beneficjentów: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</si>
  <si>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</si>
  <si>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</si>
  <si>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</si>
  <si>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</si>
  <si>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</si>
  <si>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</si>
  <si>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</si>
  <si>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</si>
  <si>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</si>
  <si>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</si>
  <si>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</si>
  <si>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</si>
  <si>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</si>
  <si>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</si>
  <si>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</si>
  <si>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</si>
  <si>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</si>
  <si>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</si>
  <si>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</si>
  <si>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</si>
  <si>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</si>
  <si>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</si>
  <si>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</si>
  <si>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</si>
  <si>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</si>
  <si>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</si>
  <si>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</si>
  <si>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</si>
  <si>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</si>
  <si>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</si>
  <si>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</si>
  <si>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</si>
  <si>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</si>
  <si>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</si>
  <si>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</si>
  <si>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</si>
  <si>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</si>
  <si>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</si>
  <si>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</si>
  <si>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</si>
  <si>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</si>
  <si>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</si>
  <si>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</si>
  <si>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</si>
  <si>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</si>
  <si>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</si>
  <si>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</si>
  <si>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</si>
  <si>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</si>
  <si>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</si>
  <si>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</si>
  <si>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</si>
  <si>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</si>
  <si>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</si>
  <si>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</si>
  <si>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</si>
  <si>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</si>
  <si>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</si>
  <si>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</si>
  <si>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</si>
  <si>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</si>
  <si>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</si>
  <si>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</si>
  <si>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</si>
  <si>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</si>
  <si>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</si>
  <si>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</si>
  <si>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</si>
  <si>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</si>
  <si>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</si>
  <si>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</si>
  <si>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</si>
  <si>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</si>
  <si>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</si>
  <si>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</si>
  <si>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</si>
  <si>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</si>
  <si>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</si>
  <si>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</si>
  <si>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</si>
  <si>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</si>
  <si>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</si>
  <si>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</si>
  <si>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</si>
  <si>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</si>
  <si>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</si>
  <si>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</si>
  <si>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</si>
  <si>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</si>
  <si>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</si>
  <si>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</si>
  <si>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</si>
  <si>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RAPORT NR 1/K/KOSZALIN/01/2019 Z WYKONANEJ USŁUGI KONSERWACYJNEJ STAŁYCH URZĄDZEŃ TECHNICZNYCH</t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</si>
  <si>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</si>
  <si>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</si>
  <si>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</si>
  <si>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</si>
  <si>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</si>
  <si>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nr/K/miejscowość/MM/RRRR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</si>
  <si>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</si>
  <si>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</si>
  <si>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</si>
  <si>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</si>
  <si>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</si>
  <si>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</si>
  <si>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nr/N/miejscowość/MM/RRRR</t>
  </si>
  <si>
    <t>nr/AW/miejscowość/MM/RRRR</t>
  </si>
  <si>
    <t>nr/KN/miejscowość/MM/RRRR</t>
  </si>
  <si>
    <t>1/AW/KOŁOBRZEG/01/2019</t>
  </si>
  <si>
    <t>miejscowość: np.. KOSZALIN / DARŁOWO / KOŁOBRZEG</t>
  </si>
  <si>
    <t>2/N/DARŁOWO/02/2019</t>
  </si>
  <si>
    <t>3/KN/ŁAZY/01/2019</t>
  </si>
  <si>
    <t>Nr raportu z wykonanego przeglądu lub protokołu awarii w którym stwierdzono konieczność naprawy</t>
  </si>
  <si>
    <t>Czynności naprawcze</t>
  </si>
  <si>
    <t>Okres w którym były dokonywane naprawy:</t>
  </si>
  <si>
    <t>Raport z przeglądu / konserwacji okresowej</t>
  </si>
  <si>
    <t>Protokół awarii</t>
  </si>
  <si>
    <t>Węzeł cieplny dwufunkcyjny</t>
  </si>
  <si>
    <t>-</t>
  </si>
  <si>
    <t>ul. 4-go Marca K-lin</t>
  </si>
  <si>
    <t>Węzeł cieplny jednofunkcyjny</t>
  </si>
  <si>
    <t>Węzeł cieplny jednofuncyjny</t>
  </si>
  <si>
    <t>ul. Wojska Polskiego 66 K-lin</t>
  </si>
  <si>
    <t xml:space="preserve">Kotłownia gazowa (2x 895 kW) </t>
  </si>
  <si>
    <t>Kotłownia gazowa</t>
  </si>
  <si>
    <t xml:space="preserve">Kotłownia gazowa (2x 225 kW) </t>
  </si>
  <si>
    <t xml:space="preserve">Kotłownia gazowa (2x 170 kW) </t>
  </si>
  <si>
    <t>1 (w sezonie grzewczym)</t>
  </si>
  <si>
    <t>Węzeł cieplny jednofuncyjny(tylko c.w.u.)</t>
  </si>
  <si>
    <t>Załącznik nr 5</t>
  </si>
  <si>
    <t>Załącznik nr 4</t>
  </si>
  <si>
    <t>Węzeł cieplny jednofuncyjny  (tylko c.w.u. poza sezonem grzewczym)</t>
  </si>
  <si>
    <t>Węzeł cieplny jednofuncyjny  (tylko c.w.u.)</t>
  </si>
  <si>
    <t>Węzeł cieplny jednofuncyjny (tylko c.w.u.)</t>
  </si>
  <si>
    <t>1 (poza sezonem grzewczym)</t>
  </si>
  <si>
    <t>Zał.nr 2.5 do ST</t>
  </si>
  <si>
    <t>Rok 2021</t>
  </si>
  <si>
    <t>Rok 2022</t>
  </si>
  <si>
    <t>Rok 2023</t>
  </si>
  <si>
    <t>WYKAZ STAŁYCH URZĄDZEŃ TECHNICZNYCH</t>
  </si>
  <si>
    <t>Załącznik nr 2.1</t>
  </si>
  <si>
    <t>Zał.nr 2.8 do ST Zał.nr 2.9 do ST</t>
  </si>
  <si>
    <t xml:space="preserve">Nazwa i Kody CPV: 50720000-8 usługi w zakresie napraw i konserwacji instalacji centralnego ogrzewania,
50531100-7 usługi w zakresie napraw i konserwacji kotów grzewczych
50512000-7 usługi w zakresie napraw i konserwacji zaworów
50511000-0 usługi w zakresie napraw i konserwacji pomp
50531200-8 usługi w zakresie konserwacji aparatury gazowej
</t>
  </si>
  <si>
    <t xml:space="preserve">Załącznik </t>
  </si>
  <si>
    <t>Rodzaj stałych urządzeń technicznych: KOTŁOWNIE GAZOWE, WĘZŁY CIEPLNE.</t>
  </si>
  <si>
    <t>FORMULARZ OFERTOWY USŁUGI SERWISOWO-KONSERWACYJNEJ STAŁYCH URZĄDZEŃ TECHNICZNYCH</t>
  </si>
  <si>
    <t>Rodzaj stałych urządzeń technicznych: KOTŁOWNIE GAZOWE I WĘZŁY CIEPLNE.</t>
  </si>
  <si>
    <t>Data przeprowadzenia kontroli</t>
  </si>
  <si>
    <t>WYKAZ OKRESOWYCH KONTROLI SYSTEMÓW OGRZEWANIA</t>
  </si>
  <si>
    <t>Załącznik nr 2.10</t>
  </si>
  <si>
    <t>GZ KOSZALIN</t>
  </si>
  <si>
    <t>GZ DARŁOWO</t>
  </si>
  <si>
    <t xml:space="preserve">Kotłownia gazowa nr 14 </t>
  </si>
  <si>
    <t>KociołUnical P820 moc kotła 814kW x szt. 3 wodne</t>
  </si>
  <si>
    <t xml:space="preserve">P820 </t>
  </si>
  <si>
    <t>Włochy</t>
  </si>
  <si>
    <t>ul.Zwycięstwa Darłowo</t>
  </si>
  <si>
    <t>18.04.2023</t>
  </si>
  <si>
    <t>Kotłownia nr 1 gazowa</t>
  </si>
  <si>
    <t>Kocioł Vitoplex 100 wodny moc kotła 550 kW x szt.2        Kocioł Vitoplex 100Ls parowy moc kotła 285kW szt.1</t>
  </si>
  <si>
    <t>Vitoplex 100  Vitoplex 100 Ls</t>
  </si>
  <si>
    <t>Vieesmann</t>
  </si>
  <si>
    <t>Kotłownia nr 4 olejowa</t>
  </si>
  <si>
    <t>Kocioł Vitoplex 300 wodny moc kotła 300kW x szt.2 wodne</t>
  </si>
  <si>
    <t>Vitoplex 300</t>
  </si>
  <si>
    <t>18.04.2021</t>
  </si>
  <si>
    <t>Kotłownia nr 23 w budynku nr 576 olej opałowy</t>
  </si>
  <si>
    <t>Kocioł DeDietrich wodny, moc kotła 175kW x szt.1 wodny</t>
  </si>
  <si>
    <t>GT 337</t>
  </si>
  <si>
    <t>DeDietrich Francja</t>
  </si>
  <si>
    <t>GZ KOŁOBRZEG</t>
  </si>
  <si>
    <t>Urzadzenia kotlowni elektrycznej i olejowych.</t>
  </si>
  <si>
    <t>05.12.2022</t>
  </si>
  <si>
    <t>Kocioł elektryczny - 21 kW.</t>
  </si>
  <si>
    <t>EKCO.MN2</t>
  </si>
  <si>
    <t>KOSPEL</t>
  </si>
  <si>
    <t>ul. Wiosenna 4 a Kołobrzeg</t>
  </si>
  <si>
    <t>Kocioł stalowy olejowy  UNIKAL  -  500  kW.</t>
  </si>
  <si>
    <t>TZAR 500</t>
  </si>
  <si>
    <t>Polska</t>
  </si>
  <si>
    <t>Kocioł stalowy olejowy  - 170  kW.</t>
  </si>
  <si>
    <t>HW - 170</t>
  </si>
  <si>
    <t>Załącznik nr 3</t>
  </si>
  <si>
    <t>17.04.2021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</si>
</sst>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zł&quot;;[Red]\-#,##0\ &quot;zł&quot;"/>
    <numFmt numFmtId="8" formatCode="#,##0.00\ &quot;zł&quot;;[Red]\-#,##0.00\ &quot;zł&quot;"/>
    <numFmt numFmtId="164" formatCode="#,##0.00\ &quot;zł&quot;"/>
    <numFmt numFmtId="165" formatCode="#"/>
  </numFmts>
  <fonts count="29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i/>
      <sz val="7"/>
      <name val="Czcionka tekstu podstawowego"/>
      <charset val="238"/>
    </font>
    <font>
      <sz val="12"/>
      <name val="Arial"/>
      <family val="2"/>
      <charset val="238"/>
    </font>
    <font>
      <sz val="14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2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3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2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2" fontId="16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vertical="center"/>
    </xf>
    <xf numFmtId="0" fontId="18" fillId="0" borderId="0" xfId="0" applyFont="1"/>
    <xf numFmtId="2" fontId="17" fillId="0" borderId="1" xfId="0" applyNumberFormat="1" applyFont="1" applyBorder="1" applyAlignment="1">
      <alignment horizontal="right" vertical="center"/>
    </xf>
    <xf numFmtId="0" fontId="19" fillId="0" borderId="0" xfId="0" applyFont="1"/>
    <xf numFmtId="0" fontId="18" fillId="0" borderId="0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top" textRotation="90"/>
    </xf>
    <xf numFmtId="0" fontId="19" fillId="0" borderId="0" xfId="0" applyFont="1" applyAlignment="1">
      <alignment horizontal="right" vertical="center"/>
    </xf>
    <xf numFmtId="2" fontId="19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8" fontId="14" fillId="0" borderId="0" xfId="0" applyNumberFormat="1" applyFont="1" applyAlignment="1">
      <alignment horizontal="left" vertical="center"/>
    </xf>
    <xf numFmtId="6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2" fontId="6" fillId="0" borderId="3" xfId="0" applyNumberFormat="1" applyFont="1" applyFill="1" applyBorder="1" applyAlignment="1">
      <alignment horizontal="right" vertical="center"/>
    </xf>
    <xf numFmtId="0" fontId="0" fillId="0" borderId="1" xfId="0" applyBorder="1"/>
    <xf numFmtId="0" fontId="20" fillId="0" borderId="2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vertical="center"/>
    </xf>
    <xf numFmtId="0" fontId="0" fillId="5" borderId="0" xfId="0" applyFill="1"/>
    <xf numFmtId="0" fontId="17" fillId="5" borderId="1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5" fillId="0" borderId="0" xfId="0" applyFont="1" applyAlignment="1">
      <alignment horizontal="right"/>
    </xf>
    <xf numFmtId="0" fontId="17" fillId="5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/>
    </xf>
    <xf numFmtId="165" fontId="17" fillId="5" borderId="1" xfId="0" applyNumberFormat="1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4" fillId="0" borderId="0" xfId="0" applyFont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7" fillId="5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6" sqref="C6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33" t="s">
        <v>56</v>
      </c>
    </row>
    <row r="2" spans="1:4">
      <c r="D2" s="33"/>
    </row>
    <row r="3" spans="1:4" ht="20.25">
      <c r="A3" s="121" t="s">
        <v>232</v>
      </c>
      <c r="B3" s="121"/>
      <c r="C3" s="121"/>
      <c r="D3" s="121"/>
    </row>
    <row r="5" spans="1:4" ht="20.25" customHeight="1">
      <c r="A5" s="84" t="s">
        <v>0</v>
      </c>
      <c r="B5" s="84" t="s">
        <v>229</v>
      </c>
      <c r="C5" s="84" t="s">
        <v>230</v>
      </c>
      <c r="D5" s="84" t="s">
        <v>231</v>
      </c>
    </row>
    <row r="6" spans="1:4" ht="43.5" customHeight="1">
      <c r="A6" s="67">
        <v>1</v>
      </c>
      <c r="B6" s="85" t="s">
        <v>250</v>
      </c>
      <c r="C6" s="68" t="s">
        <v>233</v>
      </c>
      <c r="D6" s="68" t="s">
        <v>151</v>
      </c>
    </row>
    <row r="7" spans="1:4" ht="21.75" customHeight="1">
      <c r="A7" s="67">
        <v>2</v>
      </c>
      <c r="B7" s="85" t="s">
        <v>237</v>
      </c>
      <c r="C7" s="68" t="s">
        <v>240</v>
      </c>
      <c r="D7" s="68" t="s">
        <v>245</v>
      </c>
    </row>
    <row r="8" spans="1:4" ht="21.75" customHeight="1">
      <c r="A8" s="67">
        <v>3</v>
      </c>
      <c r="B8" s="85" t="s">
        <v>251</v>
      </c>
      <c r="C8" s="68" t="s">
        <v>241</v>
      </c>
      <c r="D8" s="68" t="s">
        <v>243</v>
      </c>
    </row>
    <row r="9" spans="1:4" ht="21.75" customHeight="1">
      <c r="A9" s="67">
        <v>4</v>
      </c>
      <c r="B9" s="85" t="s">
        <v>239</v>
      </c>
      <c r="C9" s="68" t="s">
        <v>242</v>
      </c>
      <c r="D9" s="68" t="s">
        <v>246</v>
      </c>
    </row>
    <row r="11" spans="1:4">
      <c r="A11" t="s">
        <v>234</v>
      </c>
    </row>
    <row r="12" spans="1:4">
      <c r="A12" s="2" t="s">
        <v>42</v>
      </c>
      <c r="B12" t="s">
        <v>238</v>
      </c>
    </row>
    <row r="13" spans="1:4">
      <c r="A13" s="2" t="s">
        <v>43</v>
      </c>
      <c r="B13" t="s">
        <v>244</v>
      </c>
    </row>
    <row r="14" spans="1:4">
      <c r="A14" s="2" t="s">
        <v>44</v>
      </c>
      <c r="B14" t="s">
        <v>235</v>
      </c>
    </row>
    <row r="15" spans="1:4">
      <c r="A15" s="2" t="s">
        <v>41</v>
      </c>
      <c r="B15" t="s">
        <v>236</v>
      </c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24" t="s">
        <v>104</v>
      </c>
      <c r="C1" s="24"/>
      <c r="E1" s="24"/>
      <c r="O1" s="33"/>
      <c r="Q1" s="33"/>
      <c r="R1" s="33" t="s">
        <v>95</v>
      </c>
    </row>
    <row r="2" spans="1:18">
      <c r="B2" s="23"/>
    </row>
    <row r="3" spans="1:18">
      <c r="B3" s="23" t="s">
        <v>87</v>
      </c>
      <c r="C3" s="23"/>
      <c r="E3" s="23"/>
    </row>
    <row r="4" spans="1:18">
      <c r="E4" s="23"/>
    </row>
    <row r="5" spans="1:18" ht="30" customHeight="1">
      <c r="A5" s="131" t="s">
        <v>140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</row>
    <row r="6" spans="1:18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7"/>
      <c r="J6" s="35"/>
      <c r="K6" s="35"/>
      <c r="L6" s="35"/>
      <c r="M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P7" s="35"/>
      <c r="Q7" s="35"/>
      <c r="R7" s="35"/>
    </row>
    <row r="8" spans="1:18" s="36" customFormat="1" ht="18.75" customHeight="1">
      <c r="A8" s="35" t="s">
        <v>44</v>
      </c>
      <c r="B8" s="37" t="s">
        <v>102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P8" s="35"/>
      <c r="Q8" s="35"/>
      <c r="R8" s="35"/>
    </row>
    <row r="9" spans="1:18" s="36" customFormat="1" ht="18.75" customHeight="1">
      <c r="A9" s="35" t="s">
        <v>41</v>
      </c>
      <c r="B9" s="44" t="s">
        <v>45</v>
      </c>
      <c r="C9" s="35"/>
      <c r="D9" s="75" t="s">
        <v>188</v>
      </c>
      <c r="E9" s="35"/>
      <c r="F9" s="35"/>
      <c r="G9" s="35"/>
      <c r="H9" s="35"/>
      <c r="I9" s="35"/>
      <c r="J9" s="35"/>
      <c r="K9" s="35"/>
      <c r="L9" s="35"/>
      <c r="M9" s="35"/>
      <c r="P9" s="35"/>
      <c r="Q9" s="35"/>
      <c r="R9" s="35"/>
    </row>
    <row r="10" spans="1:18" s="36" customFormat="1" ht="18.75" customHeight="1">
      <c r="A10" s="35" t="s">
        <v>46</v>
      </c>
      <c r="B10" s="44" t="s">
        <v>138</v>
      </c>
      <c r="C10" s="35"/>
      <c r="D10" s="35"/>
      <c r="E10" s="35"/>
      <c r="F10" s="35"/>
      <c r="G10" s="35"/>
      <c r="H10" s="35"/>
      <c r="I10" s="76">
        <v>2</v>
      </c>
      <c r="J10" s="35"/>
      <c r="K10" s="35"/>
      <c r="L10" s="35"/>
      <c r="M10" s="35"/>
      <c r="P10" s="35"/>
      <c r="Q10" s="35"/>
      <c r="R10" s="35"/>
    </row>
    <row r="11" spans="1:18" s="36" customFormat="1" ht="18.75" customHeight="1">
      <c r="A11" s="35" t="s">
        <v>47</v>
      </c>
      <c r="B11" s="44" t="s">
        <v>249</v>
      </c>
      <c r="C11" s="35"/>
      <c r="D11" s="35"/>
      <c r="E11" s="35"/>
      <c r="F11" s="35"/>
      <c r="G11" s="35"/>
      <c r="H11" s="75" t="s">
        <v>189</v>
      </c>
      <c r="I11" s="37"/>
      <c r="J11" s="37"/>
      <c r="K11" s="37"/>
      <c r="L11" s="37"/>
      <c r="M11" s="37"/>
      <c r="N11" s="79"/>
      <c r="P11" s="35"/>
      <c r="Q11" s="35"/>
      <c r="R11" s="35"/>
    </row>
    <row r="12" spans="1:18" s="36" customFormat="1" ht="18.75" customHeight="1">
      <c r="A12" s="35" t="s">
        <v>49</v>
      </c>
      <c r="B12" s="44" t="s">
        <v>176</v>
      </c>
      <c r="C12" s="35"/>
      <c r="D12" s="35"/>
      <c r="E12" s="35"/>
      <c r="F12" s="35"/>
      <c r="G12" s="35"/>
      <c r="H12" s="80">
        <v>888.06</v>
      </c>
      <c r="I12" s="37"/>
      <c r="J12" s="37"/>
      <c r="K12" s="37"/>
      <c r="L12" s="37"/>
      <c r="M12" s="37"/>
      <c r="N12" s="79"/>
      <c r="P12" s="35"/>
      <c r="Q12" s="35"/>
      <c r="R12" s="35"/>
    </row>
    <row r="13" spans="1:18" s="36" customFormat="1" ht="18.75" customHeight="1">
      <c r="A13" s="35" t="s">
        <v>50</v>
      </c>
      <c r="B13" s="44" t="s">
        <v>177</v>
      </c>
      <c r="C13" s="35"/>
      <c r="D13" s="35"/>
      <c r="E13" s="35"/>
      <c r="F13" s="35"/>
      <c r="G13" s="35"/>
      <c r="H13" s="80">
        <v>1280.55</v>
      </c>
      <c r="I13" s="37"/>
      <c r="J13" s="37"/>
      <c r="K13" s="37"/>
      <c r="L13" s="37"/>
      <c r="M13" s="37"/>
      <c r="N13" s="79"/>
      <c r="P13" s="35"/>
      <c r="Q13" s="35"/>
      <c r="R13" s="35"/>
    </row>
    <row r="14" spans="1:18" s="36" customFormat="1" ht="18.75" customHeight="1">
      <c r="A14" s="35" t="s">
        <v>53</v>
      </c>
      <c r="B14" s="44" t="s">
        <v>178</v>
      </c>
      <c r="C14" s="35"/>
      <c r="D14" s="35"/>
      <c r="E14" s="35"/>
      <c r="F14" s="35"/>
      <c r="G14" s="35"/>
      <c r="H14" s="81">
        <v>18500</v>
      </c>
      <c r="I14" s="37"/>
      <c r="J14" s="37"/>
      <c r="K14" s="37"/>
      <c r="L14" s="37"/>
      <c r="M14" s="37"/>
      <c r="N14" s="79"/>
      <c r="P14" s="35"/>
      <c r="Q14" s="35"/>
      <c r="R14" s="35"/>
    </row>
    <row r="15" spans="1:18" s="36" customFormat="1" ht="18.75" customHeight="1">
      <c r="A15" s="35" t="s">
        <v>114</v>
      </c>
      <c r="B15" s="37" t="s">
        <v>139</v>
      </c>
      <c r="C15" s="35"/>
      <c r="D15" s="35"/>
      <c r="E15" s="35"/>
      <c r="F15" s="35"/>
      <c r="G15" s="35"/>
      <c r="H15" s="37"/>
      <c r="I15" s="37"/>
      <c r="J15" s="37"/>
      <c r="K15" s="37"/>
      <c r="L15" s="37"/>
      <c r="M15" s="37"/>
      <c r="N15" s="79"/>
      <c r="P15" s="35"/>
      <c r="Q15" s="35"/>
      <c r="R15" s="35"/>
    </row>
    <row r="17" spans="1:18" ht="19.5" customHeight="1">
      <c r="A17" s="128" t="s">
        <v>0</v>
      </c>
      <c r="B17" s="128" t="s">
        <v>99</v>
      </c>
      <c r="C17" s="122" t="s">
        <v>101</v>
      </c>
      <c r="D17" s="123"/>
      <c r="E17" s="123"/>
      <c r="F17" s="123"/>
      <c r="G17" s="124"/>
      <c r="H17" s="128" t="s">
        <v>1</v>
      </c>
      <c r="I17" s="128"/>
      <c r="J17" s="128"/>
      <c r="K17" s="125" t="s">
        <v>247</v>
      </c>
      <c r="L17" s="145" t="s">
        <v>248</v>
      </c>
      <c r="M17" s="146"/>
      <c r="N17" s="146"/>
      <c r="O17" s="128" t="s">
        <v>162</v>
      </c>
      <c r="P17" s="123" t="s">
        <v>142</v>
      </c>
      <c r="Q17" s="123"/>
      <c r="R17" s="124"/>
    </row>
    <row r="18" spans="1:18" ht="15.75" customHeight="1">
      <c r="A18" s="128"/>
      <c r="B18" s="128"/>
      <c r="C18" s="125" t="s">
        <v>100</v>
      </c>
      <c r="D18" s="125" t="s">
        <v>5</v>
      </c>
      <c r="E18" s="125" t="s">
        <v>7</v>
      </c>
      <c r="F18" s="125" t="s">
        <v>97</v>
      </c>
      <c r="G18" s="125" t="s">
        <v>79</v>
      </c>
      <c r="H18" s="125" t="s">
        <v>2</v>
      </c>
      <c r="I18" s="125" t="s">
        <v>3</v>
      </c>
      <c r="J18" s="125" t="s">
        <v>94</v>
      </c>
      <c r="K18" s="137"/>
      <c r="L18" s="125" t="s">
        <v>170</v>
      </c>
      <c r="M18" s="125" t="s">
        <v>57</v>
      </c>
      <c r="N18" s="138" t="s">
        <v>141</v>
      </c>
      <c r="O18" s="128"/>
      <c r="P18" s="128" t="s">
        <v>29</v>
      </c>
      <c r="Q18" s="128" t="s">
        <v>31</v>
      </c>
      <c r="R18" s="128" t="s">
        <v>30</v>
      </c>
    </row>
    <row r="19" spans="1:18" ht="49.5" customHeight="1">
      <c r="A19" s="128"/>
      <c r="B19" s="128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39"/>
      <c r="O19" s="128"/>
      <c r="P19" s="128"/>
      <c r="Q19" s="128"/>
      <c r="R19" s="128"/>
    </row>
    <row r="20" spans="1:18" ht="14.25" customHeight="1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  <c r="I20" s="6">
        <v>9</v>
      </c>
      <c r="J20" s="6">
        <v>10</v>
      </c>
      <c r="K20" s="6">
        <v>11</v>
      </c>
      <c r="L20" s="6">
        <v>12</v>
      </c>
      <c r="M20" s="6">
        <v>13</v>
      </c>
      <c r="N20" s="6">
        <v>14</v>
      </c>
      <c r="O20" s="6">
        <v>15</v>
      </c>
      <c r="P20" s="6">
        <v>16</v>
      </c>
      <c r="Q20" s="6">
        <v>17</v>
      </c>
      <c r="R20" s="6">
        <v>18</v>
      </c>
    </row>
    <row r="21" spans="1:18" ht="30" customHeight="1">
      <c r="A21" s="64">
        <v>1</v>
      </c>
      <c r="B21" s="159" t="s">
        <v>4</v>
      </c>
      <c r="C21" s="66" t="s">
        <v>6</v>
      </c>
      <c r="D21" s="64" t="s">
        <v>9</v>
      </c>
      <c r="E21" s="64" t="s">
        <v>8</v>
      </c>
      <c r="F21" s="64">
        <v>1</v>
      </c>
      <c r="G21" s="64">
        <v>2014</v>
      </c>
      <c r="H21" s="65" t="s">
        <v>17</v>
      </c>
      <c r="I21" s="64">
        <v>15</v>
      </c>
      <c r="J21" s="64" t="s">
        <v>78</v>
      </c>
      <c r="K21" s="162" t="s">
        <v>163</v>
      </c>
      <c r="L21" s="64" t="s">
        <v>179</v>
      </c>
      <c r="M21" s="64" t="s">
        <v>165</v>
      </c>
      <c r="N21" s="69" t="s">
        <v>143</v>
      </c>
      <c r="O21" s="151" t="s">
        <v>145</v>
      </c>
      <c r="P21" s="31">
        <v>150</v>
      </c>
      <c r="Q21" s="31">
        <f>P21*0.23</f>
        <v>34.5</v>
      </c>
      <c r="R21" s="31">
        <f>P21+Q21</f>
        <v>184.5</v>
      </c>
    </row>
    <row r="22" spans="1:18" ht="30" customHeight="1">
      <c r="A22" s="64">
        <v>2</v>
      </c>
      <c r="B22" s="160"/>
      <c r="C22" s="66" t="s">
        <v>10</v>
      </c>
      <c r="D22" s="64" t="s">
        <v>11</v>
      </c>
      <c r="E22" s="64" t="s">
        <v>8</v>
      </c>
      <c r="F22" s="64">
        <v>2</v>
      </c>
      <c r="G22" s="64">
        <v>2014</v>
      </c>
      <c r="H22" s="65" t="s">
        <v>17</v>
      </c>
      <c r="I22" s="64">
        <v>15</v>
      </c>
      <c r="J22" s="64" t="s">
        <v>78</v>
      </c>
      <c r="K22" s="155"/>
      <c r="L22" s="64" t="s">
        <v>179</v>
      </c>
      <c r="M22" s="64" t="s">
        <v>166</v>
      </c>
      <c r="N22" s="70" t="s">
        <v>144</v>
      </c>
      <c r="O22" s="152"/>
      <c r="P22" s="31">
        <v>220</v>
      </c>
      <c r="Q22" s="31">
        <f t="shared" ref="Q22:Q25" si="0">P22*0.23</f>
        <v>50.6</v>
      </c>
      <c r="R22" s="31">
        <f t="shared" ref="R22:R25" si="1">P22+Q22</f>
        <v>270.60000000000002</v>
      </c>
    </row>
    <row r="23" spans="1:18" ht="30" customHeight="1">
      <c r="A23" s="64">
        <v>3</v>
      </c>
      <c r="B23" s="161"/>
      <c r="C23" s="66" t="s">
        <v>15</v>
      </c>
      <c r="D23" s="64" t="s">
        <v>16</v>
      </c>
      <c r="E23" s="64" t="s">
        <v>8</v>
      </c>
      <c r="F23" s="64">
        <v>1</v>
      </c>
      <c r="G23" s="64">
        <v>2014</v>
      </c>
      <c r="H23" s="65" t="s">
        <v>17</v>
      </c>
      <c r="I23" s="64">
        <v>15</v>
      </c>
      <c r="J23" s="64" t="s">
        <v>78</v>
      </c>
      <c r="K23" s="156"/>
      <c r="L23" s="64" t="s">
        <v>179</v>
      </c>
      <c r="M23" s="64" t="s">
        <v>167</v>
      </c>
      <c r="N23" s="70" t="s">
        <v>144</v>
      </c>
      <c r="O23" s="153"/>
      <c r="P23" s="31">
        <v>32</v>
      </c>
      <c r="Q23" s="31">
        <f t="shared" si="0"/>
        <v>7.36</v>
      </c>
      <c r="R23" s="31">
        <f t="shared" si="1"/>
        <v>39.36</v>
      </c>
    </row>
    <row r="24" spans="1:18" ht="30" customHeight="1">
      <c r="A24" s="64">
        <v>4</v>
      </c>
      <c r="B24" s="129" t="s">
        <v>4</v>
      </c>
      <c r="C24" s="66" t="s">
        <v>10</v>
      </c>
      <c r="D24" s="64" t="s">
        <v>11</v>
      </c>
      <c r="E24" s="64" t="s">
        <v>8</v>
      </c>
      <c r="F24" s="64">
        <v>1</v>
      </c>
      <c r="G24" s="64">
        <v>2010</v>
      </c>
      <c r="H24" s="65" t="s">
        <v>17</v>
      </c>
      <c r="I24" s="64">
        <v>13</v>
      </c>
      <c r="J24" s="64" t="s">
        <v>78</v>
      </c>
      <c r="K24" s="155" t="s">
        <v>164</v>
      </c>
      <c r="L24" s="64" t="s">
        <v>179</v>
      </c>
      <c r="M24" s="64" t="s">
        <v>168</v>
      </c>
      <c r="N24" s="70" t="s">
        <v>144</v>
      </c>
      <c r="O24" s="151" t="s">
        <v>145</v>
      </c>
      <c r="P24" s="31">
        <v>220</v>
      </c>
      <c r="Q24" s="31">
        <f t="shared" si="0"/>
        <v>50.6</v>
      </c>
      <c r="R24" s="31">
        <f t="shared" si="1"/>
        <v>270.60000000000002</v>
      </c>
    </row>
    <row r="25" spans="1:18" ht="30" customHeight="1">
      <c r="A25" s="64">
        <v>5</v>
      </c>
      <c r="B25" s="129"/>
      <c r="C25" s="66" t="s">
        <v>15</v>
      </c>
      <c r="D25" s="64" t="s">
        <v>16</v>
      </c>
      <c r="E25" s="64" t="s">
        <v>8</v>
      </c>
      <c r="F25" s="64">
        <v>1</v>
      </c>
      <c r="G25" s="64">
        <v>2010</v>
      </c>
      <c r="H25" s="65" t="s">
        <v>17</v>
      </c>
      <c r="I25" s="64">
        <v>13</v>
      </c>
      <c r="J25" s="64" t="s">
        <v>78</v>
      </c>
      <c r="K25" s="156"/>
      <c r="L25" s="64" t="s">
        <v>179</v>
      </c>
      <c r="M25" s="64" t="s">
        <v>169</v>
      </c>
      <c r="N25" s="70" t="s">
        <v>144</v>
      </c>
      <c r="O25" s="153"/>
      <c r="P25" s="31">
        <v>100</v>
      </c>
      <c r="Q25" s="31">
        <f t="shared" si="0"/>
        <v>23</v>
      </c>
      <c r="R25" s="31">
        <f t="shared" si="1"/>
        <v>123</v>
      </c>
    </row>
    <row r="26" spans="1:18" ht="23.25" customHeight="1">
      <c r="J26" s="32"/>
      <c r="K26" s="32"/>
      <c r="L26" s="32"/>
      <c r="M26" s="32"/>
      <c r="O26" s="32" t="s">
        <v>38</v>
      </c>
      <c r="P26" s="74">
        <f>SUM(P21:P25)</f>
        <v>722</v>
      </c>
      <c r="Q26" s="74">
        <f t="shared" ref="Q26:R26" si="2">SUM(Q21:Q25)</f>
        <v>166.06</v>
      </c>
      <c r="R26" s="74">
        <f t="shared" si="2"/>
        <v>888.06000000000006</v>
      </c>
    </row>
    <row r="27" spans="1:18" ht="16.5" customHeight="1">
      <c r="B27" s="26"/>
      <c r="C27" s="25"/>
      <c r="H27" s="26"/>
    </row>
    <row r="28" spans="1:18" ht="13.5" customHeight="1">
      <c r="B28" s="51" t="s">
        <v>105</v>
      </c>
    </row>
    <row r="29" spans="1:18" ht="13.5" customHeight="1"/>
    <row r="30" spans="1:18" ht="13.5" customHeight="1">
      <c r="B30" t="s">
        <v>106</v>
      </c>
    </row>
    <row r="31" spans="1:18" ht="13.5" customHeight="1"/>
    <row r="32" spans="1:18" ht="13.5" customHeight="1">
      <c r="B32" s="26"/>
    </row>
    <row r="33" spans="2:8" ht="13.5" customHeight="1">
      <c r="B33" s="26" t="s">
        <v>135</v>
      </c>
      <c r="H33" s="26" t="s">
        <v>187</v>
      </c>
    </row>
    <row r="34" spans="2:8" ht="13.5" customHeight="1"/>
    <row r="35" spans="2:8" ht="27" customHeight="1">
      <c r="B35" t="s">
        <v>82</v>
      </c>
      <c r="H35" t="s">
        <v>131</v>
      </c>
    </row>
    <row r="36" spans="2:8" ht="27" customHeight="1">
      <c r="B36" t="s">
        <v>83</v>
      </c>
    </row>
    <row r="37" spans="2:8" ht="27" customHeight="1">
      <c r="B37" t="s">
        <v>84</v>
      </c>
    </row>
    <row r="39" spans="2:8">
      <c r="B39" t="s">
        <v>180</v>
      </c>
    </row>
    <row r="40" spans="2:8">
      <c r="B40" t="s">
        <v>181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="70" zoomScaleNormal="70" workbookViewId="0">
      <selection activeCell="Q1" sqref="Q1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1" customWidth="1"/>
    <col min="12" max="12" width="13.375" customWidth="1"/>
    <col min="13" max="13" width="41.625" customWidth="1"/>
    <col min="14" max="15" width="30.875" customWidth="1"/>
    <col min="16" max="16" width="18.75" customWidth="1"/>
    <col min="17" max="17" width="12.5" customWidth="1"/>
  </cols>
  <sheetData>
    <row r="1" spans="1:17" ht="18">
      <c r="B1" s="24" t="s">
        <v>104</v>
      </c>
      <c r="C1" s="24"/>
      <c r="E1" s="24"/>
      <c r="Q1" s="111" t="s">
        <v>265</v>
      </c>
    </row>
    <row r="2" spans="1:17">
      <c r="B2" s="23"/>
    </row>
    <row r="3" spans="1:17">
      <c r="B3" s="23" t="s">
        <v>87</v>
      </c>
      <c r="C3" s="23"/>
      <c r="E3" s="23"/>
    </row>
    <row r="4" spans="1:17">
      <c r="E4" s="23"/>
    </row>
    <row r="5" spans="1:17" ht="30" customHeight="1">
      <c r="A5" s="131" t="s">
        <v>226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30" customHeight="1">
      <c r="A6" s="131" t="s">
        <v>225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</row>
    <row r="7" spans="1:17" s="36" customFormat="1" ht="18.75" customHeight="1">
      <c r="A7" s="35" t="s">
        <v>42</v>
      </c>
      <c r="B7" s="37" t="s">
        <v>201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7" s="36" customFormat="1" ht="18.75" customHeight="1">
      <c r="A8" s="35" t="s">
        <v>43</v>
      </c>
      <c r="B8" s="37" t="s">
        <v>107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s="36" customFormat="1" ht="18.75" customHeight="1">
      <c r="A9" s="35" t="s">
        <v>44</v>
      </c>
      <c r="B9" s="37" t="s">
        <v>281</v>
      </c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7" s="36" customFormat="1" ht="18.75" customHeight="1">
      <c r="A10" s="35" t="s">
        <v>41</v>
      </c>
      <c r="B10" s="44" t="s">
        <v>123</v>
      </c>
      <c r="C10" s="35"/>
      <c r="D10" s="35"/>
      <c r="E10" s="76"/>
      <c r="F10" s="35"/>
      <c r="G10" s="35"/>
      <c r="H10" s="35"/>
      <c r="I10" s="35"/>
      <c r="J10" s="35"/>
      <c r="K10" s="35"/>
      <c r="L10" s="35"/>
    </row>
    <row r="11" spans="1:17" s="36" customFormat="1" ht="18.75" customHeight="1">
      <c r="A11" s="35" t="s">
        <v>46</v>
      </c>
      <c r="B11" s="44" t="s">
        <v>122</v>
      </c>
      <c r="C11" s="35"/>
      <c r="D11" s="35"/>
      <c r="E11" s="35"/>
      <c r="F11" s="35"/>
      <c r="G11" s="75"/>
      <c r="H11" s="35"/>
      <c r="I11" s="35"/>
      <c r="J11" s="35"/>
      <c r="K11" s="35"/>
      <c r="L11" s="35"/>
    </row>
    <row r="12" spans="1:17" s="36" customFormat="1" ht="18.75" customHeight="1">
      <c r="A12" s="35" t="s">
        <v>47</v>
      </c>
      <c r="B12" s="44" t="s">
        <v>121</v>
      </c>
      <c r="C12" s="35"/>
      <c r="D12" s="35"/>
      <c r="E12" s="35"/>
      <c r="F12" s="35"/>
      <c r="G12" s="75"/>
      <c r="H12" s="35"/>
      <c r="I12" s="35"/>
      <c r="J12" s="35"/>
      <c r="K12" s="35"/>
      <c r="L12" s="35"/>
    </row>
    <row r="13" spans="1:17" s="36" customFormat="1" ht="18.75" customHeight="1">
      <c r="A13" s="35" t="s">
        <v>49</v>
      </c>
      <c r="B13" s="37" t="s">
        <v>76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5" spans="1:17" ht="19.5" customHeight="1">
      <c r="A15" s="128" t="s">
        <v>0</v>
      </c>
      <c r="B15" s="128" t="s">
        <v>99</v>
      </c>
      <c r="C15" s="122" t="s">
        <v>101</v>
      </c>
      <c r="D15" s="123"/>
      <c r="E15" s="123"/>
      <c r="F15" s="123"/>
      <c r="G15" s="124"/>
      <c r="H15" s="128" t="s">
        <v>1</v>
      </c>
      <c r="I15" s="128"/>
      <c r="J15" s="128"/>
      <c r="K15" s="125" t="s">
        <v>80</v>
      </c>
      <c r="L15" s="125" t="s">
        <v>98</v>
      </c>
      <c r="M15" s="145" t="s">
        <v>209</v>
      </c>
      <c r="N15" s="146"/>
      <c r="O15" s="146"/>
      <c r="P15" s="146"/>
      <c r="Q15" s="147"/>
    </row>
    <row r="16" spans="1:17" ht="15.75" customHeight="1">
      <c r="A16" s="128"/>
      <c r="B16" s="128"/>
      <c r="C16" s="125" t="s">
        <v>100</v>
      </c>
      <c r="D16" s="125" t="s">
        <v>5</v>
      </c>
      <c r="E16" s="125" t="s">
        <v>7</v>
      </c>
      <c r="F16" s="125" t="s">
        <v>97</v>
      </c>
      <c r="G16" s="125" t="s">
        <v>79</v>
      </c>
      <c r="H16" s="125" t="s">
        <v>2</v>
      </c>
      <c r="I16" s="125" t="s">
        <v>3</v>
      </c>
      <c r="J16" s="125" t="s">
        <v>94</v>
      </c>
      <c r="K16" s="137"/>
      <c r="L16" s="137"/>
      <c r="M16" s="125" t="s">
        <v>192</v>
      </c>
      <c r="N16" s="125" t="s">
        <v>204</v>
      </c>
      <c r="O16" s="125" t="s">
        <v>210</v>
      </c>
      <c r="P16" s="125" t="s">
        <v>208</v>
      </c>
      <c r="Q16" s="125" t="s">
        <v>146</v>
      </c>
    </row>
    <row r="17" spans="1:17" ht="49.5" customHeight="1">
      <c r="A17" s="128"/>
      <c r="B17" s="128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</row>
    <row r="18" spans="1:17" ht="14.25" customHeight="1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</row>
    <row r="19" spans="1:17" ht="47.25" customHeight="1">
      <c r="A19" s="103">
        <f>'Oferta wykonawcy WZÓR OK'!A15</f>
        <v>1</v>
      </c>
      <c r="B19" s="103" t="str">
        <f>'Oferta wykonawcy WZÓR OK'!B15</f>
        <v>Węzeł cieplny dwufunkcyjny</v>
      </c>
      <c r="C19" s="103" t="str">
        <f>'Oferta wykonawcy WZÓR OK'!C15</f>
        <v>Węzeł cieplny dwufunkcyjny</v>
      </c>
      <c r="D19" s="103" t="str">
        <f>'Oferta wykonawcy WZÓR OK'!D15</f>
        <v>-</v>
      </c>
      <c r="E19" s="103" t="str">
        <f>'Oferta wykonawcy WZÓR OK'!E15</f>
        <v>-</v>
      </c>
      <c r="F19" s="103">
        <f>'Oferta wykonawcy WZÓR OK'!F15</f>
        <v>1</v>
      </c>
      <c r="G19" s="103"/>
      <c r="H19" s="103" t="str">
        <f>'Oferta wykonawcy WZÓR OK'!H15</f>
        <v>ul. 4-go Marca K-lin</v>
      </c>
      <c r="I19" s="103">
        <f>'Oferta wykonawcy WZÓR OK'!I15</f>
        <v>1</v>
      </c>
      <c r="J19" s="103" t="str">
        <f>'Oferta wykonawcy WZÓR OK'!J15</f>
        <v>17 WOG</v>
      </c>
      <c r="K19" s="103"/>
      <c r="L19" s="103">
        <f>'Oferta wykonawcy WZÓR OK'!L15</f>
        <v>36</v>
      </c>
      <c r="M19" s="108" t="str">
        <f>'Oferta wykonawcy WZÓR OK'!M15</f>
        <v>Zał.nr 2.8 do ST Zał.nr 2.9 do ST</v>
      </c>
      <c r="N19" s="82"/>
      <c r="O19" s="82"/>
      <c r="P19" s="72"/>
      <c r="Q19" s="87"/>
    </row>
    <row r="20" spans="1:17" ht="75" customHeight="1">
      <c r="A20" s="103">
        <f>'Oferta wykonawcy WZÓR OK'!A16</f>
        <v>2</v>
      </c>
      <c r="B20" s="103" t="str">
        <f>'Oferta wykonawcy WZÓR OK'!B16</f>
        <v>Węzeł cieplny dwufunkcyjny</v>
      </c>
      <c r="C20" s="103" t="str">
        <f>'Oferta wykonawcy WZÓR OK'!C16</f>
        <v>Węzeł cieplny dwufunkcyjny</v>
      </c>
      <c r="D20" s="103" t="str">
        <f>'Oferta wykonawcy WZÓR OK'!D16</f>
        <v>-</v>
      </c>
      <c r="E20" s="103" t="str">
        <f>'Oferta wykonawcy WZÓR OK'!E16</f>
        <v>-</v>
      </c>
      <c r="F20" s="103">
        <f>'Oferta wykonawcy WZÓR OK'!F16</f>
        <v>1</v>
      </c>
      <c r="G20" s="103"/>
      <c r="H20" s="103" t="str">
        <f>'Oferta wykonawcy WZÓR OK'!H16</f>
        <v>ul. 4-go Marca K-lin</v>
      </c>
      <c r="I20" s="103">
        <f>'Oferta wykonawcy WZÓR OK'!I16</f>
        <v>3</v>
      </c>
      <c r="J20" s="103" t="str">
        <f>'Oferta wykonawcy WZÓR OK'!J16</f>
        <v>17 WOG</v>
      </c>
      <c r="K20" s="103"/>
      <c r="L20" s="103">
        <f>'Oferta wykonawcy WZÓR OK'!L16</f>
        <v>36</v>
      </c>
      <c r="M20" s="108" t="str">
        <f>'Oferta wykonawcy WZÓR OK'!M16</f>
        <v>Zał.nr 2.8 do ST Zał.nr 2.9 do ST</v>
      </c>
      <c r="N20" s="82"/>
      <c r="O20" s="82"/>
      <c r="P20" s="72"/>
      <c r="Q20" s="101"/>
    </row>
    <row r="21" spans="1:17" ht="75" customHeight="1">
      <c r="A21" s="103">
        <f>'Oferta wykonawcy WZÓR OK'!A17</f>
        <v>3</v>
      </c>
      <c r="B21" s="103" t="str">
        <f>'Oferta wykonawcy WZÓR OK'!B17</f>
        <v>Węzeł cieplny dwufunkcyjny</v>
      </c>
      <c r="C21" s="103" t="str">
        <f>'Oferta wykonawcy WZÓR OK'!C17</f>
        <v>Węzeł cieplny dwufunkcyjny</v>
      </c>
      <c r="D21" s="103" t="str">
        <f>'Oferta wykonawcy WZÓR OK'!D17</f>
        <v>-</v>
      </c>
      <c r="E21" s="103" t="str">
        <f>'Oferta wykonawcy WZÓR OK'!E17</f>
        <v>-</v>
      </c>
      <c r="F21" s="103">
        <f>'Oferta wykonawcy WZÓR OK'!F17</f>
        <v>1</v>
      </c>
      <c r="G21" s="103"/>
      <c r="H21" s="103" t="str">
        <f>'Oferta wykonawcy WZÓR OK'!H17</f>
        <v>ul. 4-go Marca K-lin</v>
      </c>
      <c r="I21" s="103">
        <f>'Oferta wykonawcy WZÓR OK'!I17</f>
        <v>6</v>
      </c>
      <c r="J21" s="103" t="str">
        <f>'Oferta wykonawcy WZÓR OK'!J17</f>
        <v>17 WOG</v>
      </c>
      <c r="K21" s="103"/>
      <c r="L21" s="103">
        <f>'Oferta wykonawcy WZÓR OK'!L17</f>
        <v>36</v>
      </c>
      <c r="M21" s="108" t="str">
        <f>'Oferta wykonawcy WZÓR OK'!M17</f>
        <v>Zał.nr 2.8 do ST Zał.nr 2.9 do ST</v>
      </c>
      <c r="N21" s="82"/>
      <c r="O21" s="82"/>
      <c r="P21" s="72"/>
      <c r="Q21" s="101"/>
    </row>
    <row r="22" spans="1:17" ht="75" customHeight="1">
      <c r="A22" s="103">
        <f>'Oferta wykonawcy WZÓR OK'!A18</f>
        <v>4</v>
      </c>
      <c r="B22" s="103" t="str">
        <f>'Oferta wykonawcy WZÓR OK'!B18</f>
        <v>Węzeł cieplny dwufunkcyjny</v>
      </c>
      <c r="C22" s="103" t="str">
        <f>'Oferta wykonawcy WZÓR OK'!C18</f>
        <v>Węzeł cieplny dwufunkcyjny</v>
      </c>
      <c r="D22" s="103" t="str">
        <f>'Oferta wykonawcy WZÓR OK'!D18</f>
        <v>-</v>
      </c>
      <c r="E22" s="103" t="str">
        <f>'Oferta wykonawcy WZÓR OK'!E18</f>
        <v>-</v>
      </c>
      <c r="F22" s="103">
        <f>'Oferta wykonawcy WZÓR OK'!F18</f>
        <v>1</v>
      </c>
      <c r="G22" s="103"/>
      <c r="H22" s="103" t="str">
        <f>'Oferta wykonawcy WZÓR OK'!H18</f>
        <v>ul. 4-go Marca K-lin</v>
      </c>
      <c r="I22" s="103">
        <f>'Oferta wykonawcy WZÓR OK'!I18</f>
        <v>9</v>
      </c>
      <c r="J22" s="103" t="str">
        <f>'Oferta wykonawcy WZÓR OK'!J18</f>
        <v>17 WOG</v>
      </c>
      <c r="K22" s="103"/>
      <c r="L22" s="103">
        <f>'Oferta wykonawcy WZÓR OK'!L18</f>
        <v>36</v>
      </c>
      <c r="M22" s="108" t="str">
        <f>'Oferta wykonawcy WZÓR OK'!M18</f>
        <v>Zał.nr 2.8 do ST Zał.nr 2.9 do ST</v>
      </c>
      <c r="N22" s="82"/>
      <c r="O22" s="82"/>
      <c r="P22" s="72"/>
      <c r="Q22" s="101"/>
    </row>
    <row r="23" spans="1:17" ht="75" customHeight="1">
      <c r="A23" s="103">
        <f>'Oferta wykonawcy WZÓR OK'!A19</f>
        <v>5</v>
      </c>
      <c r="B23" s="103" t="str">
        <f>'Oferta wykonawcy WZÓR OK'!B19</f>
        <v>Węzeł cieplny dwufunkcyjny</v>
      </c>
      <c r="C23" s="103" t="str">
        <f>'Oferta wykonawcy WZÓR OK'!C19</f>
        <v>Węzeł cieplny dwufunkcyjny</v>
      </c>
      <c r="D23" s="103" t="str">
        <f>'Oferta wykonawcy WZÓR OK'!D19</f>
        <v>-</v>
      </c>
      <c r="E23" s="103" t="str">
        <f>'Oferta wykonawcy WZÓR OK'!E19</f>
        <v>-</v>
      </c>
      <c r="F23" s="103">
        <f>'Oferta wykonawcy WZÓR OK'!F19</f>
        <v>1</v>
      </c>
      <c r="G23" s="103"/>
      <c r="H23" s="103" t="str">
        <f>'Oferta wykonawcy WZÓR OK'!H19</f>
        <v>ul. 4-go Marca K-lin</v>
      </c>
      <c r="I23" s="103">
        <f>'Oferta wykonawcy WZÓR OK'!I19</f>
        <v>13</v>
      </c>
      <c r="J23" s="103" t="str">
        <f>'Oferta wykonawcy WZÓR OK'!J19</f>
        <v>17 WOG</v>
      </c>
      <c r="K23" s="103"/>
      <c r="L23" s="103">
        <f>'Oferta wykonawcy WZÓR OK'!L19</f>
        <v>36</v>
      </c>
      <c r="M23" s="108" t="str">
        <f>'Oferta wykonawcy WZÓR OK'!M19</f>
        <v>Zał.nr 2.8 do ST Zał.nr 2.9 do ST</v>
      </c>
      <c r="N23" s="82"/>
      <c r="O23" s="82"/>
      <c r="P23" s="72"/>
      <c r="Q23" s="101"/>
    </row>
    <row r="24" spans="1:17" ht="75" customHeight="1">
      <c r="A24" s="103">
        <f>'Oferta wykonawcy WZÓR OK'!A20</f>
        <v>6</v>
      </c>
      <c r="B24" s="103" t="str">
        <f>'Oferta wykonawcy WZÓR OK'!B20</f>
        <v>Węzeł cieplny dwufunkcyjny</v>
      </c>
      <c r="C24" s="103" t="str">
        <f>'Oferta wykonawcy WZÓR OK'!C20</f>
        <v>Węzeł cieplny dwufunkcyjny</v>
      </c>
      <c r="D24" s="103" t="str">
        <f>'Oferta wykonawcy WZÓR OK'!D20</f>
        <v>-</v>
      </c>
      <c r="E24" s="103" t="str">
        <f>'Oferta wykonawcy WZÓR OK'!E20</f>
        <v>-</v>
      </c>
      <c r="F24" s="103">
        <f>'Oferta wykonawcy WZÓR OK'!F20</f>
        <v>1</v>
      </c>
      <c r="G24" s="103"/>
      <c r="H24" s="103" t="str">
        <f>'Oferta wykonawcy WZÓR OK'!H20</f>
        <v>ul. 4-go Marca K-lin</v>
      </c>
      <c r="I24" s="103">
        <f>'Oferta wykonawcy WZÓR OK'!I20</f>
        <v>14</v>
      </c>
      <c r="J24" s="103" t="str">
        <f>'Oferta wykonawcy WZÓR OK'!J20</f>
        <v>17 WOG</v>
      </c>
      <c r="K24" s="103"/>
      <c r="L24" s="103">
        <f>'Oferta wykonawcy WZÓR OK'!L20</f>
        <v>36</v>
      </c>
      <c r="M24" s="108" t="str">
        <f>'Oferta wykonawcy WZÓR OK'!M20</f>
        <v>Zał.nr 2.8 do ST Zał.nr 2.9 do ST</v>
      </c>
      <c r="N24" s="82"/>
      <c r="O24" s="82"/>
      <c r="P24" s="72"/>
      <c r="Q24" s="101"/>
    </row>
    <row r="25" spans="1:17" ht="75" customHeight="1">
      <c r="A25" s="103">
        <f>'Oferta wykonawcy WZÓR OK'!A21</f>
        <v>7</v>
      </c>
      <c r="B25" s="103" t="str">
        <f>'Oferta wykonawcy WZÓR OK'!B21</f>
        <v>Węzeł cieplny dwufunkcyjny</v>
      </c>
      <c r="C25" s="103" t="str">
        <f>'Oferta wykonawcy WZÓR OK'!C21</f>
        <v>Węzeł cieplny dwufunkcyjny</v>
      </c>
      <c r="D25" s="103" t="str">
        <f>'Oferta wykonawcy WZÓR OK'!D21</f>
        <v>-</v>
      </c>
      <c r="E25" s="103" t="str">
        <f>'Oferta wykonawcy WZÓR OK'!E21</f>
        <v>-</v>
      </c>
      <c r="F25" s="103">
        <f>'Oferta wykonawcy WZÓR OK'!F21</f>
        <v>1</v>
      </c>
      <c r="G25" s="103"/>
      <c r="H25" s="103" t="str">
        <f>'Oferta wykonawcy WZÓR OK'!H21</f>
        <v>ul. 4-go Marca K-lin</v>
      </c>
      <c r="I25" s="103">
        <f>'Oferta wykonawcy WZÓR OK'!I21</f>
        <v>16</v>
      </c>
      <c r="J25" s="103" t="str">
        <f>'Oferta wykonawcy WZÓR OK'!J21</f>
        <v>17 WOG</v>
      </c>
      <c r="K25" s="103"/>
      <c r="L25" s="103">
        <f>'Oferta wykonawcy WZÓR OK'!L21</f>
        <v>36</v>
      </c>
      <c r="M25" s="108" t="str">
        <f>'Oferta wykonawcy WZÓR OK'!M21</f>
        <v>Zał.nr 2.8 do ST Zał.nr 2.9 do ST</v>
      </c>
      <c r="N25" s="82"/>
      <c r="O25" s="82"/>
      <c r="P25" s="72"/>
      <c r="Q25" s="101"/>
    </row>
    <row r="26" spans="1:17" ht="75" customHeight="1">
      <c r="A26" s="103">
        <f>'Oferta wykonawcy WZÓR OK'!A22</f>
        <v>8</v>
      </c>
      <c r="B26" s="103" t="str">
        <f>'Oferta wykonawcy WZÓR OK'!B22</f>
        <v>Węzeł cieplny dwufunkcyjny</v>
      </c>
      <c r="C26" s="103" t="str">
        <f>'Oferta wykonawcy WZÓR OK'!C22</f>
        <v>Węzeł cieplny dwufunkcyjny</v>
      </c>
      <c r="D26" s="103" t="str">
        <f>'Oferta wykonawcy WZÓR OK'!D22</f>
        <v>-</v>
      </c>
      <c r="E26" s="103" t="str">
        <f>'Oferta wykonawcy WZÓR OK'!E22</f>
        <v>-</v>
      </c>
      <c r="F26" s="103">
        <f>'Oferta wykonawcy WZÓR OK'!F22</f>
        <v>1</v>
      </c>
      <c r="G26" s="103"/>
      <c r="H26" s="103" t="str">
        <f>'Oferta wykonawcy WZÓR OK'!H22</f>
        <v>ul. 4-go Marca K-lin</v>
      </c>
      <c r="I26" s="103">
        <f>'Oferta wykonawcy WZÓR OK'!I22</f>
        <v>17</v>
      </c>
      <c r="J26" s="103" t="str">
        <f>'Oferta wykonawcy WZÓR OK'!J22</f>
        <v>17 WOG</v>
      </c>
      <c r="K26" s="103"/>
      <c r="L26" s="103">
        <f>'Oferta wykonawcy WZÓR OK'!L22</f>
        <v>36</v>
      </c>
      <c r="M26" s="108" t="str">
        <f>'Oferta wykonawcy WZÓR OK'!M22</f>
        <v>Zał.nr 2.8 do ST Zał.nr 2.9 do ST</v>
      </c>
      <c r="N26" s="82"/>
      <c r="O26" s="82"/>
      <c r="P26" s="72"/>
      <c r="Q26" s="101"/>
    </row>
    <row r="27" spans="1:17" ht="75" customHeight="1">
      <c r="A27" s="103">
        <f>'Oferta wykonawcy WZÓR OK'!A23</f>
        <v>9</v>
      </c>
      <c r="B27" s="103" t="str">
        <f>'Oferta wykonawcy WZÓR OK'!B23</f>
        <v>Węzeł cieplny dwufunkcyjny</v>
      </c>
      <c r="C27" s="103" t="str">
        <f>'Oferta wykonawcy WZÓR OK'!C23</f>
        <v>Węzeł cieplny dwufunkcyjny</v>
      </c>
      <c r="D27" s="103" t="str">
        <f>'Oferta wykonawcy WZÓR OK'!D23</f>
        <v>-</v>
      </c>
      <c r="E27" s="103" t="str">
        <f>'Oferta wykonawcy WZÓR OK'!E23</f>
        <v>-</v>
      </c>
      <c r="F27" s="103">
        <f>'Oferta wykonawcy WZÓR OK'!F23</f>
        <v>1</v>
      </c>
      <c r="G27" s="103"/>
      <c r="H27" s="103" t="str">
        <f>'Oferta wykonawcy WZÓR OK'!H23</f>
        <v>ul. 4-go Marca K-lin</v>
      </c>
      <c r="I27" s="103">
        <f>'Oferta wykonawcy WZÓR OK'!I23</f>
        <v>26</v>
      </c>
      <c r="J27" s="103" t="str">
        <f>'Oferta wykonawcy WZÓR OK'!J23</f>
        <v>17 WOG</v>
      </c>
      <c r="K27" s="103"/>
      <c r="L27" s="103">
        <f>'Oferta wykonawcy WZÓR OK'!L23</f>
        <v>36</v>
      </c>
      <c r="M27" s="108" t="str">
        <f>'Oferta wykonawcy WZÓR OK'!M23</f>
        <v>Zał.nr 2.8 do ST Zał.nr 2.9 do ST</v>
      </c>
      <c r="N27" s="82"/>
      <c r="O27" s="82"/>
      <c r="P27" s="72"/>
      <c r="Q27" s="101"/>
    </row>
    <row r="28" spans="1:17" ht="44.25" customHeight="1">
      <c r="A28" s="103">
        <f>'Oferta wykonawcy WZÓR OK'!A24</f>
        <v>10</v>
      </c>
      <c r="B28" s="103" t="str">
        <f>'Oferta wykonawcy WZÓR OK'!B24</f>
        <v>Węzeł cieplny jednofunkcyjny</v>
      </c>
      <c r="C28" s="103" t="str">
        <f>'Oferta wykonawcy WZÓR OK'!C24</f>
        <v>Węzeł cieplny jednofunkcyjny</v>
      </c>
      <c r="D28" s="103" t="str">
        <f>'Oferta wykonawcy WZÓR OK'!D24</f>
        <v>-</v>
      </c>
      <c r="E28" s="103" t="str">
        <f>'Oferta wykonawcy WZÓR OK'!E24</f>
        <v>-</v>
      </c>
      <c r="F28" s="103">
        <f>'Oferta wykonawcy WZÓR OK'!F24</f>
        <v>1</v>
      </c>
      <c r="G28" s="103"/>
      <c r="H28" s="103" t="str">
        <f>'Oferta wykonawcy WZÓR OK'!H24</f>
        <v>ul. 4-go Marca K-lin</v>
      </c>
      <c r="I28" s="103">
        <f>'Oferta wykonawcy WZÓR OK'!I24</f>
        <v>32</v>
      </c>
      <c r="J28" s="103" t="str">
        <f>'Oferta wykonawcy WZÓR OK'!J24</f>
        <v>17 WOG</v>
      </c>
      <c r="K28" s="103"/>
      <c r="L28" s="103">
        <f>'Oferta wykonawcy WZÓR OK'!L24</f>
        <v>24</v>
      </c>
      <c r="M28" s="108" t="str">
        <f>'Oferta wykonawcy WZÓR OK'!M24</f>
        <v>Zał.nr 2.8 do ST Zał.nr 2.9 do ST</v>
      </c>
      <c r="N28" s="82"/>
      <c r="O28" s="82"/>
      <c r="P28" s="72"/>
      <c r="Q28" s="101"/>
    </row>
    <row r="29" spans="1:17" ht="44.25" customHeight="1">
      <c r="A29" s="103">
        <f>'Oferta wykonawcy WZÓR OK'!A25</f>
        <v>11</v>
      </c>
      <c r="B29" s="103" t="str">
        <f>'Oferta wykonawcy WZÓR OK'!B25</f>
        <v>Węzeł cieplny jednofunkcyjny</v>
      </c>
      <c r="C29" s="103" t="str">
        <f>'Oferta wykonawcy WZÓR OK'!C25</f>
        <v>Węzeł cieplny jednofunkcyjny</v>
      </c>
      <c r="D29" s="103" t="str">
        <f>'Oferta wykonawcy WZÓR OK'!D25</f>
        <v>-</v>
      </c>
      <c r="E29" s="103" t="str">
        <f>'Oferta wykonawcy WZÓR OK'!E25</f>
        <v>-</v>
      </c>
      <c r="F29" s="103">
        <f>'Oferta wykonawcy WZÓR OK'!F25</f>
        <v>1</v>
      </c>
      <c r="G29" s="103"/>
      <c r="H29" s="103" t="str">
        <f>'Oferta wykonawcy WZÓR OK'!H25</f>
        <v>ul. 4-go Marca K-lin</v>
      </c>
      <c r="I29" s="103">
        <f>'Oferta wykonawcy WZÓR OK'!I25</f>
        <v>34</v>
      </c>
      <c r="J29" s="103" t="str">
        <f>'Oferta wykonawcy WZÓR OK'!J25</f>
        <v>17 WOG</v>
      </c>
      <c r="K29" s="103"/>
      <c r="L29" s="103">
        <f>'Oferta wykonawcy WZÓR OK'!L25</f>
        <v>24</v>
      </c>
      <c r="M29" s="108" t="str">
        <f>'Oferta wykonawcy WZÓR OK'!M25</f>
        <v>Zał.nr 2.8 do ST Zał.nr 2.9 do ST</v>
      </c>
      <c r="N29" s="82"/>
      <c r="O29" s="82"/>
      <c r="P29" s="72"/>
      <c r="Q29" s="101"/>
    </row>
    <row r="30" spans="1:17" ht="44.25" customHeight="1">
      <c r="A30" s="103">
        <f>'Oferta wykonawcy WZÓR OK'!A26</f>
        <v>12</v>
      </c>
      <c r="B30" s="103" t="str">
        <f>'Oferta wykonawcy WZÓR OK'!B26</f>
        <v>Węzeł cieplny dwufunkcyjny</v>
      </c>
      <c r="C30" s="103" t="str">
        <f>'Oferta wykonawcy WZÓR OK'!C26</f>
        <v>Węzeł cieplny jednofunkcyjny</v>
      </c>
      <c r="D30" s="103" t="str">
        <f>'Oferta wykonawcy WZÓR OK'!D26</f>
        <v>-</v>
      </c>
      <c r="E30" s="103" t="str">
        <f>'Oferta wykonawcy WZÓR OK'!E26</f>
        <v>-</v>
      </c>
      <c r="F30" s="103">
        <f>'Oferta wykonawcy WZÓR OK'!F26</f>
        <v>1</v>
      </c>
      <c r="G30" s="103"/>
      <c r="H30" s="103" t="str">
        <f>'Oferta wykonawcy WZÓR OK'!H26</f>
        <v>ul. 4-go Marca K-lin</v>
      </c>
      <c r="I30" s="103">
        <f>'Oferta wykonawcy WZÓR OK'!I26</f>
        <v>63</v>
      </c>
      <c r="J30" s="103" t="str">
        <f>'Oferta wykonawcy WZÓR OK'!J26</f>
        <v>17 WOG</v>
      </c>
      <c r="K30" s="103"/>
      <c r="L30" s="103">
        <f>'Oferta wykonawcy WZÓR OK'!L26</f>
        <v>24</v>
      </c>
      <c r="M30" s="108" t="str">
        <f>'Oferta wykonawcy WZÓR OK'!M26</f>
        <v>Zał.nr 2.8 do ST Zał.nr 2.9 do ST</v>
      </c>
      <c r="N30" s="82"/>
      <c r="O30" s="82"/>
      <c r="P30" s="72"/>
      <c r="Q30" s="101"/>
    </row>
    <row r="31" spans="1:17" ht="44.25" customHeight="1">
      <c r="A31" s="103">
        <f>'Oferta wykonawcy WZÓR OK'!A27</f>
        <v>13</v>
      </c>
      <c r="B31" s="103" t="str">
        <f>'Oferta wykonawcy WZÓR OK'!B27</f>
        <v>Węzeł cieplny jednofunkcyjny</v>
      </c>
      <c r="C31" s="103" t="str">
        <f>'Oferta wykonawcy WZÓR OK'!C27</f>
        <v>Węzeł cieplny jednofunkcyjny</v>
      </c>
      <c r="D31" s="103" t="str">
        <f>'Oferta wykonawcy WZÓR OK'!D27</f>
        <v>-</v>
      </c>
      <c r="E31" s="103" t="str">
        <f>'Oferta wykonawcy WZÓR OK'!E27</f>
        <v>-</v>
      </c>
      <c r="F31" s="103">
        <f>'Oferta wykonawcy WZÓR OK'!F27</f>
        <v>1</v>
      </c>
      <c r="G31" s="103"/>
      <c r="H31" s="103" t="str">
        <f>'Oferta wykonawcy WZÓR OK'!H27</f>
        <v>ul. 4-go Marca K-lin</v>
      </c>
      <c r="I31" s="103">
        <f>'Oferta wykonawcy WZÓR OK'!I27</f>
        <v>66</v>
      </c>
      <c r="J31" s="103" t="str">
        <f>'Oferta wykonawcy WZÓR OK'!J27</f>
        <v>17 WOG</v>
      </c>
      <c r="K31" s="103"/>
      <c r="L31" s="103">
        <f>'Oferta wykonawcy WZÓR OK'!L27</f>
        <v>24</v>
      </c>
      <c r="M31" s="108" t="str">
        <f>'Oferta wykonawcy WZÓR OK'!M27</f>
        <v>Zał.nr 2.8 do ST Zał.nr 2.9 do ST</v>
      </c>
      <c r="N31" s="82"/>
      <c r="O31" s="82"/>
      <c r="P31" s="72"/>
      <c r="Q31" s="101"/>
    </row>
    <row r="32" spans="1:17" ht="44.25" customHeight="1">
      <c r="A32" s="103">
        <f>'Oferta wykonawcy WZÓR OK'!A28</f>
        <v>14</v>
      </c>
      <c r="B32" s="103" t="str">
        <f>'Oferta wykonawcy WZÓR OK'!B28</f>
        <v>Węzeł cieplny jednofunkcyjny</v>
      </c>
      <c r="C32" s="103" t="str">
        <f>'Oferta wykonawcy WZÓR OK'!C28</f>
        <v>Węzeł cieplny jednofunkcyjny</v>
      </c>
      <c r="D32" s="103" t="str">
        <f>'Oferta wykonawcy WZÓR OK'!D28</f>
        <v>-</v>
      </c>
      <c r="E32" s="103" t="str">
        <f>'Oferta wykonawcy WZÓR OK'!E28</f>
        <v>-</v>
      </c>
      <c r="F32" s="103">
        <f>'Oferta wykonawcy WZÓR OK'!F28</f>
        <v>1</v>
      </c>
      <c r="G32" s="103"/>
      <c r="H32" s="103" t="str">
        <f>'Oferta wykonawcy WZÓR OK'!H28</f>
        <v>ul. 4-go Marca K-lin</v>
      </c>
      <c r="I32" s="103">
        <f>'Oferta wykonawcy WZÓR OK'!I28</f>
        <v>67</v>
      </c>
      <c r="J32" s="103" t="str">
        <f>'Oferta wykonawcy WZÓR OK'!J28</f>
        <v>17 WOG</v>
      </c>
      <c r="K32" s="103"/>
      <c r="L32" s="103">
        <f>'Oferta wykonawcy WZÓR OK'!L28</f>
        <v>24</v>
      </c>
      <c r="M32" s="108" t="str">
        <f>'Oferta wykonawcy WZÓR OK'!M28</f>
        <v>Zał.nr 2.8 do ST Zał.nr 2.9 do ST</v>
      </c>
      <c r="N32" s="82"/>
      <c r="O32" s="82"/>
      <c r="P32" s="72"/>
      <c r="Q32" s="101"/>
    </row>
    <row r="33" spans="1:17" ht="44.25" customHeight="1">
      <c r="A33" s="103">
        <f>'Oferta wykonawcy WZÓR OK'!A29</f>
        <v>15</v>
      </c>
      <c r="B33" s="103" t="str">
        <f>'Oferta wykonawcy WZÓR OK'!B29</f>
        <v>Węzeł cieplny jednofunkcyjny</v>
      </c>
      <c r="C33" s="103" t="str">
        <f>'Oferta wykonawcy WZÓR OK'!C29</f>
        <v>Węzeł cieplny jednofunkcyjny</v>
      </c>
      <c r="D33" s="103" t="str">
        <f>'Oferta wykonawcy WZÓR OK'!D29</f>
        <v>-</v>
      </c>
      <c r="E33" s="103" t="str">
        <f>'Oferta wykonawcy WZÓR OK'!E29</f>
        <v>-</v>
      </c>
      <c r="F33" s="103">
        <f>'Oferta wykonawcy WZÓR OK'!F29</f>
        <v>1</v>
      </c>
      <c r="G33" s="103"/>
      <c r="H33" s="103" t="str">
        <f>'Oferta wykonawcy WZÓR OK'!H29</f>
        <v>ul. 4-go Marca K-lin</v>
      </c>
      <c r="I33" s="103">
        <f>'Oferta wykonawcy WZÓR OK'!I29</f>
        <v>93</v>
      </c>
      <c r="J33" s="103" t="str">
        <f>'Oferta wykonawcy WZÓR OK'!J29</f>
        <v>17 WOG</v>
      </c>
      <c r="K33" s="103"/>
      <c r="L33" s="103">
        <f>'Oferta wykonawcy WZÓR OK'!L29</f>
        <v>24</v>
      </c>
      <c r="M33" s="108" t="str">
        <f>'Oferta wykonawcy WZÓR OK'!M29</f>
        <v>Zał.nr 2.8 do ST Zał.nr 2.9 do ST</v>
      </c>
      <c r="N33" s="82"/>
      <c r="O33" s="82"/>
      <c r="P33" s="72"/>
      <c r="Q33" s="101"/>
    </row>
    <row r="34" spans="1:17" ht="44.25" customHeight="1">
      <c r="A34" s="103">
        <f>'Oferta wykonawcy WZÓR OK'!A30</f>
        <v>16</v>
      </c>
      <c r="B34" s="103" t="str">
        <f>'Oferta wykonawcy WZÓR OK'!B30</f>
        <v>Węzeł cieplny dwufunkcyjny</v>
      </c>
      <c r="C34" s="103" t="str">
        <f>'Oferta wykonawcy WZÓR OK'!C30</f>
        <v>Węzeł cieplny dwufunkcyjny</v>
      </c>
      <c r="D34" s="103" t="str">
        <f>'Oferta wykonawcy WZÓR OK'!D30</f>
        <v>-</v>
      </c>
      <c r="E34" s="103" t="str">
        <f>'Oferta wykonawcy WZÓR OK'!E30</f>
        <v>-</v>
      </c>
      <c r="F34" s="103">
        <f>'Oferta wykonawcy WZÓR OK'!F30</f>
        <v>1</v>
      </c>
      <c r="G34" s="103"/>
      <c r="H34" s="103" t="str">
        <f>'Oferta wykonawcy WZÓR OK'!H30</f>
        <v>ul. 4-go Marca K-lin</v>
      </c>
      <c r="I34" s="103">
        <f>'Oferta wykonawcy WZÓR OK'!I30</f>
        <v>101</v>
      </c>
      <c r="J34" s="103" t="str">
        <f>'Oferta wykonawcy WZÓR OK'!J30</f>
        <v>17 WOG</v>
      </c>
      <c r="K34" s="103"/>
      <c r="L34" s="103">
        <f>'Oferta wykonawcy WZÓR OK'!L30</f>
        <v>36</v>
      </c>
      <c r="M34" s="108" t="str">
        <f>'Oferta wykonawcy WZÓR OK'!M30</f>
        <v>Zał.nr 2.8 do ST Zał.nr 2.9 do ST</v>
      </c>
      <c r="N34" s="82"/>
      <c r="O34" s="82"/>
      <c r="P34" s="72"/>
      <c r="Q34" s="101"/>
    </row>
    <row r="35" spans="1:17" ht="44.25" customHeight="1">
      <c r="A35" s="103">
        <f>'Oferta wykonawcy WZÓR OK'!A31</f>
        <v>17</v>
      </c>
      <c r="B35" s="103" t="str">
        <f>'Oferta wykonawcy WZÓR OK'!B31</f>
        <v>Węzeł cieplny dwufunkcyjny</v>
      </c>
      <c r="C35" s="103" t="str">
        <f>'Oferta wykonawcy WZÓR OK'!C31</f>
        <v>Węzeł cieplny dwufunkcyjny</v>
      </c>
      <c r="D35" s="103" t="str">
        <f>'Oferta wykonawcy WZÓR OK'!D31</f>
        <v>-</v>
      </c>
      <c r="E35" s="103" t="str">
        <f>'Oferta wykonawcy WZÓR OK'!E31</f>
        <v>-</v>
      </c>
      <c r="F35" s="103">
        <f>'Oferta wykonawcy WZÓR OK'!F31</f>
        <v>1</v>
      </c>
      <c r="G35" s="103"/>
      <c r="H35" s="103" t="str">
        <f>'Oferta wykonawcy WZÓR OK'!H31</f>
        <v>ul. Wojska Polskiego 66 K-lin</v>
      </c>
      <c r="I35" s="103">
        <f>'Oferta wykonawcy WZÓR OK'!I31</f>
        <v>8</v>
      </c>
      <c r="J35" s="103" t="str">
        <f>'Oferta wykonawcy WZÓR OK'!J31</f>
        <v>17 WOG</v>
      </c>
      <c r="K35" s="103"/>
      <c r="L35" s="103">
        <f>'Oferta wykonawcy WZÓR OK'!L31</f>
        <v>36</v>
      </c>
      <c r="M35" s="108" t="str">
        <f>'Oferta wykonawcy WZÓR OK'!M31</f>
        <v>Zał.nr 2.8 do ST Zał.nr 2.9 do ST</v>
      </c>
      <c r="N35" s="82"/>
      <c r="O35" s="82"/>
      <c r="P35" s="72"/>
      <c r="Q35" s="101"/>
    </row>
    <row r="36" spans="1:17" ht="44.25" customHeight="1">
      <c r="A36" s="103">
        <f>'Oferta wykonawcy WZÓR OK'!A32</f>
        <v>18</v>
      </c>
      <c r="B36" s="103" t="str">
        <f>'Oferta wykonawcy WZÓR OK'!B32</f>
        <v>Węzeł cieplny dwufunkcyjny</v>
      </c>
      <c r="C36" s="103" t="str">
        <f>'Oferta wykonawcy WZÓR OK'!C32</f>
        <v>Węzeł cieplny jednofuncyjny  (tylko c.w.u. poza sezonem grzewczym)</v>
      </c>
      <c r="D36" s="103" t="str">
        <f>'Oferta wykonawcy WZÓR OK'!D32</f>
        <v>-</v>
      </c>
      <c r="E36" s="103" t="str">
        <f>'Oferta wykonawcy WZÓR OK'!E32</f>
        <v>-</v>
      </c>
      <c r="F36" s="103">
        <f>'Oferta wykonawcy WZÓR OK'!F32</f>
        <v>1</v>
      </c>
      <c r="G36" s="103"/>
      <c r="H36" s="103" t="str">
        <f>'Oferta wykonawcy WZÓR OK'!H32</f>
        <v>ul. Wojska Polskiego 66 K-lin</v>
      </c>
      <c r="I36" s="103">
        <f>'Oferta wykonawcy WZÓR OK'!I32</f>
        <v>79</v>
      </c>
      <c r="J36" s="103" t="str">
        <f>'Oferta wykonawcy WZÓR OK'!J32</f>
        <v>17 WOG</v>
      </c>
      <c r="K36" s="103"/>
      <c r="L36" s="103">
        <f>'Oferta wykonawcy WZÓR OK'!L32</f>
        <v>15</v>
      </c>
      <c r="M36" s="108" t="str">
        <f>'Oferta wykonawcy WZÓR OK'!M32</f>
        <v>Zał.nr 2.8 do ST Zał.nr 2.9 do ST</v>
      </c>
      <c r="N36" s="82"/>
      <c r="O36" s="82"/>
      <c r="P36" s="72"/>
      <c r="Q36" s="101"/>
    </row>
    <row r="37" spans="1:17" ht="44.25" customHeight="1">
      <c r="A37" s="103">
        <f>'Oferta wykonawcy WZÓR OK'!A33</f>
        <v>19</v>
      </c>
      <c r="B37" s="103" t="str">
        <f>'Oferta wykonawcy WZÓR OK'!B33</f>
        <v>Węzeł cieplny jednofuncyjny</v>
      </c>
      <c r="C37" s="103" t="str">
        <f>'Oferta wykonawcy WZÓR OK'!C33</f>
        <v>Węzeł cieplny jednofuncyjny  (tylko c.w.u.)</v>
      </c>
      <c r="D37" s="103" t="str">
        <f>'Oferta wykonawcy WZÓR OK'!D33</f>
        <v>-</v>
      </c>
      <c r="E37" s="103" t="str">
        <f>'Oferta wykonawcy WZÓR OK'!E33</f>
        <v>-</v>
      </c>
      <c r="F37" s="103">
        <f>'Oferta wykonawcy WZÓR OK'!F33</f>
        <v>1</v>
      </c>
      <c r="G37" s="103"/>
      <c r="H37" s="103" t="str">
        <f>'Oferta wykonawcy WZÓR OK'!H33</f>
        <v>ul. Wojska Polskiego 66 K-lin</v>
      </c>
      <c r="I37" s="103">
        <f>'Oferta wykonawcy WZÓR OK'!I33</f>
        <v>82</v>
      </c>
      <c r="J37" s="103" t="str">
        <f>'Oferta wykonawcy WZÓR OK'!J33</f>
        <v>17 WOG</v>
      </c>
      <c r="K37" s="103"/>
      <c r="L37" s="103">
        <f>'Oferta wykonawcy WZÓR OK'!L33</f>
        <v>36</v>
      </c>
      <c r="M37" s="108" t="str">
        <f>'Oferta wykonawcy WZÓR OK'!M33</f>
        <v>Zał.nr 2.8 do ST Zał.nr 2.9 do ST</v>
      </c>
      <c r="N37" s="82"/>
      <c r="O37" s="82"/>
      <c r="P37" s="72"/>
      <c r="Q37" s="101"/>
    </row>
    <row r="38" spans="1:17" ht="44.25" customHeight="1">
      <c r="A38" s="103">
        <f>'Oferta wykonawcy WZÓR OK'!A34</f>
        <v>20</v>
      </c>
      <c r="B38" s="103" t="str">
        <f>'Oferta wykonawcy WZÓR OK'!B34</f>
        <v xml:space="preserve">Kotłownia gazowa (2x 895 kW) </v>
      </c>
      <c r="C38" s="103" t="str">
        <f>'Oferta wykonawcy WZÓR OK'!C34</f>
        <v>Kotłownia gazowa</v>
      </c>
      <c r="D38" s="103" t="str">
        <f>'Oferta wykonawcy WZÓR OK'!D34</f>
        <v>-</v>
      </c>
      <c r="E38" s="103" t="str">
        <f>'Oferta wykonawcy WZÓR OK'!E34</f>
        <v>-</v>
      </c>
      <c r="F38" s="103">
        <f>'Oferta wykonawcy WZÓR OK'!F34</f>
        <v>1</v>
      </c>
      <c r="G38" s="103"/>
      <c r="H38" s="103" t="str">
        <f>'Oferta wykonawcy WZÓR OK'!H34</f>
        <v>ul. Wojska Polskiego 66 K-lin</v>
      </c>
      <c r="I38" s="103">
        <f>'Oferta wykonawcy WZÓR OK'!I34</f>
        <v>1</v>
      </c>
      <c r="J38" s="103" t="str">
        <f>'Oferta wykonawcy WZÓR OK'!J34</f>
        <v>17 WOG</v>
      </c>
      <c r="K38" s="103"/>
      <c r="L38" s="103">
        <f>'Oferta wykonawcy WZÓR OK'!L34</f>
        <v>36</v>
      </c>
      <c r="M38" s="108" t="str">
        <f>'Oferta wykonawcy WZÓR OK'!M34</f>
        <v>Zał.nr 2.5 do ST</v>
      </c>
      <c r="N38" s="82"/>
      <c r="O38" s="82"/>
      <c r="P38" s="72"/>
      <c r="Q38" s="101"/>
    </row>
    <row r="39" spans="1:17" ht="44.25" customHeight="1">
      <c r="A39" s="103">
        <f>'Oferta wykonawcy WZÓR OK'!A35</f>
        <v>21</v>
      </c>
      <c r="B39" s="103" t="str">
        <f>'Oferta wykonawcy WZÓR OK'!B35</f>
        <v xml:space="preserve">Kotłownia gazowa (2x 225 kW) </v>
      </c>
      <c r="C39" s="103" t="str">
        <f>'Oferta wykonawcy WZÓR OK'!C35</f>
        <v>Kotłownia gazowa</v>
      </c>
      <c r="D39" s="103" t="str">
        <f>'Oferta wykonawcy WZÓR OK'!D35</f>
        <v>-</v>
      </c>
      <c r="E39" s="103" t="str">
        <f>'Oferta wykonawcy WZÓR OK'!E35</f>
        <v>-</v>
      </c>
      <c r="F39" s="103">
        <f>'Oferta wykonawcy WZÓR OK'!F35</f>
        <v>1</v>
      </c>
      <c r="G39" s="103"/>
      <c r="H39" s="103" t="str">
        <f>'Oferta wykonawcy WZÓR OK'!H35</f>
        <v>ul. Wojska Polskiego 66 K-lin</v>
      </c>
      <c r="I39" s="103">
        <f>'Oferta wykonawcy WZÓR OK'!I35</f>
        <v>23</v>
      </c>
      <c r="J39" s="103" t="str">
        <f>'Oferta wykonawcy WZÓR OK'!J35</f>
        <v>17 WOG</v>
      </c>
      <c r="K39" s="103"/>
      <c r="L39" s="103">
        <f>'Oferta wykonawcy WZÓR OK'!L35</f>
        <v>36</v>
      </c>
      <c r="M39" s="108" t="str">
        <f>'Oferta wykonawcy WZÓR OK'!M35</f>
        <v>Zał.nr 2.5 do ST</v>
      </c>
      <c r="N39" s="82"/>
      <c r="O39" s="82"/>
      <c r="P39" s="72"/>
      <c r="Q39" s="101"/>
    </row>
    <row r="40" spans="1:17" ht="44.25" customHeight="1">
      <c r="A40" s="103">
        <f>'Oferta wykonawcy WZÓR OK'!A36</f>
        <v>22</v>
      </c>
      <c r="B40" s="103" t="str">
        <f>'Oferta wykonawcy WZÓR OK'!B36</f>
        <v xml:space="preserve">Kotłownia gazowa (2x 170 kW) </v>
      </c>
      <c r="C40" s="103" t="str">
        <f>'Oferta wykonawcy WZÓR OK'!C36</f>
        <v>Kotłownia gazowa</v>
      </c>
      <c r="D40" s="103" t="str">
        <f>'Oferta wykonawcy WZÓR OK'!D36</f>
        <v>-</v>
      </c>
      <c r="E40" s="103" t="str">
        <f>'Oferta wykonawcy WZÓR OK'!E36</f>
        <v>-</v>
      </c>
      <c r="F40" s="103">
        <f>'Oferta wykonawcy WZÓR OK'!F36</f>
        <v>1</v>
      </c>
      <c r="G40" s="103"/>
      <c r="H40" s="103" t="str">
        <f>'Oferta wykonawcy WZÓR OK'!H36</f>
        <v>ul. Wojska Polskiego 66 K-lin</v>
      </c>
      <c r="I40" s="103">
        <f>'Oferta wykonawcy WZÓR OK'!I36</f>
        <v>61</v>
      </c>
      <c r="J40" s="103" t="str">
        <f>'Oferta wykonawcy WZÓR OK'!J36</f>
        <v>17 WOG</v>
      </c>
      <c r="K40" s="103"/>
      <c r="L40" s="103">
        <f>'Oferta wykonawcy WZÓR OK'!L36</f>
        <v>36</v>
      </c>
      <c r="M40" s="109" t="str">
        <f>'Oferta wykonawcy WZÓR OK'!M36</f>
        <v>Zał.nr 2.5 do ST</v>
      </c>
      <c r="N40" s="72"/>
      <c r="O40" s="72"/>
      <c r="P40" s="72"/>
      <c r="Q40" s="72"/>
    </row>
    <row r="41" spans="1:17">
      <c r="A41" s="110"/>
    </row>
    <row r="42" spans="1:17" ht="15">
      <c r="A42" s="110"/>
      <c r="B42" s="1" t="s">
        <v>212</v>
      </c>
      <c r="C42" s="1"/>
      <c r="D42" s="1"/>
      <c r="E42" s="1"/>
      <c r="F42" s="1"/>
      <c r="H42" s="83"/>
      <c r="N42" s="26"/>
    </row>
    <row r="43" spans="1:17">
      <c r="A43" s="110"/>
      <c r="B43" s="1" t="s">
        <v>207</v>
      </c>
      <c r="C43" s="1"/>
      <c r="D43" s="1"/>
      <c r="E43" s="1"/>
      <c r="F43" s="1"/>
      <c r="H43" s="83"/>
    </row>
    <row r="44" spans="1:17">
      <c r="A44" s="110"/>
      <c r="B44" s="1" t="s">
        <v>220</v>
      </c>
      <c r="C44" s="1"/>
      <c r="D44" s="1"/>
      <c r="E44" s="1"/>
      <c r="F44" s="1"/>
      <c r="H44" s="83"/>
    </row>
    <row r="45" spans="1:17">
      <c r="A45" s="110"/>
      <c r="B45" s="1" t="s">
        <v>213</v>
      </c>
    </row>
    <row r="46" spans="1:17">
      <c r="A46" s="110"/>
      <c r="B46" s="1" t="s">
        <v>224</v>
      </c>
    </row>
    <row r="47" spans="1:17">
      <c r="A47" s="110"/>
      <c r="B47" s="1"/>
    </row>
    <row r="48" spans="1:17" ht="15">
      <c r="A48" s="110"/>
      <c r="B48" s="51" t="s">
        <v>214</v>
      </c>
      <c r="H48" s="26" t="s">
        <v>202</v>
      </c>
      <c r="I48" s="26"/>
      <c r="M48" s="26" t="s">
        <v>215</v>
      </c>
    </row>
    <row r="49" spans="1:13">
      <c r="A49" s="110"/>
    </row>
    <row r="50" spans="1:13">
      <c r="A50" s="110"/>
      <c r="B50" t="s">
        <v>82</v>
      </c>
      <c r="H50" t="s">
        <v>82</v>
      </c>
      <c r="M50" t="s">
        <v>85</v>
      </c>
    </row>
    <row r="51" spans="1:13">
      <c r="A51" s="110"/>
    </row>
    <row r="52" spans="1:13">
      <c r="B52" t="s">
        <v>83</v>
      </c>
      <c r="H52" t="s">
        <v>83</v>
      </c>
    </row>
    <row r="54" spans="1:13">
      <c r="B54" t="s">
        <v>84</v>
      </c>
      <c r="H54" t="s">
        <v>84</v>
      </c>
    </row>
    <row r="56" spans="1:13" ht="15">
      <c r="B56" s="26"/>
    </row>
    <row r="57" spans="1:13" ht="15">
      <c r="B57" s="26" t="s">
        <v>130</v>
      </c>
      <c r="H57" s="26"/>
    </row>
    <row r="58" spans="1:13" ht="15">
      <c r="B58" s="26"/>
      <c r="H58" s="26"/>
    </row>
    <row r="59" spans="1:13" ht="15">
      <c r="B59" s="26"/>
      <c r="H59" s="26"/>
    </row>
    <row r="61" spans="1:13">
      <c r="B61" t="s">
        <v>85</v>
      </c>
    </row>
  </sheetData>
  <mergeCells count="22"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F16:F17"/>
    <mergeCell ref="G16:G17"/>
    <mergeCell ref="H16:H17"/>
    <mergeCell ref="P16:P17"/>
    <mergeCell ref="I16:I17"/>
    <mergeCell ref="J16:J17"/>
    <mergeCell ref="M16:M17"/>
    <mergeCell ref="N16:N17"/>
    <mergeCell ref="O16:O1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24" t="s">
        <v>104</v>
      </c>
      <c r="C1" s="24"/>
      <c r="E1" s="24"/>
      <c r="Q1" s="33" t="s">
        <v>95</v>
      </c>
    </row>
    <row r="2" spans="1:17">
      <c r="B2" s="23"/>
    </row>
    <row r="3" spans="1:17">
      <c r="B3" s="23" t="s">
        <v>87</v>
      </c>
      <c r="C3" s="23"/>
      <c r="E3" s="23"/>
    </row>
    <row r="4" spans="1:17">
      <c r="E4" s="23"/>
    </row>
    <row r="5" spans="1:17" ht="30" customHeight="1">
      <c r="A5" s="131" t="s">
        <v>227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30" customHeight="1">
      <c r="A6" s="131" t="s">
        <v>223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</row>
    <row r="7" spans="1:17" s="36" customFormat="1" ht="18.75" customHeight="1">
      <c r="A7" s="35" t="s">
        <v>42</v>
      </c>
      <c r="B7" s="37" t="s">
        <v>201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7" s="36" customFormat="1" ht="18.75" customHeight="1">
      <c r="A8" s="35" t="s">
        <v>43</v>
      </c>
      <c r="B8" s="37" t="s">
        <v>107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s="36" customFormat="1" ht="18.75" customHeight="1">
      <c r="A9" s="35" t="s">
        <v>44</v>
      </c>
      <c r="B9" s="37" t="s">
        <v>102</v>
      </c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7" s="36" customFormat="1" ht="18.75" customHeight="1">
      <c r="A10" s="35" t="s">
        <v>41</v>
      </c>
      <c r="B10" s="44" t="s">
        <v>123</v>
      </c>
      <c r="C10" s="35"/>
      <c r="D10" s="35"/>
      <c r="E10" s="76">
        <v>1</v>
      </c>
      <c r="F10" s="35"/>
      <c r="G10" s="35"/>
      <c r="H10" s="35"/>
      <c r="I10" s="35"/>
      <c r="J10" s="35"/>
      <c r="K10" s="35"/>
      <c r="L10" s="35"/>
    </row>
    <row r="11" spans="1:17" s="36" customFormat="1" ht="18.75" customHeight="1">
      <c r="A11" s="35" t="s">
        <v>46</v>
      </c>
      <c r="B11" s="44" t="s">
        <v>122</v>
      </c>
      <c r="C11" s="35"/>
      <c r="D11" s="35"/>
      <c r="E11" s="35"/>
      <c r="F11" s="35"/>
      <c r="G11" s="75" t="s">
        <v>218</v>
      </c>
      <c r="H11" s="35"/>
      <c r="I11" s="35"/>
      <c r="J11" s="35"/>
      <c r="K11" s="35"/>
      <c r="L11" s="35"/>
    </row>
    <row r="12" spans="1:17" s="36" customFormat="1" ht="18.75" customHeight="1">
      <c r="A12" s="35" t="s">
        <v>47</v>
      </c>
      <c r="B12" s="44" t="s">
        <v>121</v>
      </c>
      <c r="C12" s="35"/>
      <c r="D12" s="35"/>
      <c r="E12" s="35"/>
      <c r="F12" s="35"/>
      <c r="G12" s="75" t="s">
        <v>217</v>
      </c>
      <c r="H12" s="35"/>
      <c r="I12" s="35"/>
      <c r="J12" s="35"/>
      <c r="K12" s="35"/>
      <c r="L12" s="35"/>
    </row>
    <row r="13" spans="1:17" s="36" customFormat="1" ht="18.75" customHeight="1">
      <c r="A13" s="35" t="s">
        <v>49</v>
      </c>
      <c r="B13" s="37" t="s">
        <v>76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5" spans="1:17" ht="19.5" customHeight="1">
      <c r="A15" s="128" t="s">
        <v>0</v>
      </c>
      <c r="B15" s="128" t="s">
        <v>99</v>
      </c>
      <c r="C15" s="122" t="s">
        <v>101</v>
      </c>
      <c r="D15" s="123"/>
      <c r="E15" s="123"/>
      <c r="F15" s="123"/>
      <c r="G15" s="124"/>
      <c r="H15" s="128" t="s">
        <v>1</v>
      </c>
      <c r="I15" s="128"/>
      <c r="J15" s="128"/>
      <c r="K15" s="125" t="s">
        <v>80</v>
      </c>
      <c r="L15" s="125" t="s">
        <v>98</v>
      </c>
      <c r="M15" s="145" t="s">
        <v>209</v>
      </c>
      <c r="N15" s="146"/>
      <c r="O15" s="146"/>
      <c r="P15" s="146"/>
      <c r="Q15" s="147"/>
    </row>
    <row r="16" spans="1:17" ht="15.75" customHeight="1">
      <c r="A16" s="128"/>
      <c r="B16" s="128"/>
      <c r="C16" s="125" t="s">
        <v>100</v>
      </c>
      <c r="D16" s="125" t="s">
        <v>5</v>
      </c>
      <c r="E16" s="125" t="s">
        <v>7</v>
      </c>
      <c r="F16" s="125" t="s">
        <v>97</v>
      </c>
      <c r="G16" s="125" t="s">
        <v>79</v>
      </c>
      <c r="H16" s="125" t="s">
        <v>2</v>
      </c>
      <c r="I16" s="125" t="s">
        <v>3</v>
      </c>
      <c r="J16" s="125" t="s">
        <v>94</v>
      </c>
      <c r="K16" s="137"/>
      <c r="L16" s="137"/>
      <c r="M16" s="125" t="s">
        <v>192</v>
      </c>
      <c r="N16" s="125" t="s">
        <v>204</v>
      </c>
      <c r="O16" s="125" t="s">
        <v>210</v>
      </c>
      <c r="P16" s="125" t="s">
        <v>208</v>
      </c>
      <c r="Q16" s="125" t="s">
        <v>146</v>
      </c>
    </row>
    <row r="17" spans="1:17" ht="49.5" customHeight="1">
      <c r="A17" s="128"/>
      <c r="B17" s="128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</row>
    <row r="18" spans="1:17" ht="14.25" customHeight="1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</row>
    <row r="19" spans="1:17" ht="79.5" customHeight="1">
      <c r="A19" s="154">
        <v>1</v>
      </c>
      <c r="B19" s="129" t="s">
        <v>4</v>
      </c>
      <c r="C19" s="154" t="s">
        <v>6</v>
      </c>
      <c r="D19" s="154" t="s">
        <v>9</v>
      </c>
      <c r="E19" s="154" t="s">
        <v>8</v>
      </c>
      <c r="F19" s="154">
        <v>1</v>
      </c>
      <c r="G19" s="154">
        <v>2014</v>
      </c>
      <c r="H19" s="159" t="s">
        <v>17</v>
      </c>
      <c r="I19" s="154">
        <v>15</v>
      </c>
      <c r="J19" s="154" t="s">
        <v>78</v>
      </c>
      <c r="K19" s="154">
        <v>3</v>
      </c>
      <c r="L19" s="154" t="s">
        <v>23</v>
      </c>
      <c r="M19" s="69" t="s">
        <v>211</v>
      </c>
      <c r="N19" s="82" t="s">
        <v>205</v>
      </c>
      <c r="O19" s="82" t="s">
        <v>206</v>
      </c>
      <c r="P19" s="72" t="s">
        <v>222</v>
      </c>
      <c r="Q19" s="71" t="s">
        <v>147</v>
      </c>
    </row>
    <row r="20" spans="1:17" ht="39" customHeight="1">
      <c r="A20" s="155"/>
      <c r="B20" s="129"/>
      <c r="C20" s="155"/>
      <c r="D20" s="155"/>
      <c r="E20" s="155"/>
      <c r="F20" s="155"/>
      <c r="G20" s="155"/>
      <c r="H20" s="160"/>
      <c r="I20" s="155"/>
      <c r="J20" s="155"/>
      <c r="K20" s="155"/>
      <c r="L20" s="155"/>
      <c r="M20" s="69" t="s">
        <v>195</v>
      </c>
      <c r="N20" s="69" t="s">
        <v>219</v>
      </c>
      <c r="O20" s="69" t="s">
        <v>216</v>
      </c>
      <c r="P20" s="72" t="s">
        <v>222</v>
      </c>
      <c r="Q20" s="71" t="s">
        <v>145</v>
      </c>
    </row>
    <row r="21" spans="1:17" ht="39" customHeight="1">
      <c r="A21" s="155"/>
      <c r="B21" s="129"/>
      <c r="C21" s="156"/>
      <c r="D21" s="155"/>
      <c r="E21" s="155"/>
      <c r="F21" s="155"/>
      <c r="G21" s="155"/>
      <c r="H21" s="160"/>
      <c r="I21" s="155"/>
      <c r="J21" s="155"/>
      <c r="K21" s="155"/>
      <c r="L21" s="156"/>
      <c r="M21" s="69" t="s">
        <v>197</v>
      </c>
      <c r="N21" s="69" t="s">
        <v>198</v>
      </c>
      <c r="O21" s="69" t="s">
        <v>216</v>
      </c>
      <c r="P21" s="72" t="s">
        <v>222</v>
      </c>
      <c r="Q21" s="71" t="s">
        <v>145</v>
      </c>
    </row>
    <row r="22" spans="1:17" ht="39" customHeight="1">
      <c r="A22" s="154">
        <v>2</v>
      </c>
      <c r="B22" s="129"/>
      <c r="C22" s="163" t="s">
        <v>10</v>
      </c>
      <c r="D22" s="154" t="s">
        <v>11</v>
      </c>
      <c r="E22" s="154" t="s">
        <v>8</v>
      </c>
      <c r="F22" s="154">
        <v>1</v>
      </c>
      <c r="G22" s="154">
        <v>2014</v>
      </c>
      <c r="H22" s="159" t="s">
        <v>17</v>
      </c>
      <c r="I22" s="154">
        <v>15</v>
      </c>
      <c r="J22" s="154" t="s">
        <v>78</v>
      </c>
      <c r="K22" s="154">
        <v>3</v>
      </c>
      <c r="L22" s="154" t="s">
        <v>25</v>
      </c>
      <c r="M22" s="69" t="s">
        <v>193</v>
      </c>
      <c r="N22" s="69" t="s">
        <v>198</v>
      </c>
      <c r="O22" s="69" t="s">
        <v>216</v>
      </c>
      <c r="P22" s="72" t="s">
        <v>222</v>
      </c>
      <c r="Q22" s="71" t="s">
        <v>145</v>
      </c>
    </row>
    <row r="23" spans="1:17" ht="39" customHeight="1">
      <c r="A23" s="155"/>
      <c r="B23" s="129"/>
      <c r="C23" s="164"/>
      <c r="D23" s="155"/>
      <c r="E23" s="155"/>
      <c r="F23" s="155"/>
      <c r="G23" s="155"/>
      <c r="H23" s="160"/>
      <c r="I23" s="155"/>
      <c r="J23" s="155"/>
      <c r="K23" s="155"/>
      <c r="L23" s="155"/>
      <c r="M23" s="69" t="s">
        <v>194</v>
      </c>
      <c r="N23" s="69" t="s">
        <v>203</v>
      </c>
      <c r="O23" s="69" t="s">
        <v>216</v>
      </c>
      <c r="P23" s="72" t="s">
        <v>222</v>
      </c>
      <c r="Q23" s="71" t="s">
        <v>145</v>
      </c>
    </row>
    <row r="24" spans="1:17" ht="39" customHeight="1">
      <c r="A24" s="156"/>
      <c r="B24" s="129"/>
      <c r="C24" s="165"/>
      <c r="D24" s="156"/>
      <c r="E24" s="156"/>
      <c r="F24" s="156"/>
      <c r="G24" s="156"/>
      <c r="H24" s="161"/>
      <c r="I24" s="156"/>
      <c r="J24" s="156"/>
      <c r="K24" s="156"/>
      <c r="L24" s="156"/>
      <c r="M24" s="69" t="s">
        <v>196</v>
      </c>
      <c r="N24" s="69" t="s">
        <v>199</v>
      </c>
      <c r="O24" s="69" t="s">
        <v>216</v>
      </c>
      <c r="P24" s="72" t="s">
        <v>222</v>
      </c>
      <c r="Q24" s="71" t="s">
        <v>145</v>
      </c>
    </row>
    <row r="25" spans="1:17" ht="39" customHeight="1">
      <c r="A25" s="154">
        <v>3</v>
      </c>
      <c r="B25" s="129"/>
      <c r="C25" s="163" t="s">
        <v>26</v>
      </c>
      <c r="D25" s="154" t="s">
        <v>27</v>
      </c>
      <c r="E25" s="154" t="s">
        <v>8</v>
      </c>
      <c r="F25" s="154">
        <v>23</v>
      </c>
      <c r="G25" s="154">
        <v>2014</v>
      </c>
      <c r="H25" s="159" t="s">
        <v>17</v>
      </c>
      <c r="I25" s="154">
        <v>15</v>
      </c>
      <c r="J25" s="154" t="s">
        <v>78</v>
      </c>
      <c r="K25" s="154">
        <v>3</v>
      </c>
      <c r="L25" s="154" t="s">
        <v>18</v>
      </c>
      <c r="M25" s="69" t="s">
        <v>200</v>
      </c>
      <c r="N25" s="70" t="s">
        <v>198</v>
      </c>
      <c r="O25" s="69" t="s">
        <v>216</v>
      </c>
      <c r="P25" s="72" t="s">
        <v>222</v>
      </c>
      <c r="Q25" s="71" t="s">
        <v>145</v>
      </c>
    </row>
    <row r="26" spans="1:17" ht="39" customHeight="1">
      <c r="A26" s="155"/>
      <c r="B26" s="129"/>
      <c r="C26" s="164"/>
      <c r="D26" s="155"/>
      <c r="E26" s="155"/>
      <c r="F26" s="155"/>
      <c r="G26" s="155"/>
      <c r="H26" s="160"/>
      <c r="I26" s="155"/>
      <c r="J26" s="155"/>
      <c r="K26" s="155"/>
      <c r="L26" s="155"/>
      <c r="M26" s="69" t="s">
        <v>193</v>
      </c>
      <c r="N26" s="70" t="s">
        <v>198</v>
      </c>
      <c r="O26" s="69" t="s">
        <v>216</v>
      </c>
      <c r="P26" s="72" t="s">
        <v>222</v>
      </c>
      <c r="Q26" s="71" t="s">
        <v>145</v>
      </c>
    </row>
    <row r="27" spans="1:17" ht="39" customHeight="1">
      <c r="A27" s="156"/>
      <c r="B27" s="129"/>
      <c r="C27" s="165"/>
      <c r="D27" s="156"/>
      <c r="E27" s="156"/>
      <c r="F27" s="156"/>
      <c r="G27" s="156"/>
      <c r="H27" s="161"/>
      <c r="I27" s="156"/>
      <c r="J27" s="156"/>
      <c r="K27" s="156"/>
      <c r="L27" s="156"/>
      <c r="M27" s="70" t="s">
        <v>221</v>
      </c>
      <c r="N27" s="70" t="s">
        <v>199</v>
      </c>
      <c r="O27" s="70" t="s">
        <v>216</v>
      </c>
      <c r="P27" s="72" t="s">
        <v>222</v>
      </c>
      <c r="Q27" s="72" t="s">
        <v>145</v>
      </c>
    </row>
    <row r="28" spans="1:17" ht="23.25" customHeight="1"/>
    <row r="29" spans="1:17" ht="23.25" customHeight="1">
      <c r="A29" s="2" t="s">
        <v>50</v>
      </c>
      <c r="B29" s="1" t="s">
        <v>212</v>
      </c>
      <c r="C29" s="1"/>
      <c r="D29" s="1"/>
      <c r="E29" s="1"/>
      <c r="F29" s="1"/>
      <c r="H29" s="83" t="s">
        <v>145</v>
      </c>
    </row>
    <row r="30" spans="1:17" ht="23.25" customHeight="1">
      <c r="A30" s="2" t="s">
        <v>53</v>
      </c>
      <c r="B30" s="1" t="s">
        <v>207</v>
      </c>
      <c r="C30" s="1"/>
      <c r="D30" s="1"/>
      <c r="E30" s="1"/>
      <c r="F30" s="1"/>
      <c r="H30" s="83" t="s">
        <v>147</v>
      </c>
    </row>
    <row r="31" spans="1:17" ht="23.25" customHeight="1">
      <c r="A31" s="2"/>
      <c r="B31" s="1" t="s">
        <v>220</v>
      </c>
      <c r="C31" s="1"/>
      <c r="D31" s="1"/>
      <c r="E31" s="1"/>
      <c r="F31" s="1"/>
      <c r="H31" s="83"/>
    </row>
    <row r="32" spans="1:17" ht="23.25" customHeight="1">
      <c r="A32" s="2" t="s">
        <v>114</v>
      </c>
      <c r="B32" s="1" t="s">
        <v>213</v>
      </c>
    </row>
    <row r="33" spans="1:15" ht="23.25" customHeight="1">
      <c r="A33" s="2" t="s">
        <v>115</v>
      </c>
      <c r="B33" s="1" t="s">
        <v>224</v>
      </c>
    </row>
    <row r="34" spans="1:15" ht="23.25" customHeight="1">
      <c r="A34" s="2"/>
      <c r="B34" s="1"/>
    </row>
    <row r="35" spans="1:15" ht="13.5" customHeight="1">
      <c r="B35" s="51" t="s">
        <v>214</v>
      </c>
      <c r="H35" s="26" t="s">
        <v>202</v>
      </c>
      <c r="I35" s="26"/>
      <c r="M35" s="26" t="s">
        <v>215</v>
      </c>
      <c r="N35" s="26"/>
      <c r="O35" s="26"/>
    </row>
    <row r="36" spans="1:15" ht="13.5" customHeight="1"/>
    <row r="37" spans="1:15" ht="27" customHeight="1">
      <c r="B37" t="s">
        <v>82</v>
      </c>
      <c r="H37" t="s">
        <v>82</v>
      </c>
      <c r="M37" t="s">
        <v>85</v>
      </c>
    </row>
    <row r="38" spans="1:15" ht="27" customHeight="1">
      <c r="B38" t="s">
        <v>83</v>
      </c>
      <c r="H38" t="s">
        <v>83</v>
      </c>
    </row>
    <row r="39" spans="1:15" ht="27" customHeight="1">
      <c r="B39" t="s">
        <v>84</v>
      </c>
      <c r="H39" t="s">
        <v>84</v>
      </c>
    </row>
    <row r="40" spans="1:15" ht="13.5" customHeight="1"/>
    <row r="41" spans="1:15" ht="13.5" customHeight="1">
      <c r="B41" s="26"/>
    </row>
    <row r="42" spans="1:15" ht="13.5" customHeight="1">
      <c r="B42" s="26" t="s">
        <v>130</v>
      </c>
      <c r="H42" s="26"/>
    </row>
    <row r="43" spans="1:15" ht="13.5" customHeight="1"/>
    <row r="44" spans="1:15" ht="27" customHeight="1">
      <c r="B44" t="s">
        <v>85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10" zoomScale="90" zoomScaleNormal="90" workbookViewId="0">
      <selection sqref="A1:J36"/>
    </sheetView>
  </sheetViews>
  <sheetFormatPr defaultRowHeight="14.25"/>
  <cols>
    <col min="1" max="1" width="4.125" customWidth="1"/>
    <col min="2" max="2" width="12.375" customWidth="1"/>
    <col min="3" max="3" width="29.3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</cols>
  <sheetData>
    <row r="1" spans="1:10" ht="18">
      <c r="B1" s="24"/>
      <c r="C1" s="24"/>
      <c r="E1" s="24"/>
      <c r="I1" s="49"/>
      <c r="J1" s="111" t="s">
        <v>275</v>
      </c>
    </row>
    <row r="2" spans="1:10">
      <c r="B2" s="23"/>
    </row>
    <row r="3" spans="1:10">
      <c r="B3" s="23"/>
      <c r="C3" s="23"/>
      <c r="E3" s="23"/>
    </row>
    <row r="4" spans="1:10">
      <c r="E4" s="23"/>
    </row>
    <row r="5" spans="1:10" ht="30" customHeight="1">
      <c r="A5" s="131" t="s">
        <v>274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</row>
    <row r="7" spans="1:10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</row>
    <row r="8" spans="1:10" s="36" customFormat="1" ht="18.75" customHeight="1">
      <c r="A8" s="35" t="s">
        <v>44</v>
      </c>
      <c r="B8" s="37" t="s">
        <v>279</v>
      </c>
      <c r="C8" s="35"/>
      <c r="D8" s="35"/>
      <c r="E8" s="35"/>
      <c r="F8" s="35"/>
      <c r="G8" s="35"/>
      <c r="H8" s="35"/>
      <c r="I8" s="35"/>
      <c r="J8" s="35"/>
    </row>
    <row r="9" spans="1:10" s="36" customFormat="1" ht="79.5" customHeight="1">
      <c r="A9" s="120" t="s">
        <v>41</v>
      </c>
      <c r="B9" s="133" t="s">
        <v>277</v>
      </c>
      <c r="C9" s="133"/>
      <c r="D9" s="133"/>
      <c r="E9" s="133"/>
      <c r="F9" s="133"/>
      <c r="G9" s="133"/>
      <c r="H9" s="133"/>
      <c r="I9" s="133"/>
      <c r="J9" s="133"/>
    </row>
    <row r="10" spans="1:10" s="36" customFormat="1" ht="18.75" customHeight="1">
      <c r="A10" s="35" t="s">
        <v>46</v>
      </c>
      <c r="B10" s="37" t="s">
        <v>103</v>
      </c>
      <c r="C10" s="35"/>
      <c r="D10" s="35"/>
      <c r="E10" s="35"/>
      <c r="F10" s="35"/>
      <c r="G10" s="35"/>
      <c r="H10" s="35"/>
      <c r="I10" s="35"/>
      <c r="J10" s="35"/>
    </row>
    <row r="11" spans="1:10" ht="19.5" customHeight="1">
      <c r="A11" s="128" t="s">
        <v>0</v>
      </c>
      <c r="B11" s="128" t="s">
        <v>99</v>
      </c>
      <c r="C11" s="122" t="s">
        <v>101</v>
      </c>
      <c r="D11" s="123"/>
      <c r="E11" s="123"/>
      <c r="F11" s="123"/>
      <c r="G11" s="124"/>
      <c r="H11" s="128" t="s">
        <v>1</v>
      </c>
      <c r="I11" s="128"/>
      <c r="J11" s="128"/>
    </row>
    <row r="12" spans="1:10" ht="15.75" customHeight="1">
      <c r="A12" s="128"/>
      <c r="B12" s="128"/>
      <c r="C12" s="125" t="s">
        <v>100</v>
      </c>
      <c r="D12" s="125" t="s">
        <v>5</v>
      </c>
      <c r="E12" s="125" t="s">
        <v>7</v>
      </c>
      <c r="F12" s="125" t="s">
        <v>97</v>
      </c>
      <c r="G12" s="125" t="s">
        <v>136</v>
      </c>
      <c r="H12" s="125" t="s">
        <v>2</v>
      </c>
      <c r="I12" s="125" t="s">
        <v>3</v>
      </c>
      <c r="J12" s="125" t="s">
        <v>94</v>
      </c>
    </row>
    <row r="13" spans="1:10" ht="49.5" customHeight="1">
      <c r="A13" s="128"/>
      <c r="B13" s="128"/>
      <c r="C13" s="126"/>
      <c r="D13" s="126"/>
      <c r="E13" s="126"/>
      <c r="F13" s="126"/>
      <c r="G13" s="126"/>
      <c r="H13" s="126"/>
      <c r="I13" s="126"/>
      <c r="J13" s="126"/>
    </row>
    <row r="14" spans="1:10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</row>
    <row r="15" spans="1:10" s="105" customFormat="1" ht="33">
      <c r="A15" s="96">
        <v>1</v>
      </c>
      <c r="B15" s="102" t="s">
        <v>252</v>
      </c>
      <c r="C15" s="102" t="s">
        <v>252</v>
      </c>
      <c r="D15" s="96" t="s">
        <v>253</v>
      </c>
      <c r="E15" s="96" t="s">
        <v>253</v>
      </c>
      <c r="F15" s="96">
        <v>1</v>
      </c>
      <c r="G15" s="96"/>
      <c r="H15" s="103" t="s">
        <v>254</v>
      </c>
      <c r="I15" s="96">
        <v>1</v>
      </c>
      <c r="J15" s="96" t="s">
        <v>78</v>
      </c>
    </row>
    <row r="16" spans="1:10" s="105" customFormat="1" ht="33">
      <c r="A16" s="96">
        <v>2</v>
      </c>
      <c r="B16" s="102" t="s">
        <v>252</v>
      </c>
      <c r="C16" s="102" t="s">
        <v>252</v>
      </c>
      <c r="D16" s="96" t="s">
        <v>253</v>
      </c>
      <c r="E16" s="96" t="s">
        <v>253</v>
      </c>
      <c r="F16" s="96">
        <v>1</v>
      </c>
      <c r="G16" s="96"/>
      <c r="H16" s="103" t="s">
        <v>254</v>
      </c>
      <c r="I16" s="96">
        <v>3</v>
      </c>
      <c r="J16" s="96" t="s">
        <v>78</v>
      </c>
    </row>
    <row r="17" spans="1:10" s="105" customFormat="1" ht="33">
      <c r="A17" s="96">
        <v>3</v>
      </c>
      <c r="B17" s="102" t="s">
        <v>252</v>
      </c>
      <c r="C17" s="102" t="s">
        <v>252</v>
      </c>
      <c r="D17" s="96" t="s">
        <v>253</v>
      </c>
      <c r="E17" s="96" t="s">
        <v>253</v>
      </c>
      <c r="F17" s="96">
        <v>1</v>
      </c>
      <c r="G17" s="96"/>
      <c r="H17" s="103" t="s">
        <v>254</v>
      </c>
      <c r="I17" s="96">
        <v>6</v>
      </c>
      <c r="J17" s="96" t="s">
        <v>78</v>
      </c>
    </row>
    <row r="18" spans="1:10" s="105" customFormat="1" ht="33">
      <c r="A18" s="96">
        <v>4</v>
      </c>
      <c r="B18" s="102" t="s">
        <v>252</v>
      </c>
      <c r="C18" s="102" t="s">
        <v>252</v>
      </c>
      <c r="D18" s="96" t="s">
        <v>253</v>
      </c>
      <c r="E18" s="96" t="s">
        <v>253</v>
      </c>
      <c r="F18" s="96">
        <v>1</v>
      </c>
      <c r="G18" s="96"/>
      <c r="H18" s="103" t="s">
        <v>254</v>
      </c>
      <c r="I18" s="96">
        <v>9</v>
      </c>
      <c r="J18" s="96" t="s">
        <v>78</v>
      </c>
    </row>
    <row r="19" spans="1:10" s="105" customFormat="1" ht="33">
      <c r="A19" s="96">
        <v>5</v>
      </c>
      <c r="B19" s="102" t="s">
        <v>252</v>
      </c>
      <c r="C19" s="102" t="s">
        <v>252</v>
      </c>
      <c r="D19" s="96" t="s">
        <v>253</v>
      </c>
      <c r="E19" s="96" t="s">
        <v>253</v>
      </c>
      <c r="F19" s="96">
        <v>1</v>
      </c>
      <c r="G19" s="96"/>
      <c r="H19" s="103" t="s">
        <v>254</v>
      </c>
      <c r="I19" s="96">
        <v>13</v>
      </c>
      <c r="J19" s="96" t="s">
        <v>78</v>
      </c>
    </row>
    <row r="20" spans="1:10" s="105" customFormat="1" ht="33">
      <c r="A20" s="96">
        <v>6</v>
      </c>
      <c r="B20" s="102" t="s">
        <v>252</v>
      </c>
      <c r="C20" s="102" t="s">
        <v>252</v>
      </c>
      <c r="D20" s="96" t="s">
        <v>253</v>
      </c>
      <c r="E20" s="96" t="s">
        <v>253</v>
      </c>
      <c r="F20" s="96">
        <v>1</v>
      </c>
      <c r="G20" s="96"/>
      <c r="H20" s="103" t="s">
        <v>254</v>
      </c>
      <c r="I20" s="96">
        <v>14</v>
      </c>
      <c r="J20" s="96" t="s">
        <v>78</v>
      </c>
    </row>
    <row r="21" spans="1:10" s="105" customFormat="1" ht="33">
      <c r="A21" s="96">
        <v>7</v>
      </c>
      <c r="B21" s="102" t="s">
        <v>252</v>
      </c>
      <c r="C21" s="102" t="s">
        <v>252</v>
      </c>
      <c r="D21" s="96" t="s">
        <v>253</v>
      </c>
      <c r="E21" s="96" t="s">
        <v>253</v>
      </c>
      <c r="F21" s="96">
        <v>1</v>
      </c>
      <c r="G21" s="96"/>
      <c r="H21" s="103" t="s">
        <v>254</v>
      </c>
      <c r="I21" s="96">
        <v>16</v>
      </c>
      <c r="J21" s="96" t="s">
        <v>78</v>
      </c>
    </row>
    <row r="22" spans="1:10" s="105" customFormat="1" ht="33">
      <c r="A22" s="96">
        <v>8</v>
      </c>
      <c r="B22" s="102" t="s">
        <v>252</v>
      </c>
      <c r="C22" s="102" t="s">
        <v>252</v>
      </c>
      <c r="D22" s="96" t="s">
        <v>253</v>
      </c>
      <c r="E22" s="96" t="s">
        <v>253</v>
      </c>
      <c r="F22" s="96">
        <v>1</v>
      </c>
      <c r="G22" s="96"/>
      <c r="H22" s="103" t="s">
        <v>254</v>
      </c>
      <c r="I22" s="96">
        <v>17</v>
      </c>
      <c r="J22" s="96" t="s">
        <v>78</v>
      </c>
    </row>
    <row r="23" spans="1:10" s="105" customFormat="1" ht="33">
      <c r="A23" s="96">
        <v>9</v>
      </c>
      <c r="B23" s="102" t="s">
        <v>252</v>
      </c>
      <c r="C23" s="102" t="s">
        <v>252</v>
      </c>
      <c r="D23" s="96" t="s">
        <v>253</v>
      </c>
      <c r="E23" s="107" t="s">
        <v>253</v>
      </c>
      <c r="F23" s="96">
        <v>1</v>
      </c>
      <c r="G23" s="96"/>
      <c r="H23" s="103" t="s">
        <v>254</v>
      </c>
      <c r="I23" s="96">
        <v>26</v>
      </c>
      <c r="J23" s="96" t="s">
        <v>78</v>
      </c>
    </row>
    <row r="24" spans="1:10" s="105" customFormat="1" ht="33">
      <c r="A24" s="96">
        <v>10</v>
      </c>
      <c r="B24" s="102" t="s">
        <v>255</v>
      </c>
      <c r="C24" s="102" t="s">
        <v>255</v>
      </c>
      <c r="D24" s="96" t="s">
        <v>253</v>
      </c>
      <c r="E24" s="96" t="s">
        <v>253</v>
      </c>
      <c r="F24" s="96">
        <v>1</v>
      </c>
      <c r="G24" s="96"/>
      <c r="H24" s="103" t="s">
        <v>254</v>
      </c>
      <c r="I24" s="96">
        <v>32</v>
      </c>
      <c r="J24" s="96" t="s">
        <v>78</v>
      </c>
    </row>
    <row r="25" spans="1:10" s="105" customFormat="1" ht="33">
      <c r="A25" s="96">
        <v>11</v>
      </c>
      <c r="B25" s="102" t="s">
        <v>255</v>
      </c>
      <c r="C25" s="102" t="s">
        <v>255</v>
      </c>
      <c r="D25" s="96" t="s">
        <v>253</v>
      </c>
      <c r="E25" s="96" t="s">
        <v>253</v>
      </c>
      <c r="F25" s="96">
        <v>1</v>
      </c>
      <c r="G25" s="96"/>
      <c r="H25" s="103" t="s">
        <v>254</v>
      </c>
      <c r="I25" s="96">
        <v>34</v>
      </c>
      <c r="J25" s="96" t="s">
        <v>78</v>
      </c>
    </row>
    <row r="26" spans="1:10" s="105" customFormat="1" ht="33">
      <c r="A26" s="96">
        <v>12</v>
      </c>
      <c r="B26" s="102" t="s">
        <v>252</v>
      </c>
      <c r="C26" s="102" t="s">
        <v>255</v>
      </c>
      <c r="D26" s="96" t="s">
        <v>253</v>
      </c>
      <c r="E26" s="96" t="s">
        <v>253</v>
      </c>
      <c r="F26" s="96">
        <v>1</v>
      </c>
      <c r="G26" s="96"/>
      <c r="H26" s="103" t="s">
        <v>254</v>
      </c>
      <c r="I26" s="96">
        <v>63</v>
      </c>
      <c r="J26" s="96" t="s">
        <v>78</v>
      </c>
    </row>
    <row r="27" spans="1:10" s="105" customFormat="1" ht="33">
      <c r="A27" s="96">
        <v>13</v>
      </c>
      <c r="B27" s="102" t="s">
        <v>255</v>
      </c>
      <c r="C27" s="102" t="s">
        <v>255</v>
      </c>
      <c r="D27" s="96" t="s">
        <v>253</v>
      </c>
      <c r="E27" s="96" t="s">
        <v>253</v>
      </c>
      <c r="F27" s="96">
        <v>1</v>
      </c>
      <c r="G27" s="96"/>
      <c r="H27" s="103" t="s">
        <v>254</v>
      </c>
      <c r="I27" s="96">
        <v>66</v>
      </c>
      <c r="J27" s="96" t="s">
        <v>78</v>
      </c>
    </row>
    <row r="28" spans="1:10" s="105" customFormat="1" ht="33">
      <c r="A28" s="96">
        <v>14</v>
      </c>
      <c r="B28" s="102" t="s">
        <v>255</v>
      </c>
      <c r="C28" s="102" t="s">
        <v>255</v>
      </c>
      <c r="D28" s="96" t="s">
        <v>253</v>
      </c>
      <c r="E28" s="96" t="s">
        <v>253</v>
      </c>
      <c r="F28" s="96">
        <v>1</v>
      </c>
      <c r="G28" s="96"/>
      <c r="H28" s="103" t="s">
        <v>254</v>
      </c>
      <c r="I28" s="96">
        <v>67</v>
      </c>
      <c r="J28" s="96" t="s">
        <v>78</v>
      </c>
    </row>
    <row r="29" spans="1:10" s="105" customFormat="1" ht="33">
      <c r="A29" s="96">
        <v>15</v>
      </c>
      <c r="B29" s="102" t="s">
        <v>255</v>
      </c>
      <c r="C29" s="102" t="s">
        <v>255</v>
      </c>
      <c r="D29" s="96" t="s">
        <v>253</v>
      </c>
      <c r="E29" s="96" t="s">
        <v>253</v>
      </c>
      <c r="F29" s="96">
        <v>1</v>
      </c>
      <c r="G29" s="96"/>
      <c r="H29" s="103" t="s">
        <v>254</v>
      </c>
      <c r="I29" s="96">
        <v>93</v>
      </c>
      <c r="J29" s="96" t="s">
        <v>78</v>
      </c>
    </row>
    <row r="30" spans="1:10" s="105" customFormat="1" ht="33">
      <c r="A30" s="96">
        <v>16</v>
      </c>
      <c r="B30" s="102" t="s">
        <v>252</v>
      </c>
      <c r="C30" s="102" t="s">
        <v>252</v>
      </c>
      <c r="D30" s="96" t="s">
        <v>253</v>
      </c>
      <c r="E30" s="96" t="s">
        <v>253</v>
      </c>
      <c r="F30" s="96">
        <v>1</v>
      </c>
      <c r="G30" s="96"/>
      <c r="H30" s="103" t="s">
        <v>254</v>
      </c>
      <c r="I30" s="96">
        <v>101</v>
      </c>
      <c r="J30" s="96" t="s">
        <v>78</v>
      </c>
    </row>
    <row r="31" spans="1:10" s="105" customFormat="1" ht="33">
      <c r="A31" s="96">
        <v>17</v>
      </c>
      <c r="B31" s="102" t="s">
        <v>252</v>
      </c>
      <c r="C31" s="102" t="s">
        <v>252</v>
      </c>
      <c r="D31" s="96" t="s">
        <v>253</v>
      </c>
      <c r="E31" s="96" t="s">
        <v>253</v>
      </c>
      <c r="F31" s="96">
        <v>1</v>
      </c>
      <c r="G31" s="96"/>
      <c r="H31" s="103" t="s">
        <v>257</v>
      </c>
      <c r="I31" s="96">
        <v>8</v>
      </c>
      <c r="J31" s="96" t="s">
        <v>78</v>
      </c>
    </row>
    <row r="32" spans="1:10" s="105" customFormat="1" ht="33">
      <c r="A32" s="96">
        <v>18</v>
      </c>
      <c r="B32" s="102" t="s">
        <v>252</v>
      </c>
      <c r="C32" s="102" t="s">
        <v>266</v>
      </c>
      <c r="D32" s="96" t="s">
        <v>253</v>
      </c>
      <c r="E32" s="96" t="s">
        <v>253</v>
      </c>
      <c r="F32" s="96">
        <v>1</v>
      </c>
      <c r="G32" s="96"/>
      <c r="H32" s="103" t="s">
        <v>257</v>
      </c>
      <c r="I32" s="96">
        <v>79</v>
      </c>
      <c r="J32" s="96" t="s">
        <v>78</v>
      </c>
    </row>
    <row r="33" spans="1:10" s="105" customFormat="1" ht="33">
      <c r="A33" s="96">
        <v>19</v>
      </c>
      <c r="B33" s="102" t="s">
        <v>256</v>
      </c>
      <c r="C33" s="102" t="s">
        <v>267</v>
      </c>
      <c r="D33" s="96" t="s">
        <v>253</v>
      </c>
      <c r="E33" s="96" t="s">
        <v>253</v>
      </c>
      <c r="F33" s="96">
        <v>1</v>
      </c>
      <c r="G33" s="96"/>
      <c r="H33" s="103" t="s">
        <v>257</v>
      </c>
      <c r="I33" s="96">
        <v>82</v>
      </c>
      <c r="J33" s="96" t="s">
        <v>78</v>
      </c>
    </row>
    <row r="34" spans="1:10" s="105" customFormat="1" ht="49.5">
      <c r="A34" s="96">
        <v>20</v>
      </c>
      <c r="B34" s="102" t="s">
        <v>258</v>
      </c>
      <c r="C34" s="102" t="s">
        <v>259</v>
      </c>
      <c r="D34" s="103" t="s">
        <v>253</v>
      </c>
      <c r="E34" s="96" t="s">
        <v>253</v>
      </c>
      <c r="F34" s="96">
        <v>1</v>
      </c>
      <c r="G34" s="96"/>
      <c r="H34" s="103" t="s">
        <v>257</v>
      </c>
      <c r="I34" s="96">
        <v>1</v>
      </c>
      <c r="J34" s="96" t="s">
        <v>78</v>
      </c>
    </row>
    <row r="35" spans="1:10" s="105" customFormat="1" ht="49.5">
      <c r="A35" s="96">
        <v>21</v>
      </c>
      <c r="B35" s="102" t="s">
        <v>260</v>
      </c>
      <c r="C35" s="102" t="s">
        <v>259</v>
      </c>
      <c r="D35" s="103" t="s">
        <v>253</v>
      </c>
      <c r="E35" s="96" t="s">
        <v>253</v>
      </c>
      <c r="F35" s="96">
        <v>1</v>
      </c>
      <c r="G35" s="96"/>
      <c r="H35" s="103" t="s">
        <v>257</v>
      </c>
      <c r="I35" s="96">
        <v>23</v>
      </c>
      <c r="J35" s="96" t="s">
        <v>78</v>
      </c>
    </row>
    <row r="36" spans="1:10" s="105" customFormat="1" ht="49.5">
      <c r="A36" s="96">
        <v>22</v>
      </c>
      <c r="B36" s="102" t="s">
        <v>261</v>
      </c>
      <c r="C36" s="102" t="s">
        <v>259</v>
      </c>
      <c r="D36" s="96" t="s">
        <v>253</v>
      </c>
      <c r="E36" s="96" t="s">
        <v>253</v>
      </c>
      <c r="F36" s="96">
        <v>1</v>
      </c>
      <c r="G36" s="96"/>
      <c r="H36" s="103" t="s">
        <v>257</v>
      </c>
      <c r="I36" s="96">
        <v>61</v>
      </c>
      <c r="J36" s="96" t="s">
        <v>78</v>
      </c>
    </row>
    <row r="38" spans="1:10" ht="15">
      <c r="B38" s="26"/>
      <c r="C38" s="25"/>
      <c r="H38" s="26"/>
    </row>
    <row r="42" spans="1:10" ht="15">
      <c r="B42" s="26"/>
    </row>
  </sheetData>
  <mergeCells count="14">
    <mergeCell ref="A5:J5"/>
    <mergeCell ref="C12:C13"/>
    <mergeCell ref="D12:D13"/>
    <mergeCell ref="E12:E13"/>
    <mergeCell ref="F12:F13"/>
    <mergeCell ref="G12:G13"/>
    <mergeCell ref="H12:H13"/>
    <mergeCell ref="I12:I13"/>
    <mergeCell ref="J12:J13"/>
    <mergeCell ref="B9:J9"/>
    <mergeCell ref="A11:A13"/>
    <mergeCell ref="B11:B13"/>
    <mergeCell ref="C11:G11"/>
    <mergeCell ref="H11:J11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="90" zoomScaleNormal="90" workbookViewId="0">
      <selection sqref="A1:J31"/>
    </sheetView>
  </sheetViews>
  <sheetFormatPr defaultRowHeight="14.25"/>
  <cols>
    <col min="1" max="1" width="4.125" customWidth="1"/>
    <col min="2" max="2" width="14.375" customWidth="1"/>
    <col min="3" max="3" width="24.75" customWidth="1"/>
    <col min="4" max="4" width="10.625" customWidth="1"/>
    <col min="5" max="5" width="11.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3" customWidth="1"/>
  </cols>
  <sheetData>
    <row r="1" spans="1:10" ht="18">
      <c r="B1" s="24"/>
      <c r="C1" s="24"/>
      <c r="E1" s="24"/>
      <c r="I1" s="49"/>
      <c r="J1" s="113" t="s">
        <v>284</v>
      </c>
    </row>
    <row r="2" spans="1:10">
      <c r="B2" s="23"/>
    </row>
    <row r="3" spans="1:10">
      <c r="E3" s="23"/>
    </row>
    <row r="4" spans="1:10" ht="30" customHeight="1">
      <c r="A4" s="131" t="s">
        <v>283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 ht="18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</row>
    <row r="6" spans="1:10" ht="18" customHeight="1">
      <c r="A6" s="118"/>
      <c r="B6" s="118"/>
      <c r="C6" s="118"/>
      <c r="D6" s="118"/>
      <c r="E6" s="118"/>
      <c r="F6" s="118"/>
      <c r="G6" s="118"/>
      <c r="H6" s="118"/>
      <c r="I6" s="118"/>
      <c r="J6" s="118"/>
    </row>
    <row r="7" spans="1:10" s="36" customFormat="1" ht="18.75" customHeight="1">
      <c r="A7" s="167" t="s">
        <v>285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9.5" customHeight="1">
      <c r="A8" s="128" t="s">
        <v>0</v>
      </c>
      <c r="B8" s="128" t="s">
        <v>99</v>
      </c>
      <c r="C8" s="122" t="s">
        <v>101</v>
      </c>
      <c r="D8" s="123"/>
      <c r="E8" s="123"/>
      <c r="F8" s="123"/>
      <c r="G8" s="124"/>
      <c r="H8" s="122" t="s">
        <v>1</v>
      </c>
      <c r="I8" s="124"/>
      <c r="J8" s="125" t="s">
        <v>282</v>
      </c>
    </row>
    <row r="9" spans="1:10" ht="15.75" customHeight="1">
      <c r="A9" s="128"/>
      <c r="B9" s="128"/>
      <c r="C9" s="125" t="s">
        <v>100</v>
      </c>
      <c r="D9" s="125" t="s">
        <v>5</v>
      </c>
      <c r="E9" s="125" t="s">
        <v>7</v>
      </c>
      <c r="F9" s="125" t="s">
        <v>97</v>
      </c>
      <c r="G9" s="125" t="s">
        <v>136</v>
      </c>
      <c r="H9" s="125" t="s">
        <v>2</v>
      </c>
      <c r="I9" s="125" t="s">
        <v>3</v>
      </c>
      <c r="J9" s="137"/>
    </row>
    <row r="10" spans="1:10" ht="49.5" customHeight="1">
      <c r="A10" s="128"/>
      <c r="B10" s="128"/>
      <c r="C10" s="126"/>
      <c r="D10" s="126"/>
      <c r="E10" s="126"/>
      <c r="F10" s="126"/>
      <c r="G10" s="126"/>
      <c r="H10" s="126"/>
      <c r="I10" s="126"/>
      <c r="J10" s="126"/>
    </row>
    <row r="11" spans="1:10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</row>
    <row r="12" spans="1:10" s="105" customFormat="1" ht="33">
      <c r="A12" s="96">
        <v>1</v>
      </c>
      <c r="B12" s="102" t="s">
        <v>258</v>
      </c>
      <c r="C12" s="102" t="s">
        <v>259</v>
      </c>
      <c r="D12" s="103" t="s">
        <v>253</v>
      </c>
      <c r="E12" s="96" t="s">
        <v>253</v>
      </c>
      <c r="F12" s="96">
        <v>1</v>
      </c>
      <c r="G12" s="96"/>
      <c r="H12" s="103" t="s">
        <v>257</v>
      </c>
      <c r="I12" s="96">
        <v>1</v>
      </c>
      <c r="J12" s="96" t="s">
        <v>292</v>
      </c>
    </row>
    <row r="13" spans="1:10" s="105" customFormat="1" ht="33">
      <c r="A13" s="96">
        <v>2</v>
      </c>
      <c r="B13" s="102" t="s">
        <v>260</v>
      </c>
      <c r="C13" s="102" t="s">
        <v>259</v>
      </c>
      <c r="D13" s="103" t="s">
        <v>253</v>
      </c>
      <c r="E13" s="96" t="s">
        <v>253</v>
      </c>
      <c r="F13" s="96">
        <v>1</v>
      </c>
      <c r="G13" s="96"/>
      <c r="H13" s="103" t="s">
        <v>257</v>
      </c>
      <c r="I13" s="96">
        <v>23</v>
      </c>
      <c r="J13" s="96" t="s">
        <v>292</v>
      </c>
    </row>
    <row r="14" spans="1:10" s="105" customFormat="1" ht="33">
      <c r="A14" s="96">
        <v>3</v>
      </c>
      <c r="B14" s="102" t="s">
        <v>261</v>
      </c>
      <c r="C14" s="102" t="s">
        <v>259</v>
      </c>
      <c r="D14" s="96" t="s">
        <v>253</v>
      </c>
      <c r="E14" s="96" t="s">
        <v>253</v>
      </c>
      <c r="F14" s="96">
        <v>1</v>
      </c>
      <c r="G14" s="96"/>
      <c r="H14" s="103" t="s">
        <v>257</v>
      </c>
      <c r="I14" s="96">
        <v>61</v>
      </c>
      <c r="J14" s="96" t="s">
        <v>292</v>
      </c>
    </row>
    <row r="15" spans="1:10" ht="15.75">
      <c r="A15" s="167" t="s">
        <v>286</v>
      </c>
      <c r="B15" s="167"/>
      <c r="C15" s="167"/>
      <c r="D15" s="167"/>
      <c r="E15" s="167"/>
      <c r="F15" s="167"/>
      <c r="G15" s="167"/>
      <c r="H15" s="167"/>
      <c r="I15" s="167"/>
      <c r="J15" s="167"/>
    </row>
    <row r="16" spans="1:10" ht="19.5" customHeight="1">
      <c r="A16" s="128" t="s">
        <v>0</v>
      </c>
      <c r="B16" s="128" t="s">
        <v>99</v>
      </c>
      <c r="C16" s="122" t="s">
        <v>101</v>
      </c>
      <c r="D16" s="123"/>
      <c r="E16" s="123"/>
      <c r="F16" s="123"/>
      <c r="G16" s="124"/>
      <c r="H16" s="122" t="s">
        <v>1</v>
      </c>
      <c r="I16" s="124"/>
      <c r="J16" s="125" t="s">
        <v>282</v>
      </c>
    </row>
    <row r="17" spans="1:10" ht="15.75" customHeight="1">
      <c r="A17" s="128"/>
      <c r="B17" s="128"/>
      <c r="C17" s="125" t="s">
        <v>100</v>
      </c>
      <c r="D17" s="125" t="s">
        <v>5</v>
      </c>
      <c r="E17" s="125" t="s">
        <v>7</v>
      </c>
      <c r="F17" s="125" t="s">
        <v>97</v>
      </c>
      <c r="G17" s="125" t="s">
        <v>136</v>
      </c>
      <c r="H17" s="125" t="s">
        <v>2</v>
      </c>
      <c r="I17" s="125" t="s">
        <v>3</v>
      </c>
      <c r="J17" s="137"/>
    </row>
    <row r="18" spans="1:10" ht="49.5" customHeight="1">
      <c r="A18" s="128"/>
      <c r="B18" s="128"/>
      <c r="C18" s="126"/>
      <c r="D18" s="126"/>
      <c r="E18" s="126"/>
      <c r="F18" s="126"/>
      <c r="G18" s="126"/>
      <c r="H18" s="126"/>
      <c r="I18" s="126"/>
      <c r="J18" s="126"/>
    </row>
    <row r="19" spans="1:10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  <c r="H19" s="6">
        <v>8</v>
      </c>
      <c r="I19" s="6">
        <v>9</v>
      </c>
      <c r="J19" s="6">
        <v>10</v>
      </c>
    </row>
    <row r="20" spans="1:10" ht="43.5" customHeight="1">
      <c r="A20" s="115">
        <v>1</v>
      </c>
      <c r="B20" s="116" t="s">
        <v>287</v>
      </c>
      <c r="C20" s="116" t="s">
        <v>288</v>
      </c>
      <c r="D20" s="117" t="s">
        <v>289</v>
      </c>
      <c r="E20" s="115" t="s">
        <v>290</v>
      </c>
      <c r="F20" s="115">
        <v>3</v>
      </c>
      <c r="G20" s="115">
        <v>2001</v>
      </c>
      <c r="H20" s="117" t="s">
        <v>291</v>
      </c>
      <c r="I20" s="117">
        <v>177</v>
      </c>
      <c r="J20" s="117" t="s">
        <v>292</v>
      </c>
    </row>
    <row r="21" spans="1:10" ht="72" customHeight="1">
      <c r="A21" s="115">
        <v>2</v>
      </c>
      <c r="B21" s="116" t="s">
        <v>293</v>
      </c>
      <c r="C21" s="116" t="s">
        <v>294</v>
      </c>
      <c r="D21" s="117" t="s">
        <v>295</v>
      </c>
      <c r="E21" s="115" t="s">
        <v>296</v>
      </c>
      <c r="F21" s="117">
        <v>3</v>
      </c>
      <c r="G21" s="115">
        <v>2006</v>
      </c>
      <c r="H21" s="117" t="s">
        <v>291</v>
      </c>
      <c r="I21" s="117">
        <v>22</v>
      </c>
      <c r="J21" s="117" t="s">
        <v>292</v>
      </c>
    </row>
    <row r="22" spans="1:10" ht="48.75" customHeight="1">
      <c r="A22" s="115">
        <v>3</v>
      </c>
      <c r="B22" s="116" t="s">
        <v>297</v>
      </c>
      <c r="C22" s="116" t="s">
        <v>298</v>
      </c>
      <c r="D22" s="115" t="s">
        <v>299</v>
      </c>
      <c r="E22" s="115" t="s">
        <v>296</v>
      </c>
      <c r="F22" s="115">
        <v>2</v>
      </c>
      <c r="G22" s="115">
        <v>2014</v>
      </c>
      <c r="H22" s="117" t="s">
        <v>291</v>
      </c>
      <c r="I22" s="117">
        <v>45</v>
      </c>
      <c r="J22" s="117" t="s">
        <v>300</v>
      </c>
    </row>
    <row r="23" spans="1:10" ht="58.5" customHeight="1">
      <c r="A23" s="115">
        <v>4</v>
      </c>
      <c r="B23" s="116" t="s">
        <v>301</v>
      </c>
      <c r="C23" s="116" t="s">
        <v>302</v>
      </c>
      <c r="D23" s="115" t="s">
        <v>303</v>
      </c>
      <c r="E23" s="117" t="s">
        <v>304</v>
      </c>
      <c r="F23" s="115">
        <v>1</v>
      </c>
      <c r="G23" s="115">
        <v>2015</v>
      </c>
      <c r="H23" s="117" t="s">
        <v>291</v>
      </c>
      <c r="I23" s="117">
        <v>576</v>
      </c>
      <c r="J23" s="117" t="s">
        <v>300</v>
      </c>
    </row>
    <row r="24" spans="1:10" ht="15.75">
      <c r="A24" s="167" t="s">
        <v>305</v>
      </c>
      <c r="B24" s="167"/>
      <c r="C24" s="167"/>
      <c r="D24" s="167"/>
      <c r="E24" s="167"/>
      <c r="F24" s="167"/>
      <c r="G24" s="167"/>
      <c r="H24" s="167"/>
      <c r="I24" s="167"/>
      <c r="J24" s="167"/>
    </row>
    <row r="25" spans="1:10" ht="19.5" customHeight="1">
      <c r="A25" s="128" t="s">
        <v>0</v>
      </c>
      <c r="B25" s="128" t="s">
        <v>99</v>
      </c>
      <c r="C25" s="122" t="s">
        <v>101</v>
      </c>
      <c r="D25" s="123"/>
      <c r="E25" s="123"/>
      <c r="F25" s="123"/>
      <c r="G25" s="124"/>
      <c r="H25" s="122" t="s">
        <v>1</v>
      </c>
      <c r="I25" s="124"/>
      <c r="J25" s="125" t="s">
        <v>282</v>
      </c>
    </row>
    <row r="26" spans="1:10" ht="15.75" customHeight="1">
      <c r="A26" s="128"/>
      <c r="B26" s="128"/>
      <c r="C26" s="125" t="s">
        <v>100</v>
      </c>
      <c r="D26" s="125" t="s">
        <v>5</v>
      </c>
      <c r="E26" s="125" t="s">
        <v>7</v>
      </c>
      <c r="F26" s="125" t="s">
        <v>97</v>
      </c>
      <c r="G26" s="125" t="s">
        <v>136</v>
      </c>
      <c r="H26" s="125" t="s">
        <v>2</v>
      </c>
      <c r="I26" s="125" t="s">
        <v>3</v>
      </c>
      <c r="J26" s="137"/>
    </row>
    <row r="27" spans="1:10" ht="49.5" customHeight="1">
      <c r="A27" s="128"/>
      <c r="B27" s="128"/>
      <c r="C27" s="126"/>
      <c r="D27" s="126"/>
      <c r="E27" s="126"/>
      <c r="F27" s="126"/>
      <c r="G27" s="126"/>
      <c r="H27" s="126"/>
      <c r="I27" s="126"/>
      <c r="J27" s="126"/>
    </row>
    <row r="28" spans="1:10">
      <c r="A28" s="6">
        <v>1</v>
      </c>
      <c r="B28" s="6">
        <v>2</v>
      </c>
      <c r="C28" s="6">
        <v>3</v>
      </c>
      <c r="D28" s="6">
        <v>4</v>
      </c>
      <c r="E28" s="6">
        <v>5</v>
      </c>
      <c r="F28" s="6">
        <v>6</v>
      </c>
      <c r="G28" s="6">
        <v>7</v>
      </c>
      <c r="H28" s="6">
        <v>8</v>
      </c>
      <c r="I28" s="6">
        <v>9</v>
      </c>
      <c r="J28" s="6">
        <v>10</v>
      </c>
    </row>
    <row r="29" spans="1:10" ht="32.25" customHeight="1">
      <c r="A29" s="96">
        <v>1</v>
      </c>
      <c r="B29" s="166" t="s">
        <v>306</v>
      </c>
      <c r="C29" s="112" t="s">
        <v>308</v>
      </c>
      <c r="D29" s="114" t="s">
        <v>309</v>
      </c>
      <c r="E29" s="96" t="s">
        <v>310</v>
      </c>
      <c r="F29" s="96">
        <v>1</v>
      </c>
      <c r="G29" s="96">
        <v>2016</v>
      </c>
      <c r="H29" s="103" t="s">
        <v>311</v>
      </c>
      <c r="I29" s="96">
        <v>21</v>
      </c>
      <c r="J29" s="96" t="s">
        <v>307</v>
      </c>
    </row>
    <row r="30" spans="1:10" ht="60.75" customHeight="1">
      <c r="A30" s="96">
        <v>2</v>
      </c>
      <c r="B30" s="166"/>
      <c r="C30" s="112" t="s">
        <v>312</v>
      </c>
      <c r="D30" s="114" t="s">
        <v>313</v>
      </c>
      <c r="E30" s="96" t="s">
        <v>314</v>
      </c>
      <c r="F30" s="96">
        <v>1</v>
      </c>
      <c r="G30" s="96">
        <v>1997</v>
      </c>
      <c r="H30" s="119" t="s">
        <v>311</v>
      </c>
      <c r="I30" s="96">
        <v>5</v>
      </c>
      <c r="J30" s="96" t="s">
        <v>318</v>
      </c>
    </row>
    <row r="31" spans="1:10" ht="42" customHeight="1">
      <c r="A31" s="96">
        <v>3</v>
      </c>
      <c r="B31" s="166"/>
      <c r="C31" s="112" t="s">
        <v>315</v>
      </c>
      <c r="D31" s="114" t="s">
        <v>316</v>
      </c>
      <c r="E31" s="96" t="s">
        <v>314</v>
      </c>
      <c r="F31" s="96">
        <v>1</v>
      </c>
      <c r="G31" s="96">
        <v>1997</v>
      </c>
      <c r="H31" s="119" t="s">
        <v>311</v>
      </c>
      <c r="I31" s="96">
        <v>5</v>
      </c>
      <c r="J31" s="96" t="s">
        <v>318</v>
      </c>
    </row>
  </sheetData>
  <mergeCells count="41">
    <mergeCell ref="A25:A27"/>
    <mergeCell ref="B25:B27"/>
    <mergeCell ref="C25:G25"/>
    <mergeCell ref="H25:I25"/>
    <mergeCell ref="J25:J27"/>
    <mergeCell ref="C26:C27"/>
    <mergeCell ref="D26:D27"/>
    <mergeCell ref="E26:E27"/>
    <mergeCell ref="F26:F27"/>
    <mergeCell ref="G26:G27"/>
    <mergeCell ref="H26:H27"/>
    <mergeCell ref="I26:I27"/>
    <mergeCell ref="E17:E18"/>
    <mergeCell ref="F17:F18"/>
    <mergeCell ref="G17:G18"/>
    <mergeCell ref="H17:H18"/>
    <mergeCell ref="I17:I18"/>
    <mergeCell ref="B29:B31"/>
    <mergeCell ref="A7:J7"/>
    <mergeCell ref="A15:J15"/>
    <mergeCell ref="A24:J24"/>
    <mergeCell ref="G9:G10"/>
    <mergeCell ref="H9:H10"/>
    <mergeCell ref="I9:I10"/>
    <mergeCell ref="H8:I8"/>
    <mergeCell ref="J8:J10"/>
    <mergeCell ref="A16:A18"/>
    <mergeCell ref="B16:B18"/>
    <mergeCell ref="C16:G16"/>
    <mergeCell ref="H16:I16"/>
    <mergeCell ref="J16:J18"/>
    <mergeCell ref="C17:C18"/>
    <mergeCell ref="D17:D18"/>
    <mergeCell ref="A4:J4"/>
    <mergeCell ref="A8:A10"/>
    <mergeCell ref="B8:B10"/>
    <mergeCell ref="C8:G8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zoomScale="90" zoomScaleNormal="100" zoomScaleSheetLayoutView="90" workbookViewId="0">
      <selection activeCell="B34" sqref="B34"/>
    </sheetView>
  </sheetViews>
  <sheetFormatPr defaultRowHeight="14.25"/>
  <cols>
    <col min="1" max="1" width="4.625" style="1" customWidth="1"/>
    <col min="2" max="2" width="13.25" style="1" customWidth="1"/>
    <col min="3" max="3" width="16.75" style="1" customWidth="1"/>
    <col min="4" max="4" width="9.75" style="1" customWidth="1"/>
    <col min="5" max="5" width="9.5" style="1" customWidth="1"/>
    <col min="6" max="6" width="12.125" style="1" customWidth="1"/>
    <col min="7" max="7" width="10.5" style="1" customWidth="1"/>
    <col min="8" max="16384" width="9" style="1"/>
  </cols>
  <sheetData>
    <row r="1" spans="1:7">
      <c r="G1" s="10" t="s">
        <v>56</v>
      </c>
    </row>
    <row r="3" spans="1:7" ht="15">
      <c r="A3" s="168" t="s">
        <v>67</v>
      </c>
      <c r="B3" s="168"/>
      <c r="C3" s="168"/>
      <c r="D3" s="168"/>
      <c r="E3" s="168"/>
      <c r="F3" s="168"/>
      <c r="G3" s="168"/>
    </row>
    <row r="4" spans="1:7" ht="15">
      <c r="A4" s="168" t="s">
        <v>62</v>
      </c>
      <c r="B4" s="168"/>
      <c r="C4" s="168"/>
      <c r="D4" s="168"/>
      <c r="E4" s="168"/>
      <c r="F4" s="168"/>
      <c r="G4" s="168"/>
    </row>
    <row r="5" spans="1:7">
      <c r="A5" s="175" t="s">
        <v>75</v>
      </c>
      <c r="B5" s="175"/>
      <c r="C5" s="175"/>
      <c r="D5" s="175"/>
      <c r="E5" s="175"/>
      <c r="F5" s="175"/>
      <c r="G5" s="175"/>
    </row>
    <row r="6" spans="1:7">
      <c r="A6" s="19"/>
      <c r="B6" s="19"/>
      <c r="C6" s="19"/>
      <c r="D6" s="19"/>
      <c r="E6" s="19"/>
      <c r="F6" s="19"/>
      <c r="G6" s="19"/>
    </row>
    <row r="7" spans="1:7" ht="15">
      <c r="A7" s="8" t="s">
        <v>42</v>
      </c>
      <c r="B7" s="15" t="s">
        <v>63</v>
      </c>
      <c r="C7" s="8"/>
      <c r="D7" s="8"/>
      <c r="E7" s="8"/>
      <c r="F7" s="8"/>
      <c r="G7" s="8"/>
    </row>
    <row r="8" spans="1:7" ht="15">
      <c r="A8" s="8" t="s">
        <v>43</v>
      </c>
      <c r="B8" s="15" t="s">
        <v>68</v>
      </c>
      <c r="C8" s="8"/>
      <c r="D8" s="8"/>
      <c r="E8" s="8"/>
      <c r="F8" s="8"/>
      <c r="G8" s="8"/>
    </row>
    <row r="9" spans="1:7" ht="15">
      <c r="A9" s="8" t="s">
        <v>44</v>
      </c>
      <c r="B9" s="15" t="s">
        <v>69</v>
      </c>
      <c r="C9" s="8"/>
      <c r="D9" s="8"/>
      <c r="E9" s="8"/>
      <c r="F9" s="8"/>
      <c r="G9" s="8"/>
    </row>
    <row r="10" spans="1:7" ht="15">
      <c r="A10" s="8" t="s">
        <v>41</v>
      </c>
      <c r="B10" s="15" t="s">
        <v>39</v>
      </c>
      <c r="C10" s="8"/>
      <c r="D10" s="8"/>
      <c r="E10" s="8"/>
      <c r="F10" s="8"/>
      <c r="G10" s="8"/>
    </row>
    <row r="11" spans="1:7" ht="15">
      <c r="A11" s="8" t="s">
        <v>46</v>
      </c>
      <c r="B11" s="15" t="s">
        <v>40</v>
      </c>
      <c r="C11" s="8"/>
      <c r="D11" s="8"/>
      <c r="E11" s="8"/>
      <c r="F11" s="8"/>
      <c r="G11" s="8"/>
    </row>
    <row r="13" spans="1:7" ht="22.5" customHeight="1">
      <c r="A13" s="8" t="s">
        <v>47</v>
      </c>
      <c r="B13" s="9" t="s">
        <v>55</v>
      </c>
    </row>
    <row r="14" spans="1:7" ht="48.75" customHeight="1">
      <c r="A14" s="11" t="s">
        <v>0</v>
      </c>
      <c r="B14" s="11" t="s">
        <v>51</v>
      </c>
      <c r="C14" s="11" t="s">
        <v>52</v>
      </c>
      <c r="D14" s="11" t="s">
        <v>65</v>
      </c>
      <c r="E14" s="11" t="s">
        <v>64</v>
      </c>
      <c r="F14" s="11" t="s">
        <v>54</v>
      </c>
      <c r="G14" s="11" t="s">
        <v>59</v>
      </c>
    </row>
    <row r="15" spans="1:7" s="2" customFormat="1" ht="12.75" customHeight="1">
      <c r="A15" s="3">
        <v>1</v>
      </c>
      <c r="B15" s="3"/>
      <c r="C15" s="3"/>
      <c r="D15" s="3"/>
      <c r="E15" s="3"/>
      <c r="F15" s="3"/>
      <c r="G15" s="3"/>
    </row>
    <row r="16" spans="1:7" s="2" customFormat="1" ht="12.75" customHeight="1">
      <c r="A16" s="3">
        <v>2</v>
      </c>
      <c r="B16" s="3"/>
      <c r="C16" s="3"/>
      <c r="D16" s="3"/>
      <c r="E16" s="3"/>
      <c r="F16" s="3"/>
      <c r="G16" s="3"/>
    </row>
    <row r="17" spans="1:7" s="2" customFormat="1" ht="12.75" customHeight="1">
      <c r="A17" s="3">
        <v>3</v>
      </c>
      <c r="B17" s="3"/>
      <c r="C17" s="3"/>
      <c r="D17" s="3"/>
      <c r="E17" s="3"/>
      <c r="F17" s="3"/>
      <c r="G17" s="3"/>
    </row>
    <row r="18" spans="1:7" s="2" customFormat="1" ht="12.75" customHeight="1">
      <c r="A18" s="3">
        <v>4</v>
      </c>
      <c r="B18" s="3"/>
      <c r="C18" s="3"/>
      <c r="D18" s="3"/>
      <c r="E18" s="3"/>
      <c r="F18" s="3"/>
      <c r="G18" s="3"/>
    </row>
    <row r="19" spans="1:7" s="2" customFormat="1" ht="12.75" customHeight="1">
      <c r="A19" s="3">
        <v>5</v>
      </c>
      <c r="B19" s="3"/>
      <c r="C19" s="3"/>
      <c r="D19" s="3"/>
      <c r="E19" s="3"/>
      <c r="F19" s="3"/>
      <c r="G19" s="3"/>
    </row>
    <row r="20" spans="1:7" s="2" customFormat="1" ht="12.75" customHeight="1">
      <c r="A20" s="3">
        <v>6</v>
      </c>
      <c r="B20" s="3"/>
      <c r="C20" s="3"/>
      <c r="D20" s="3"/>
      <c r="E20" s="3"/>
      <c r="F20" s="3"/>
      <c r="G20" s="3"/>
    </row>
    <row r="21" spans="1:7" s="2" customFormat="1" ht="12.75" customHeight="1">
      <c r="A21" s="3">
        <v>7</v>
      </c>
      <c r="B21" s="3"/>
      <c r="C21" s="3"/>
      <c r="D21" s="3"/>
      <c r="E21" s="3"/>
      <c r="F21" s="3"/>
      <c r="G21" s="3"/>
    </row>
    <row r="22" spans="1:7" s="2" customFormat="1" ht="12.75" customHeight="1">
      <c r="A22" s="3">
        <v>8</v>
      </c>
      <c r="B22" s="3"/>
      <c r="C22" s="3"/>
      <c r="D22" s="3"/>
      <c r="E22" s="3"/>
      <c r="F22" s="3"/>
      <c r="G22" s="3"/>
    </row>
    <row r="23" spans="1:7" ht="15" customHeight="1">
      <c r="F23" s="10" t="s">
        <v>60</v>
      </c>
      <c r="G23" s="4"/>
    </row>
    <row r="24" spans="1:7" ht="17.25" customHeight="1">
      <c r="F24" s="10"/>
      <c r="G24" s="13"/>
    </row>
    <row r="25" spans="1:7" ht="17.25" customHeight="1">
      <c r="A25" s="8" t="s">
        <v>49</v>
      </c>
      <c r="B25" s="9" t="s">
        <v>66</v>
      </c>
    </row>
    <row r="26" spans="1:7" ht="48.75" customHeight="1">
      <c r="A26" s="11" t="s">
        <v>0</v>
      </c>
      <c r="B26" s="11" t="s">
        <v>57</v>
      </c>
      <c r="C26" s="11" t="s">
        <v>58</v>
      </c>
      <c r="D26" s="11" t="s">
        <v>65</v>
      </c>
      <c r="E26" s="11" t="s">
        <v>64</v>
      </c>
      <c r="F26" s="11" t="s">
        <v>54</v>
      </c>
      <c r="G26" s="11" t="s">
        <v>59</v>
      </c>
    </row>
    <row r="27" spans="1:7" ht="12.75" customHeight="1">
      <c r="A27" s="3">
        <v>1</v>
      </c>
      <c r="B27" s="3"/>
      <c r="C27" s="3"/>
      <c r="D27" s="3"/>
      <c r="E27" s="3"/>
      <c r="F27" s="3"/>
      <c r="G27" s="3"/>
    </row>
    <row r="28" spans="1:7" ht="12.75" customHeight="1">
      <c r="A28" s="3">
        <v>2</v>
      </c>
      <c r="B28" s="3"/>
      <c r="C28" s="3"/>
      <c r="D28" s="3"/>
      <c r="E28" s="3"/>
      <c r="F28" s="3"/>
      <c r="G28" s="3"/>
    </row>
    <row r="29" spans="1:7" ht="12.75" customHeight="1">
      <c r="A29" s="3">
        <v>3</v>
      </c>
      <c r="B29" s="3"/>
      <c r="C29" s="3"/>
      <c r="D29" s="3"/>
      <c r="E29" s="3"/>
      <c r="F29" s="3"/>
      <c r="G29" s="3"/>
    </row>
    <row r="30" spans="1:7" ht="12.75" customHeight="1">
      <c r="A30" s="3">
        <v>4</v>
      </c>
      <c r="B30" s="3"/>
      <c r="C30" s="3"/>
      <c r="D30" s="3"/>
      <c r="E30" s="3"/>
      <c r="F30" s="3"/>
      <c r="G30" s="3"/>
    </row>
    <row r="31" spans="1:7" ht="12.75" customHeight="1">
      <c r="A31" s="3">
        <v>5</v>
      </c>
      <c r="B31" s="3"/>
      <c r="C31" s="3"/>
      <c r="D31" s="3"/>
      <c r="E31" s="3"/>
      <c r="F31" s="3"/>
      <c r="G31" s="3"/>
    </row>
    <row r="32" spans="1:7" ht="12.75" customHeight="1">
      <c r="A32" s="3">
        <v>6</v>
      </c>
      <c r="B32" s="3"/>
      <c r="C32" s="3"/>
      <c r="D32" s="3"/>
      <c r="E32" s="3"/>
      <c r="F32" s="3"/>
      <c r="G32" s="3"/>
    </row>
    <row r="33" spans="1:7" ht="12.75" customHeight="1">
      <c r="A33" s="3">
        <v>7</v>
      </c>
      <c r="B33" s="3"/>
      <c r="C33" s="3"/>
      <c r="D33" s="3"/>
      <c r="E33" s="3"/>
      <c r="F33" s="3"/>
      <c r="G33" s="3"/>
    </row>
    <row r="34" spans="1:7" ht="12.75" customHeight="1">
      <c r="A34" s="3">
        <v>8</v>
      </c>
      <c r="B34" s="3"/>
      <c r="C34" s="3"/>
      <c r="D34" s="3"/>
      <c r="E34" s="3"/>
      <c r="F34" s="3"/>
      <c r="G34" s="3"/>
    </row>
    <row r="35" spans="1:7" ht="15" customHeight="1">
      <c r="F35" s="10" t="s">
        <v>61</v>
      </c>
      <c r="G35" s="4"/>
    </row>
    <row r="37" spans="1:7" ht="20.25" customHeight="1">
      <c r="A37" s="8" t="s">
        <v>47</v>
      </c>
      <c r="B37" s="16" t="s">
        <v>133</v>
      </c>
      <c r="F37" s="14"/>
      <c r="G37" s="18"/>
    </row>
    <row r="38" spans="1:7" ht="20.25" customHeight="1">
      <c r="A38" s="8" t="s">
        <v>49</v>
      </c>
      <c r="B38" s="16" t="s">
        <v>71</v>
      </c>
      <c r="F38" s="14"/>
      <c r="G38" s="13"/>
    </row>
    <row r="39" spans="1:7" ht="16.5" customHeight="1">
      <c r="A39" s="11" t="s">
        <v>0</v>
      </c>
      <c r="B39" s="169" t="s">
        <v>2</v>
      </c>
      <c r="C39" s="170"/>
      <c r="D39" s="173" t="s">
        <v>72</v>
      </c>
      <c r="E39" s="173"/>
      <c r="F39" s="17"/>
      <c r="G39" s="17"/>
    </row>
    <row r="40" spans="1:7" ht="15.75" customHeight="1">
      <c r="A40" s="3">
        <v>1</v>
      </c>
      <c r="B40" s="171"/>
      <c r="C40" s="172"/>
      <c r="D40" s="174"/>
      <c r="E40" s="174"/>
      <c r="F40" s="12"/>
      <c r="G40" s="12"/>
    </row>
    <row r="41" spans="1:7" ht="15.75" customHeight="1">
      <c r="A41" s="3">
        <v>2</v>
      </c>
      <c r="B41" s="171"/>
      <c r="C41" s="172"/>
      <c r="D41" s="174"/>
      <c r="E41" s="174"/>
      <c r="F41" s="12"/>
      <c r="G41" s="12"/>
    </row>
    <row r="42" spans="1:7" ht="15.75" customHeight="1">
      <c r="A42" s="3">
        <v>3</v>
      </c>
      <c r="B42" s="171"/>
      <c r="C42" s="172"/>
      <c r="D42" s="174"/>
      <c r="E42" s="174"/>
      <c r="F42" s="12"/>
      <c r="G42" s="12"/>
    </row>
    <row r="43" spans="1:7" ht="15.75" customHeight="1">
      <c r="A43" s="3">
        <v>4</v>
      </c>
      <c r="B43" s="171"/>
      <c r="C43" s="172"/>
      <c r="D43" s="174"/>
      <c r="E43" s="174"/>
      <c r="F43" s="12"/>
      <c r="G43" s="12"/>
    </row>
    <row r="44" spans="1:7" ht="15.75" customHeight="1">
      <c r="A44" s="8"/>
      <c r="B44" s="16"/>
      <c r="F44" s="14"/>
      <c r="G44" s="13"/>
    </row>
    <row r="45" spans="1:7" ht="15.75" customHeight="1">
      <c r="A45" s="8" t="s">
        <v>50</v>
      </c>
      <c r="B45" s="16" t="s">
        <v>134</v>
      </c>
      <c r="F45" s="14"/>
      <c r="G45" s="13"/>
    </row>
    <row r="46" spans="1:7" ht="15.75" customHeight="1">
      <c r="A46" s="11" t="s">
        <v>0</v>
      </c>
      <c r="B46" s="169" t="s">
        <v>73</v>
      </c>
      <c r="C46" s="170"/>
      <c r="D46" s="173" t="s">
        <v>72</v>
      </c>
      <c r="E46" s="173"/>
      <c r="F46" s="14"/>
      <c r="G46" s="13"/>
    </row>
    <row r="47" spans="1:7" ht="15.75" customHeight="1">
      <c r="A47" s="3">
        <v>1</v>
      </c>
      <c r="B47" s="171"/>
      <c r="C47" s="172"/>
      <c r="D47" s="174"/>
      <c r="E47" s="174"/>
      <c r="F47" s="14"/>
      <c r="G47" s="13"/>
    </row>
    <row r="48" spans="1:7" ht="15.75" customHeight="1">
      <c r="A48" s="3">
        <v>2</v>
      </c>
      <c r="B48" s="171"/>
      <c r="C48" s="172"/>
      <c r="D48" s="174"/>
      <c r="E48" s="174"/>
      <c r="F48" s="14"/>
      <c r="G48" s="13"/>
    </row>
    <row r="49" spans="1:7" ht="15.75" customHeight="1">
      <c r="A49" s="3">
        <v>3</v>
      </c>
      <c r="B49" s="171"/>
      <c r="C49" s="172"/>
      <c r="D49" s="174"/>
      <c r="E49" s="174"/>
      <c r="F49" s="14"/>
      <c r="G49" s="13"/>
    </row>
    <row r="50" spans="1:7" ht="15.75" customHeight="1">
      <c r="A50" s="3">
        <v>4</v>
      </c>
      <c r="B50" s="171"/>
      <c r="C50" s="172"/>
      <c r="D50" s="174"/>
      <c r="E50" s="174"/>
      <c r="F50" s="14"/>
      <c r="G50" s="13"/>
    </row>
    <row r="51" spans="1:7" ht="15.75" customHeight="1">
      <c r="A51" s="8"/>
      <c r="B51" s="16"/>
      <c r="F51" s="14"/>
      <c r="G51" s="13"/>
    </row>
    <row r="52" spans="1:7" ht="15.75" customHeight="1">
      <c r="A52" s="8" t="s">
        <v>49</v>
      </c>
      <c r="B52" s="16" t="s">
        <v>70</v>
      </c>
    </row>
    <row r="54" spans="1:7">
      <c r="E54" s="1" t="s">
        <v>74</v>
      </c>
    </row>
  </sheetData>
  <mergeCells count="23">
    <mergeCell ref="B50:C50"/>
    <mergeCell ref="D50:E50"/>
    <mergeCell ref="B46:C46"/>
    <mergeCell ref="D46:E46"/>
    <mergeCell ref="A5:G5"/>
    <mergeCell ref="B47:C47"/>
    <mergeCell ref="D47:E47"/>
    <mergeCell ref="B48:C48"/>
    <mergeCell ref="D48:E48"/>
    <mergeCell ref="B49:C49"/>
    <mergeCell ref="D49:E49"/>
    <mergeCell ref="B42:C42"/>
    <mergeCell ref="D42:E42"/>
    <mergeCell ref="B43:C43"/>
    <mergeCell ref="D43:E43"/>
    <mergeCell ref="A3:G3"/>
    <mergeCell ref="A4:G4"/>
    <mergeCell ref="B39:C39"/>
    <mergeCell ref="B40:C40"/>
    <mergeCell ref="B41:C41"/>
    <mergeCell ref="D39:E39"/>
    <mergeCell ref="D40:E40"/>
    <mergeCell ref="D41:E41"/>
  </mergeCells>
  <pageMargins left="1.3779527559055118" right="0.59055118110236227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4" t="s">
        <v>86</v>
      </c>
      <c r="C1" s="24"/>
      <c r="E1" s="24"/>
      <c r="R1" s="33" t="s">
        <v>95</v>
      </c>
    </row>
    <row r="2" spans="1:18">
      <c r="B2" s="23"/>
    </row>
    <row r="3" spans="1:18">
      <c r="B3" s="23" t="s">
        <v>87</v>
      </c>
      <c r="C3" s="23"/>
      <c r="E3" s="23"/>
    </row>
    <row r="4" spans="1:18">
      <c r="E4" s="23"/>
    </row>
    <row r="5" spans="1:18" ht="30" customHeight="1">
      <c r="A5" s="131" t="s">
        <v>119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</row>
    <row r="6" spans="1:18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102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127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18.75" customHeight="1">
      <c r="A9" s="35" t="s">
        <v>41</v>
      </c>
      <c r="B9" s="37" t="s">
        <v>103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ht="19.5" customHeight="1">
      <c r="A10" s="128" t="s">
        <v>0</v>
      </c>
      <c r="B10" s="128" t="s">
        <v>99</v>
      </c>
      <c r="C10" s="122" t="s">
        <v>101</v>
      </c>
      <c r="D10" s="123"/>
      <c r="E10" s="123"/>
      <c r="F10" s="123"/>
      <c r="G10" s="124"/>
      <c r="H10" s="128" t="s">
        <v>1</v>
      </c>
      <c r="I10" s="128"/>
      <c r="J10" s="128"/>
      <c r="K10" s="128" t="s">
        <v>80</v>
      </c>
      <c r="L10" s="128" t="s">
        <v>34</v>
      </c>
      <c r="M10" s="128" t="s">
        <v>98</v>
      </c>
      <c r="N10" s="122" t="s">
        <v>124</v>
      </c>
      <c r="O10" s="123"/>
      <c r="P10" s="123"/>
      <c r="Q10" s="123"/>
      <c r="R10" s="124"/>
    </row>
    <row r="11" spans="1:18" ht="15.75" customHeight="1">
      <c r="A11" s="128"/>
      <c r="B11" s="128"/>
      <c r="C11" s="125" t="s">
        <v>100</v>
      </c>
      <c r="D11" s="125" t="s">
        <v>5</v>
      </c>
      <c r="E11" s="125" t="s">
        <v>7</v>
      </c>
      <c r="F11" s="125" t="s">
        <v>97</v>
      </c>
      <c r="G11" s="125" t="s">
        <v>136</v>
      </c>
      <c r="H11" s="125" t="s">
        <v>2</v>
      </c>
      <c r="I11" s="125" t="s">
        <v>3</v>
      </c>
      <c r="J11" s="125" t="s">
        <v>94</v>
      </c>
      <c r="K11" s="128"/>
      <c r="L11" s="128"/>
      <c r="M11" s="128"/>
      <c r="N11" s="122" t="s">
        <v>120</v>
      </c>
      <c r="O11" s="123"/>
      <c r="P11" s="123"/>
      <c r="Q11" s="124"/>
      <c r="R11" s="7" t="s">
        <v>37</v>
      </c>
    </row>
    <row r="12" spans="1:18" ht="49.5" customHeight="1">
      <c r="A12" s="128"/>
      <c r="B12" s="128"/>
      <c r="C12" s="126"/>
      <c r="D12" s="126"/>
      <c r="E12" s="126"/>
      <c r="F12" s="126"/>
      <c r="G12" s="126"/>
      <c r="H12" s="126"/>
      <c r="I12" s="126"/>
      <c r="J12" s="126"/>
      <c r="K12" s="128"/>
      <c r="L12" s="128"/>
      <c r="M12" s="128"/>
      <c r="N12" s="5" t="s">
        <v>28</v>
      </c>
      <c r="O12" s="5" t="s">
        <v>29</v>
      </c>
      <c r="P12" s="5" t="s">
        <v>31</v>
      </c>
      <c r="Q12" s="5" t="s">
        <v>30</v>
      </c>
      <c r="R12" s="5" t="s">
        <v>30</v>
      </c>
    </row>
    <row r="13" spans="1:18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</row>
    <row r="14" spans="1:18" ht="20.25" customHeight="1">
      <c r="A14" s="127">
        <v>1</v>
      </c>
      <c r="B14" s="129" t="s">
        <v>4</v>
      </c>
      <c r="C14" s="130" t="s">
        <v>6</v>
      </c>
      <c r="D14" s="127" t="s">
        <v>9</v>
      </c>
      <c r="E14" s="127" t="s">
        <v>8</v>
      </c>
      <c r="F14" s="127">
        <v>1</v>
      </c>
      <c r="G14" s="127">
        <v>2014</v>
      </c>
      <c r="H14" s="129" t="s">
        <v>17</v>
      </c>
      <c r="I14" s="127">
        <v>15</v>
      </c>
      <c r="J14" s="127" t="s">
        <v>78</v>
      </c>
      <c r="K14" s="27">
        <v>12</v>
      </c>
      <c r="L14" s="27">
        <f>12/K14*2</f>
        <v>2</v>
      </c>
      <c r="M14" s="28" t="s">
        <v>23</v>
      </c>
      <c r="N14" s="29">
        <v>65</v>
      </c>
      <c r="O14" s="31">
        <f t="shared" ref="O14" si="0">F14*N14</f>
        <v>65</v>
      </c>
      <c r="P14" s="31">
        <f t="shared" ref="P14:P15" si="1">O14*0.23</f>
        <v>14.950000000000001</v>
      </c>
      <c r="Q14" s="31">
        <f t="shared" ref="Q14:Q15" si="2">O14+P14</f>
        <v>79.95</v>
      </c>
      <c r="R14" s="31">
        <f t="shared" ref="R14:R28" si="3">Q14*L14</f>
        <v>159.9</v>
      </c>
    </row>
    <row r="15" spans="1:18" ht="20.25" customHeight="1">
      <c r="A15" s="127"/>
      <c r="B15" s="129"/>
      <c r="C15" s="130"/>
      <c r="D15" s="127"/>
      <c r="E15" s="127"/>
      <c r="F15" s="127"/>
      <c r="G15" s="127"/>
      <c r="H15" s="129"/>
      <c r="I15" s="127"/>
      <c r="J15" s="127"/>
      <c r="K15" s="27">
        <v>3</v>
      </c>
      <c r="L15" s="27">
        <v>6</v>
      </c>
      <c r="M15" s="28" t="s">
        <v>24</v>
      </c>
      <c r="N15" s="29">
        <v>55</v>
      </c>
      <c r="O15" s="31">
        <f>F14*N15</f>
        <v>55</v>
      </c>
      <c r="P15" s="31">
        <f t="shared" si="1"/>
        <v>12.65</v>
      </c>
      <c r="Q15" s="31">
        <f t="shared" si="2"/>
        <v>67.650000000000006</v>
      </c>
      <c r="R15" s="31">
        <f t="shared" si="3"/>
        <v>405.90000000000003</v>
      </c>
    </row>
    <row r="16" spans="1:18" ht="20.25" customHeight="1">
      <c r="A16" s="27">
        <v>2</v>
      </c>
      <c r="B16" s="129"/>
      <c r="C16" s="28" t="s">
        <v>10</v>
      </c>
      <c r="D16" s="27" t="s">
        <v>11</v>
      </c>
      <c r="E16" s="27" t="s">
        <v>8</v>
      </c>
      <c r="F16" s="27">
        <v>23</v>
      </c>
      <c r="G16" s="27">
        <v>2014</v>
      </c>
      <c r="H16" s="30" t="s">
        <v>17</v>
      </c>
      <c r="I16" s="27">
        <v>15</v>
      </c>
      <c r="J16" s="27" t="s">
        <v>78</v>
      </c>
      <c r="K16" s="27">
        <v>3</v>
      </c>
      <c r="L16" s="27">
        <f t="shared" ref="L16:L28" si="4">12/K16*2</f>
        <v>8</v>
      </c>
      <c r="M16" s="28" t="s">
        <v>25</v>
      </c>
      <c r="N16" s="31">
        <v>24</v>
      </c>
      <c r="O16" s="31">
        <f t="shared" ref="O16:O21" si="5">F16*N16</f>
        <v>552</v>
      </c>
      <c r="P16" s="31">
        <f>O16*0.23</f>
        <v>126.96000000000001</v>
      </c>
      <c r="Q16" s="31">
        <f>O16+P16</f>
        <v>678.96</v>
      </c>
      <c r="R16" s="31">
        <f t="shared" si="3"/>
        <v>5431.68</v>
      </c>
    </row>
    <row r="17" spans="1:18" ht="20.25" customHeight="1">
      <c r="A17" s="27">
        <v>3</v>
      </c>
      <c r="B17" s="129"/>
      <c r="C17" s="28" t="s">
        <v>26</v>
      </c>
      <c r="D17" s="27" t="s">
        <v>27</v>
      </c>
      <c r="E17" s="27" t="s">
        <v>8</v>
      </c>
      <c r="F17" s="27">
        <v>21</v>
      </c>
      <c r="G17" s="27">
        <v>2014</v>
      </c>
      <c r="H17" s="30" t="s">
        <v>17</v>
      </c>
      <c r="I17" s="27">
        <v>15</v>
      </c>
      <c r="J17" s="27" t="s">
        <v>78</v>
      </c>
      <c r="K17" s="27">
        <v>3</v>
      </c>
      <c r="L17" s="27">
        <f t="shared" si="4"/>
        <v>8</v>
      </c>
      <c r="M17" s="28" t="s">
        <v>18</v>
      </c>
      <c r="N17" s="31">
        <v>36</v>
      </c>
      <c r="O17" s="31">
        <f t="shared" si="5"/>
        <v>756</v>
      </c>
      <c r="P17" s="31">
        <f t="shared" ref="P17:P23" si="6">O17*0.23</f>
        <v>173.88</v>
      </c>
      <c r="Q17" s="31">
        <f t="shared" ref="Q17:Q23" si="7">O17+P17</f>
        <v>929.88</v>
      </c>
      <c r="R17" s="31">
        <f t="shared" si="3"/>
        <v>7439.04</v>
      </c>
    </row>
    <row r="18" spans="1:18" ht="20.25" customHeight="1">
      <c r="A18" s="27">
        <v>4</v>
      </c>
      <c r="B18" s="129"/>
      <c r="C18" s="28" t="s">
        <v>26</v>
      </c>
      <c r="D18" s="27" t="s">
        <v>27</v>
      </c>
      <c r="E18" s="27" t="s">
        <v>8</v>
      </c>
      <c r="F18" s="27">
        <v>14</v>
      </c>
      <c r="G18" s="27">
        <v>2014</v>
      </c>
      <c r="H18" s="30" t="s">
        <v>17</v>
      </c>
      <c r="I18" s="27">
        <v>15</v>
      </c>
      <c r="J18" s="27" t="s">
        <v>78</v>
      </c>
      <c r="K18" s="27">
        <v>3</v>
      </c>
      <c r="L18" s="27">
        <f t="shared" si="4"/>
        <v>8</v>
      </c>
      <c r="M18" s="28" t="s">
        <v>19</v>
      </c>
      <c r="N18" s="31">
        <v>36</v>
      </c>
      <c r="O18" s="31">
        <f t="shared" si="5"/>
        <v>504</v>
      </c>
      <c r="P18" s="31">
        <f t="shared" si="6"/>
        <v>115.92</v>
      </c>
      <c r="Q18" s="31">
        <f t="shared" si="7"/>
        <v>619.91999999999996</v>
      </c>
      <c r="R18" s="31">
        <f t="shared" si="3"/>
        <v>4959.3599999999997</v>
      </c>
    </row>
    <row r="19" spans="1:18" ht="20.25" customHeight="1">
      <c r="A19" s="27">
        <v>5</v>
      </c>
      <c r="B19" s="129"/>
      <c r="C19" s="28" t="s">
        <v>12</v>
      </c>
      <c r="D19" s="27" t="s">
        <v>13</v>
      </c>
      <c r="E19" s="27" t="s">
        <v>8</v>
      </c>
      <c r="F19" s="27">
        <v>11</v>
      </c>
      <c r="G19" s="27">
        <v>2014</v>
      </c>
      <c r="H19" s="30" t="s">
        <v>17</v>
      </c>
      <c r="I19" s="27">
        <v>15</v>
      </c>
      <c r="J19" s="27" t="s">
        <v>78</v>
      </c>
      <c r="K19" s="27">
        <v>6</v>
      </c>
      <c r="L19" s="27">
        <f t="shared" si="4"/>
        <v>4</v>
      </c>
      <c r="M19" s="28" t="s">
        <v>20</v>
      </c>
      <c r="N19" s="31">
        <v>12</v>
      </c>
      <c r="O19" s="31">
        <f t="shared" si="5"/>
        <v>132</v>
      </c>
      <c r="P19" s="31">
        <f t="shared" si="6"/>
        <v>30.360000000000003</v>
      </c>
      <c r="Q19" s="31">
        <f t="shared" si="7"/>
        <v>162.36000000000001</v>
      </c>
      <c r="R19" s="31">
        <f t="shared" si="3"/>
        <v>649.44000000000005</v>
      </c>
    </row>
    <row r="20" spans="1:18" ht="20.25" customHeight="1">
      <c r="A20" s="27">
        <v>6</v>
      </c>
      <c r="B20" s="129"/>
      <c r="C20" s="28" t="s">
        <v>33</v>
      </c>
      <c r="D20" s="27" t="s">
        <v>14</v>
      </c>
      <c r="E20" s="27" t="s">
        <v>8</v>
      </c>
      <c r="F20" s="27">
        <v>1</v>
      </c>
      <c r="G20" s="27">
        <v>2014</v>
      </c>
      <c r="H20" s="30" t="s">
        <v>17</v>
      </c>
      <c r="I20" s="27">
        <v>15</v>
      </c>
      <c r="J20" s="27" t="s">
        <v>78</v>
      </c>
      <c r="K20" s="27">
        <v>6</v>
      </c>
      <c r="L20" s="27">
        <f t="shared" si="4"/>
        <v>4</v>
      </c>
      <c r="M20" s="28" t="s">
        <v>21</v>
      </c>
      <c r="N20" s="31">
        <v>33</v>
      </c>
      <c r="O20" s="31">
        <f t="shared" si="5"/>
        <v>33</v>
      </c>
      <c r="P20" s="31">
        <f t="shared" si="6"/>
        <v>7.5900000000000007</v>
      </c>
      <c r="Q20" s="31">
        <f t="shared" si="7"/>
        <v>40.590000000000003</v>
      </c>
      <c r="R20" s="31">
        <f t="shared" si="3"/>
        <v>162.36000000000001</v>
      </c>
    </row>
    <row r="21" spans="1:18" ht="20.25" customHeight="1">
      <c r="A21" s="27">
        <v>7</v>
      </c>
      <c r="B21" s="129"/>
      <c r="C21" s="28" t="s">
        <v>15</v>
      </c>
      <c r="D21" s="27" t="s">
        <v>16</v>
      </c>
      <c r="E21" s="27" t="s">
        <v>8</v>
      </c>
      <c r="F21" s="27">
        <v>4</v>
      </c>
      <c r="G21" s="27">
        <v>2014</v>
      </c>
      <c r="H21" s="30" t="s">
        <v>17</v>
      </c>
      <c r="I21" s="27">
        <v>15</v>
      </c>
      <c r="J21" s="27" t="s">
        <v>78</v>
      </c>
      <c r="K21" s="27">
        <v>6</v>
      </c>
      <c r="L21" s="27">
        <f t="shared" si="4"/>
        <v>4</v>
      </c>
      <c r="M21" s="28" t="s">
        <v>22</v>
      </c>
      <c r="N21" s="31">
        <v>40</v>
      </c>
      <c r="O21" s="31">
        <f t="shared" si="5"/>
        <v>160</v>
      </c>
      <c r="P21" s="31">
        <f t="shared" si="6"/>
        <v>36.800000000000004</v>
      </c>
      <c r="Q21" s="31">
        <f t="shared" si="7"/>
        <v>196.8</v>
      </c>
      <c r="R21" s="31">
        <f t="shared" si="3"/>
        <v>787.2</v>
      </c>
    </row>
    <row r="22" spans="1:18" ht="20.25" customHeight="1">
      <c r="A22" s="127">
        <v>8</v>
      </c>
      <c r="B22" s="129" t="s">
        <v>4</v>
      </c>
      <c r="C22" s="130" t="s">
        <v>6</v>
      </c>
      <c r="D22" s="127" t="s">
        <v>9</v>
      </c>
      <c r="E22" s="127" t="s">
        <v>8</v>
      </c>
      <c r="F22" s="127">
        <v>1</v>
      </c>
      <c r="G22" s="127">
        <v>2010</v>
      </c>
      <c r="H22" s="129" t="s">
        <v>17</v>
      </c>
      <c r="I22" s="127">
        <v>13</v>
      </c>
      <c r="J22" s="127" t="s">
        <v>78</v>
      </c>
      <c r="K22" s="27">
        <v>12</v>
      </c>
      <c r="L22" s="27">
        <f t="shared" si="4"/>
        <v>2</v>
      </c>
      <c r="M22" s="28" t="s">
        <v>23</v>
      </c>
      <c r="N22" s="29">
        <v>65</v>
      </c>
      <c r="O22" s="31">
        <f t="shared" ref="O22" si="8">F22*N22</f>
        <v>65</v>
      </c>
      <c r="P22" s="31">
        <f t="shared" si="6"/>
        <v>14.950000000000001</v>
      </c>
      <c r="Q22" s="31">
        <f t="shared" si="7"/>
        <v>79.95</v>
      </c>
      <c r="R22" s="31">
        <f t="shared" si="3"/>
        <v>159.9</v>
      </c>
    </row>
    <row r="23" spans="1:18" ht="20.25" customHeight="1">
      <c r="A23" s="127"/>
      <c r="B23" s="129"/>
      <c r="C23" s="130"/>
      <c r="D23" s="127"/>
      <c r="E23" s="127"/>
      <c r="F23" s="127"/>
      <c r="G23" s="127"/>
      <c r="H23" s="129"/>
      <c r="I23" s="127"/>
      <c r="J23" s="127"/>
      <c r="K23" s="27">
        <v>3</v>
      </c>
      <c r="L23" s="27">
        <v>6</v>
      </c>
      <c r="M23" s="28" t="s">
        <v>24</v>
      </c>
      <c r="N23" s="29">
        <v>55</v>
      </c>
      <c r="O23" s="31">
        <f>F22*N23</f>
        <v>55</v>
      </c>
      <c r="P23" s="31">
        <f t="shared" si="6"/>
        <v>12.65</v>
      </c>
      <c r="Q23" s="31">
        <f t="shared" si="7"/>
        <v>67.650000000000006</v>
      </c>
      <c r="R23" s="31">
        <f t="shared" si="3"/>
        <v>405.90000000000003</v>
      </c>
    </row>
    <row r="24" spans="1:18" ht="20.25" customHeight="1">
      <c r="A24" s="27">
        <v>9</v>
      </c>
      <c r="B24" s="129"/>
      <c r="C24" s="28" t="s">
        <v>10</v>
      </c>
      <c r="D24" s="27" t="s">
        <v>11</v>
      </c>
      <c r="E24" s="27" t="s">
        <v>8</v>
      </c>
      <c r="F24" s="27">
        <v>18</v>
      </c>
      <c r="G24" s="27">
        <v>2010</v>
      </c>
      <c r="H24" s="30" t="s">
        <v>17</v>
      </c>
      <c r="I24" s="27">
        <v>13</v>
      </c>
      <c r="J24" s="27" t="s">
        <v>78</v>
      </c>
      <c r="K24" s="27">
        <v>3</v>
      </c>
      <c r="L24" s="27">
        <f t="shared" si="4"/>
        <v>8</v>
      </c>
      <c r="M24" s="28" t="s">
        <v>25</v>
      </c>
      <c r="N24" s="31">
        <v>24</v>
      </c>
      <c r="O24" s="31">
        <f>F24*N24</f>
        <v>432</v>
      </c>
      <c r="P24" s="31">
        <f>O24*0.23</f>
        <v>99.36</v>
      </c>
      <c r="Q24" s="31">
        <f>O24+P24</f>
        <v>531.36</v>
      </c>
      <c r="R24" s="31">
        <f t="shared" si="3"/>
        <v>4250.88</v>
      </c>
    </row>
    <row r="25" spans="1:18" ht="20.25" customHeight="1">
      <c r="A25" s="27">
        <v>10</v>
      </c>
      <c r="B25" s="129"/>
      <c r="C25" s="28" t="s">
        <v>26</v>
      </c>
      <c r="D25" s="27" t="s">
        <v>27</v>
      </c>
      <c r="E25" s="27" t="s">
        <v>8</v>
      </c>
      <c r="F25" s="27">
        <v>2</v>
      </c>
      <c r="G25" s="27">
        <v>2010</v>
      </c>
      <c r="H25" s="30" t="s">
        <v>17</v>
      </c>
      <c r="I25" s="27">
        <v>13</v>
      </c>
      <c r="J25" s="27" t="s">
        <v>78</v>
      </c>
      <c r="K25" s="27">
        <v>3</v>
      </c>
      <c r="L25" s="27">
        <f t="shared" si="4"/>
        <v>8</v>
      </c>
      <c r="M25" s="28" t="s">
        <v>18</v>
      </c>
      <c r="N25" s="31">
        <v>36</v>
      </c>
      <c r="O25" s="31">
        <f>F25*N25</f>
        <v>72</v>
      </c>
      <c r="P25" s="31">
        <f t="shared" ref="P25:P28" si="9">O25*0.23</f>
        <v>16.560000000000002</v>
      </c>
      <c r="Q25" s="31">
        <f t="shared" ref="Q25:Q28" si="10">O25+P25</f>
        <v>88.56</v>
      </c>
      <c r="R25" s="31">
        <f t="shared" si="3"/>
        <v>708.48</v>
      </c>
    </row>
    <row r="26" spans="1:18" ht="20.25" customHeight="1">
      <c r="A26" s="27">
        <v>11</v>
      </c>
      <c r="B26" s="129"/>
      <c r="C26" s="28" t="s">
        <v>12</v>
      </c>
      <c r="D26" s="27" t="s">
        <v>13</v>
      </c>
      <c r="E26" s="27" t="s">
        <v>8</v>
      </c>
      <c r="F26" s="27">
        <v>10</v>
      </c>
      <c r="G26" s="27">
        <v>2010</v>
      </c>
      <c r="H26" s="30" t="s">
        <v>17</v>
      </c>
      <c r="I26" s="27">
        <v>13</v>
      </c>
      <c r="J26" s="27" t="s">
        <v>78</v>
      </c>
      <c r="K26" s="27">
        <v>3</v>
      </c>
      <c r="L26" s="27">
        <f t="shared" si="4"/>
        <v>8</v>
      </c>
      <c r="M26" s="28" t="s">
        <v>20</v>
      </c>
      <c r="N26" s="31">
        <v>12</v>
      </c>
      <c r="O26" s="31">
        <f>F26*N26</f>
        <v>120</v>
      </c>
      <c r="P26" s="31">
        <f t="shared" si="9"/>
        <v>27.6</v>
      </c>
      <c r="Q26" s="31">
        <f t="shared" si="10"/>
        <v>147.6</v>
      </c>
      <c r="R26" s="31">
        <f t="shared" si="3"/>
        <v>1180.8</v>
      </c>
    </row>
    <row r="27" spans="1:18" ht="20.25" customHeight="1">
      <c r="A27" s="27">
        <v>12</v>
      </c>
      <c r="B27" s="129"/>
      <c r="C27" s="28" t="s">
        <v>33</v>
      </c>
      <c r="D27" s="27" t="s">
        <v>14</v>
      </c>
      <c r="E27" s="27" t="s">
        <v>8</v>
      </c>
      <c r="F27" s="27">
        <v>1</v>
      </c>
      <c r="G27" s="27">
        <v>2010</v>
      </c>
      <c r="H27" s="30" t="s">
        <v>17</v>
      </c>
      <c r="I27" s="27">
        <v>13</v>
      </c>
      <c r="J27" s="27" t="s">
        <v>78</v>
      </c>
      <c r="K27" s="27">
        <v>6</v>
      </c>
      <c r="L27" s="27">
        <f t="shared" si="4"/>
        <v>4</v>
      </c>
      <c r="M27" s="28" t="s">
        <v>21</v>
      </c>
      <c r="N27" s="31">
        <v>33</v>
      </c>
      <c r="O27" s="31">
        <f>F27*N27</f>
        <v>33</v>
      </c>
      <c r="P27" s="31">
        <f t="shared" si="9"/>
        <v>7.5900000000000007</v>
      </c>
      <c r="Q27" s="31">
        <f t="shared" si="10"/>
        <v>40.590000000000003</v>
      </c>
      <c r="R27" s="31">
        <f t="shared" si="3"/>
        <v>162.36000000000001</v>
      </c>
    </row>
    <row r="28" spans="1:18" ht="20.25" customHeight="1">
      <c r="A28" s="27">
        <v>13</v>
      </c>
      <c r="B28" s="129"/>
      <c r="C28" s="28" t="s">
        <v>15</v>
      </c>
      <c r="D28" s="27" t="s">
        <v>16</v>
      </c>
      <c r="E28" s="27" t="s">
        <v>8</v>
      </c>
      <c r="F28" s="27">
        <v>2</v>
      </c>
      <c r="G28" s="27">
        <v>2010</v>
      </c>
      <c r="H28" s="30" t="s">
        <v>17</v>
      </c>
      <c r="I28" s="27">
        <v>13</v>
      </c>
      <c r="J28" s="27" t="s">
        <v>78</v>
      </c>
      <c r="K28" s="27">
        <v>6</v>
      </c>
      <c r="L28" s="27">
        <f t="shared" si="4"/>
        <v>4</v>
      </c>
      <c r="M28" s="28" t="s">
        <v>22</v>
      </c>
      <c r="N28" s="31">
        <v>40</v>
      </c>
      <c r="O28" s="31">
        <f>F28*N28</f>
        <v>80</v>
      </c>
      <c r="P28" s="31">
        <f t="shared" si="9"/>
        <v>18.400000000000002</v>
      </c>
      <c r="Q28" s="31">
        <f t="shared" si="10"/>
        <v>98.4</v>
      </c>
      <c r="R28" s="31">
        <f t="shared" si="3"/>
        <v>393.6</v>
      </c>
    </row>
    <row r="29" spans="1:18" ht="23.25" customHeight="1">
      <c r="M29" s="32"/>
      <c r="N29" s="38"/>
      <c r="O29" s="38"/>
      <c r="P29" s="38"/>
      <c r="Q29" s="32" t="s">
        <v>38</v>
      </c>
      <c r="R29" s="34">
        <f>SUM(R14:R28)</f>
        <v>27256.800000000003</v>
      </c>
    </row>
    <row r="30" spans="1:18" ht="16.5" customHeight="1">
      <c r="B30" s="26" t="s">
        <v>81</v>
      </c>
      <c r="C30" s="25"/>
      <c r="H30" s="26" t="s">
        <v>137</v>
      </c>
    </row>
    <row r="31" spans="1:18" ht="25.5" customHeight="1">
      <c r="B31" t="s">
        <v>82</v>
      </c>
      <c r="H31" t="s">
        <v>85</v>
      </c>
    </row>
    <row r="32" spans="1:18" ht="25.5" customHeight="1">
      <c r="B32" t="s">
        <v>83</v>
      </c>
    </row>
    <row r="33" spans="2:2" ht="25.5" customHeight="1">
      <c r="B33" t="s">
        <v>84</v>
      </c>
    </row>
    <row r="35" spans="2:2" ht="15">
      <c r="B35" s="26" t="s">
        <v>93</v>
      </c>
    </row>
    <row r="36" spans="2:2">
      <c r="B36" t="s">
        <v>96</v>
      </c>
    </row>
    <row r="37" spans="2:2">
      <c r="B37" t="s">
        <v>88</v>
      </c>
    </row>
    <row r="38" spans="2:2">
      <c r="B38" t="s">
        <v>108</v>
      </c>
    </row>
    <row r="39" spans="2:2">
      <c r="B39" t="s">
        <v>89</v>
      </c>
    </row>
    <row r="40" spans="2:2">
      <c r="B40" t="s">
        <v>90</v>
      </c>
    </row>
    <row r="41" spans="2:2">
      <c r="B41" t="s">
        <v>91</v>
      </c>
    </row>
    <row r="42" spans="2:2">
      <c r="B42" t="s">
        <v>92</v>
      </c>
    </row>
    <row r="43" spans="2:2">
      <c r="B43" t="s">
        <v>175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5" zoomScaleNormal="85" workbookViewId="0">
      <selection activeCell="B8" sqref="B8"/>
    </sheetView>
  </sheetViews>
  <sheetFormatPr defaultRowHeight="14.25"/>
  <cols>
    <col min="1" max="1" width="4.125" customWidth="1"/>
    <col min="2" max="2" width="12.375" customWidth="1"/>
    <col min="3" max="3" width="29.3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3.875" customWidth="1"/>
    <col min="14" max="17" width="9.5" customWidth="1"/>
    <col min="18" max="18" width="11.125" customWidth="1"/>
  </cols>
  <sheetData>
    <row r="1" spans="1:18" ht="18">
      <c r="B1" s="24" t="s">
        <v>104</v>
      </c>
      <c r="C1" s="24"/>
      <c r="E1" s="24"/>
      <c r="Q1" s="111" t="s">
        <v>278</v>
      </c>
    </row>
    <row r="2" spans="1:18">
      <c r="B2" s="23"/>
    </row>
    <row r="3" spans="1:18">
      <c r="B3" s="23" t="s">
        <v>87</v>
      </c>
      <c r="C3" s="23"/>
      <c r="E3" s="23"/>
    </row>
    <row r="4" spans="1:18">
      <c r="E4" s="23"/>
    </row>
    <row r="5" spans="1:18" ht="30" customHeight="1">
      <c r="A5" s="131" t="s">
        <v>280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</row>
    <row r="6" spans="1:18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281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80.25" customHeight="1">
      <c r="A9" s="35" t="s">
        <v>41</v>
      </c>
      <c r="B9" s="133" t="s">
        <v>277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35"/>
      <c r="P9" s="35"/>
      <c r="Q9" s="35"/>
      <c r="R9" s="35"/>
    </row>
    <row r="10" spans="1:18" s="36" customFormat="1" ht="18.75" customHeight="1">
      <c r="A10" s="35" t="s">
        <v>46</v>
      </c>
      <c r="B10" s="37" t="s">
        <v>103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32" t="s">
        <v>112</v>
      </c>
      <c r="O10" s="132"/>
      <c r="P10" s="132"/>
      <c r="Q10" s="132"/>
      <c r="R10" s="132"/>
    </row>
    <row r="11" spans="1:18" ht="19.5" customHeight="1">
      <c r="A11" s="128" t="s">
        <v>0</v>
      </c>
      <c r="B11" s="128" t="s">
        <v>99</v>
      </c>
      <c r="C11" s="122" t="s">
        <v>101</v>
      </c>
      <c r="D11" s="123"/>
      <c r="E11" s="123"/>
      <c r="F11" s="123"/>
      <c r="G11" s="124"/>
      <c r="H11" s="128" t="s">
        <v>1</v>
      </c>
      <c r="I11" s="128"/>
      <c r="J11" s="128"/>
      <c r="K11" s="128" t="s">
        <v>80</v>
      </c>
      <c r="L11" s="128" t="s">
        <v>34</v>
      </c>
      <c r="M11" s="128" t="s">
        <v>98</v>
      </c>
      <c r="N11" s="122" t="s">
        <v>124</v>
      </c>
      <c r="O11" s="123"/>
      <c r="P11" s="123"/>
      <c r="Q11" s="123"/>
      <c r="R11" s="124"/>
    </row>
    <row r="12" spans="1:18" ht="15.75" customHeight="1">
      <c r="A12" s="128"/>
      <c r="B12" s="128"/>
      <c r="C12" s="125" t="s">
        <v>100</v>
      </c>
      <c r="D12" s="125" t="s">
        <v>5</v>
      </c>
      <c r="E12" s="125" t="s">
        <v>7</v>
      </c>
      <c r="F12" s="125" t="s">
        <v>97</v>
      </c>
      <c r="G12" s="125" t="s">
        <v>136</v>
      </c>
      <c r="H12" s="125" t="s">
        <v>2</v>
      </c>
      <c r="I12" s="125" t="s">
        <v>3</v>
      </c>
      <c r="J12" s="125" t="s">
        <v>94</v>
      </c>
      <c r="K12" s="128"/>
      <c r="L12" s="128"/>
      <c r="M12" s="128"/>
      <c r="N12" s="122" t="s">
        <v>120</v>
      </c>
      <c r="O12" s="123"/>
      <c r="P12" s="123"/>
      <c r="Q12" s="124"/>
      <c r="R12" s="22" t="s">
        <v>37</v>
      </c>
    </row>
    <row r="13" spans="1:18" ht="49.5" customHeight="1">
      <c r="A13" s="128"/>
      <c r="B13" s="128"/>
      <c r="C13" s="126"/>
      <c r="D13" s="126"/>
      <c r="E13" s="126"/>
      <c r="F13" s="126"/>
      <c r="G13" s="126"/>
      <c r="H13" s="126"/>
      <c r="I13" s="126"/>
      <c r="J13" s="126"/>
      <c r="K13" s="128"/>
      <c r="L13" s="128"/>
      <c r="M13" s="128"/>
      <c r="N13" s="20" t="s">
        <v>28</v>
      </c>
      <c r="O13" s="20" t="s">
        <v>29</v>
      </c>
      <c r="P13" s="20" t="s">
        <v>31</v>
      </c>
      <c r="Q13" s="20" t="s">
        <v>30</v>
      </c>
      <c r="R13" s="20" t="s">
        <v>30</v>
      </c>
    </row>
    <row r="14" spans="1:18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</row>
    <row r="15" spans="1:18" s="105" customFormat="1" ht="36.75" customHeight="1">
      <c r="A15" s="96">
        <v>1</v>
      </c>
      <c r="B15" s="102" t="s">
        <v>252</v>
      </c>
      <c r="C15" s="102" t="s">
        <v>252</v>
      </c>
      <c r="D15" s="96" t="s">
        <v>253</v>
      </c>
      <c r="E15" s="96" t="s">
        <v>253</v>
      </c>
      <c r="F15" s="96">
        <v>1</v>
      </c>
      <c r="G15" s="96"/>
      <c r="H15" s="103" t="s">
        <v>254</v>
      </c>
      <c r="I15" s="96">
        <v>1</v>
      </c>
      <c r="J15" s="96" t="s">
        <v>78</v>
      </c>
      <c r="K15" s="96">
        <v>1</v>
      </c>
      <c r="L15" s="96">
        <v>36</v>
      </c>
      <c r="M15" s="112" t="s">
        <v>276</v>
      </c>
      <c r="N15" s="104"/>
      <c r="O15" s="104"/>
      <c r="P15" s="104"/>
      <c r="Q15" s="104"/>
      <c r="R15" s="104"/>
    </row>
    <row r="16" spans="1:18" s="105" customFormat="1" ht="36.75" customHeight="1">
      <c r="A16" s="96">
        <v>2</v>
      </c>
      <c r="B16" s="102" t="s">
        <v>252</v>
      </c>
      <c r="C16" s="102" t="s">
        <v>252</v>
      </c>
      <c r="D16" s="96" t="s">
        <v>253</v>
      </c>
      <c r="E16" s="96" t="s">
        <v>253</v>
      </c>
      <c r="F16" s="96">
        <v>1</v>
      </c>
      <c r="G16" s="96"/>
      <c r="H16" s="103" t="s">
        <v>254</v>
      </c>
      <c r="I16" s="96">
        <v>3</v>
      </c>
      <c r="J16" s="96" t="s">
        <v>78</v>
      </c>
      <c r="K16" s="96">
        <v>1</v>
      </c>
      <c r="L16" s="96">
        <v>36</v>
      </c>
      <c r="M16" s="112" t="s">
        <v>276</v>
      </c>
      <c r="N16" s="97"/>
      <c r="O16" s="97"/>
      <c r="P16" s="97"/>
      <c r="Q16" s="97"/>
      <c r="R16" s="97"/>
    </row>
    <row r="17" spans="1:18" s="105" customFormat="1" ht="36.75" customHeight="1">
      <c r="A17" s="96">
        <v>3</v>
      </c>
      <c r="B17" s="102" t="s">
        <v>252</v>
      </c>
      <c r="C17" s="102" t="s">
        <v>252</v>
      </c>
      <c r="D17" s="96" t="s">
        <v>253</v>
      </c>
      <c r="E17" s="96" t="s">
        <v>253</v>
      </c>
      <c r="F17" s="96">
        <v>1</v>
      </c>
      <c r="G17" s="96"/>
      <c r="H17" s="103" t="s">
        <v>254</v>
      </c>
      <c r="I17" s="96">
        <v>6</v>
      </c>
      <c r="J17" s="96" t="s">
        <v>78</v>
      </c>
      <c r="K17" s="96">
        <v>1</v>
      </c>
      <c r="L17" s="96">
        <v>36</v>
      </c>
      <c r="M17" s="112" t="s">
        <v>276</v>
      </c>
      <c r="N17" s="97"/>
      <c r="O17" s="97"/>
      <c r="P17" s="97"/>
      <c r="Q17" s="97"/>
      <c r="R17" s="97"/>
    </row>
    <row r="18" spans="1:18" s="105" customFormat="1" ht="36.75" customHeight="1">
      <c r="A18" s="96">
        <v>4</v>
      </c>
      <c r="B18" s="102" t="s">
        <v>252</v>
      </c>
      <c r="C18" s="102" t="s">
        <v>252</v>
      </c>
      <c r="D18" s="96" t="s">
        <v>253</v>
      </c>
      <c r="E18" s="96" t="s">
        <v>253</v>
      </c>
      <c r="F18" s="96">
        <v>1</v>
      </c>
      <c r="G18" s="96"/>
      <c r="H18" s="103" t="s">
        <v>254</v>
      </c>
      <c r="I18" s="96">
        <v>9</v>
      </c>
      <c r="J18" s="96" t="s">
        <v>78</v>
      </c>
      <c r="K18" s="96">
        <v>1</v>
      </c>
      <c r="L18" s="96">
        <v>36</v>
      </c>
      <c r="M18" s="112" t="s">
        <v>276</v>
      </c>
      <c r="N18" s="104"/>
      <c r="O18" s="104"/>
      <c r="P18" s="104"/>
      <c r="Q18" s="104"/>
      <c r="R18" s="104"/>
    </row>
    <row r="19" spans="1:18" s="105" customFormat="1" ht="36.75" customHeight="1">
      <c r="A19" s="96">
        <v>5</v>
      </c>
      <c r="B19" s="102" t="s">
        <v>252</v>
      </c>
      <c r="C19" s="102" t="s">
        <v>252</v>
      </c>
      <c r="D19" s="96" t="s">
        <v>253</v>
      </c>
      <c r="E19" s="96" t="s">
        <v>253</v>
      </c>
      <c r="F19" s="96">
        <v>1</v>
      </c>
      <c r="G19" s="96"/>
      <c r="H19" s="103" t="s">
        <v>254</v>
      </c>
      <c r="I19" s="96">
        <v>13</v>
      </c>
      <c r="J19" s="96" t="s">
        <v>78</v>
      </c>
      <c r="K19" s="96">
        <v>1</v>
      </c>
      <c r="L19" s="96">
        <v>36</v>
      </c>
      <c r="M19" s="112" t="s">
        <v>276</v>
      </c>
      <c r="N19" s="97"/>
      <c r="O19" s="97"/>
      <c r="P19" s="97"/>
      <c r="Q19" s="97"/>
      <c r="R19" s="97"/>
    </row>
    <row r="20" spans="1:18" s="105" customFormat="1" ht="36.75" customHeight="1">
      <c r="A20" s="96">
        <v>6</v>
      </c>
      <c r="B20" s="102" t="s">
        <v>252</v>
      </c>
      <c r="C20" s="102" t="s">
        <v>252</v>
      </c>
      <c r="D20" s="96" t="s">
        <v>253</v>
      </c>
      <c r="E20" s="96" t="s">
        <v>253</v>
      </c>
      <c r="F20" s="96">
        <v>1</v>
      </c>
      <c r="G20" s="96"/>
      <c r="H20" s="103" t="s">
        <v>254</v>
      </c>
      <c r="I20" s="96">
        <v>14</v>
      </c>
      <c r="J20" s="96" t="s">
        <v>78</v>
      </c>
      <c r="K20" s="96">
        <v>1</v>
      </c>
      <c r="L20" s="96">
        <v>36</v>
      </c>
      <c r="M20" s="112" t="s">
        <v>276</v>
      </c>
      <c r="N20" s="97"/>
      <c r="O20" s="97"/>
      <c r="P20" s="97"/>
      <c r="Q20" s="97"/>
      <c r="R20" s="97"/>
    </row>
    <row r="21" spans="1:18" s="105" customFormat="1" ht="36.75" customHeight="1">
      <c r="A21" s="96">
        <v>7</v>
      </c>
      <c r="B21" s="102" t="s">
        <v>252</v>
      </c>
      <c r="C21" s="102" t="s">
        <v>252</v>
      </c>
      <c r="D21" s="96" t="s">
        <v>253</v>
      </c>
      <c r="E21" s="96" t="s">
        <v>253</v>
      </c>
      <c r="F21" s="96">
        <v>1</v>
      </c>
      <c r="G21" s="96"/>
      <c r="H21" s="103" t="s">
        <v>254</v>
      </c>
      <c r="I21" s="96">
        <v>16</v>
      </c>
      <c r="J21" s="96" t="s">
        <v>78</v>
      </c>
      <c r="K21" s="96">
        <v>1</v>
      </c>
      <c r="L21" s="96">
        <v>36</v>
      </c>
      <c r="M21" s="112" t="s">
        <v>276</v>
      </c>
      <c r="N21" s="97"/>
      <c r="O21" s="97"/>
      <c r="P21" s="97"/>
      <c r="Q21" s="97"/>
      <c r="R21" s="97"/>
    </row>
    <row r="22" spans="1:18" s="105" customFormat="1" ht="36.75" customHeight="1">
      <c r="A22" s="96">
        <v>8</v>
      </c>
      <c r="B22" s="102" t="s">
        <v>252</v>
      </c>
      <c r="C22" s="102" t="s">
        <v>252</v>
      </c>
      <c r="D22" s="96" t="s">
        <v>253</v>
      </c>
      <c r="E22" s="96" t="s">
        <v>253</v>
      </c>
      <c r="F22" s="96">
        <v>1</v>
      </c>
      <c r="G22" s="96"/>
      <c r="H22" s="103" t="s">
        <v>254</v>
      </c>
      <c r="I22" s="96">
        <v>17</v>
      </c>
      <c r="J22" s="96" t="s">
        <v>78</v>
      </c>
      <c r="K22" s="96">
        <v>1</v>
      </c>
      <c r="L22" s="96">
        <v>36</v>
      </c>
      <c r="M22" s="112" t="s">
        <v>276</v>
      </c>
      <c r="N22" s="97"/>
      <c r="O22" s="97"/>
      <c r="P22" s="97"/>
      <c r="Q22" s="97"/>
      <c r="R22" s="97"/>
    </row>
    <row r="23" spans="1:18" s="105" customFormat="1" ht="36.75" customHeight="1">
      <c r="A23" s="96">
        <v>9</v>
      </c>
      <c r="B23" s="102" t="s">
        <v>252</v>
      </c>
      <c r="C23" s="102" t="s">
        <v>252</v>
      </c>
      <c r="D23" s="96" t="s">
        <v>253</v>
      </c>
      <c r="E23" s="107" t="s">
        <v>253</v>
      </c>
      <c r="F23" s="96">
        <v>1</v>
      </c>
      <c r="G23" s="96"/>
      <c r="H23" s="103" t="s">
        <v>254</v>
      </c>
      <c r="I23" s="96">
        <v>26</v>
      </c>
      <c r="J23" s="96" t="s">
        <v>78</v>
      </c>
      <c r="K23" s="96">
        <v>1</v>
      </c>
      <c r="L23" s="96">
        <v>36</v>
      </c>
      <c r="M23" s="112" t="s">
        <v>276</v>
      </c>
      <c r="N23" s="97"/>
      <c r="O23" s="97"/>
      <c r="P23" s="97"/>
      <c r="Q23" s="97"/>
      <c r="R23" s="97"/>
    </row>
    <row r="24" spans="1:18" s="105" customFormat="1" ht="36.75" customHeight="1">
      <c r="A24" s="96">
        <v>10</v>
      </c>
      <c r="B24" s="102" t="s">
        <v>255</v>
      </c>
      <c r="C24" s="102" t="s">
        <v>255</v>
      </c>
      <c r="D24" s="96" t="s">
        <v>253</v>
      </c>
      <c r="E24" s="96" t="s">
        <v>253</v>
      </c>
      <c r="F24" s="96">
        <v>1</v>
      </c>
      <c r="G24" s="96"/>
      <c r="H24" s="103" t="s">
        <v>254</v>
      </c>
      <c r="I24" s="96">
        <v>32</v>
      </c>
      <c r="J24" s="96" t="s">
        <v>78</v>
      </c>
      <c r="K24" s="103" t="s">
        <v>262</v>
      </c>
      <c r="L24" s="96">
        <v>24</v>
      </c>
      <c r="M24" s="112" t="s">
        <v>276</v>
      </c>
      <c r="N24" s="97"/>
      <c r="O24" s="97"/>
      <c r="P24" s="97"/>
      <c r="Q24" s="97"/>
      <c r="R24" s="97"/>
    </row>
    <row r="25" spans="1:18" s="105" customFormat="1" ht="36.75" customHeight="1">
      <c r="A25" s="96">
        <v>11</v>
      </c>
      <c r="B25" s="102" t="s">
        <v>255</v>
      </c>
      <c r="C25" s="102" t="s">
        <v>255</v>
      </c>
      <c r="D25" s="96" t="s">
        <v>253</v>
      </c>
      <c r="E25" s="96" t="s">
        <v>253</v>
      </c>
      <c r="F25" s="96">
        <v>1</v>
      </c>
      <c r="G25" s="96"/>
      <c r="H25" s="103" t="s">
        <v>254</v>
      </c>
      <c r="I25" s="96">
        <v>34</v>
      </c>
      <c r="J25" s="96" t="s">
        <v>78</v>
      </c>
      <c r="K25" s="103" t="s">
        <v>262</v>
      </c>
      <c r="L25" s="96">
        <v>24</v>
      </c>
      <c r="M25" s="112" t="s">
        <v>276</v>
      </c>
      <c r="N25" s="97"/>
      <c r="O25" s="97"/>
      <c r="P25" s="97"/>
      <c r="Q25" s="97"/>
      <c r="R25" s="97"/>
    </row>
    <row r="26" spans="1:18" s="105" customFormat="1" ht="36.75" customHeight="1">
      <c r="A26" s="96">
        <v>12</v>
      </c>
      <c r="B26" s="102" t="s">
        <v>252</v>
      </c>
      <c r="C26" s="102" t="s">
        <v>255</v>
      </c>
      <c r="D26" s="96" t="s">
        <v>253</v>
      </c>
      <c r="E26" s="96" t="s">
        <v>253</v>
      </c>
      <c r="F26" s="96">
        <v>1</v>
      </c>
      <c r="G26" s="96"/>
      <c r="H26" s="103" t="s">
        <v>254</v>
      </c>
      <c r="I26" s="96">
        <v>63</v>
      </c>
      <c r="J26" s="96" t="s">
        <v>78</v>
      </c>
      <c r="K26" s="103" t="s">
        <v>262</v>
      </c>
      <c r="L26" s="96">
        <v>24</v>
      </c>
      <c r="M26" s="112" t="s">
        <v>276</v>
      </c>
      <c r="N26" s="97"/>
      <c r="O26" s="97"/>
      <c r="P26" s="97"/>
      <c r="Q26" s="97"/>
      <c r="R26" s="97"/>
    </row>
    <row r="27" spans="1:18" s="105" customFormat="1" ht="36.75" customHeight="1">
      <c r="A27" s="96">
        <v>13</v>
      </c>
      <c r="B27" s="102" t="s">
        <v>255</v>
      </c>
      <c r="C27" s="102" t="s">
        <v>255</v>
      </c>
      <c r="D27" s="96" t="s">
        <v>253</v>
      </c>
      <c r="E27" s="96" t="s">
        <v>253</v>
      </c>
      <c r="F27" s="96">
        <v>1</v>
      </c>
      <c r="G27" s="96"/>
      <c r="H27" s="103" t="s">
        <v>254</v>
      </c>
      <c r="I27" s="96">
        <v>66</v>
      </c>
      <c r="J27" s="96" t="s">
        <v>78</v>
      </c>
      <c r="K27" s="103" t="s">
        <v>262</v>
      </c>
      <c r="L27" s="96">
        <v>24</v>
      </c>
      <c r="M27" s="112" t="s">
        <v>276</v>
      </c>
      <c r="N27" s="97"/>
      <c r="O27" s="97"/>
      <c r="P27" s="97"/>
      <c r="Q27" s="97"/>
      <c r="R27" s="97"/>
    </row>
    <row r="28" spans="1:18" s="105" customFormat="1" ht="36.75" customHeight="1">
      <c r="A28" s="96">
        <v>14</v>
      </c>
      <c r="B28" s="102" t="s">
        <v>255</v>
      </c>
      <c r="C28" s="102" t="s">
        <v>255</v>
      </c>
      <c r="D28" s="96" t="s">
        <v>253</v>
      </c>
      <c r="E28" s="96" t="s">
        <v>253</v>
      </c>
      <c r="F28" s="96">
        <v>1</v>
      </c>
      <c r="G28" s="96"/>
      <c r="H28" s="103" t="s">
        <v>254</v>
      </c>
      <c r="I28" s="96">
        <v>67</v>
      </c>
      <c r="J28" s="96" t="s">
        <v>78</v>
      </c>
      <c r="K28" s="103" t="s">
        <v>262</v>
      </c>
      <c r="L28" s="96">
        <v>24</v>
      </c>
      <c r="M28" s="112" t="s">
        <v>276</v>
      </c>
      <c r="N28" s="97"/>
      <c r="O28" s="97"/>
      <c r="P28" s="97"/>
      <c r="Q28" s="97"/>
      <c r="R28" s="97"/>
    </row>
    <row r="29" spans="1:18" s="105" customFormat="1" ht="36.75" customHeight="1">
      <c r="A29" s="96">
        <v>15</v>
      </c>
      <c r="B29" s="102" t="s">
        <v>255</v>
      </c>
      <c r="C29" s="102" t="s">
        <v>255</v>
      </c>
      <c r="D29" s="96" t="s">
        <v>253</v>
      </c>
      <c r="E29" s="96" t="s">
        <v>253</v>
      </c>
      <c r="F29" s="96">
        <v>1</v>
      </c>
      <c r="G29" s="96"/>
      <c r="H29" s="103" t="s">
        <v>254</v>
      </c>
      <c r="I29" s="96">
        <v>93</v>
      </c>
      <c r="J29" s="96" t="s">
        <v>78</v>
      </c>
      <c r="K29" s="103" t="s">
        <v>262</v>
      </c>
      <c r="L29" s="96">
        <v>24</v>
      </c>
      <c r="M29" s="112" t="s">
        <v>276</v>
      </c>
      <c r="N29" s="97"/>
      <c r="O29" s="97"/>
      <c r="P29" s="97"/>
      <c r="Q29" s="97"/>
      <c r="R29" s="97"/>
    </row>
    <row r="30" spans="1:18" s="105" customFormat="1" ht="36.75" customHeight="1">
      <c r="A30" s="96">
        <v>16</v>
      </c>
      <c r="B30" s="102" t="s">
        <v>252</v>
      </c>
      <c r="C30" s="102" t="s">
        <v>252</v>
      </c>
      <c r="D30" s="96" t="s">
        <v>253</v>
      </c>
      <c r="E30" s="96" t="s">
        <v>253</v>
      </c>
      <c r="F30" s="96">
        <v>1</v>
      </c>
      <c r="G30" s="96"/>
      <c r="H30" s="103" t="s">
        <v>254</v>
      </c>
      <c r="I30" s="96">
        <v>101</v>
      </c>
      <c r="J30" s="96" t="s">
        <v>78</v>
      </c>
      <c r="K30" s="103">
        <v>1</v>
      </c>
      <c r="L30" s="96">
        <v>36</v>
      </c>
      <c r="M30" s="112" t="s">
        <v>276</v>
      </c>
      <c r="N30" s="97"/>
      <c r="O30" s="97"/>
      <c r="P30" s="97"/>
      <c r="Q30" s="97"/>
      <c r="R30" s="97"/>
    </row>
    <row r="31" spans="1:18" s="105" customFormat="1" ht="36.75" customHeight="1">
      <c r="A31" s="96">
        <v>17</v>
      </c>
      <c r="B31" s="102" t="s">
        <v>252</v>
      </c>
      <c r="C31" s="102" t="s">
        <v>252</v>
      </c>
      <c r="D31" s="96" t="s">
        <v>253</v>
      </c>
      <c r="E31" s="96" t="s">
        <v>253</v>
      </c>
      <c r="F31" s="96">
        <v>1</v>
      </c>
      <c r="G31" s="96"/>
      <c r="H31" s="103" t="s">
        <v>257</v>
      </c>
      <c r="I31" s="96">
        <v>8</v>
      </c>
      <c r="J31" s="96" t="s">
        <v>78</v>
      </c>
      <c r="K31" s="96">
        <v>1</v>
      </c>
      <c r="L31" s="96">
        <v>36</v>
      </c>
      <c r="M31" s="112" t="s">
        <v>276</v>
      </c>
      <c r="N31" s="97"/>
      <c r="O31" s="97"/>
      <c r="P31" s="97"/>
      <c r="Q31" s="97"/>
      <c r="R31" s="97"/>
    </row>
    <row r="32" spans="1:18" s="105" customFormat="1" ht="56.25" customHeight="1">
      <c r="A32" s="96">
        <v>18</v>
      </c>
      <c r="B32" s="102" t="s">
        <v>252</v>
      </c>
      <c r="C32" s="102" t="s">
        <v>266</v>
      </c>
      <c r="D32" s="96" t="s">
        <v>253</v>
      </c>
      <c r="E32" s="96" t="s">
        <v>253</v>
      </c>
      <c r="F32" s="96">
        <v>1</v>
      </c>
      <c r="G32" s="96"/>
      <c r="H32" s="103" t="s">
        <v>257</v>
      </c>
      <c r="I32" s="96">
        <v>79</v>
      </c>
      <c r="J32" s="96" t="s">
        <v>78</v>
      </c>
      <c r="K32" s="103" t="s">
        <v>269</v>
      </c>
      <c r="L32" s="96">
        <v>15</v>
      </c>
      <c r="M32" s="112" t="s">
        <v>276</v>
      </c>
      <c r="N32" s="97"/>
      <c r="O32" s="97"/>
      <c r="P32" s="97"/>
      <c r="Q32" s="97"/>
      <c r="R32" s="97"/>
    </row>
    <row r="33" spans="1:18" s="105" customFormat="1" ht="36.75" customHeight="1">
      <c r="A33" s="96">
        <v>19</v>
      </c>
      <c r="B33" s="102" t="s">
        <v>256</v>
      </c>
      <c r="C33" s="102" t="s">
        <v>267</v>
      </c>
      <c r="D33" s="96" t="s">
        <v>253</v>
      </c>
      <c r="E33" s="96" t="s">
        <v>253</v>
      </c>
      <c r="F33" s="96">
        <v>1</v>
      </c>
      <c r="G33" s="96"/>
      <c r="H33" s="103" t="s">
        <v>257</v>
      </c>
      <c r="I33" s="96">
        <v>82</v>
      </c>
      <c r="J33" s="96" t="s">
        <v>78</v>
      </c>
      <c r="K33" s="96">
        <v>1</v>
      </c>
      <c r="L33" s="96">
        <v>36</v>
      </c>
      <c r="M33" s="112" t="s">
        <v>276</v>
      </c>
      <c r="N33" s="97"/>
      <c r="O33" s="97"/>
      <c r="P33" s="97"/>
      <c r="Q33" s="97"/>
      <c r="R33" s="97"/>
    </row>
    <row r="34" spans="1:18" s="105" customFormat="1" ht="44.25" customHeight="1">
      <c r="A34" s="96">
        <v>20</v>
      </c>
      <c r="B34" s="102" t="s">
        <v>258</v>
      </c>
      <c r="C34" s="102" t="s">
        <v>259</v>
      </c>
      <c r="D34" s="103" t="s">
        <v>253</v>
      </c>
      <c r="E34" s="96" t="s">
        <v>253</v>
      </c>
      <c r="F34" s="96">
        <v>1</v>
      </c>
      <c r="G34" s="96"/>
      <c r="H34" s="103" t="s">
        <v>257</v>
      </c>
      <c r="I34" s="96">
        <v>1</v>
      </c>
      <c r="J34" s="96" t="s">
        <v>78</v>
      </c>
      <c r="K34" s="96">
        <v>1</v>
      </c>
      <c r="L34" s="96">
        <v>36</v>
      </c>
      <c r="M34" s="106" t="s">
        <v>270</v>
      </c>
      <c r="N34" s="97"/>
      <c r="O34" s="97"/>
      <c r="P34" s="97"/>
      <c r="Q34" s="97"/>
      <c r="R34" s="97"/>
    </row>
    <row r="35" spans="1:18" s="105" customFormat="1" ht="44.25" customHeight="1">
      <c r="A35" s="96">
        <v>21</v>
      </c>
      <c r="B35" s="102" t="s">
        <v>260</v>
      </c>
      <c r="C35" s="102" t="s">
        <v>259</v>
      </c>
      <c r="D35" s="103" t="s">
        <v>253</v>
      </c>
      <c r="E35" s="96" t="s">
        <v>253</v>
      </c>
      <c r="F35" s="96">
        <v>1</v>
      </c>
      <c r="G35" s="96"/>
      <c r="H35" s="103" t="s">
        <v>257</v>
      </c>
      <c r="I35" s="96">
        <v>23</v>
      </c>
      <c r="J35" s="96" t="s">
        <v>78</v>
      </c>
      <c r="K35" s="96">
        <v>1</v>
      </c>
      <c r="L35" s="96">
        <v>36</v>
      </c>
      <c r="M35" s="106" t="s">
        <v>270</v>
      </c>
      <c r="N35" s="97"/>
      <c r="O35" s="97"/>
      <c r="P35" s="97"/>
      <c r="Q35" s="97"/>
      <c r="R35" s="97"/>
    </row>
    <row r="36" spans="1:18" s="105" customFormat="1" ht="44.25" customHeight="1">
      <c r="A36" s="96">
        <v>22</v>
      </c>
      <c r="B36" s="102" t="s">
        <v>261</v>
      </c>
      <c r="C36" s="102" t="s">
        <v>259</v>
      </c>
      <c r="D36" s="96" t="s">
        <v>253</v>
      </c>
      <c r="E36" s="96" t="s">
        <v>253</v>
      </c>
      <c r="F36" s="96">
        <v>1</v>
      </c>
      <c r="G36" s="96"/>
      <c r="H36" s="103" t="s">
        <v>257</v>
      </c>
      <c r="I36" s="96">
        <v>61</v>
      </c>
      <c r="J36" s="96" t="s">
        <v>78</v>
      </c>
      <c r="K36" s="96">
        <v>1</v>
      </c>
      <c r="L36" s="96">
        <v>36</v>
      </c>
      <c r="M36" s="106" t="s">
        <v>270</v>
      </c>
      <c r="N36" s="97"/>
      <c r="O36" s="97"/>
      <c r="P36" s="97"/>
      <c r="Q36" s="97"/>
      <c r="R36" s="97"/>
    </row>
    <row r="37" spans="1:18" ht="15.75">
      <c r="M37" s="32"/>
      <c r="Q37" s="32" t="s">
        <v>38</v>
      </c>
      <c r="R37" s="34"/>
    </row>
    <row r="38" spans="1:18" ht="15">
      <c r="B38" s="26" t="s">
        <v>105</v>
      </c>
      <c r="C38" s="25"/>
      <c r="H38" s="26"/>
    </row>
    <row r="39" spans="1:18" ht="15">
      <c r="B39" s="26"/>
      <c r="C39" s="25"/>
      <c r="H39" s="26"/>
    </row>
    <row r="40" spans="1:18" ht="15">
      <c r="B40" s="26"/>
      <c r="C40" s="25"/>
      <c r="H40" s="26"/>
    </row>
    <row r="42" spans="1:18">
      <c r="B42" t="s">
        <v>106</v>
      </c>
    </row>
    <row r="47" spans="1:18">
      <c r="B47" t="s">
        <v>171</v>
      </c>
    </row>
    <row r="48" spans="1:18">
      <c r="B48" t="s">
        <v>172</v>
      </c>
    </row>
    <row r="49" spans="2:2">
      <c r="B49" t="s">
        <v>173</v>
      </c>
    </row>
    <row r="50" spans="2:2">
      <c r="B50" t="s">
        <v>174</v>
      </c>
    </row>
  </sheetData>
  <mergeCells count="20">
    <mergeCell ref="B9:N9"/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H12:H13"/>
    <mergeCell ref="N10:R10"/>
    <mergeCell ref="J12:J13"/>
    <mergeCell ref="N12:Q12"/>
    <mergeCell ref="I12:I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24" t="s">
        <v>104</v>
      </c>
      <c r="C1" s="24"/>
      <c r="E1" s="24"/>
      <c r="R1" s="33" t="s">
        <v>95</v>
      </c>
    </row>
    <row r="2" spans="1:18">
      <c r="B2" s="23"/>
    </row>
    <row r="3" spans="1:18">
      <c r="B3" s="23" t="s">
        <v>87</v>
      </c>
      <c r="C3" s="23"/>
      <c r="E3" s="23"/>
    </row>
    <row r="4" spans="1:18">
      <c r="E4" s="23"/>
    </row>
    <row r="5" spans="1:18" ht="30" customHeight="1">
      <c r="A5" s="131" t="s">
        <v>128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</row>
    <row r="6" spans="1:18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s="36" customFormat="1" ht="18.75" customHeight="1">
      <c r="A8" s="35" t="s">
        <v>44</v>
      </c>
      <c r="B8" s="37" t="s">
        <v>102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36" customFormat="1" ht="18.75" customHeight="1">
      <c r="A9" s="35" t="s">
        <v>41</v>
      </c>
      <c r="B9" s="37" t="s">
        <v>127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s="36" customFormat="1" ht="18.75" customHeight="1">
      <c r="A10" s="35" t="s">
        <v>46</v>
      </c>
      <c r="B10" s="37" t="s">
        <v>103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32" t="s">
        <v>112</v>
      </c>
      <c r="O10" s="132"/>
      <c r="P10" s="132"/>
      <c r="Q10" s="132"/>
      <c r="R10" s="132"/>
    </row>
    <row r="11" spans="1:18" ht="19.5" customHeight="1">
      <c r="A11" s="128" t="s">
        <v>0</v>
      </c>
      <c r="B11" s="128" t="s">
        <v>99</v>
      </c>
      <c r="C11" s="122" t="s">
        <v>101</v>
      </c>
      <c r="D11" s="123"/>
      <c r="E11" s="123"/>
      <c r="F11" s="123"/>
      <c r="G11" s="124"/>
      <c r="H11" s="128" t="s">
        <v>1</v>
      </c>
      <c r="I11" s="128"/>
      <c r="J11" s="128"/>
      <c r="K11" s="128" t="s">
        <v>80</v>
      </c>
      <c r="L11" s="128" t="s">
        <v>34</v>
      </c>
      <c r="M11" s="128" t="s">
        <v>98</v>
      </c>
      <c r="N11" s="122" t="s">
        <v>124</v>
      </c>
      <c r="O11" s="123"/>
      <c r="P11" s="123"/>
      <c r="Q11" s="123"/>
      <c r="R11" s="124"/>
    </row>
    <row r="12" spans="1:18" ht="15.75" customHeight="1">
      <c r="A12" s="128"/>
      <c r="B12" s="128"/>
      <c r="C12" s="125" t="s">
        <v>100</v>
      </c>
      <c r="D12" s="125" t="s">
        <v>5</v>
      </c>
      <c r="E12" s="125" t="s">
        <v>7</v>
      </c>
      <c r="F12" s="125" t="s">
        <v>97</v>
      </c>
      <c r="G12" s="125" t="s">
        <v>136</v>
      </c>
      <c r="H12" s="125" t="s">
        <v>2</v>
      </c>
      <c r="I12" s="125" t="s">
        <v>3</v>
      </c>
      <c r="J12" s="125" t="s">
        <v>94</v>
      </c>
      <c r="K12" s="128"/>
      <c r="L12" s="128"/>
      <c r="M12" s="128"/>
      <c r="N12" s="122" t="s">
        <v>120</v>
      </c>
      <c r="O12" s="123"/>
      <c r="P12" s="123"/>
      <c r="Q12" s="124"/>
      <c r="R12" s="59" t="s">
        <v>37</v>
      </c>
    </row>
    <row r="13" spans="1:18" ht="49.5" customHeight="1">
      <c r="A13" s="128"/>
      <c r="B13" s="128"/>
      <c r="C13" s="126"/>
      <c r="D13" s="126"/>
      <c r="E13" s="126"/>
      <c r="F13" s="126"/>
      <c r="G13" s="126"/>
      <c r="H13" s="126"/>
      <c r="I13" s="126"/>
      <c r="J13" s="126"/>
      <c r="K13" s="128"/>
      <c r="L13" s="128"/>
      <c r="M13" s="128"/>
      <c r="N13" s="58" t="s">
        <v>28</v>
      </c>
      <c r="O13" s="58" t="s">
        <v>29</v>
      </c>
      <c r="P13" s="58" t="s">
        <v>31</v>
      </c>
      <c r="Q13" s="58" t="s">
        <v>30</v>
      </c>
      <c r="R13" s="58" t="s">
        <v>30</v>
      </c>
    </row>
    <row r="14" spans="1:18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</row>
    <row r="15" spans="1:18" ht="20.25" customHeight="1">
      <c r="A15" s="127">
        <v>1</v>
      </c>
      <c r="B15" s="129" t="s">
        <v>4</v>
      </c>
      <c r="C15" s="130" t="s">
        <v>6</v>
      </c>
      <c r="D15" s="127" t="s">
        <v>9</v>
      </c>
      <c r="E15" s="127" t="s">
        <v>8</v>
      </c>
      <c r="F15" s="127">
        <v>1</v>
      </c>
      <c r="G15" s="127">
        <v>2014</v>
      </c>
      <c r="H15" s="129" t="s">
        <v>17</v>
      </c>
      <c r="I15" s="127">
        <v>15</v>
      </c>
      <c r="J15" s="127" t="s">
        <v>78</v>
      </c>
      <c r="K15" s="60">
        <v>12</v>
      </c>
      <c r="L15" s="60">
        <f>12/K15*2</f>
        <v>2</v>
      </c>
      <c r="M15" s="62" t="s">
        <v>23</v>
      </c>
      <c r="N15" s="29">
        <v>15</v>
      </c>
      <c r="O15" s="29">
        <f>F15*N15</f>
        <v>15</v>
      </c>
      <c r="P15" s="29">
        <f>O15*0.23</f>
        <v>3.45</v>
      </c>
      <c r="Q15" s="29">
        <f>O15+P15</f>
        <v>18.45</v>
      </c>
      <c r="R15" s="29">
        <f>Q15*F15</f>
        <v>18.45</v>
      </c>
    </row>
    <row r="16" spans="1:18" ht="20.25" customHeight="1">
      <c r="A16" s="127"/>
      <c r="B16" s="129"/>
      <c r="C16" s="130"/>
      <c r="D16" s="127"/>
      <c r="E16" s="127"/>
      <c r="F16" s="127"/>
      <c r="G16" s="127"/>
      <c r="H16" s="129"/>
      <c r="I16" s="127"/>
      <c r="J16" s="127"/>
      <c r="K16" s="60">
        <v>3</v>
      </c>
      <c r="L16" s="60">
        <v>6</v>
      </c>
      <c r="M16" s="62" t="s">
        <v>24</v>
      </c>
      <c r="N16" s="29">
        <v>18</v>
      </c>
      <c r="O16" s="29">
        <f>F15*N16</f>
        <v>18</v>
      </c>
      <c r="P16" s="29">
        <f t="shared" ref="P16:P29" si="0">O16*0.23</f>
        <v>4.1400000000000006</v>
      </c>
      <c r="Q16" s="29">
        <f t="shared" ref="Q16:Q29" si="1">O16+P16</f>
        <v>22.14</v>
      </c>
      <c r="R16" s="29">
        <f>Q16*F15</f>
        <v>22.14</v>
      </c>
    </row>
    <row r="17" spans="1:18" ht="20.25" customHeight="1">
      <c r="A17" s="60">
        <v>2</v>
      </c>
      <c r="B17" s="129"/>
      <c r="C17" s="62" t="s">
        <v>10</v>
      </c>
      <c r="D17" s="60" t="s">
        <v>11</v>
      </c>
      <c r="E17" s="60" t="s">
        <v>8</v>
      </c>
      <c r="F17" s="60">
        <v>23</v>
      </c>
      <c r="G17" s="60">
        <v>2014</v>
      </c>
      <c r="H17" s="61" t="s">
        <v>17</v>
      </c>
      <c r="I17" s="60">
        <v>15</v>
      </c>
      <c r="J17" s="60" t="s">
        <v>78</v>
      </c>
      <c r="K17" s="60">
        <v>3</v>
      </c>
      <c r="L17" s="60">
        <f t="shared" ref="L17:L29" si="2">12/K17*2</f>
        <v>8</v>
      </c>
      <c r="M17" s="62" t="s">
        <v>25</v>
      </c>
      <c r="N17" s="31">
        <v>22</v>
      </c>
      <c r="O17" s="29">
        <f>F17*N17</f>
        <v>506</v>
      </c>
      <c r="P17" s="29">
        <f t="shared" si="0"/>
        <v>116.38000000000001</v>
      </c>
      <c r="Q17" s="29">
        <f t="shared" si="1"/>
        <v>622.38</v>
      </c>
      <c r="R17" s="29">
        <f>Q17*F17</f>
        <v>14314.74</v>
      </c>
    </row>
    <row r="18" spans="1:18" ht="20.25" customHeight="1">
      <c r="A18" s="60">
        <v>3</v>
      </c>
      <c r="B18" s="129"/>
      <c r="C18" s="62" t="s">
        <v>26</v>
      </c>
      <c r="D18" s="60" t="s">
        <v>27</v>
      </c>
      <c r="E18" s="60" t="s">
        <v>8</v>
      </c>
      <c r="F18" s="60">
        <v>21</v>
      </c>
      <c r="G18" s="60">
        <v>2014</v>
      </c>
      <c r="H18" s="61" t="s">
        <v>17</v>
      </c>
      <c r="I18" s="60">
        <v>15</v>
      </c>
      <c r="J18" s="60" t="s">
        <v>78</v>
      </c>
      <c r="K18" s="60">
        <v>3</v>
      </c>
      <c r="L18" s="60">
        <f t="shared" si="2"/>
        <v>8</v>
      </c>
      <c r="M18" s="62" t="s">
        <v>18</v>
      </c>
      <c r="N18" s="31">
        <v>19</v>
      </c>
      <c r="O18" s="29">
        <f t="shared" ref="O18:O22" si="3">F18*N18</f>
        <v>399</v>
      </c>
      <c r="P18" s="29">
        <f t="shared" si="0"/>
        <v>91.77000000000001</v>
      </c>
      <c r="Q18" s="29">
        <f t="shared" si="1"/>
        <v>490.77</v>
      </c>
      <c r="R18" s="29">
        <f t="shared" ref="R18:R29" si="4">Q18*F18</f>
        <v>10306.17</v>
      </c>
    </row>
    <row r="19" spans="1:18" ht="20.25" customHeight="1">
      <c r="A19" s="60">
        <v>4</v>
      </c>
      <c r="B19" s="129"/>
      <c r="C19" s="62" t="s">
        <v>26</v>
      </c>
      <c r="D19" s="60" t="s">
        <v>27</v>
      </c>
      <c r="E19" s="60" t="s">
        <v>8</v>
      </c>
      <c r="F19" s="60">
        <v>14</v>
      </c>
      <c r="G19" s="60">
        <v>2014</v>
      </c>
      <c r="H19" s="61" t="s">
        <v>17</v>
      </c>
      <c r="I19" s="60">
        <v>15</v>
      </c>
      <c r="J19" s="60" t="s">
        <v>78</v>
      </c>
      <c r="K19" s="60">
        <v>3</v>
      </c>
      <c r="L19" s="60">
        <f t="shared" si="2"/>
        <v>8</v>
      </c>
      <c r="M19" s="62" t="s">
        <v>19</v>
      </c>
      <c r="N19" s="31">
        <v>15</v>
      </c>
      <c r="O19" s="29">
        <f t="shared" si="3"/>
        <v>210</v>
      </c>
      <c r="P19" s="29">
        <f t="shared" si="0"/>
        <v>48.300000000000004</v>
      </c>
      <c r="Q19" s="29">
        <f t="shared" si="1"/>
        <v>258.3</v>
      </c>
      <c r="R19" s="29">
        <f t="shared" si="4"/>
        <v>3616.2000000000003</v>
      </c>
    </row>
    <row r="20" spans="1:18" ht="20.25" customHeight="1">
      <c r="A20" s="60">
        <v>5</v>
      </c>
      <c r="B20" s="129"/>
      <c r="C20" s="62" t="s">
        <v>12</v>
      </c>
      <c r="D20" s="60" t="s">
        <v>13</v>
      </c>
      <c r="E20" s="60" t="s">
        <v>8</v>
      </c>
      <c r="F20" s="60">
        <v>11</v>
      </c>
      <c r="G20" s="60">
        <v>2014</v>
      </c>
      <c r="H20" s="61" t="s">
        <v>17</v>
      </c>
      <c r="I20" s="60">
        <v>15</v>
      </c>
      <c r="J20" s="60" t="s">
        <v>78</v>
      </c>
      <c r="K20" s="60">
        <v>6</v>
      </c>
      <c r="L20" s="60">
        <f t="shared" si="2"/>
        <v>4</v>
      </c>
      <c r="M20" s="62" t="s">
        <v>20</v>
      </c>
      <c r="N20" s="31">
        <v>15</v>
      </c>
      <c r="O20" s="29">
        <f t="shared" si="3"/>
        <v>165</v>
      </c>
      <c r="P20" s="29">
        <f t="shared" si="0"/>
        <v>37.950000000000003</v>
      </c>
      <c r="Q20" s="29">
        <f t="shared" si="1"/>
        <v>202.95</v>
      </c>
      <c r="R20" s="29">
        <f t="shared" si="4"/>
        <v>2232.4499999999998</v>
      </c>
    </row>
    <row r="21" spans="1:18" ht="20.25" customHeight="1">
      <c r="A21" s="60">
        <v>6</v>
      </c>
      <c r="B21" s="129"/>
      <c r="C21" s="62" t="s">
        <v>33</v>
      </c>
      <c r="D21" s="60" t="s">
        <v>14</v>
      </c>
      <c r="E21" s="60" t="s">
        <v>8</v>
      </c>
      <c r="F21" s="60">
        <v>1</v>
      </c>
      <c r="G21" s="60">
        <v>2014</v>
      </c>
      <c r="H21" s="61" t="s">
        <v>17</v>
      </c>
      <c r="I21" s="60">
        <v>15</v>
      </c>
      <c r="J21" s="60" t="s">
        <v>78</v>
      </c>
      <c r="K21" s="60">
        <v>6</v>
      </c>
      <c r="L21" s="60">
        <f t="shared" si="2"/>
        <v>4</v>
      </c>
      <c r="M21" s="62" t="s">
        <v>21</v>
      </c>
      <c r="N21" s="31">
        <v>15</v>
      </c>
      <c r="O21" s="29">
        <f t="shared" si="3"/>
        <v>15</v>
      </c>
      <c r="P21" s="29">
        <f t="shared" si="0"/>
        <v>3.45</v>
      </c>
      <c r="Q21" s="29">
        <f t="shared" si="1"/>
        <v>18.45</v>
      </c>
      <c r="R21" s="29">
        <f t="shared" si="4"/>
        <v>18.45</v>
      </c>
    </row>
    <row r="22" spans="1:18" ht="20.25" customHeight="1">
      <c r="A22" s="60">
        <v>7</v>
      </c>
      <c r="B22" s="129"/>
      <c r="C22" s="62" t="s">
        <v>15</v>
      </c>
      <c r="D22" s="60" t="s">
        <v>16</v>
      </c>
      <c r="E22" s="60" t="s">
        <v>8</v>
      </c>
      <c r="F22" s="60">
        <v>4</v>
      </c>
      <c r="G22" s="60">
        <v>2014</v>
      </c>
      <c r="H22" s="61" t="s">
        <v>17</v>
      </c>
      <c r="I22" s="60">
        <v>15</v>
      </c>
      <c r="J22" s="60" t="s">
        <v>78</v>
      </c>
      <c r="K22" s="60">
        <v>6</v>
      </c>
      <c r="L22" s="60">
        <f t="shared" si="2"/>
        <v>4</v>
      </c>
      <c r="M22" s="62" t="s">
        <v>22</v>
      </c>
      <c r="N22" s="31">
        <v>16</v>
      </c>
      <c r="O22" s="29">
        <f t="shared" si="3"/>
        <v>64</v>
      </c>
      <c r="P22" s="29">
        <f t="shared" si="0"/>
        <v>14.72</v>
      </c>
      <c r="Q22" s="29">
        <f t="shared" si="1"/>
        <v>78.72</v>
      </c>
      <c r="R22" s="29">
        <f t="shared" si="4"/>
        <v>314.88</v>
      </c>
    </row>
    <row r="23" spans="1:18" ht="20.25" customHeight="1">
      <c r="A23" s="127">
        <v>8</v>
      </c>
      <c r="B23" s="129" t="s">
        <v>4</v>
      </c>
      <c r="C23" s="130" t="s">
        <v>6</v>
      </c>
      <c r="D23" s="127" t="s">
        <v>9</v>
      </c>
      <c r="E23" s="127" t="s">
        <v>8</v>
      </c>
      <c r="F23" s="127">
        <v>1</v>
      </c>
      <c r="G23" s="127">
        <v>2010</v>
      </c>
      <c r="H23" s="129" t="s">
        <v>17</v>
      </c>
      <c r="I23" s="127">
        <v>13</v>
      </c>
      <c r="J23" s="127" t="s">
        <v>78</v>
      </c>
      <c r="K23" s="60">
        <v>12</v>
      </c>
      <c r="L23" s="60">
        <f t="shared" si="2"/>
        <v>2</v>
      </c>
      <c r="M23" s="62" t="s">
        <v>23</v>
      </c>
      <c r="N23" s="29">
        <v>15</v>
      </c>
      <c r="O23" s="29">
        <f>F23*N23</f>
        <v>15</v>
      </c>
      <c r="P23" s="29">
        <f t="shared" si="0"/>
        <v>3.45</v>
      </c>
      <c r="Q23" s="29">
        <f t="shared" si="1"/>
        <v>18.45</v>
      </c>
      <c r="R23" s="29">
        <f t="shared" si="4"/>
        <v>18.45</v>
      </c>
    </row>
    <row r="24" spans="1:18" ht="20.25" customHeight="1">
      <c r="A24" s="127"/>
      <c r="B24" s="129"/>
      <c r="C24" s="130"/>
      <c r="D24" s="127"/>
      <c r="E24" s="127"/>
      <c r="F24" s="127"/>
      <c r="G24" s="127"/>
      <c r="H24" s="129"/>
      <c r="I24" s="127"/>
      <c r="J24" s="127"/>
      <c r="K24" s="60">
        <v>3</v>
      </c>
      <c r="L24" s="60">
        <v>6</v>
      </c>
      <c r="M24" s="62" t="s">
        <v>24</v>
      </c>
      <c r="N24" s="29">
        <v>18</v>
      </c>
      <c r="O24" s="29">
        <f>F23*N24</f>
        <v>18</v>
      </c>
      <c r="P24" s="29">
        <f t="shared" si="0"/>
        <v>4.1400000000000006</v>
      </c>
      <c r="Q24" s="29">
        <f t="shared" si="1"/>
        <v>22.14</v>
      </c>
      <c r="R24" s="29">
        <f t="shared" si="4"/>
        <v>0</v>
      </c>
    </row>
    <row r="25" spans="1:18" ht="20.25" customHeight="1">
      <c r="A25" s="60">
        <v>9</v>
      </c>
      <c r="B25" s="129"/>
      <c r="C25" s="62" t="s">
        <v>10</v>
      </c>
      <c r="D25" s="60" t="s">
        <v>11</v>
      </c>
      <c r="E25" s="60" t="s">
        <v>8</v>
      </c>
      <c r="F25" s="60">
        <v>18</v>
      </c>
      <c r="G25" s="60">
        <v>2010</v>
      </c>
      <c r="H25" s="61" t="s">
        <v>17</v>
      </c>
      <c r="I25" s="60">
        <v>13</v>
      </c>
      <c r="J25" s="60" t="s">
        <v>78</v>
      </c>
      <c r="K25" s="60">
        <v>3</v>
      </c>
      <c r="L25" s="60">
        <f t="shared" si="2"/>
        <v>8</v>
      </c>
      <c r="M25" s="62" t="s">
        <v>25</v>
      </c>
      <c r="N25" s="31">
        <v>22</v>
      </c>
      <c r="O25" s="29">
        <f t="shared" ref="O25:O29" si="5">F25*N25</f>
        <v>396</v>
      </c>
      <c r="P25" s="29">
        <f t="shared" si="0"/>
        <v>91.08</v>
      </c>
      <c r="Q25" s="29">
        <f t="shared" si="1"/>
        <v>487.08</v>
      </c>
      <c r="R25" s="29">
        <f t="shared" si="4"/>
        <v>8767.44</v>
      </c>
    </row>
    <row r="26" spans="1:18" ht="20.25" customHeight="1">
      <c r="A26" s="60">
        <v>10</v>
      </c>
      <c r="B26" s="129"/>
      <c r="C26" s="62" t="s">
        <v>26</v>
      </c>
      <c r="D26" s="60" t="s">
        <v>27</v>
      </c>
      <c r="E26" s="60" t="s">
        <v>8</v>
      </c>
      <c r="F26" s="60">
        <v>2</v>
      </c>
      <c r="G26" s="60">
        <v>2010</v>
      </c>
      <c r="H26" s="61" t="s">
        <v>17</v>
      </c>
      <c r="I26" s="60">
        <v>13</v>
      </c>
      <c r="J26" s="60" t="s">
        <v>78</v>
      </c>
      <c r="K26" s="60">
        <v>3</v>
      </c>
      <c r="L26" s="60">
        <f t="shared" si="2"/>
        <v>8</v>
      </c>
      <c r="M26" s="62" t="s">
        <v>18</v>
      </c>
      <c r="N26" s="31">
        <v>19</v>
      </c>
      <c r="O26" s="29">
        <f t="shared" si="5"/>
        <v>38</v>
      </c>
      <c r="P26" s="29">
        <f t="shared" si="0"/>
        <v>8.74</v>
      </c>
      <c r="Q26" s="29">
        <f t="shared" si="1"/>
        <v>46.74</v>
      </c>
      <c r="R26" s="29">
        <f t="shared" si="4"/>
        <v>93.48</v>
      </c>
    </row>
    <row r="27" spans="1:18" ht="20.25" customHeight="1">
      <c r="A27" s="60">
        <v>11</v>
      </c>
      <c r="B27" s="129"/>
      <c r="C27" s="62" t="s">
        <v>12</v>
      </c>
      <c r="D27" s="60" t="s">
        <v>13</v>
      </c>
      <c r="E27" s="60" t="s">
        <v>8</v>
      </c>
      <c r="F27" s="60">
        <v>10</v>
      </c>
      <c r="G27" s="60">
        <v>2010</v>
      </c>
      <c r="H27" s="61" t="s">
        <v>17</v>
      </c>
      <c r="I27" s="60">
        <v>13</v>
      </c>
      <c r="J27" s="60" t="s">
        <v>78</v>
      </c>
      <c r="K27" s="60">
        <v>3</v>
      </c>
      <c r="L27" s="60">
        <f t="shared" si="2"/>
        <v>8</v>
      </c>
      <c r="M27" s="62" t="s">
        <v>20</v>
      </c>
      <c r="N27" s="31">
        <v>19</v>
      </c>
      <c r="O27" s="29">
        <f t="shared" si="5"/>
        <v>190</v>
      </c>
      <c r="P27" s="29">
        <f t="shared" si="0"/>
        <v>43.7</v>
      </c>
      <c r="Q27" s="29">
        <f t="shared" si="1"/>
        <v>233.7</v>
      </c>
      <c r="R27" s="29">
        <f t="shared" si="4"/>
        <v>2337</v>
      </c>
    </row>
    <row r="28" spans="1:18" ht="20.25" customHeight="1">
      <c r="A28" s="60">
        <v>12</v>
      </c>
      <c r="B28" s="129"/>
      <c r="C28" s="62" t="s">
        <v>33</v>
      </c>
      <c r="D28" s="60" t="s">
        <v>14</v>
      </c>
      <c r="E28" s="60" t="s">
        <v>8</v>
      </c>
      <c r="F28" s="60">
        <v>1</v>
      </c>
      <c r="G28" s="60">
        <v>2010</v>
      </c>
      <c r="H28" s="61" t="s">
        <v>17</v>
      </c>
      <c r="I28" s="60">
        <v>13</v>
      </c>
      <c r="J28" s="60" t="s">
        <v>78</v>
      </c>
      <c r="K28" s="60">
        <v>6</v>
      </c>
      <c r="L28" s="60">
        <f t="shared" si="2"/>
        <v>4</v>
      </c>
      <c r="M28" s="62" t="s">
        <v>21</v>
      </c>
      <c r="N28" s="31">
        <v>15</v>
      </c>
      <c r="O28" s="29">
        <f t="shared" si="5"/>
        <v>15</v>
      </c>
      <c r="P28" s="29">
        <f t="shared" si="0"/>
        <v>3.45</v>
      </c>
      <c r="Q28" s="29">
        <f t="shared" si="1"/>
        <v>18.45</v>
      </c>
      <c r="R28" s="29">
        <f t="shared" si="4"/>
        <v>18.45</v>
      </c>
    </row>
    <row r="29" spans="1:18" ht="20.25" customHeight="1">
      <c r="A29" s="60">
        <v>13</v>
      </c>
      <c r="B29" s="129"/>
      <c r="C29" s="62" t="s">
        <v>15</v>
      </c>
      <c r="D29" s="60" t="s">
        <v>16</v>
      </c>
      <c r="E29" s="60" t="s">
        <v>8</v>
      </c>
      <c r="F29" s="60">
        <v>2</v>
      </c>
      <c r="G29" s="60">
        <v>2010</v>
      </c>
      <c r="H29" s="61" t="s">
        <v>17</v>
      </c>
      <c r="I29" s="60">
        <v>13</v>
      </c>
      <c r="J29" s="60" t="s">
        <v>78</v>
      </c>
      <c r="K29" s="60">
        <v>6</v>
      </c>
      <c r="L29" s="60">
        <f t="shared" si="2"/>
        <v>4</v>
      </c>
      <c r="M29" s="62" t="s">
        <v>22</v>
      </c>
      <c r="N29" s="31">
        <v>16</v>
      </c>
      <c r="O29" s="29">
        <f t="shared" si="5"/>
        <v>32</v>
      </c>
      <c r="P29" s="29">
        <f t="shared" si="0"/>
        <v>7.36</v>
      </c>
      <c r="Q29" s="29">
        <f t="shared" si="1"/>
        <v>39.36</v>
      </c>
      <c r="R29" s="29">
        <f t="shared" si="4"/>
        <v>78.72</v>
      </c>
    </row>
    <row r="30" spans="1:18" ht="23.25" customHeight="1">
      <c r="M30" s="32"/>
      <c r="N30" s="38"/>
      <c r="O30" s="38"/>
      <c r="P30" s="38"/>
      <c r="Q30" s="32" t="s">
        <v>38</v>
      </c>
      <c r="R30" s="34">
        <f>SUM(R14:R29)</f>
        <v>42175.020000000004</v>
      </c>
    </row>
    <row r="31" spans="1:18" ht="16.5" customHeight="1">
      <c r="B31" s="26" t="s">
        <v>105</v>
      </c>
      <c r="C31" s="25"/>
      <c r="H31" s="26"/>
    </row>
    <row r="32" spans="1:18" ht="18" customHeight="1"/>
    <row r="33" spans="2:2" ht="25.5" customHeight="1">
      <c r="B33" t="s">
        <v>106</v>
      </c>
    </row>
    <row r="34" spans="2:2" ht="15" customHeight="1"/>
    <row r="35" spans="2:2" ht="15">
      <c r="B35" s="26" t="s">
        <v>110</v>
      </c>
    </row>
    <row r="36" spans="2:2">
      <c r="B36" t="s">
        <v>96</v>
      </c>
    </row>
    <row r="37" spans="2:2">
      <c r="B37" t="s">
        <v>109</v>
      </c>
    </row>
    <row r="39" spans="2:2">
      <c r="B39" t="s">
        <v>171</v>
      </c>
    </row>
    <row r="40" spans="2:2">
      <c r="B40" t="s">
        <v>172</v>
      </c>
    </row>
    <row r="41" spans="2:2">
      <c r="B41" t="s">
        <v>173</v>
      </c>
    </row>
    <row r="42" spans="2:2">
      <c r="B42" t="s">
        <v>174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0"/>
  <sheetViews>
    <sheetView view="pageBreakPreview" zoomScale="40" zoomScaleNormal="90" zoomScaleSheetLayoutView="40" workbookViewId="0">
      <selection activeCell="B7" sqref="B7:N7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48" width="2.75" customWidth="1"/>
    <col min="49" max="52" width="9.5" customWidth="1"/>
    <col min="53" max="53" width="11.125" customWidth="1"/>
    <col min="64" max="64" width="9" customWidth="1"/>
  </cols>
  <sheetData>
    <row r="1" spans="1:53" ht="18">
      <c r="B1" s="24" t="s">
        <v>77</v>
      </c>
      <c r="C1" s="24"/>
      <c r="E1" s="24"/>
      <c r="BA1" s="111" t="s">
        <v>317</v>
      </c>
    </row>
    <row r="2" spans="1:53">
      <c r="B2" s="23"/>
    </row>
    <row r="3" spans="1:53" ht="30" customHeight="1">
      <c r="A3" s="131" t="s">
        <v>113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</row>
    <row r="4" spans="1:53" s="36" customFormat="1" ht="18.75" customHeight="1">
      <c r="A4" s="35" t="s">
        <v>42</v>
      </c>
      <c r="B4" s="37" t="s">
        <v>190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</row>
    <row r="5" spans="1:53" s="36" customFormat="1" ht="18.75" customHeight="1">
      <c r="A5" s="35" t="s">
        <v>43</v>
      </c>
      <c r="B5" s="37" t="s">
        <v>107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</row>
    <row r="6" spans="1:53" s="36" customFormat="1" ht="18.75" customHeight="1">
      <c r="A6" s="35" t="s">
        <v>44</v>
      </c>
      <c r="B6" s="37" t="s">
        <v>281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</row>
    <row r="7" spans="1:53" s="36" customFormat="1" ht="78.75" customHeight="1">
      <c r="A7" s="120" t="s">
        <v>41</v>
      </c>
      <c r="B7" s="144" t="s">
        <v>277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</row>
    <row r="8" spans="1:53" s="36" customFormat="1" ht="18.75" customHeight="1">
      <c r="A8" s="35" t="s">
        <v>46</v>
      </c>
      <c r="B8" s="37" t="s">
        <v>103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</row>
    <row r="9" spans="1:53" ht="19.5" customHeight="1">
      <c r="A9" s="128" t="s">
        <v>0</v>
      </c>
      <c r="B9" s="128" t="s">
        <v>99</v>
      </c>
      <c r="C9" s="122" t="s">
        <v>101</v>
      </c>
      <c r="D9" s="123"/>
      <c r="E9" s="123"/>
      <c r="F9" s="123"/>
      <c r="G9" s="124"/>
      <c r="H9" s="128" t="s">
        <v>1</v>
      </c>
      <c r="I9" s="128"/>
      <c r="J9" s="128"/>
      <c r="K9" s="128" t="s">
        <v>80</v>
      </c>
      <c r="L9" s="128" t="s">
        <v>34</v>
      </c>
      <c r="M9" s="122" t="s">
        <v>48</v>
      </c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4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122" t="s">
        <v>124</v>
      </c>
      <c r="AX9" s="123"/>
      <c r="AY9" s="123"/>
      <c r="AZ9" s="123"/>
      <c r="BA9" s="124"/>
    </row>
    <row r="10" spans="1:53" ht="15.75" customHeight="1">
      <c r="A10" s="128"/>
      <c r="B10" s="128"/>
      <c r="C10" s="125" t="s">
        <v>100</v>
      </c>
      <c r="D10" s="125" t="s">
        <v>5</v>
      </c>
      <c r="E10" s="125" t="s">
        <v>7</v>
      </c>
      <c r="F10" s="125" t="s">
        <v>97</v>
      </c>
      <c r="G10" s="125" t="s">
        <v>136</v>
      </c>
      <c r="H10" s="125" t="s">
        <v>2</v>
      </c>
      <c r="I10" s="125" t="s">
        <v>3</v>
      </c>
      <c r="J10" s="125" t="s">
        <v>94</v>
      </c>
      <c r="K10" s="128"/>
      <c r="L10" s="128"/>
      <c r="M10" s="122" t="s">
        <v>271</v>
      </c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8" t="s">
        <v>272</v>
      </c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2" t="s">
        <v>273</v>
      </c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4"/>
      <c r="AW10" s="122" t="s">
        <v>120</v>
      </c>
      <c r="AX10" s="123"/>
      <c r="AY10" s="123"/>
      <c r="AZ10" s="124"/>
      <c r="BA10" s="99" t="s">
        <v>37</v>
      </c>
    </row>
    <row r="11" spans="1:53" ht="15.75" customHeight="1">
      <c r="A11" s="128"/>
      <c r="B11" s="128"/>
      <c r="C11" s="137"/>
      <c r="D11" s="137"/>
      <c r="E11" s="137"/>
      <c r="F11" s="137"/>
      <c r="G11" s="137"/>
      <c r="H11" s="137"/>
      <c r="I11" s="137"/>
      <c r="J11" s="137"/>
      <c r="K11" s="128"/>
      <c r="L11" s="128"/>
      <c r="M11" s="20">
        <v>1</v>
      </c>
      <c r="N11" s="20">
        <v>2</v>
      </c>
      <c r="O11" s="20">
        <v>3</v>
      </c>
      <c r="P11" s="20">
        <v>4</v>
      </c>
      <c r="Q11" s="20">
        <v>5</v>
      </c>
      <c r="R11" s="20">
        <v>6</v>
      </c>
      <c r="S11" s="20">
        <v>7</v>
      </c>
      <c r="T11" s="20">
        <v>8</v>
      </c>
      <c r="U11" s="20">
        <v>9</v>
      </c>
      <c r="V11" s="20">
        <v>10</v>
      </c>
      <c r="W11" s="20">
        <v>11</v>
      </c>
      <c r="X11" s="20">
        <v>12</v>
      </c>
      <c r="Y11" s="100">
        <v>13</v>
      </c>
      <c r="Z11" s="100">
        <v>14</v>
      </c>
      <c r="AA11" s="100">
        <v>15</v>
      </c>
      <c r="AB11" s="100">
        <v>16</v>
      </c>
      <c r="AC11" s="100">
        <v>17</v>
      </c>
      <c r="AD11" s="100">
        <v>18</v>
      </c>
      <c r="AE11" s="100">
        <v>19</v>
      </c>
      <c r="AF11" s="100">
        <v>20</v>
      </c>
      <c r="AG11" s="100">
        <v>21</v>
      </c>
      <c r="AH11" s="100">
        <v>22</v>
      </c>
      <c r="AI11" s="100">
        <v>23</v>
      </c>
      <c r="AJ11" s="100">
        <v>24</v>
      </c>
      <c r="AK11" s="100">
        <v>25</v>
      </c>
      <c r="AL11" s="100">
        <v>26</v>
      </c>
      <c r="AM11" s="100">
        <v>27</v>
      </c>
      <c r="AN11" s="100">
        <v>28</v>
      </c>
      <c r="AO11" s="100">
        <v>29</v>
      </c>
      <c r="AP11" s="100">
        <v>30</v>
      </c>
      <c r="AQ11" s="100">
        <v>31</v>
      </c>
      <c r="AR11" s="100">
        <v>32</v>
      </c>
      <c r="AS11" s="100">
        <v>33</v>
      </c>
      <c r="AT11" s="100">
        <v>34</v>
      </c>
      <c r="AU11" s="100">
        <v>35</v>
      </c>
      <c r="AV11" s="100">
        <v>36</v>
      </c>
      <c r="AW11" s="138" t="s">
        <v>28</v>
      </c>
      <c r="AX11" s="140" t="s">
        <v>29</v>
      </c>
      <c r="AY11" s="140" t="s">
        <v>31</v>
      </c>
      <c r="AZ11" s="142" t="s">
        <v>30</v>
      </c>
      <c r="BA11" s="125" t="s">
        <v>30</v>
      </c>
    </row>
    <row r="12" spans="1:53" ht="49.5" customHeight="1">
      <c r="A12" s="128"/>
      <c r="B12" s="128"/>
      <c r="C12" s="126"/>
      <c r="D12" s="126"/>
      <c r="E12" s="126"/>
      <c r="F12" s="126"/>
      <c r="G12" s="126"/>
      <c r="H12" s="126"/>
      <c r="I12" s="126"/>
      <c r="J12" s="126"/>
      <c r="K12" s="128"/>
      <c r="L12" s="128"/>
      <c r="M12" s="20">
        <v>1</v>
      </c>
      <c r="N12" s="20">
        <v>2</v>
      </c>
      <c r="O12" s="63">
        <v>3</v>
      </c>
      <c r="P12" s="63">
        <v>4</v>
      </c>
      <c r="Q12" s="63">
        <v>5</v>
      </c>
      <c r="R12" s="63">
        <v>6</v>
      </c>
      <c r="S12" s="63">
        <v>7</v>
      </c>
      <c r="T12" s="63">
        <v>8</v>
      </c>
      <c r="U12" s="63">
        <v>9</v>
      </c>
      <c r="V12" s="63">
        <v>10</v>
      </c>
      <c r="W12" s="63">
        <v>11</v>
      </c>
      <c r="X12" s="63">
        <v>12</v>
      </c>
      <c r="Y12" s="100">
        <v>1</v>
      </c>
      <c r="Z12" s="100">
        <v>2</v>
      </c>
      <c r="AA12" s="100">
        <v>3</v>
      </c>
      <c r="AB12" s="100">
        <v>4</v>
      </c>
      <c r="AC12" s="100">
        <v>5</v>
      </c>
      <c r="AD12" s="100">
        <v>6</v>
      </c>
      <c r="AE12" s="100">
        <v>7</v>
      </c>
      <c r="AF12" s="100">
        <v>8</v>
      </c>
      <c r="AG12" s="100">
        <v>9</v>
      </c>
      <c r="AH12" s="100">
        <v>10</v>
      </c>
      <c r="AI12" s="100">
        <v>11</v>
      </c>
      <c r="AJ12" s="100">
        <v>12</v>
      </c>
      <c r="AK12" s="100">
        <v>1</v>
      </c>
      <c r="AL12" s="100">
        <v>2</v>
      </c>
      <c r="AM12" s="100">
        <v>3</v>
      </c>
      <c r="AN12" s="100">
        <v>4</v>
      </c>
      <c r="AO12" s="100">
        <v>5</v>
      </c>
      <c r="AP12" s="100">
        <v>6</v>
      </c>
      <c r="AQ12" s="100">
        <v>7</v>
      </c>
      <c r="AR12" s="100">
        <v>8</v>
      </c>
      <c r="AS12" s="100">
        <v>9</v>
      </c>
      <c r="AT12" s="100">
        <v>10</v>
      </c>
      <c r="AU12" s="100">
        <v>11</v>
      </c>
      <c r="AV12" s="100">
        <v>12</v>
      </c>
      <c r="AW12" s="139"/>
      <c r="AX12" s="141"/>
      <c r="AY12" s="141"/>
      <c r="AZ12" s="143"/>
      <c r="BA12" s="126"/>
    </row>
    <row r="13" spans="1:5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134">
        <v>13</v>
      </c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6"/>
      <c r="AW13" s="6">
        <v>14</v>
      </c>
      <c r="AX13" s="6">
        <v>15</v>
      </c>
      <c r="AY13" s="6">
        <v>16</v>
      </c>
      <c r="AZ13" s="6">
        <v>17</v>
      </c>
      <c r="BA13" s="6">
        <v>18</v>
      </c>
    </row>
    <row r="14" spans="1:53" s="49" customFormat="1" ht="33">
      <c r="A14" s="96">
        <v>1</v>
      </c>
      <c r="B14" s="102" t="s">
        <v>252</v>
      </c>
      <c r="C14" s="102" t="s">
        <v>252</v>
      </c>
      <c r="D14" s="96" t="s">
        <v>253</v>
      </c>
      <c r="E14" s="96" t="s">
        <v>253</v>
      </c>
      <c r="F14" s="96">
        <v>1</v>
      </c>
      <c r="G14" s="96"/>
      <c r="H14" s="103" t="s">
        <v>254</v>
      </c>
      <c r="I14" s="96">
        <v>1</v>
      </c>
      <c r="J14" s="96" t="s">
        <v>78</v>
      </c>
      <c r="K14" s="96">
        <v>1</v>
      </c>
      <c r="L14" s="96">
        <v>36</v>
      </c>
      <c r="M14" s="46"/>
      <c r="N14" s="46"/>
      <c r="O14" s="46"/>
      <c r="P14" s="46"/>
      <c r="Q14" s="46"/>
      <c r="R14" s="46"/>
      <c r="S14" s="47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8"/>
      <c r="AX14" s="57">
        <f t="shared" ref="AX14:AX35" si="0">ROUND(AW14*R14,2)</f>
        <v>0</v>
      </c>
      <c r="AY14" s="57">
        <f>ROUND(AX14*0.23,2)</f>
        <v>0</v>
      </c>
      <c r="AZ14" s="57">
        <f>ROUND(AX14+AY14,2)</f>
        <v>0</v>
      </c>
      <c r="BA14" s="57">
        <f t="shared" ref="BA14:BA35" si="1">ROUND(AZ14*X14,2)</f>
        <v>0</v>
      </c>
    </row>
    <row r="15" spans="1:53" s="49" customFormat="1" ht="33">
      <c r="A15" s="96">
        <v>2</v>
      </c>
      <c r="B15" s="102" t="s">
        <v>252</v>
      </c>
      <c r="C15" s="102" t="s">
        <v>252</v>
      </c>
      <c r="D15" s="96" t="s">
        <v>253</v>
      </c>
      <c r="E15" s="96" t="s">
        <v>253</v>
      </c>
      <c r="F15" s="96">
        <v>1</v>
      </c>
      <c r="G15" s="96"/>
      <c r="H15" s="103" t="s">
        <v>254</v>
      </c>
      <c r="I15" s="96">
        <v>3</v>
      </c>
      <c r="J15" s="96" t="s">
        <v>78</v>
      </c>
      <c r="K15" s="96">
        <v>1</v>
      </c>
      <c r="L15" s="96">
        <v>36</v>
      </c>
      <c r="M15" s="46"/>
      <c r="N15" s="46"/>
      <c r="O15" s="46"/>
      <c r="P15" s="46"/>
      <c r="Q15" s="46"/>
      <c r="R15" s="46"/>
      <c r="S15" s="47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50"/>
      <c r="AX15" s="57">
        <f t="shared" si="0"/>
        <v>0</v>
      </c>
      <c r="AY15" s="57">
        <f t="shared" ref="AY15:AY35" si="2">ROUND(AX15*0.23,2)</f>
        <v>0</v>
      </c>
      <c r="AZ15" s="57">
        <f t="shared" ref="AZ15:AZ35" si="3">ROUND(AX15+AY15,2)</f>
        <v>0</v>
      </c>
      <c r="BA15" s="57">
        <f t="shared" si="1"/>
        <v>0</v>
      </c>
    </row>
    <row r="16" spans="1:53" s="49" customFormat="1" ht="33">
      <c r="A16" s="96">
        <v>3</v>
      </c>
      <c r="B16" s="102" t="s">
        <v>252</v>
      </c>
      <c r="C16" s="102" t="s">
        <v>252</v>
      </c>
      <c r="D16" s="96" t="s">
        <v>253</v>
      </c>
      <c r="E16" s="96" t="s">
        <v>253</v>
      </c>
      <c r="F16" s="96">
        <v>1</v>
      </c>
      <c r="G16" s="96"/>
      <c r="H16" s="103" t="s">
        <v>254</v>
      </c>
      <c r="I16" s="96">
        <v>6</v>
      </c>
      <c r="J16" s="96" t="s">
        <v>78</v>
      </c>
      <c r="K16" s="96">
        <v>1</v>
      </c>
      <c r="L16" s="96">
        <v>36</v>
      </c>
      <c r="M16" s="46"/>
      <c r="N16" s="46"/>
      <c r="O16" s="46"/>
      <c r="P16" s="46"/>
      <c r="Q16" s="46"/>
      <c r="R16" s="46"/>
      <c r="S16" s="47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50"/>
      <c r="AX16" s="57">
        <f t="shared" si="0"/>
        <v>0</v>
      </c>
      <c r="AY16" s="57">
        <f t="shared" si="2"/>
        <v>0</v>
      </c>
      <c r="AZ16" s="57">
        <f t="shared" si="3"/>
        <v>0</v>
      </c>
      <c r="BA16" s="57">
        <f t="shared" si="1"/>
        <v>0</v>
      </c>
    </row>
    <row r="17" spans="1:53" s="49" customFormat="1" ht="33">
      <c r="A17" s="96">
        <v>4</v>
      </c>
      <c r="B17" s="102" t="s">
        <v>252</v>
      </c>
      <c r="C17" s="102" t="s">
        <v>252</v>
      </c>
      <c r="D17" s="96" t="s">
        <v>253</v>
      </c>
      <c r="E17" s="96" t="s">
        <v>253</v>
      </c>
      <c r="F17" s="96">
        <v>1</v>
      </c>
      <c r="G17" s="96"/>
      <c r="H17" s="103" t="s">
        <v>254</v>
      </c>
      <c r="I17" s="96">
        <v>9</v>
      </c>
      <c r="J17" s="96" t="s">
        <v>78</v>
      </c>
      <c r="K17" s="96">
        <v>1</v>
      </c>
      <c r="L17" s="96">
        <v>36</v>
      </c>
      <c r="M17" s="46"/>
      <c r="N17" s="46"/>
      <c r="O17" s="46"/>
      <c r="P17" s="46"/>
      <c r="Q17" s="46"/>
      <c r="R17" s="46"/>
      <c r="S17" s="47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8"/>
      <c r="AX17" s="57">
        <f t="shared" si="0"/>
        <v>0</v>
      </c>
      <c r="AY17" s="57">
        <f t="shared" si="2"/>
        <v>0</v>
      </c>
      <c r="AZ17" s="57">
        <f t="shared" si="3"/>
        <v>0</v>
      </c>
      <c r="BA17" s="57">
        <f t="shared" si="1"/>
        <v>0</v>
      </c>
    </row>
    <row r="18" spans="1:53" s="49" customFormat="1" ht="33">
      <c r="A18" s="96">
        <v>5</v>
      </c>
      <c r="B18" s="102" t="s">
        <v>252</v>
      </c>
      <c r="C18" s="102" t="s">
        <v>252</v>
      </c>
      <c r="D18" s="96" t="s">
        <v>253</v>
      </c>
      <c r="E18" s="96" t="s">
        <v>253</v>
      </c>
      <c r="F18" s="96">
        <v>1</v>
      </c>
      <c r="G18" s="96"/>
      <c r="H18" s="103" t="s">
        <v>254</v>
      </c>
      <c r="I18" s="96">
        <v>13</v>
      </c>
      <c r="J18" s="96" t="s">
        <v>78</v>
      </c>
      <c r="K18" s="96">
        <v>1</v>
      </c>
      <c r="L18" s="96">
        <v>36</v>
      </c>
      <c r="M18" s="46"/>
      <c r="N18" s="46"/>
      <c r="O18" s="46"/>
      <c r="P18" s="46"/>
      <c r="Q18" s="46"/>
      <c r="R18" s="46"/>
      <c r="S18" s="47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50"/>
      <c r="AX18" s="57">
        <f t="shared" si="0"/>
        <v>0</v>
      </c>
      <c r="AY18" s="57">
        <f t="shared" si="2"/>
        <v>0</v>
      </c>
      <c r="AZ18" s="57">
        <f t="shared" si="3"/>
        <v>0</v>
      </c>
      <c r="BA18" s="57">
        <f t="shared" si="1"/>
        <v>0</v>
      </c>
    </row>
    <row r="19" spans="1:53" s="49" customFormat="1" ht="33">
      <c r="A19" s="96">
        <v>6</v>
      </c>
      <c r="B19" s="102" t="s">
        <v>252</v>
      </c>
      <c r="C19" s="102" t="s">
        <v>252</v>
      </c>
      <c r="D19" s="96" t="s">
        <v>253</v>
      </c>
      <c r="E19" s="96" t="s">
        <v>253</v>
      </c>
      <c r="F19" s="96">
        <v>1</v>
      </c>
      <c r="G19" s="96"/>
      <c r="H19" s="103" t="s">
        <v>254</v>
      </c>
      <c r="I19" s="96">
        <v>14</v>
      </c>
      <c r="J19" s="96" t="s">
        <v>78</v>
      </c>
      <c r="K19" s="96">
        <v>1</v>
      </c>
      <c r="L19" s="96">
        <v>36</v>
      </c>
      <c r="M19" s="46"/>
      <c r="N19" s="46"/>
      <c r="O19" s="46"/>
      <c r="P19" s="46"/>
      <c r="Q19" s="46"/>
      <c r="R19" s="46"/>
      <c r="S19" s="47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50"/>
      <c r="AX19" s="57">
        <f t="shared" si="0"/>
        <v>0</v>
      </c>
      <c r="AY19" s="57">
        <f t="shared" si="2"/>
        <v>0</v>
      </c>
      <c r="AZ19" s="57">
        <f t="shared" si="3"/>
        <v>0</v>
      </c>
      <c r="BA19" s="57">
        <f t="shared" si="1"/>
        <v>0</v>
      </c>
    </row>
    <row r="20" spans="1:53" s="49" customFormat="1" ht="42" customHeight="1">
      <c r="A20" s="96">
        <v>7</v>
      </c>
      <c r="B20" s="102" t="s">
        <v>252</v>
      </c>
      <c r="C20" s="102" t="s">
        <v>252</v>
      </c>
      <c r="D20" s="96" t="s">
        <v>253</v>
      </c>
      <c r="E20" s="96" t="s">
        <v>253</v>
      </c>
      <c r="F20" s="96">
        <v>1</v>
      </c>
      <c r="G20" s="96"/>
      <c r="H20" s="103" t="s">
        <v>254</v>
      </c>
      <c r="I20" s="96">
        <v>16</v>
      </c>
      <c r="J20" s="96" t="s">
        <v>78</v>
      </c>
      <c r="K20" s="96">
        <v>1</v>
      </c>
      <c r="L20" s="96">
        <v>36</v>
      </c>
      <c r="M20" s="46"/>
      <c r="N20" s="46"/>
      <c r="O20" s="46"/>
      <c r="P20" s="46"/>
      <c r="Q20" s="46"/>
      <c r="R20" s="46"/>
      <c r="S20" s="47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50"/>
      <c r="AX20" s="57">
        <f t="shared" si="0"/>
        <v>0</v>
      </c>
      <c r="AY20" s="57">
        <f t="shared" si="2"/>
        <v>0</v>
      </c>
      <c r="AZ20" s="57">
        <f t="shared" si="3"/>
        <v>0</v>
      </c>
      <c r="BA20" s="57">
        <f t="shared" si="1"/>
        <v>0</v>
      </c>
    </row>
    <row r="21" spans="1:53" ht="33">
      <c r="A21" s="96">
        <v>8</v>
      </c>
      <c r="B21" s="102" t="s">
        <v>252</v>
      </c>
      <c r="C21" s="102" t="s">
        <v>252</v>
      </c>
      <c r="D21" s="96" t="s">
        <v>253</v>
      </c>
      <c r="E21" s="96" t="s">
        <v>253</v>
      </c>
      <c r="F21" s="96">
        <v>1</v>
      </c>
      <c r="G21" s="96"/>
      <c r="H21" s="103" t="s">
        <v>254</v>
      </c>
      <c r="I21" s="96">
        <v>17</v>
      </c>
      <c r="J21" s="96" t="s">
        <v>78</v>
      </c>
      <c r="K21" s="96">
        <v>1</v>
      </c>
      <c r="L21" s="96">
        <v>36</v>
      </c>
      <c r="M21" s="46"/>
      <c r="N21" s="46"/>
      <c r="O21" s="46"/>
      <c r="P21" s="46"/>
      <c r="Q21" s="46"/>
      <c r="R21" s="46"/>
      <c r="S21" s="47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50"/>
      <c r="AX21" s="57">
        <f t="shared" si="0"/>
        <v>0</v>
      </c>
      <c r="AY21" s="57">
        <f t="shared" si="2"/>
        <v>0</v>
      </c>
      <c r="AZ21" s="57">
        <f t="shared" si="3"/>
        <v>0</v>
      </c>
      <c r="BA21" s="57">
        <f t="shared" si="1"/>
        <v>0</v>
      </c>
    </row>
    <row r="22" spans="1:53" ht="33">
      <c r="A22" s="96">
        <v>9</v>
      </c>
      <c r="B22" s="102" t="s">
        <v>252</v>
      </c>
      <c r="C22" s="102" t="s">
        <v>252</v>
      </c>
      <c r="D22" s="96" t="s">
        <v>253</v>
      </c>
      <c r="E22" s="107" t="s">
        <v>253</v>
      </c>
      <c r="F22" s="96">
        <v>1</v>
      </c>
      <c r="G22" s="96"/>
      <c r="H22" s="103" t="s">
        <v>254</v>
      </c>
      <c r="I22" s="96">
        <v>26</v>
      </c>
      <c r="J22" s="96" t="s">
        <v>78</v>
      </c>
      <c r="K22" s="96">
        <v>1</v>
      </c>
      <c r="L22" s="96">
        <v>36</v>
      </c>
      <c r="M22" s="46"/>
      <c r="N22" s="46"/>
      <c r="O22" s="46"/>
      <c r="P22" s="46"/>
      <c r="Q22" s="46"/>
      <c r="R22" s="46"/>
      <c r="S22" s="47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50"/>
      <c r="AX22" s="57">
        <f t="shared" si="0"/>
        <v>0</v>
      </c>
      <c r="AY22" s="57">
        <f t="shared" si="2"/>
        <v>0</v>
      </c>
      <c r="AZ22" s="57">
        <f t="shared" si="3"/>
        <v>0</v>
      </c>
      <c r="BA22" s="57">
        <f t="shared" si="1"/>
        <v>0</v>
      </c>
    </row>
    <row r="23" spans="1:53" ht="33">
      <c r="A23" s="96">
        <v>10</v>
      </c>
      <c r="B23" s="102" t="s">
        <v>255</v>
      </c>
      <c r="C23" s="102" t="s">
        <v>255</v>
      </c>
      <c r="D23" s="96" t="s">
        <v>253</v>
      </c>
      <c r="E23" s="96" t="s">
        <v>253</v>
      </c>
      <c r="F23" s="96">
        <v>1</v>
      </c>
      <c r="G23" s="96"/>
      <c r="H23" s="103" t="s">
        <v>254</v>
      </c>
      <c r="I23" s="96">
        <v>32</v>
      </c>
      <c r="J23" s="96" t="s">
        <v>78</v>
      </c>
      <c r="K23" s="103" t="s">
        <v>262</v>
      </c>
      <c r="L23" s="96">
        <v>24</v>
      </c>
      <c r="M23" s="46"/>
      <c r="N23" s="46"/>
      <c r="O23" s="46"/>
      <c r="P23" s="46"/>
      <c r="Q23" s="46"/>
      <c r="R23" s="46"/>
      <c r="S23" s="47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50"/>
      <c r="AX23" s="57">
        <f t="shared" si="0"/>
        <v>0</v>
      </c>
      <c r="AY23" s="57">
        <f t="shared" si="2"/>
        <v>0</v>
      </c>
      <c r="AZ23" s="57">
        <f t="shared" si="3"/>
        <v>0</v>
      </c>
      <c r="BA23" s="57">
        <f t="shared" si="1"/>
        <v>0</v>
      </c>
    </row>
    <row r="24" spans="1:53" ht="33">
      <c r="A24" s="96">
        <v>11</v>
      </c>
      <c r="B24" s="102" t="s">
        <v>255</v>
      </c>
      <c r="C24" s="102" t="s">
        <v>255</v>
      </c>
      <c r="D24" s="96" t="s">
        <v>253</v>
      </c>
      <c r="E24" s="96" t="s">
        <v>253</v>
      </c>
      <c r="F24" s="96">
        <v>1</v>
      </c>
      <c r="G24" s="96"/>
      <c r="H24" s="103" t="s">
        <v>254</v>
      </c>
      <c r="I24" s="96">
        <v>34</v>
      </c>
      <c r="J24" s="96" t="s">
        <v>78</v>
      </c>
      <c r="K24" s="103" t="s">
        <v>262</v>
      </c>
      <c r="L24" s="96">
        <v>24</v>
      </c>
      <c r="M24" s="46"/>
      <c r="N24" s="46"/>
      <c r="O24" s="46"/>
      <c r="P24" s="46"/>
      <c r="Q24" s="46"/>
      <c r="R24" s="46"/>
      <c r="S24" s="47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50"/>
      <c r="AX24" s="57">
        <f t="shared" si="0"/>
        <v>0</v>
      </c>
      <c r="AY24" s="57">
        <f t="shared" si="2"/>
        <v>0</v>
      </c>
      <c r="AZ24" s="57">
        <f t="shared" si="3"/>
        <v>0</v>
      </c>
      <c r="BA24" s="57">
        <f t="shared" si="1"/>
        <v>0</v>
      </c>
    </row>
    <row r="25" spans="1:53" ht="33">
      <c r="A25" s="96">
        <v>12</v>
      </c>
      <c r="B25" s="102" t="s">
        <v>252</v>
      </c>
      <c r="C25" s="102" t="s">
        <v>255</v>
      </c>
      <c r="D25" s="96" t="s">
        <v>253</v>
      </c>
      <c r="E25" s="96" t="s">
        <v>253</v>
      </c>
      <c r="F25" s="96">
        <v>1</v>
      </c>
      <c r="G25" s="96"/>
      <c r="H25" s="103" t="s">
        <v>254</v>
      </c>
      <c r="I25" s="96">
        <v>63</v>
      </c>
      <c r="J25" s="96" t="s">
        <v>78</v>
      </c>
      <c r="K25" s="103" t="s">
        <v>262</v>
      </c>
      <c r="L25" s="96">
        <v>24</v>
      </c>
      <c r="M25" s="46"/>
      <c r="N25" s="46"/>
      <c r="O25" s="46"/>
      <c r="P25" s="46"/>
      <c r="Q25" s="46"/>
      <c r="R25" s="46"/>
      <c r="S25" s="47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50"/>
      <c r="AX25" s="57">
        <f t="shared" si="0"/>
        <v>0</v>
      </c>
      <c r="AY25" s="57">
        <f t="shared" si="2"/>
        <v>0</v>
      </c>
      <c r="AZ25" s="57">
        <f t="shared" si="3"/>
        <v>0</v>
      </c>
      <c r="BA25" s="57">
        <f t="shared" si="1"/>
        <v>0</v>
      </c>
    </row>
    <row r="26" spans="1:53" ht="33">
      <c r="A26" s="96">
        <v>13</v>
      </c>
      <c r="B26" s="102" t="s">
        <v>255</v>
      </c>
      <c r="C26" s="102" t="s">
        <v>255</v>
      </c>
      <c r="D26" s="96" t="s">
        <v>253</v>
      </c>
      <c r="E26" s="96" t="s">
        <v>253</v>
      </c>
      <c r="F26" s="96">
        <v>1</v>
      </c>
      <c r="G26" s="96"/>
      <c r="H26" s="103" t="s">
        <v>254</v>
      </c>
      <c r="I26" s="96">
        <v>66</v>
      </c>
      <c r="J26" s="96" t="s">
        <v>78</v>
      </c>
      <c r="K26" s="103" t="s">
        <v>262</v>
      </c>
      <c r="L26" s="96">
        <v>24</v>
      </c>
      <c r="M26" s="46"/>
      <c r="N26" s="46"/>
      <c r="O26" s="46"/>
      <c r="P26" s="46"/>
      <c r="Q26" s="46"/>
      <c r="R26" s="46"/>
      <c r="S26" s="47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50"/>
      <c r="AX26" s="57">
        <f t="shared" si="0"/>
        <v>0</v>
      </c>
      <c r="AY26" s="57">
        <f t="shared" si="2"/>
        <v>0</v>
      </c>
      <c r="AZ26" s="57">
        <f t="shared" si="3"/>
        <v>0</v>
      </c>
      <c r="BA26" s="57">
        <f t="shared" si="1"/>
        <v>0</v>
      </c>
    </row>
    <row r="27" spans="1:53" ht="33">
      <c r="A27" s="96">
        <v>14</v>
      </c>
      <c r="B27" s="102" t="s">
        <v>255</v>
      </c>
      <c r="C27" s="102" t="s">
        <v>255</v>
      </c>
      <c r="D27" s="96" t="s">
        <v>253</v>
      </c>
      <c r="E27" s="96" t="s">
        <v>253</v>
      </c>
      <c r="F27" s="96">
        <v>1</v>
      </c>
      <c r="G27" s="96"/>
      <c r="H27" s="103" t="s">
        <v>254</v>
      </c>
      <c r="I27" s="96">
        <v>67</v>
      </c>
      <c r="J27" s="96" t="s">
        <v>78</v>
      </c>
      <c r="K27" s="103" t="s">
        <v>262</v>
      </c>
      <c r="L27" s="96">
        <v>24</v>
      </c>
      <c r="M27" s="46"/>
      <c r="N27" s="46"/>
      <c r="O27" s="46"/>
      <c r="P27" s="46"/>
      <c r="Q27" s="46"/>
      <c r="R27" s="46"/>
      <c r="S27" s="47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50"/>
      <c r="AX27" s="57">
        <f t="shared" si="0"/>
        <v>0</v>
      </c>
      <c r="AY27" s="57">
        <f t="shared" si="2"/>
        <v>0</v>
      </c>
      <c r="AZ27" s="57">
        <f t="shared" si="3"/>
        <v>0</v>
      </c>
      <c r="BA27" s="57">
        <f t="shared" si="1"/>
        <v>0</v>
      </c>
    </row>
    <row r="28" spans="1:53" ht="33">
      <c r="A28" s="96">
        <v>15</v>
      </c>
      <c r="B28" s="102" t="s">
        <v>255</v>
      </c>
      <c r="C28" s="102" t="s">
        <v>255</v>
      </c>
      <c r="D28" s="96" t="s">
        <v>253</v>
      </c>
      <c r="E28" s="96" t="s">
        <v>253</v>
      </c>
      <c r="F28" s="96">
        <v>1</v>
      </c>
      <c r="G28" s="96"/>
      <c r="H28" s="103" t="s">
        <v>254</v>
      </c>
      <c r="I28" s="96">
        <v>93</v>
      </c>
      <c r="J28" s="96" t="s">
        <v>78</v>
      </c>
      <c r="K28" s="103" t="s">
        <v>262</v>
      </c>
      <c r="L28" s="96">
        <v>24</v>
      </c>
      <c r="M28" s="46"/>
      <c r="N28" s="46"/>
      <c r="O28" s="46"/>
      <c r="P28" s="46"/>
      <c r="Q28" s="46"/>
      <c r="R28" s="46"/>
      <c r="S28" s="47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50"/>
      <c r="AX28" s="57">
        <f t="shared" si="0"/>
        <v>0</v>
      </c>
      <c r="AY28" s="57">
        <f t="shared" si="2"/>
        <v>0</v>
      </c>
      <c r="AZ28" s="57">
        <f t="shared" si="3"/>
        <v>0</v>
      </c>
      <c r="BA28" s="57">
        <f t="shared" si="1"/>
        <v>0</v>
      </c>
    </row>
    <row r="29" spans="1:53" ht="33">
      <c r="A29" s="96">
        <v>16</v>
      </c>
      <c r="B29" s="102" t="s">
        <v>252</v>
      </c>
      <c r="C29" s="102" t="s">
        <v>252</v>
      </c>
      <c r="D29" s="96" t="s">
        <v>253</v>
      </c>
      <c r="E29" s="96" t="s">
        <v>253</v>
      </c>
      <c r="F29" s="96">
        <v>1</v>
      </c>
      <c r="G29" s="96"/>
      <c r="H29" s="103" t="s">
        <v>254</v>
      </c>
      <c r="I29" s="96">
        <v>101</v>
      </c>
      <c r="J29" s="96" t="s">
        <v>78</v>
      </c>
      <c r="K29" s="103">
        <v>1</v>
      </c>
      <c r="L29" s="96">
        <v>36</v>
      </c>
      <c r="M29" s="46"/>
      <c r="N29" s="46"/>
      <c r="O29" s="46"/>
      <c r="P29" s="46"/>
      <c r="Q29" s="46"/>
      <c r="R29" s="46"/>
      <c r="S29" s="47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50"/>
      <c r="AX29" s="57">
        <f t="shared" si="0"/>
        <v>0</v>
      </c>
      <c r="AY29" s="57">
        <f t="shared" si="2"/>
        <v>0</v>
      </c>
      <c r="AZ29" s="57">
        <f t="shared" si="3"/>
        <v>0</v>
      </c>
      <c r="BA29" s="57">
        <f t="shared" si="1"/>
        <v>0</v>
      </c>
    </row>
    <row r="30" spans="1:53" ht="33">
      <c r="A30" s="96">
        <v>17</v>
      </c>
      <c r="B30" s="102" t="s">
        <v>252</v>
      </c>
      <c r="C30" s="102" t="s">
        <v>252</v>
      </c>
      <c r="D30" s="96" t="s">
        <v>253</v>
      </c>
      <c r="E30" s="96" t="s">
        <v>253</v>
      </c>
      <c r="F30" s="96">
        <v>1</v>
      </c>
      <c r="G30" s="96"/>
      <c r="H30" s="103" t="s">
        <v>257</v>
      </c>
      <c r="I30" s="96">
        <v>8</v>
      </c>
      <c r="J30" s="96" t="s">
        <v>78</v>
      </c>
      <c r="K30" s="96">
        <v>1</v>
      </c>
      <c r="L30" s="96">
        <v>36</v>
      </c>
      <c r="M30" s="46"/>
      <c r="N30" s="46"/>
      <c r="O30" s="46"/>
      <c r="P30" s="46"/>
      <c r="Q30" s="46"/>
      <c r="R30" s="46"/>
      <c r="S30" s="47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50"/>
      <c r="AX30" s="57">
        <f t="shared" si="0"/>
        <v>0</v>
      </c>
      <c r="AY30" s="57">
        <f t="shared" si="2"/>
        <v>0</v>
      </c>
      <c r="AZ30" s="57">
        <f t="shared" si="3"/>
        <v>0</v>
      </c>
      <c r="BA30" s="57">
        <f t="shared" si="1"/>
        <v>0</v>
      </c>
    </row>
    <row r="31" spans="1:53" ht="33">
      <c r="A31" s="96">
        <v>18</v>
      </c>
      <c r="B31" s="102" t="s">
        <v>252</v>
      </c>
      <c r="C31" s="102" t="s">
        <v>266</v>
      </c>
      <c r="D31" s="96" t="s">
        <v>253</v>
      </c>
      <c r="E31" s="96" t="s">
        <v>253</v>
      </c>
      <c r="F31" s="96">
        <v>1</v>
      </c>
      <c r="G31" s="96"/>
      <c r="H31" s="103" t="s">
        <v>257</v>
      </c>
      <c r="I31" s="96">
        <v>79</v>
      </c>
      <c r="J31" s="96" t="s">
        <v>78</v>
      </c>
      <c r="K31" s="96">
        <v>1</v>
      </c>
      <c r="L31" s="96">
        <v>15</v>
      </c>
      <c r="M31" s="46"/>
      <c r="N31" s="46"/>
      <c r="O31" s="46"/>
      <c r="P31" s="46"/>
      <c r="Q31" s="46"/>
      <c r="R31" s="46"/>
      <c r="S31" s="47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50"/>
      <c r="AX31" s="57">
        <f t="shared" si="0"/>
        <v>0</v>
      </c>
      <c r="AY31" s="57">
        <f t="shared" si="2"/>
        <v>0</v>
      </c>
      <c r="AZ31" s="57">
        <f t="shared" si="3"/>
        <v>0</v>
      </c>
      <c r="BA31" s="57">
        <f t="shared" si="1"/>
        <v>0</v>
      </c>
    </row>
    <row r="32" spans="1:53" ht="33">
      <c r="A32" s="96">
        <v>19</v>
      </c>
      <c r="B32" s="102" t="s">
        <v>256</v>
      </c>
      <c r="C32" s="102" t="s">
        <v>263</v>
      </c>
      <c r="D32" s="96" t="s">
        <v>253</v>
      </c>
      <c r="E32" s="96" t="s">
        <v>253</v>
      </c>
      <c r="F32" s="96">
        <v>1</v>
      </c>
      <c r="G32" s="96"/>
      <c r="H32" s="103" t="s">
        <v>257</v>
      </c>
      <c r="I32" s="96">
        <v>82</v>
      </c>
      <c r="J32" s="96" t="s">
        <v>78</v>
      </c>
      <c r="K32" s="96">
        <v>1</v>
      </c>
      <c r="L32" s="96">
        <v>36</v>
      </c>
      <c r="M32" s="46"/>
      <c r="N32" s="46"/>
      <c r="O32" s="46"/>
      <c r="P32" s="46"/>
      <c r="Q32" s="46"/>
      <c r="R32" s="46"/>
      <c r="S32" s="47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50"/>
      <c r="AX32" s="57">
        <f t="shared" si="0"/>
        <v>0</v>
      </c>
      <c r="AY32" s="57">
        <f t="shared" si="2"/>
        <v>0</v>
      </c>
      <c r="AZ32" s="57">
        <f t="shared" si="3"/>
        <v>0</v>
      </c>
      <c r="BA32" s="57">
        <f t="shared" si="1"/>
        <v>0</v>
      </c>
    </row>
    <row r="33" spans="1:53" ht="49.5">
      <c r="A33" s="96">
        <v>20</v>
      </c>
      <c r="B33" s="102" t="s">
        <v>258</v>
      </c>
      <c r="C33" s="102" t="s">
        <v>259</v>
      </c>
      <c r="D33" s="96" t="s">
        <v>253</v>
      </c>
      <c r="E33" s="96" t="s">
        <v>253</v>
      </c>
      <c r="F33" s="96">
        <v>1</v>
      </c>
      <c r="G33" s="96"/>
      <c r="H33" s="103" t="s">
        <v>257</v>
      </c>
      <c r="I33" s="96">
        <v>1</v>
      </c>
      <c r="J33" s="96" t="s">
        <v>78</v>
      </c>
      <c r="K33" s="96">
        <v>1</v>
      </c>
      <c r="L33" s="96">
        <v>36</v>
      </c>
      <c r="M33" s="46"/>
      <c r="N33" s="46"/>
      <c r="O33" s="46"/>
      <c r="P33" s="46"/>
      <c r="Q33" s="46"/>
      <c r="R33" s="46"/>
      <c r="S33" s="47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50"/>
      <c r="AX33" s="57">
        <f t="shared" si="0"/>
        <v>0</v>
      </c>
      <c r="AY33" s="57">
        <f t="shared" si="2"/>
        <v>0</v>
      </c>
      <c r="AZ33" s="57">
        <f t="shared" si="3"/>
        <v>0</v>
      </c>
      <c r="BA33" s="57">
        <f t="shared" si="1"/>
        <v>0</v>
      </c>
    </row>
    <row r="34" spans="1:53" ht="49.5">
      <c r="A34" s="96">
        <v>21</v>
      </c>
      <c r="B34" s="102" t="s">
        <v>260</v>
      </c>
      <c r="C34" s="102" t="s">
        <v>259</v>
      </c>
      <c r="D34" s="96" t="s">
        <v>253</v>
      </c>
      <c r="E34" s="96" t="s">
        <v>253</v>
      </c>
      <c r="F34" s="96">
        <v>1</v>
      </c>
      <c r="G34" s="96"/>
      <c r="H34" s="103" t="s">
        <v>257</v>
      </c>
      <c r="I34" s="96">
        <v>23</v>
      </c>
      <c r="J34" s="96" t="s">
        <v>78</v>
      </c>
      <c r="K34" s="96">
        <v>1</v>
      </c>
      <c r="L34" s="96">
        <v>36</v>
      </c>
      <c r="M34" s="46"/>
      <c r="N34" s="46"/>
      <c r="O34" s="46"/>
      <c r="P34" s="46"/>
      <c r="Q34" s="46"/>
      <c r="R34" s="46"/>
      <c r="S34" s="47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50"/>
      <c r="AX34" s="57">
        <f t="shared" si="0"/>
        <v>0</v>
      </c>
      <c r="AY34" s="57">
        <f t="shared" si="2"/>
        <v>0</v>
      </c>
      <c r="AZ34" s="57">
        <f t="shared" si="3"/>
        <v>0</v>
      </c>
      <c r="BA34" s="57">
        <f t="shared" si="1"/>
        <v>0</v>
      </c>
    </row>
    <row r="35" spans="1:53" ht="49.5">
      <c r="A35" s="96">
        <v>22</v>
      </c>
      <c r="B35" s="102" t="s">
        <v>261</v>
      </c>
      <c r="C35" s="102" t="s">
        <v>259</v>
      </c>
      <c r="D35" s="96" t="s">
        <v>253</v>
      </c>
      <c r="E35" s="96" t="s">
        <v>253</v>
      </c>
      <c r="F35" s="96">
        <v>1</v>
      </c>
      <c r="G35" s="96"/>
      <c r="H35" s="103" t="s">
        <v>257</v>
      </c>
      <c r="I35" s="96">
        <v>61</v>
      </c>
      <c r="J35" s="96" t="s">
        <v>78</v>
      </c>
      <c r="K35" s="96">
        <v>1</v>
      </c>
      <c r="L35" s="96">
        <v>36</v>
      </c>
      <c r="M35" s="46"/>
      <c r="N35" s="46"/>
      <c r="O35" s="46"/>
      <c r="P35" s="46"/>
      <c r="Q35" s="46"/>
      <c r="R35" s="46"/>
      <c r="S35" s="47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50"/>
      <c r="AX35" s="57">
        <f t="shared" si="0"/>
        <v>0</v>
      </c>
      <c r="AY35" s="57">
        <f t="shared" si="2"/>
        <v>0</v>
      </c>
      <c r="AZ35" s="57">
        <f t="shared" si="3"/>
        <v>0</v>
      </c>
      <c r="BA35" s="57">
        <f t="shared" si="1"/>
        <v>0</v>
      </c>
    </row>
    <row r="36" spans="1:53" ht="51.75" customHeight="1">
      <c r="A36" s="49"/>
      <c r="B36" s="51" t="s">
        <v>105</v>
      </c>
      <c r="C36" s="52"/>
      <c r="D36" s="49"/>
      <c r="E36" s="49"/>
      <c r="F36" s="49"/>
      <c r="G36" s="49"/>
      <c r="H36" s="51"/>
      <c r="I36" s="49"/>
      <c r="J36" s="49"/>
      <c r="K36" s="49"/>
      <c r="L36" s="53" t="s">
        <v>111</v>
      </c>
      <c r="M36" s="54">
        <f t="shared" ref="M36:AJ36" ca="1" si="4">SUMIF(M14:M35,"X",$AZ$14:$AZ$19)</f>
        <v>0</v>
      </c>
      <c r="N36" s="54">
        <f t="shared" ca="1" si="4"/>
        <v>0</v>
      </c>
      <c r="O36" s="54">
        <f t="shared" ca="1" si="4"/>
        <v>0</v>
      </c>
      <c r="P36" s="54">
        <f t="shared" ca="1" si="4"/>
        <v>0</v>
      </c>
      <c r="Q36" s="54">
        <f t="shared" ca="1" si="4"/>
        <v>0</v>
      </c>
      <c r="R36" s="54">
        <f t="shared" ca="1" si="4"/>
        <v>0</v>
      </c>
      <c r="S36" s="54">
        <f t="shared" ca="1" si="4"/>
        <v>0</v>
      </c>
      <c r="T36" s="54">
        <f t="shared" ca="1" si="4"/>
        <v>0</v>
      </c>
      <c r="U36" s="54">
        <f t="shared" ca="1" si="4"/>
        <v>0</v>
      </c>
      <c r="V36" s="54">
        <f t="shared" ca="1" si="4"/>
        <v>0</v>
      </c>
      <c r="W36" s="54">
        <f t="shared" ca="1" si="4"/>
        <v>0</v>
      </c>
      <c r="X36" s="54">
        <f t="shared" ca="1" si="4"/>
        <v>0</v>
      </c>
      <c r="Y36" s="54">
        <f t="shared" ca="1" si="4"/>
        <v>0</v>
      </c>
      <c r="Z36" s="54">
        <f t="shared" ca="1" si="4"/>
        <v>0</v>
      </c>
      <c r="AA36" s="54">
        <f t="shared" ca="1" si="4"/>
        <v>0</v>
      </c>
      <c r="AB36" s="54">
        <f t="shared" ca="1" si="4"/>
        <v>0</v>
      </c>
      <c r="AC36" s="54">
        <f t="shared" ca="1" si="4"/>
        <v>0</v>
      </c>
      <c r="AD36" s="54">
        <f t="shared" ca="1" si="4"/>
        <v>0</v>
      </c>
      <c r="AE36" s="54">
        <f t="shared" ca="1" si="4"/>
        <v>0</v>
      </c>
      <c r="AF36" s="54">
        <f t="shared" ca="1" si="4"/>
        <v>0</v>
      </c>
      <c r="AG36" s="54">
        <f t="shared" ca="1" si="4"/>
        <v>0</v>
      </c>
      <c r="AH36" s="54">
        <f t="shared" ca="1" si="4"/>
        <v>0</v>
      </c>
      <c r="AI36" s="54">
        <f t="shared" ca="1" si="4"/>
        <v>0</v>
      </c>
      <c r="AJ36" s="54">
        <f t="shared" ca="1" si="4"/>
        <v>0</v>
      </c>
      <c r="AK36" s="54">
        <f t="shared" ref="AK36:AV36" ca="1" si="5">SUMIF(AK14:AK35,"X",$AZ$14:$AZ$19)</f>
        <v>0</v>
      </c>
      <c r="AL36" s="54">
        <f t="shared" ca="1" si="5"/>
        <v>0</v>
      </c>
      <c r="AM36" s="54">
        <f t="shared" ca="1" si="5"/>
        <v>0</v>
      </c>
      <c r="AN36" s="54">
        <f t="shared" ca="1" si="5"/>
        <v>0</v>
      </c>
      <c r="AO36" s="54">
        <f t="shared" ca="1" si="5"/>
        <v>0</v>
      </c>
      <c r="AP36" s="54">
        <f t="shared" ca="1" si="5"/>
        <v>0</v>
      </c>
      <c r="AQ36" s="54">
        <f t="shared" ca="1" si="5"/>
        <v>0</v>
      </c>
      <c r="AR36" s="54">
        <f t="shared" ca="1" si="5"/>
        <v>0</v>
      </c>
      <c r="AS36" s="54">
        <f t="shared" ca="1" si="5"/>
        <v>0</v>
      </c>
      <c r="AT36" s="54">
        <f t="shared" ca="1" si="5"/>
        <v>0</v>
      </c>
      <c r="AU36" s="54">
        <f t="shared" ca="1" si="5"/>
        <v>0</v>
      </c>
      <c r="AV36" s="54">
        <f t="shared" ca="1" si="5"/>
        <v>0</v>
      </c>
      <c r="AZ36" s="55" t="s">
        <v>38</v>
      </c>
      <c r="BA36" s="56">
        <f>SUM(BA14:BA35)</f>
        <v>0</v>
      </c>
    </row>
    <row r="40" spans="1:53">
      <c r="B40" t="s">
        <v>106</v>
      </c>
    </row>
  </sheetData>
  <mergeCells count="28">
    <mergeCell ref="A3:BA3"/>
    <mergeCell ref="A9:A12"/>
    <mergeCell ref="B9:B12"/>
    <mergeCell ref="C9:G9"/>
    <mergeCell ref="H9:J9"/>
    <mergeCell ref="K9:K12"/>
    <mergeCell ref="L9:L12"/>
    <mergeCell ref="M9:AJ9"/>
    <mergeCell ref="AW9:BA9"/>
    <mergeCell ref="C10:C12"/>
    <mergeCell ref="AZ11:AZ12"/>
    <mergeCell ref="BA11:BA12"/>
    <mergeCell ref="J10:J12"/>
    <mergeCell ref="M10:X10"/>
    <mergeCell ref="B7:N7"/>
    <mergeCell ref="M13:AV13"/>
    <mergeCell ref="Y10:AJ10"/>
    <mergeCell ref="AW10:AZ10"/>
    <mergeCell ref="D10:D12"/>
    <mergeCell ref="E10:E12"/>
    <mergeCell ref="F10:F12"/>
    <mergeCell ref="G10:G12"/>
    <mergeCell ref="H10:H12"/>
    <mergeCell ref="I10:I12"/>
    <mergeCell ref="AW11:AW12"/>
    <mergeCell ref="AX11:AX12"/>
    <mergeCell ref="AY11:AY12"/>
    <mergeCell ref="AK10:AV10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L17" sqref="AL17:AO17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24" t="s">
        <v>77</v>
      </c>
      <c r="C1" s="24"/>
      <c r="E1" s="24"/>
      <c r="AO1" s="33" t="s">
        <v>95</v>
      </c>
    </row>
    <row r="2" spans="1:41">
      <c r="B2" s="23"/>
    </row>
    <row r="3" spans="1:41">
      <c r="B3" s="23" t="s">
        <v>87</v>
      </c>
      <c r="C3" s="23"/>
      <c r="E3" s="23"/>
    </row>
    <row r="4" spans="1:41">
      <c r="E4" s="23"/>
    </row>
    <row r="5" spans="1:41" ht="30" customHeight="1">
      <c r="A5" s="131" t="s">
        <v>113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</row>
    <row r="6" spans="1:41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</row>
    <row r="7" spans="1:41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</row>
    <row r="8" spans="1:41" s="36" customFormat="1" ht="18.75" customHeight="1">
      <c r="A8" s="35" t="s">
        <v>44</v>
      </c>
      <c r="B8" s="37" t="s">
        <v>102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</row>
    <row r="9" spans="1:41" s="36" customFormat="1" ht="18.75" customHeight="1">
      <c r="A9" s="35" t="s">
        <v>41</v>
      </c>
      <c r="B9" s="37" t="s">
        <v>127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</row>
    <row r="10" spans="1:41" s="36" customFormat="1" ht="18.75" customHeight="1">
      <c r="A10" s="35" t="s">
        <v>46</v>
      </c>
      <c r="B10" s="37" t="s">
        <v>103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</row>
    <row r="12" spans="1:41" ht="19.5" customHeight="1">
      <c r="A12" s="128" t="s">
        <v>0</v>
      </c>
      <c r="B12" s="128" t="s">
        <v>99</v>
      </c>
      <c r="C12" s="122" t="s">
        <v>101</v>
      </c>
      <c r="D12" s="123"/>
      <c r="E12" s="123"/>
      <c r="F12" s="123"/>
      <c r="G12" s="124"/>
      <c r="H12" s="128" t="s">
        <v>1</v>
      </c>
      <c r="I12" s="128"/>
      <c r="J12" s="128"/>
      <c r="K12" s="128" t="s">
        <v>80</v>
      </c>
      <c r="L12" s="128" t="s">
        <v>34</v>
      </c>
      <c r="M12" s="122" t="s">
        <v>48</v>
      </c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4"/>
      <c r="AK12" s="122" t="s">
        <v>124</v>
      </c>
      <c r="AL12" s="123"/>
      <c r="AM12" s="123"/>
      <c r="AN12" s="123"/>
      <c r="AO12" s="124"/>
    </row>
    <row r="13" spans="1:41" ht="15.75" customHeight="1">
      <c r="A13" s="128"/>
      <c r="B13" s="128"/>
      <c r="C13" s="125" t="s">
        <v>100</v>
      </c>
      <c r="D13" s="125" t="s">
        <v>5</v>
      </c>
      <c r="E13" s="125" t="s">
        <v>7</v>
      </c>
      <c r="F13" s="125" t="s">
        <v>97</v>
      </c>
      <c r="G13" s="125" t="s">
        <v>136</v>
      </c>
      <c r="H13" s="125" t="s">
        <v>2</v>
      </c>
      <c r="I13" s="125" t="s">
        <v>3</v>
      </c>
      <c r="J13" s="125" t="s">
        <v>94</v>
      </c>
      <c r="K13" s="128"/>
      <c r="L13" s="128"/>
      <c r="M13" s="122" t="s">
        <v>35</v>
      </c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8" t="s">
        <v>36</v>
      </c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2" t="s">
        <v>120</v>
      </c>
      <c r="AL13" s="123"/>
      <c r="AM13" s="123"/>
      <c r="AN13" s="124"/>
      <c r="AO13" s="22" t="s">
        <v>37</v>
      </c>
    </row>
    <row r="14" spans="1:41" ht="15.75" customHeight="1">
      <c r="A14" s="128"/>
      <c r="B14" s="128"/>
      <c r="C14" s="137"/>
      <c r="D14" s="137"/>
      <c r="E14" s="137"/>
      <c r="F14" s="137"/>
      <c r="G14" s="137"/>
      <c r="H14" s="137"/>
      <c r="I14" s="137"/>
      <c r="J14" s="137"/>
      <c r="K14" s="128"/>
      <c r="L14" s="128"/>
      <c r="M14" s="20">
        <v>1</v>
      </c>
      <c r="N14" s="20">
        <v>2</v>
      </c>
      <c r="O14" s="20">
        <v>3</v>
      </c>
      <c r="P14" s="20">
        <v>4</v>
      </c>
      <c r="Q14" s="20">
        <v>5</v>
      </c>
      <c r="R14" s="20">
        <v>6</v>
      </c>
      <c r="S14" s="20">
        <v>7</v>
      </c>
      <c r="T14" s="20">
        <v>8</v>
      </c>
      <c r="U14" s="20">
        <v>9</v>
      </c>
      <c r="V14" s="20">
        <v>10</v>
      </c>
      <c r="W14" s="20">
        <v>11</v>
      </c>
      <c r="X14" s="20">
        <v>12</v>
      </c>
      <c r="Y14" s="20">
        <v>1</v>
      </c>
      <c r="Z14" s="20">
        <v>2</v>
      </c>
      <c r="AA14" s="20">
        <v>3</v>
      </c>
      <c r="AB14" s="20">
        <v>4</v>
      </c>
      <c r="AC14" s="20">
        <v>5</v>
      </c>
      <c r="AD14" s="20">
        <v>6</v>
      </c>
      <c r="AE14" s="20">
        <v>7</v>
      </c>
      <c r="AF14" s="20">
        <v>8</v>
      </c>
      <c r="AG14" s="20">
        <v>9</v>
      </c>
      <c r="AH14" s="20">
        <v>10</v>
      </c>
      <c r="AI14" s="20">
        <v>11</v>
      </c>
      <c r="AJ14" s="20">
        <v>12</v>
      </c>
      <c r="AK14" s="138" t="s">
        <v>28</v>
      </c>
      <c r="AL14" s="140" t="s">
        <v>29</v>
      </c>
      <c r="AM14" s="140" t="s">
        <v>31</v>
      </c>
      <c r="AN14" s="142" t="s">
        <v>30</v>
      </c>
      <c r="AO14" s="125" t="s">
        <v>30</v>
      </c>
    </row>
    <row r="15" spans="1:41" ht="49.5" customHeight="1">
      <c r="A15" s="128"/>
      <c r="B15" s="128"/>
      <c r="C15" s="126"/>
      <c r="D15" s="126"/>
      <c r="E15" s="126"/>
      <c r="F15" s="126"/>
      <c r="G15" s="126"/>
      <c r="H15" s="126"/>
      <c r="I15" s="126"/>
      <c r="J15" s="126"/>
      <c r="K15" s="128"/>
      <c r="L15" s="128"/>
      <c r="M15" s="20">
        <v>1</v>
      </c>
      <c r="N15" s="20"/>
      <c r="O15" s="20"/>
      <c r="P15" s="20">
        <v>2</v>
      </c>
      <c r="Q15" s="20"/>
      <c r="R15" s="20"/>
      <c r="S15" s="20">
        <v>3</v>
      </c>
      <c r="T15" s="20"/>
      <c r="U15" s="20"/>
      <c r="V15" s="20">
        <v>4</v>
      </c>
      <c r="W15" s="20"/>
      <c r="X15" s="20"/>
      <c r="Y15" s="20">
        <v>5</v>
      </c>
      <c r="Z15" s="20"/>
      <c r="AA15" s="20"/>
      <c r="AB15" s="20">
        <v>6</v>
      </c>
      <c r="AC15" s="20"/>
      <c r="AD15" s="20"/>
      <c r="AE15" s="20">
        <v>7</v>
      </c>
      <c r="AF15" s="20"/>
      <c r="AG15" s="20"/>
      <c r="AH15" s="20">
        <v>8</v>
      </c>
      <c r="AI15" s="20"/>
      <c r="AJ15" s="20"/>
      <c r="AK15" s="139"/>
      <c r="AL15" s="141"/>
      <c r="AM15" s="141"/>
      <c r="AN15" s="143"/>
      <c r="AO15" s="126"/>
    </row>
    <row r="16" spans="1:41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134">
        <v>13</v>
      </c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6"/>
      <c r="AK16" s="6">
        <v>14</v>
      </c>
      <c r="AL16" s="6">
        <v>15</v>
      </c>
      <c r="AM16" s="6">
        <v>16</v>
      </c>
      <c r="AN16" s="6">
        <v>17</v>
      </c>
      <c r="AO16" s="6">
        <v>18</v>
      </c>
    </row>
    <row r="17" spans="1:41" ht="20.25" customHeight="1">
      <c r="A17" s="127">
        <v>1</v>
      </c>
      <c r="B17" s="129" t="s">
        <v>4</v>
      </c>
      <c r="C17" s="130" t="s">
        <v>6</v>
      </c>
      <c r="D17" s="127" t="s">
        <v>9</v>
      </c>
      <c r="E17" s="127" t="s">
        <v>8</v>
      </c>
      <c r="F17" s="127">
        <v>1</v>
      </c>
      <c r="G17" s="127">
        <v>2014</v>
      </c>
      <c r="H17" s="129" t="s">
        <v>17</v>
      </c>
      <c r="I17" s="127">
        <v>15</v>
      </c>
      <c r="J17" s="127" t="s">
        <v>78</v>
      </c>
      <c r="K17" s="27">
        <v>12</v>
      </c>
      <c r="L17" s="27">
        <f t="shared" ref="L17:L30" si="0">COUNTA(M17:AJ17)</f>
        <v>2</v>
      </c>
      <c r="M17" s="41" t="s">
        <v>32</v>
      </c>
      <c r="N17" s="41"/>
      <c r="O17" s="41"/>
      <c r="P17" s="41"/>
      <c r="Q17" s="41"/>
      <c r="R17" s="41"/>
      <c r="S17" s="42"/>
      <c r="T17" s="41"/>
      <c r="U17" s="41"/>
      <c r="V17" s="41"/>
      <c r="W17" s="41"/>
      <c r="X17" s="41"/>
      <c r="Y17" s="41" t="s">
        <v>32</v>
      </c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29">
        <v>65</v>
      </c>
      <c r="AL17" s="29">
        <f>AK17*F17</f>
        <v>65</v>
      </c>
      <c r="AM17" s="29">
        <f>AL17*0.23</f>
        <v>14.950000000000001</v>
      </c>
      <c r="AN17" s="29">
        <f>AL17+AM17</f>
        <v>79.95</v>
      </c>
      <c r="AO17" s="29">
        <f>AN17*L17</f>
        <v>159.9</v>
      </c>
    </row>
    <row r="18" spans="1:41" ht="20.25" customHeight="1">
      <c r="A18" s="127"/>
      <c r="B18" s="129"/>
      <c r="C18" s="130"/>
      <c r="D18" s="127"/>
      <c r="E18" s="127"/>
      <c r="F18" s="127"/>
      <c r="G18" s="127"/>
      <c r="H18" s="129"/>
      <c r="I18" s="127"/>
      <c r="J18" s="127"/>
      <c r="K18" s="27">
        <v>3</v>
      </c>
      <c r="L18" s="27">
        <f t="shared" si="0"/>
        <v>6</v>
      </c>
      <c r="M18" s="41"/>
      <c r="N18" s="41"/>
      <c r="O18" s="41"/>
      <c r="P18" s="41" t="s">
        <v>32</v>
      </c>
      <c r="Q18" s="41"/>
      <c r="R18" s="41"/>
      <c r="S18" s="42" t="s">
        <v>32</v>
      </c>
      <c r="T18" s="41"/>
      <c r="U18" s="41"/>
      <c r="V18" s="41" t="s">
        <v>32</v>
      </c>
      <c r="W18" s="41"/>
      <c r="X18" s="41"/>
      <c r="Y18" s="41"/>
      <c r="Z18" s="41"/>
      <c r="AA18" s="41"/>
      <c r="AB18" s="41" t="s">
        <v>32</v>
      </c>
      <c r="AC18" s="41"/>
      <c r="AD18" s="41"/>
      <c r="AE18" s="41" t="s">
        <v>32</v>
      </c>
      <c r="AF18" s="41"/>
      <c r="AG18" s="41"/>
      <c r="AH18" s="41" t="s">
        <v>32</v>
      </c>
      <c r="AI18" s="41"/>
      <c r="AJ18" s="41"/>
      <c r="AK18" s="29">
        <v>55</v>
      </c>
      <c r="AL18" s="29">
        <f>AK18*F17</f>
        <v>55</v>
      </c>
      <c r="AM18" s="29">
        <f>AL18*0.23</f>
        <v>12.65</v>
      </c>
      <c r="AN18" s="29">
        <f>AL18+AM18</f>
        <v>67.650000000000006</v>
      </c>
      <c r="AO18" s="29">
        <f t="shared" ref="AO18:AO31" si="1">AN18*L18</f>
        <v>405.90000000000003</v>
      </c>
    </row>
    <row r="19" spans="1:41" ht="20.25" customHeight="1">
      <c r="A19" s="27">
        <v>2</v>
      </c>
      <c r="B19" s="129"/>
      <c r="C19" s="28" t="s">
        <v>10</v>
      </c>
      <c r="D19" s="27" t="s">
        <v>11</v>
      </c>
      <c r="E19" s="27" t="s">
        <v>8</v>
      </c>
      <c r="F19" s="27">
        <v>23</v>
      </c>
      <c r="G19" s="27">
        <v>2014</v>
      </c>
      <c r="H19" s="30" t="s">
        <v>17</v>
      </c>
      <c r="I19" s="27">
        <v>15</v>
      </c>
      <c r="J19" s="27" t="s">
        <v>78</v>
      </c>
      <c r="K19" s="27">
        <v>3</v>
      </c>
      <c r="L19" s="27">
        <f t="shared" si="0"/>
        <v>8</v>
      </c>
      <c r="M19" s="41" t="s">
        <v>32</v>
      </c>
      <c r="N19" s="41"/>
      <c r="O19" s="41"/>
      <c r="P19" s="41" t="s">
        <v>32</v>
      </c>
      <c r="Q19" s="41"/>
      <c r="R19" s="41"/>
      <c r="S19" s="42" t="s">
        <v>32</v>
      </c>
      <c r="T19" s="41"/>
      <c r="U19" s="41"/>
      <c r="V19" s="41" t="s">
        <v>32</v>
      </c>
      <c r="W19" s="41"/>
      <c r="X19" s="41"/>
      <c r="Y19" s="41" t="s">
        <v>32</v>
      </c>
      <c r="Z19" s="41"/>
      <c r="AA19" s="41"/>
      <c r="AB19" s="41" t="s">
        <v>32</v>
      </c>
      <c r="AC19" s="41"/>
      <c r="AD19" s="41"/>
      <c r="AE19" s="41" t="s">
        <v>32</v>
      </c>
      <c r="AF19" s="41"/>
      <c r="AG19" s="41"/>
      <c r="AH19" s="41" t="s">
        <v>32</v>
      </c>
      <c r="AI19" s="41"/>
      <c r="AJ19" s="41"/>
      <c r="AK19" s="31">
        <v>24</v>
      </c>
      <c r="AL19" s="31">
        <f>AK19*F19</f>
        <v>552</v>
      </c>
      <c r="AM19" s="31">
        <f>AL19*0.23</f>
        <v>126.96000000000001</v>
      </c>
      <c r="AN19" s="31">
        <f>AL19+AM19</f>
        <v>678.96</v>
      </c>
      <c r="AO19" s="29">
        <f t="shared" si="1"/>
        <v>5431.68</v>
      </c>
    </row>
    <row r="20" spans="1:41" ht="20.25" customHeight="1">
      <c r="A20" s="27">
        <v>3</v>
      </c>
      <c r="B20" s="129"/>
      <c r="C20" s="28" t="s">
        <v>26</v>
      </c>
      <c r="D20" s="27" t="s">
        <v>27</v>
      </c>
      <c r="E20" s="27" t="s">
        <v>8</v>
      </c>
      <c r="F20" s="27">
        <v>21</v>
      </c>
      <c r="G20" s="27">
        <v>2014</v>
      </c>
      <c r="H20" s="30" t="s">
        <v>17</v>
      </c>
      <c r="I20" s="27">
        <v>15</v>
      </c>
      <c r="J20" s="27" t="s">
        <v>78</v>
      </c>
      <c r="K20" s="27">
        <v>3</v>
      </c>
      <c r="L20" s="27">
        <f t="shared" si="0"/>
        <v>8</v>
      </c>
      <c r="M20" s="41" t="s">
        <v>32</v>
      </c>
      <c r="N20" s="41"/>
      <c r="O20" s="41"/>
      <c r="P20" s="41" t="s">
        <v>32</v>
      </c>
      <c r="Q20" s="41"/>
      <c r="R20" s="41"/>
      <c r="S20" s="42" t="s">
        <v>32</v>
      </c>
      <c r="T20" s="41"/>
      <c r="U20" s="41"/>
      <c r="V20" s="41" t="s">
        <v>32</v>
      </c>
      <c r="W20" s="41"/>
      <c r="X20" s="41"/>
      <c r="Y20" s="41" t="s">
        <v>32</v>
      </c>
      <c r="Z20" s="41"/>
      <c r="AA20" s="41"/>
      <c r="AB20" s="41" t="s">
        <v>32</v>
      </c>
      <c r="AC20" s="41"/>
      <c r="AD20" s="41"/>
      <c r="AE20" s="41" t="s">
        <v>32</v>
      </c>
      <c r="AF20" s="41"/>
      <c r="AG20" s="41"/>
      <c r="AH20" s="41" t="s">
        <v>32</v>
      </c>
      <c r="AI20" s="41"/>
      <c r="AJ20" s="41"/>
      <c r="AK20" s="31">
        <v>36</v>
      </c>
      <c r="AL20" s="31">
        <f t="shared" ref="AL20:AL24" si="2">AK20*F20</f>
        <v>756</v>
      </c>
      <c r="AM20" s="31">
        <f t="shared" ref="AM20:AM24" si="3">AL20*0.23</f>
        <v>173.88</v>
      </c>
      <c r="AN20" s="31">
        <f t="shared" ref="AN20:AN24" si="4">AL20+AM20</f>
        <v>929.88</v>
      </c>
      <c r="AO20" s="29">
        <f t="shared" si="1"/>
        <v>7439.04</v>
      </c>
    </row>
    <row r="21" spans="1:41" ht="20.25" customHeight="1">
      <c r="A21" s="27">
        <v>4</v>
      </c>
      <c r="B21" s="129"/>
      <c r="C21" s="28" t="s">
        <v>26</v>
      </c>
      <c r="D21" s="27" t="s">
        <v>27</v>
      </c>
      <c r="E21" s="27" t="s">
        <v>8</v>
      </c>
      <c r="F21" s="27">
        <v>14</v>
      </c>
      <c r="G21" s="27">
        <v>2014</v>
      </c>
      <c r="H21" s="30" t="s">
        <v>17</v>
      </c>
      <c r="I21" s="27">
        <v>15</v>
      </c>
      <c r="J21" s="27" t="s">
        <v>78</v>
      </c>
      <c r="K21" s="27">
        <v>3</v>
      </c>
      <c r="L21" s="27">
        <f t="shared" si="0"/>
        <v>8</v>
      </c>
      <c r="M21" s="41" t="s">
        <v>32</v>
      </c>
      <c r="N21" s="41"/>
      <c r="O21" s="41"/>
      <c r="P21" s="41" t="s">
        <v>32</v>
      </c>
      <c r="Q21" s="41"/>
      <c r="R21" s="41"/>
      <c r="S21" s="42" t="s">
        <v>32</v>
      </c>
      <c r="T21" s="41"/>
      <c r="U21" s="41"/>
      <c r="V21" s="41" t="s">
        <v>32</v>
      </c>
      <c r="W21" s="41"/>
      <c r="X21" s="41"/>
      <c r="Y21" s="41" t="s">
        <v>32</v>
      </c>
      <c r="Z21" s="41"/>
      <c r="AA21" s="41"/>
      <c r="AB21" s="41" t="s">
        <v>32</v>
      </c>
      <c r="AC21" s="41"/>
      <c r="AD21" s="41"/>
      <c r="AE21" s="41" t="s">
        <v>32</v>
      </c>
      <c r="AF21" s="41"/>
      <c r="AG21" s="41"/>
      <c r="AH21" s="41" t="s">
        <v>32</v>
      </c>
      <c r="AI21" s="41"/>
      <c r="AJ21" s="41"/>
      <c r="AK21" s="31">
        <v>36</v>
      </c>
      <c r="AL21" s="31">
        <f t="shared" si="2"/>
        <v>504</v>
      </c>
      <c r="AM21" s="31">
        <f t="shared" si="3"/>
        <v>115.92</v>
      </c>
      <c r="AN21" s="31">
        <f t="shared" si="4"/>
        <v>619.91999999999996</v>
      </c>
      <c r="AO21" s="29">
        <f t="shared" si="1"/>
        <v>4959.3599999999997</v>
      </c>
    </row>
    <row r="22" spans="1:41" ht="20.25" customHeight="1">
      <c r="A22" s="27">
        <v>5</v>
      </c>
      <c r="B22" s="129"/>
      <c r="C22" s="28" t="s">
        <v>12</v>
      </c>
      <c r="D22" s="27" t="s">
        <v>13</v>
      </c>
      <c r="E22" s="27" t="s">
        <v>8</v>
      </c>
      <c r="F22" s="27">
        <v>11</v>
      </c>
      <c r="G22" s="27">
        <v>2014</v>
      </c>
      <c r="H22" s="30" t="s">
        <v>17</v>
      </c>
      <c r="I22" s="27">
        <v>15</v>
      </c>
      <c r="J22" s="27" t="s">
        <v>78</v>
      </c>
      <c r="K22" s="27">
        <v>6</v>
      </c>
      <c r="L22" s="27">
        <f t="shared" si="0"/>
        <v>4</v>
      </c>
      <c r="M22" s="41" t="s">
        <v>32</v>
      </c>
      <c r="N22" s="41"/>
      <c r="O22" s="41"/>
      <c r="P22" s="41"/>
      <c r="Q22" s="41"/>
      <c r="R22" s="41"/>
      <c r="S22" s="42" t="s">
        <v>32</v>
      </c>
      <c r="T22" s="41"/>
      <c r="U22" s="41"/>
      <c r="V22" s="41"/>
      <c r="W22" s="41"/>
      <c r="X22" s="41"/>
      <c r="Y22" s="41" t="s">
        <v>32</v>
      </c>
      <c r="Z22" s="41"/>
      <c r="AA22" s="41"/>
      <c r="AB22" s="41"/>
      <c r="AC22" s="41"/>
      <c r="AD22" s="41"/>
      <c r="AE22" s="41" t="s">
        <v>32</v>
      </c>
      <c r="AF22" s="41"/>
      <c r="AG22" s="41"/>
      <c r="AH22" s="41"/>
      <c r="AI22" s="41"/>
      <c r="AJ22" s="41"/>
      <c r="AK22" s="31">
        <v>12</v>
      </c>
      <c r="AL22" s="31">
        <f t="shared" si="2"/>
        <v>132</v>
      </c>
      <c r="AM22" s="31">
        <f t="shared" si="3"/>
        <v>30.360000000000003</v>
      </c>
      <c r="AN22" s="31">
        <f t="shared" si="4"/>
        <v>162.36000000000001</v>
      </c>
      <c r="AO22" s="29">
        <f t="shared" si="1"/>
        <v>649.44000000000005</v>
      </c>
    </row>
    <row r="23" spans="1:41" ht="20.25" customHeight="1">
      <c r="A23" s="27">
        <v>6</v>
      </c>
      <c r="B23" s="129"/>
      <c r="C23" s="28" t="s">
        <v>33</v>
      </c>
      <c r="D23" s="27" t="s">
        <v>14</v>
      </c>
      <c r="E23" s="27" t="s">
        <v>8</v>
      </c>
      <c r="F23" s="27">
        <v>1</v>
      </c>
      <c r="G23" s="27">
        <v>2014</v>
      </c>
      <c r="H23" s="30" t="s">
        <v>17</v>
      </c>
      <c r="I23" s="27">
        <v>15</v>
      </c>
      <c r="J23" s="27" t="s">
        <v>78</v>
      </c>
      <c r="K23" s="27">
        <v>6</v>
      </c>
      <c r="L23" s="27">
        <f t="shared" si="0"/>
        <v>4</v>
      </c>
      <c r="M23" s="41" t="s">
        <v>32</v>
      </c>
      <c r="N23" s="41"/>
      <c r="O23" s="41"/>
      <c r="P23" s="41"/>
      <c r="Q23" s="41"/>
      <c r="R23" s="41"/>
      <c r="S23" s="42" t="s">
        <v>32</v>
      </c>
      <c r="T23" s="41"/>
      <c r="U23" s="41"/>
      <c r="V23" s="41"/>
      <c r="W23" s="41"/>
      <c r="X23" s="41"/>
      <c r="Y23" s="41" t="s">
        <v>32</v>
      </c>
      <c r="Z23" s="41"/>
      <c r="AA23" s="41"/>
      <c r="AB23" s="41"/>
      <c r="AC23" s="41"/>
      <c r="AD23" s="41"/>
      <c r="AE23" s="41" t="s">
        <v>32</v>
      </c>
      <c r="AF23" s="41"/>
      <c r="AG23" s="41"/>
      <c r="AH23" s="41"/>
      <c r="AI23" s="41"/>
      <c r="AJ23" s="41"/>
      <c r="AK23" s="31">
        <v>33</v>
      </c>
      <c r="AL23" s="31">
        <f t="shared" si="2"/>
        <v>33</v>
      </c>
      <c r="AM23" s="31">
        <f t="shared" si="3"/>
        <v>7.5900000000000007</v>
      </c>
      <c r="AN23" s="31">
        <f t="shared" si="4"/>
        <v>40.590000000000003</v>
      </c>
      <c r="AO23" s="29">
        <f t="shared" si="1"/>
        <v>162.36000000000001</v>
      </c>
    </row>
    <row r="24" spans="1:41" ht="20.25" customHeight="1">
      <c r="A24" s="27">
        <v>7</v>
      </c>
      <c r="B24" s="129"/>
      <c r="C24" s="28" t="s">
        <v>15</v>
      </c>
      <c r="D24" s="27" t="s">
        <v>16</v>
      </c>
      <c r="E24" s="27" t="s">
        <v>8</v>
      </c>
      <c r="F24" s="27">
        <v>4</v>
      </c>
      <c r="G24" s="27">
        <v>2014</v>
      </c>
      <c r="H24" s="30" t="s">
        <v>17</v>
      </c>
      <c r="I24" s="27">
        <v>15</v>
      </c>
      <c r="J24" s="27" t="s">
        <v>78</v>
      </c>
      <c r="K24" s="27">
        <v>6</v>
      </c>
      <c r="L24" s="27">
        <f t="shared" si="0"/>
        <v>4</v>
      </c>
      <c r="M24" s="41" t="s">
        <v>32</v>
      </c>
      <c r="N24" s="41"/>
      <c r="O24" s="41"/>
      <c r="P24" s="41"/>
      <c r="Q24" s="41"/>
      <c r="R24" s="41"/>
      <c r="S24" s="42" t="s">
        <v>32</v>
      </c>
      <c r="T24" s="41"/>
      <c r="U24" s="41"/>
      <c r="V24" s="41"/>
      <c r="W24" s="41"/>
      <c r="X24" s="41"/>
      <c r="Y24" s="41" t="s">
        <v>32</v>
      </c>
      <c r="Z24" s="41"/>
      <c r="AA24" s="41"/>
      <c r="AB24" s="41"/>
      <c r="AC24" s="41"/>
      <c r="AD24" s="41"/>
      <c r="AE24" s="41" t="s">
        <v>32</v>
      </c>
      <c r="AF24" s="41"/>
      <c r="AG24" s="41"/>
      <c r="AH24" s="41"/>
      <c r="AI24" s="41"/>
      <c r="AJ24" s="41"/>
      <c r="AK24" s="31">
        <v>40</v>
      </c>
      <c r="AL24" s="31">
        <f t="shared" si="2"/>
        <v>160</v>
      </c>
      <c r="AM24" s="31">
        <f t="shared" si="3"/>
        <v>36.800000000000004</v>
      </c>
      <c r="AN24" s="31">
        <f t="shared" si="4"/>
        <v>196.8</v>
      </c>
      <c r="AO24" s="29">
        <f t="shared" si="1"/>
        <v>787.2</v>
      </c>
    </row>
    <row r="25" spans="1:41" ht="20.25" customHeight="1">
      <c r="A25" s="127">
        <v>8</v>
      </c>
      <c r="B25" s="129" t="s">
        <v>4</v>
      </c>
      <c r="C25" s="130" t="s">
        <v>6</v>
      </c>
      <c r="D25" s="127" t="s">
        <v>9</v>
      </c>
      <c r="E25" s="127" t="s">
        <v>8</v>
      </c>
      <c r="F25" s="127">
        <v>1</v>
      </c>
      <c r="G25" s="127">
        <v>2010</v>
      </c>
      <c r="H25" s="129" t="s">
        <v>17</v>
      </c>
      <c r="I25" s="127">
        <v>13</v>
      </c>
      <c r="J25" s="127" t="s">
        <v>78</v>
      </c>
      <c r="K25" s="27">
        <v>12</v>
      </c>
      <c r="L25" s="27">
        <f t="shared" si="0"/>
        <v>2</v>
      </c>
      <c r="M25" s="41" t="s">
        <v>32</v>
      </c>
      <c r="N25" s="41"/>
      <c r="O25" s="41"/>
      <c r="P25" s="41"/>
      <c r="Q25" s="41"/>
      <c r="R25" s="41"/>
      <c r="S25" s="42"/>
      <c r="T25" s="41"/>
      <c r="U25" s="41"/>
      <c r="V25" s="41"/>
      <c r="W25" s="41"/>
      <c r="X25" s="41"/>
      <c r="Y25" s="41" t="s">
        <v>32</v>
      </c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29">
        <v>65</v>
      </c>
      <c r="AL25" s="29">
        <f>AK25*F25</f>
        <v>65</v>
      </c>
      <c r="AM25" s="29">
        <f>AL25*0.23</f>
        <v>14.950000000000001</v>
      </c>
      <c r="AN25" s="29">
        <f>AL25+AM25</f>
        <v>79.95</v>
      </c>
      <c r="AO25" s="29">
        <f t="shared" si="1"/>
        <v>159.9</v>
      </c>
    </row>
    <row r="26" spans="1:41" ht="20.25" customHeight="1">
      <c r="A26" s="127"/>
      <c r="B26" s="129"/>
      <c r="C26" s="130"/>
      <c r="D26" s="127"/>
      <c r="E26" s="127"/>
      <c r="F26" s="127"/>
      <c r="G26" s="127"/>
      <c r="H26" s="129"/>
      <c r="I26" s="127"/>
      <c r="J26" s="127"/>
      <c r="K26" s="27">
        <v>3</v>
      </c>
      <c r="L26" s="27">
        <f t="shared" si="0"/>
        <v>6</v>
      </c>
      <c r="M26" s="41"/>
      <c r="N26" s="41"/>
      <c r="O26" s="41"/>
      <c r="P26" s="41" t="s">
        <v>32</v>
      </c>
      <c r="Q26" s="41"/>
      <c r="R26" s="41"/>
      <c r="S26" s="42" t="s">
        <v>32</v>
      </c>
      <c r="T26" s="41"/>
      <c r="U26" s="41"/>
      <c r="V26" s="41" t="s">
        <v>32</v>
      </c>
      <c r="W26" s="41"/>
      <c r="X26" s="41"/>
      <c r="Y26" s="41"/>
      <c r="Z26" s="41"/>
      <c r="AA26" s="41"/>
      <c r="AB26" s="41" t="s">
        <v>32</v>
      </c>
      <c r="AC26" s="41"/>
      <c r="AD26" s="41"/>
      <c r="AE26" s="41" t="s">
        <v>32</v>
      </c>
      <c r="AF26" s="41"/>
      <c r="AG26" s="41"/>
      <c r="AH26" s="41" t="s">
        <v>32</v>
      </c>
      <c r="AI26" s="41"/>
      <c r="AJ26" s="41"/>
      <c r="AK26" s="29">
        <v>55</v>
      </c>
      <c r="AL26" s="29">
        <f>AK26*F25</f>
        <v>55</v>
      </c>
      <c r="AM26" s="29">
        <f>AL26*0.23</f>
        <v>12.65</v>
      </c>
      <c r="AN26" s="29">
        <f>AL26+AM26</f>
        <v>67.650000000000006</v>
      </c>
      <c r="AO26" s="29">
        <f t="shared" si="1"/>
        <v>405.90000000000003</v>
      </c>
    </row>
    <row r="27" spans="1:41" ht="20.25" customHeight="1">
      <c r="A27" s="27">
        <v>9</v>
      </c>
      <c r="B27" s="129"/>
      <c r="C27" s="28" t="s">
        <v>10</v>
      </c>
      <c r="D27" s="27" t="s">
        <v>11</v>
      </c>
      <c r="E27" s="27" t="s">
        <v>8</v>
      </c>
      <c r="F27" s="27">
        <v>18</v>
      </c>
      <c r="G27" s="27">
        <v>2010</v>
      </c>
      <c r="H27" s="30" t="s">
        <v>17</v>
      </c>
      <c r="I27" s="27">
        <v>13</v>
      </c>
      <c r="J27" s="27" t="s">
        <v>78</v>
      </c>
      <c r="K27" s="27">
        <v>3</v>
      </c>
      <c r="L27" s="27">
        <f t="shared" si="0"/>
        <v>8</v>
      </c>
      <c r="M27" s="41" t="s">
        <v>32</v>
      </c>
      <c r="N27" s="41"/>
      <c r="O27" s="41"/>
      <c r="P27" s="41" t="s">
        <v>32</v>
      </c>
      <c r="Q27" s="41"/>
      <c r="R27" s="41"/>
      <c r="S27" s="42" t="s">
        <v>32</v>
      </c>
      <c r="T27" s="41"/>
      <c r="U27" s="41"/>
      <c r="V27" s="41" t="s">
        <v>32</v>
      </c>
      <c r="W27" s="41"/>
      <c r="X27" s="41"/>
      <c r="Y27" s="41" t="s">
        <v>32</v>
      </c>
      <c r="Z27" s="41"/>
      <c r="AA27" s="41"/>
      <c r="AB27" s="41" t="s">
        <v>32</v>
      </c>
      <c r="AC27" s="41"/>
      <c r="AD27" s="41"/>
      <c r="AE27" s="41" t="s">
        <v>32</v>
      </c>
      <c r="AF27" s="41"/>
      <c r="AG27" s="41"/>
      <c r="AH27" s="41" t="s">
        <v>32</v>
      </c>
      <c r="AI27" s="41"/>
      <c r="AJ27" s="41"/>
      <c r="AK27" s="31">
        <v>24</v>
      </c>
      <c r="AL27" s="31">
        <f t="shared" ref="AL27:AL31" si="5">AK27*F27</f>
        <v>432</v>
      </c>
      <c r="AM27" s="31">
        <f>AL27*0.23</f>
        <v>99.36</v>
      </c>
      <c r="AN27" s="31">
        <f>AL27+AM27</f>
        <v>531.36</v>
      </c>
      <c r="AO27" s="29">
        <f t="shared" si="1"/>
        <v>4250.88</v>
      </c>
    </row>
    <row r="28" spans="1:41" ht="20.25" customHeight="1">
      <c r="A28" s="27">
        <v>10</v>
      </c>
      <c r="B28" s="129"/>
      <c r="C28" s="28" t="s">
        <v>26</v>
      </c>
      <c r="D28" s="27" t="s">
        <v>27</v>
      </c>
      <c r="E28" s="27" t="s">
        <v>8</v>
      </c>
      <c r="F28" s="27">
        <v>2</v>
      </c>
      <c r="G28" s="27">
        <v>2010</v>
      </c>
      <c r="H28" s="30" t="s">
        <v>17</v>
      </c>
      <c r="I28" s="27">
        <v>13</v>
      </c>
      <c r="J28" s="27" t="s">
        <v>78</v>
      </c>
      <c r="K28" s="27">
        <v>3</v>
      </c>
      <c r="L28" s="27">
        <f t="shared" si="0"/>
        <v>8</v>
      </c>
      <c r="M28" s="41" t="s">
        <v>32</v>
      </c>
      <c r="N28" s="41"/>
      <c r="O28" s="41"/>
      <c r="P28" s="41" t="s">
        <v>32</v>
      </c>
      <c r="Q28" s="41"/>
      <c r="R28" s="41"/>
      <c r="S28" s="42" t="s">
        <v>32</v>
      </c>
      <c r="T28" s="41"/>
      <c r="U28" s="41"/>
      <c r="V28" s="41" t="s">
        <v>32</v>
      </c>
      <c r="W28" s="41"/>
      <c r="X28" s="41"/>
      <c r="Y28" s="41" t="s">
        <v>32</v>
      </c>
      <c r="Z28" s="41"/>
      <c r="AA28" s="41"/>
      <c r="AB28" s="41" t="s">
        <v>32</v>
      </c>
      <c r="AC28" s="41"/>
      <c r="AD28" s="41"/>
      <c r="AE28" s="41" t="s">
        <v>32</v>
      </c>
      <c r="AF28" s="41"/>
      <c r="AG28" s="41"/>
      <c r="AH28" s="41" t="s">
        <v>32</v>
      </c>
      <c r="AI28" s="41"/>
      <c r="AJ28" s="41"/>
      <c r="AK28" s="31">
        <v>36</v>
      </c>
      <c r="AL28" s="31">
        <f t="shared" si="5"/>
        <v>72</v>
      </c>
      <c r="AM28" s="31">
        <f t="shared" ref="AM28:AM31" si="6">AL28*0.23</f>
        <v>16.560000000000002</v>
      </c>
      <c r="AN28" s="31">
        <f t="shared" ref="AN28:AN31" si="7">AL28+AM28</f>
        <v>88.56</v>
      </c>
      <c r="AO28" s="29">
        <f t="shared" si="1"/>
        <v>708.48</v>
      </c>
    </row>
    <row r="29" spans="1:41" ht="20.25" customHeight="1">
      <c r="A29" s="27">
        <v>11</v>
      </c>
      <c r="B29" s="129"/>
      <c r="C29" s="28" t="s">
        <v>12</v>
      </c>
      <c r="D29" s="27" t="s">
        <v>13</v>
      </c>
      <c r="E29" s="27" t="s">
        <v>8</v>
      </c>
      <c r="F29" s="27">
        <v>10</v>
      </c>
      <c r="G29" s="27">
        <v>2010</v>
      </c>
      <c r="H29" s="30" t="s">
        <v>17</v>
      </c>
      <c r="I29" s="27">
        <v>13</v>
      </c>
      <c r="J29" s="27" t="s">
        <v>78</v>
      </c>
      <c r="K29" s="27">
        <v>3</v>
      </c>
      <c r="L29" s="27">
        <f t="shared" si="0"/>
        <v>8</v>
      </c>
      <c r="M29" s="41" t="s">
        <v>32</v>
      </c>
      <c r="N29" s="41"/>
      <c r="O29" s="41"/>
      <c r="P29" s="41" t="s">
        <v>32</v>
      </c>
      <c r="Q29" s="41"/>
      <c r="R29" s="41"/>
      <c r="S29" s="42" t="s">
        <v>32</v>
      </c>
      <c r="T29" s="41"/>
      <c r="U29" s="41"/>
      <c r="V29" s="41" t="s">
        <v>32</v>
      </c>
      <c r="W29" s="41"/>
      <c r="X29" s="41"/>
      <c r="Y29" s="41" t="s">
        <v>32</v>
      </c>
      <c r="Z29" s="41"/>
      <c r="AA29" s="41"/>
      <c r="AB29" s="41" t="s">
        <v>32</v>
      </c>
      <c r="AC29" s="41"/>
      <c r="AD29" s="41"/>
      <c r="AE29" s="41" t="s">
        <v>32</v>
      </c>
      <c r="AF29" s="41"/>
      <c r="AG29" s="41"/>
      <c r="AH29" s="41" t="s">
        <v>32</v>
      </c>
      <c r="AI29" s="41"/>
      <c r="AJ29" s="41"/>
      <c r="AK29" s="31">
        <v>12</v>
      </c>
      <c r="AL29" s="31">
        <f t="shared" si="5"/>
        <v>120</v>
      </c>
      <c r="AM29" s="31">
        <f t="shared" si="6"/>
        <v>27.6</v>
      </c>
      <c r="AN29" s="31">
        <f t="shared" si="7"/>
        <v>147.6</v>
      </c>
      <c r="AO29" s="29">
        <f t="shared" si="1"/>
        <v>1180.8</v>
      </c>
    </row>
    <row r="30" spans="1:41" ht="20.25" customHeight="1">
      <c r="A30" s="27">
        <v>12</v>
      </c>
      <c r="B30" s="129"/>
      <c r="C30" s="28" t="s">
        <v>33</v>
      </c>
      <c r="D30" s="27" t="s">
        <v>14</v>
      </c>
      <c r="E30" s="27" t="s">
        <v>8</v>
      </c>
      <c r="F30" s="27">
        <v>1</v>
      </c>
      <c r="G30" s="27">
        <v>2010</v>
      </c>
      <c r="H30" s="30" t="s">
        <v>17</v>
      </c>
      <c r="I30" s="27">
        <v>13</v>
      </c>
      <c r="J30" s="27" t="s">
        <v>78</v>
      </c>
      <c r="K30" s="27">
        <v>6</v>
      </c>
      <c r="L30" s="27">
        <f t="shared" si="0"/>
        <v>4</v>
      </c>
      <c r="M30" s="41" t="s">
        <v>32</v>
      </c>
      <c r="N30" s="41"/>
      <c r="O30" s="41"/>
      <c r="P30" s="41"/>
      <c r="Q30" s="41"/>
      <c r="R30" s="41"/>
      <c r="S30" s="42" t="s">
        <v>32</v>
      </c>
      <c r="T30" s="41"/>
      <c r="U30" s="41"/>
      <c r="V30" s="41"/>
      <c r="W30" s="41"/>
      <c r="X30" s="41"/>
      <c r="Y30" s="41" t="s">
        <v>32</v>
      </c>
      <c r="Z30" s="41"/>
      <c r="AA30" s="41"/>
      <c r="AB30" s="41"/>
      <c r="AC30" s="41"/>
      <c r="AD30" s="41"/>
      <c r="AE30" s="41" t="s">
        <v>32</v>
      </c>
      <c r="AF30" s="41"/>
      <c r="AG30" s="41"/>
      <c r="AH30" s="41"/>
      <c r="AI30" s="41"/>
      <c r="AJ30" s="41"/>
      <c r="AK30" s="31">
        <v>33</v>
      </c>
      <c r="AL30" s="31">
        <f t="shared" si="5"/>
        <v>33</v>
      </c>
      <c r="AM30" s="31">
        <f t="shared" si="6"/>
        <v>7.5900000000000007</v>
      </c>
      <c r="AN30" s="31">
        <f t="shared" si="7"/>
        <v>40.590000000000003</v>
      </c>
      <c r="AO30" s="29">
        <f t="shared" si="1"/>
        <v>162.36000000000001</v>
      </c>
    </row>
    <row r="31" spans="1:41" ht="20.25" customHeight="1">
      <c r="A31" s="27">
        <v>13</v>
      </c>
      <c r="B31" s="129"/>
      <c r="C31" s="28" t="s">
        <v>15</v>
      </c>
      <c r="D31" s="27" t="s">
        <v>16</v>
      </c>
      <c r="E31" s="27" t="s">
        <v>8</v>
      </c>
      <c r="F31" s="27">
        <v>2</v>
      </c>
      <c r="G31" s="27">
        <v>2010</v>
      </c>
      <c r="H31" s="30" t="s">
        <v>17</v>
      </c>
      <c r="I31" s="27">
        <v>13</v>
      </c>
      <c r="J31" s="27" t="s">
        <v>78</v>
      </c>
      <c r="K31" s="27">
        <v>6</v>
      </c>
      <c r="L31" s="27">
        <f>COUNTA(M31:AJ31)</f>
        <v>4</v>
      </c>
      <c r="M31" s="41" t="s">
        <v>32</v>
      </c>
      <c r="N31" s="41"/>
      <c r="O31" s="41"/>
      <c r="P31" s="41"/>
      <c r="Q31" s="41"/>
      <c r="R31" s="41"/>
      <c r="S31" s="42" t="s">
        <v>32</v>
      </c>
      <c r="T31" s="41"/>
      <c r="U31" s="41"/>
      <c r="V31" s="41"/>
      <c r="W31" s="41"/>
      <c r="X31" s="41"/>
      <c r="Y31" s="41" t="s">
        <v>32</v>
      </c>
      <c r="Z31" s="41"/>
      <c r="AA31" s="41"/>
      <c r="AB31" s="41"/>
      <c r="AC31" s="41"/>
      <c r="AD31" s="41"/>
      <c r="AE31" s="41" t="s">
        <v>32</v>
      </c>
      <c r="AF31" s="41"/>
      <c r="AG31" s="41"/>
      <c r="AH31" s="41"/>
      <c r="AI31" s="41"/>
      <c r="AJ31" s="41"/>
      <c r="AK31" s="31">
        <v>40</v>
      </c>
      <c r="AL31" s="31">
        <f t="shared" si="5"/>
        <v>80</v>
      </c>
      <c r="AM31" s="31">
        <f t="shared" si="6"/>
        <v>18.400000000000002</v>
      </c>
      <c r="AN31" s="31">
        <f t="shared" si="7"/>
        <v>98.4</v>
      </c>
      <c r="AO31" s="29">
        <f t="shared" si="1"/>
        <v>393.6</v>
      </c>
    </row>
    <row r="32" spans="1:41" ht="62.25" customHeight="1">
      <c r="B32" s="26" t="s">
        <v>105</v>
      </c>
      <c r="C32" s="25"/>
      <c r="H32" s="26"/>
      <c r="L32" s="21" t="s">
        <v>111</v>
      </c>
      <c r="M32" s="43">
        <f>SUMIF(M17:M31,"X",$AN$17:$AN$31)</f>
        <v>3694.9200000000005</v>
      </c>
      <c r="N32" s="43"/>
      <c r="O32" s="43"/>
      <c r="P32" s="43">
        <f t="shared" ref="P32:AH32" si="8">SUMIF(P17:P31,"X",$AN$17:$AN$31)</f>
        <v>3131.58</v>
      </c>
      <c r="Q32" s="43"/>
      <c r="R32" s="43"/>
      <c r="S32" s="43">
        <f t="shared" si="8"/>
        <v>3670.3200000000006</v>
      </c>
      <c r="T32" s="43"/>
      <c r="U32" s="43"/>
      <c r="V32" s="43">
        <f t="shared" si="8"/>
        <v>3131.58</v>
      </c>
      <c r="W32" s="43"/>
      <c r="X32" s="43"/>
      <c r="Y32" s="43">
        <f t="shared" si="8"/>
        <v>3694.9200000000005</v>
      </c>
      <c r="Z32" s="43"/>
      <c r="AA32" s="43"/>
      <c r="AB32" s="43">
        <f t="shared" si="8"/>
        <v>3131.58</v>
      </c>
      <c r="AC32" s="43"/>
      <c r="AD32" s="43"/>
      <c r="AE32" s="43">
        <f t="shared" si="8"/>
        <v>3670.3200000000006</v>
      </c>
      <c r="AF32" s="43"/>
      <c r="AG32" s="43"/>
      <c r="AH32" s="43">
        <f t="shared" si="8"/>
        <v>3131.58</v>
      </c>
      <c r="AI32" s="43"/>
      <c r="AJ32" s="43"/>
      <c r="AM32" s="39"/>
      <c r="AN32" s="39" t="s">
        <v>38</v>
      </c>
      <c r="AO32" s="40">
        <f>SUM(AO17:AO31)</f>
        <v>27256.800000000003</v>
      </c>
    </row>
    <row r="33" spans="2:2" ht="18" customHeight="1"/>
    <row r="34" spans="2:2" ht="25.5" customHeight="1">
      <c r="B34" t="s">
        <v>106</v>
      </c>
    </row>
    <row r="35" spans="2:2" ht="13.5" customHeight="1"/>
    <row r="36" spans="2:2" ht="15">
      <c r="B36" s="26" t="s">
        <v>110</v>
      </c>
    </row>
    <row r="37" spans="2:2">
      <c r="B37" t="s">
        <v>96</v>
      </c>
    </row>
    <row r="38" spans="2:2">
      <c r="B38" t="s">
        <v>109</v>
      </c>
    </row>
    <row r="40" spans="2:2">
      <c r="B40" t="s">
        <v>171</v>
      </c>
    </row>
    <row r="41" spans="2:2">
      <c r="B41" t="s">
        <v>172</v>
      </c>
    </row>
    <row r="42" spans="2:2">
      <c r="B42" t="s">
        <v>173</v>
      </c>
    </row>
    <row r="43" spans="2:2">
      <c r="B43" t="s">
        <v>174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34" zoomScale="70" zoomScaleNormal="70" workbookViewId="0">
      <selection activeCell="A46" sqref="A46:K6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6" width="13.375" customWidth="1"/>
    <col min="17" max="20" width="9.5" customWidth="1"/>
  </cols>
  <sheetData>
    <row r="1" spans="1:20" ht="18">
      <c r="B1" s="24" t="s">
        <v>104</v>
      </c>
      <c r="C1" s="24"/>
      <c r="E1" s="24"/>
      <c r="O1" s="33"/>
      <c r="P1" s="33"/>
      <c r="S1" s="33"/>
      <c r="T1" s="111" t="s">
        <v>264</v>
      </c>
    </row>
    <row r="2" spans="1:20">
      <c r="B2" s="23"/>
    </row>
    <row r="3" spans="1:20">
      <c r="B3" s="23" t="s">
        <v>87</v>
      </c>
      <c r="C3" s="23"/>
      <c r="E3" s="23"/>
    </row>
    <row r="4" spans="1:20">
      <c r="E4" s="23"/>
    </row>
    <row r="5" spans="1:20" ht="30" customHeight="1">
      <c r="A5" s="131" t="s">
        <v>132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</row>
    <row r="6" spans="1:20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Q6" s="35"/>
      <c r="R6" s="35"/>
      <c r="S6" s="35"/>
      <c r="T6" s="35"/>
    </row>
    <row r="7" spans="1:20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Q7" s="35"/>
      <c r="R7" s="35"/>
      <c r="S7" s="35"/>
      <c r="T7" s="35"/>
    </row>
    <row r="8" spans="1:20" s="36" customFormat="1" ht="18.75" customHeight="1">
      <c r="A8" s="35" t="s">
        <v>44</v>
      </c>
      <c r="B8" s="37" t="s">
        <v>63</v>
      </c>
      <c r="C8" s="35"/>
      <c r="D8" s="75"/>
      <c r="E8" s="35"/>
      <c r="F8" s="35"/>
      <c r="G8" s="35"/>
      <c r="H8" s="35"/>
      <c r="I8" s="35"/>
      <c r="J8" s="35"/>
      <c r="K8" s="35"/>
      <c r="L8" s="35"/>
      <c r="Q8" s="35"/>
      <c r="R8" s="35"/>
      <c r="S8" s="35"/>
      <c r="T8" s="35"/>
    </row>
    <row r="9" spans="1:20" s="36" customFormat="1" ht="18.75" customHeight="1">
      <c r="A9" s="35" t="s">
        <v>41</v>
      </c>
      <c r="B9" s="44" t="s">
        <v>45</v>
      </c>
      <c r="C9" s="35"/>
      <c r="D9" s="75"/>
      <c r="E9" s="35"/>
      <c r="F9" s="35"/>
      <c r="G9" s="75"/>
      <c r="H9" s="35"/>
      <c r="I9" s="35"/>
      <c r="J9" s="35"/>
      <c r="K9" s="35"/>
      <c r="L9" s="35"/>
      <c r="Q9" s="35"/>
      <c r="R9" s="35"/>
      <c r="S9" s="35"/>
      <c r="T9" s="35"/>
    </row>
    <row r="10" spans="1:20" s="36" customFormat="1" ht="18.75" customHeight="1">
      <c r="A10" s="35" t="s">
        <v>46</v>
      </c>
      <c r="B10" s="44" t="s">
        <v>123</v>
      </c>
      <c r="C10" s="35"/>
      <c r="D10" s="35"/>
      <c r="E10" s="35"/>
      <c r="F10" s="35"/>
      <c r="G10" s="75"/>
      <c r="H10" s="35"/>
      <c r="I10" s="35"/>
      <c r="J10" s="35"/>
      <c r="K10" s="35"/>
      <c r="L10" s="35"/>
      <c r="Q10" s="35"/>
      <c r="R10" s="35"/>
      <c r="S10" s="35"/>
      <c r="T10" s="35"/>
    </row>
    <row r="11" spans="1:20" s="36" customFormat="1" ht="18.75" customHeight="1">
      <c r="A11" s="35" t="s">
        <v>47</v>
      </c>
      <c r="B11" s="44" t="s">
        <v>122</v>
      </c>
      <c r="C11" s="35"/>
      <c r="D11" s="35"/>
      <c r="E11" s="35"/>
      <c r="F11" s="35"/>
      <c r="G11" s="148"/>
      <c r="H11" s="148"/>
      <c r="I11" s="35"/>
      <c r="J11" s="35"/>
      <c r="K11" s="35"/>
      <c r="L11" s="35"/>
      <c r="Q11" s="35"/>
      <c r="R11" s="35"/>
      <c r="S11" s="35"/>
      <c r="T11" s="35"/>
    </row>
    <row r="12" spans="1:20" s="36" customFormat="1" ht="18.75" customHeight="1">
      <c r="A12" s="35" t="s">
        <v>49</v>
      </c>
      <c r="B12" s="44" t="s">
        <v>121</v>
      </c>
      <c r="C12" s="35"/>
      <c r="D12" s="35"/>
      <c r="E12" s="35"/>
      <c r="F12" s="35"/>
      <c r="G12" s="75"/>
      <c r="H12" s="35"/>
      <c r="I12" s="35"/>
      <c r="J12" s="35"/>
      <c r="K12" s="35"/>
      <c r="L12" s="35"/>
      <c r="Q12" s="35"/>
      <c r="R12" s="35"/>
      <c r="S12" s="35"/>
      <c r="T12" s="35"/>
    </row>
    <row r="13" spans="1:20" s="36" customFormat="1" ht="18.75" customHeight="1">
      <c r="A13" s="35" t="s">
        <v>50</v>
      </c>
      <c r="B13" s="44" t="s">
        <v>118</v>
      </c>
      <c r="C13" s="35"/>
      <c r="D13" s="35"/>
      <c r="E13" s="35"/>
      <c r="F13" s="35"/>
      <c r="G13" s="149"/>
      <c r="H13" s="149"/>
      <c r="I13" s="35"/>
      <c r="J13" s="35"/>
      <c r="K13" s="35"/>
      <c r="L13" s="35"/>
      <c r="Q13" s="35"/>
      <c r="R13" s="35"/>
      <c r="S13" s="35"/>
      <c r="T13" s="35"/>
    </row>
    <row r="14" spans="1:20" s="36" customFormat="1" ht="18.75" customHeight="1">
      <c r="A14" s="35" t="s">
        <v>53</v>
      </c>
      <c r="B14" s="44" t="s">
        <v>155</v>
      </c>
      <c r="C14" s="35"/>
      <c r="D14" s="35"/>
      <c r="E14" s="35"/>
      <c r="F14" s="35"/>
      <c r="G14" s="150"/>
      <c r="H14" s="150"/>
      <c r="I14" s="35"/>
      <c r="J14" s="35"/>
      <c r="K14" s="35"/>
      <c r="L14" s="35"/>
      <c r="Q14" s="35"/>
      <c r="R14" s="35"/>
      <c r="S14" s="35"/>
      <c r="T14" s="35"/>
    </row>
    <row r="15" spans="1:20" s="36" customFormat="1" ht="18.75" customHeight="1">
      <c r="A15" s="35" t="s">
        <v>114</v>
      </c>
      <c r="B15" s="44" t="s">
        <v>156</v>
      </c>
      <c r="C15" s="35"/>
      <c r="D15" s="35"/>
      <c r="E15" s="35"/>
      <c r="F15" s="35"/>
      <c r="G15" s="150"/>
      <c r="H15" s="150"/>
      <c r="I15" s="35"/>
      <c r="J15" s="35"/>
      <c r="K15" s="35"/>
      <c r="L15" s="35"/>
      <c r="Q15" s="35"/>
      <c r="R15" s="35"/>
      <c r="S15" s="35"/>
      <c r="T15" s="35"/>
    </row>
    <row r="16" spans="1:20" s="36" customFormat="1" ht="18.75" customHeight="1">
      <c r="A16" s="35" t="s">
        <v>115</v>
      </c>
      <c r="B16" s="44" t="s">
        <v>157</v>
      </c>
      <c r="C16" s="35"/>
      <c r="D16" s="35"/>
      <c r="E16" s="35"/>
      <c r="F16" s="35"/>
      <c r="G16" s="35"/>
      <c r="H16" s="35"/>
      <c r="I16" s="150"/>
      <c r="J16" s="150"/>
      <c r="K16" s="77"/>
      <c r="L16" s="35"/>
      <c r="Q16" s="35"/>
      <c r="R16" s="35"/>
      <c r="S16" s="35"/>
      <c r="T16" s="35"/>
    </row>
    <row r="17" spans="1:20" s="36" customFormat="1" ht="18.75" customHeight="1">
      <c r="A17" s="35" t="s">
        <v>116</v>
      </c>
      <c r="B17" s="44" t="s">
        <v>158</v>
      </c>
      <c r="C17" s="35"/>
      <c r="D17" s="35"/>
      <c r="E17" s="35"/>
      <c r="F17" s="35"/>
      <c r="G17" s="35"/>
      <c r="H17" s="35"/>
      <c r="I17" s="150"/>
      <c r="J17" s="150"/>
      <c r="K17" s="77"/>
      <c r="L17" s="35"/>
      <c r="Q17" s="35"/>
      <c r="R17" s="35"/>
      <c r="S17" s="35"/>
      <c r="T17" s="35"/>
    </row>
    <row r="18" spans="1:20" s="36" customFormat="1" ht="18.75" customHeight="1">
      <c r="A18" s="35" t="s">
        <v>117</v>
      </c>
      <c r="B18" s="37" t="s">
        <v>76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Q18" s="35"/>
      <c r="R18" s="35"/>
      <c r="S18" s="35"/>
      <c r="T18" s="35"/>
    </row>
    <row r="20" spans="1:20" ht="19.5" customHeight="1">
      <c r="A20" s="128" t="s">
        <v>0</v>
      </c>
      <c r="B20" s="128" t="s">
        <v>99</v>
      </c>
      <c r="C20" s="122" t="s">
        <v>101</v>
      </c>
      <c r="D20" s="123"/>
      <c r="E20" s="123"/>
      <c r="F20" s="123"/>
      <c r="G20" s="124"/>
      <c r="H20" s="128" t="s">
        <v>1</v>
      </c>
      <c r="I20" s="128"/>
      <c r="J20" s="128"/>
      <c r="K20" s="125" t="s">
        <v>52</v>
      </c>
      <c r="L20" s="125" t="s">
        <v>129</v>
      </c>
      <c r="M20" s="145" t="s">
        <v>126</v>
      </c>
      <c r="N20" s="146"/>
      <c r="O20" s="146"/>
      <c r="P20" s="147"/>
      <c r="Q20" s="122" t="s">
        <v>124</v>
      </c>
      <c r="R20" s="123"/>
      <c r="S20" s="123"/>
      <c r="T20" s="124"/>
    </row>
    <row r="21" spans="1:20" ht="15.75" customHeight="1">
      <c r="A21" s="128"/>
      <c r="B21" s="128"/>
      <c r="C21" s="125" t="s">
        <v>100</v>
      </c>
      <c r="D21" s="125" t="s">
        <v>5</v>
      </c>
      <c r="E21" s="125" t="s">
        <v>7</v>
      </c>
      <c r="F21" s="125" t="s">
        <v>97</v>
      </c>
      <c r="G21" s="125" t="s">
        <v>79</v>
      </c>
      <c r="H21" s="125" t="s">
        <v>2</v>
      </c>
      <c r="I21" s="125" t="s">
        <v>3</v>
      </c>
      <c r="J21" s="125" t="s">
        <v>94</v>
      </c>
      <c r="K21" s="137"/>
      <c r="L21" s="137"/>
      <c r="M21" s="125" t="s">
        <v>125</v>
      </c>
      <c r="N21" s="125" t="s">
        <v>228</v>
      </c>
      <c r="O21" s="125" t="s">
        <v>146</v>
      </c>
      <c r="P21" s="125" t="s">
        <v>162</v>
      </c>
      <c r="Q21" s="128" t="s">
        <v>28</v>
      </c>
      <c r="R21" s="128" t="s">
        <v>29</v>
      </c>
      <c r="S21" s="128" t="s">
        <v>31</v>
      </c>
      <c r="T21" s="128" t="s">
        <v>30</v>
      </c>
    </row>
    <row r="22" spans="1:20" ht="49.5" customHeight="1">
      <c r="A22" s="128"/>
      <c r="B22" s="128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8"/>
      <c r="R22" s="128"/>
      <c r="S22" s="128"/>
      <c r="T22" s="128"/>
    </row>
    <row r="23" spans="1:20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  <c r="H23" s="6">
        <v>8</v>
      </c>
      <c r="I23" s="6">
        <v>9</v>
      </c>
      <c r="J23" s="6">
        <v>10</v>
      </c>
      <c r="K23" s="6">
        <v>11</v>
      </c>
      <c r="L23" s="6">
        <v>12</v>
      </c>
      <c r="M23" s="6">
        <v>13</v>
      </c>
      <c r="N23" s="6">
        <v>14</v>
      </c>
      <c r="O23" s="6">
        <v>15</v>
      </c>
      <c r="P23" s="6">
        <v>16</v>
      </c>
      <c r="Q23" s="6">
        <v>17</v>
      </c>
      <c r="R23" s="6">
        <v>18</v>
      </c>
      <c r="S23" s="6">
        <v>19</v>
      </c>
      <c r="T23" s="6">
        <v>20</v>
      </c>
    </row>
    <row r="24" spans="1:20" ht="33">
      <c r="A24" s="96">
        <v>1</v>
      </c>
      <c r="B24" s="102" t="s">
        <v>252</v>
      </c>
      <c r="C24" s="102" t="s">
        <v>252</v>
      </c>
      <c r="D24" s="96" t="s">
        <v>253</v>
      </c>
      <c r="E24" s="96" t="s">
        <v>253</v>
      </c>
      <c r="F24" s="96">
        <v>1</v>
      </c>
      <c r="G24" s="96"/>
      <c r="H24" s="103" t="s">
        <v>254</v>
      </c>
      <c r="I24" s="96">
        <v>1</v>
      </c>
      <c r="J24" s="96" t="s">
        <v>78</v>
      </c>
      <c r="K24" s="88"/>
      <c r="L24" s="88"/>
      <c r="M24" s="78"/>
      <c r="N24" s="78"/>
      <c r="O24" s="71"/>
      <c r="P24" s="92"/>
      <c r="Q24" s="29"/>
      <c r="R24" s="45">
        <f>ROUND(F24*Q24,2)</f>
        <v>0</v>
      </c>
      <c r="S24" s="45">
        <f>ROUND(R24*1.23,2)</f>
        <v>0</v>
      </c>
      <c r="T24" s="45">
        <f>ROUND(R24+S24,2)</f>
        <v>0</v>
      </c>
    </row>
    <row r="25" spans="1:20" ht="33">
      <c r="A25" s="96">
        <v>2</v>
      </c>
      <c r="B25" s="102" t="s">
        <v>252</v>
      </c>
      <c r="C25" s="102" t="s">
        <v>252</v>
      </c>
      <c r="D25" s="96" t="s">
        <v>253</v>
      </c>
      <c r="E25" s="96" t="s">
        <v>253</v>
      </c>
      <c r="F25" s="96">
        <v>1</v>
      </c>
      <c r="G25" s="96"/>
      <c r="H25" s="103" t="s">
        <v>254</v>
      </c>
      <c r="I25" s="96">
        <v>3</v>
      </c>
      <c r="J25" s="96" t="s">
        <v>78</v>
      </c>
      <c r="K25" s="88"/>
      <c r="L25" s="88"/>
      <c r="M25" s="72"/>
      <c r="N25" s="72"/>
      <c r="O25" s="72"/>
      <c r="P25" s="92"/>
      <c r="Q25" s="31"/>
      <c r="R25" s="45">
        <f t="shared" ref="R25:R45" si="0">ROUND(F25*Q25,2)</f>
        <v>0</v>
      </c>
      <c r="S25" s="45">
        <f t="shared" ref="S25:S45" si="1">ROUND(R25*1.23,2)</f>
        <v>0</v>
      </c>
      <c r="T25" s="45">
        <f t="shared" ref="T25:T45" si="2">ROUND(R25+S25,2)</f>
        <v>0</v>
      </c>
    </row>
    <row r="26" spans="1:20" ht="33">
      <c r="A26" s="96">
        <v>3</v>
      </c>
      <c r="B26" s="102" t="s">
        <v>252</v>
      </c>
      <c r="C26" s="102" t="s">
        <v>252</v>
      </c>
      <c r="D26" s="96" t="s">
        <v>253</v>
      </c>
      <c r="E26" s="96" t="s">
        <v>253</v>
      </c>
      <c r="F26" s="96">
        <v>1</v>
      </c>
      <c r="G26" s="96"/>
      <c r="H26" s="103" t="s">
        <v>254</v>
      </c>
      <c r="I26" s="96">
        <v>6</v>
      </c>
      <c r="J26" s="96" t="s">
        <v>78</v>
      </c>
      <c r="K26" s="88"/>
      <c r="L26" s="88"/>
      <c r="M26" s="72"/>
      <c r="N26" s="72"/>
      <c r="O26" s="72"/>
      <c r="P26" s="92"/>
      <c r="Q26" s="31"/>
      <c r="R26" s="45">
        <f t="shared" si="0"/>
        <v>0</v>
      </c>
      <c r="S26" s="45">
        <f t="shared" si="1"/>
        <v>0</v>
      </c>
      <c r="T26" s="45">
        <f t="shared" si="2"/>
        <v>0</v>
      </c>
    </row>
    <row r="27" spans="1:20" ht="33">
      <c r="A27" s="96">
        <v>4</v>
      </c>
      <c r="B27" s="102" t="s">
        <v>252</v>
      </c>
      <c r="C27" s="102" t="s">
        <v>252</v>
      </c>
      <c r="D27" s="96" t="s">
        <v>253</v>
      </c>
      <c r="E27" s="96" t="s">
        <v>253</v>
      </c>
      <c r="F27" s="96">
        <v>1</v>
      </c>
      <c r="G27" s="96"/>
      <c r="H27" s="103" t="s">
        <v>254</v>
      </c>
      <c r="I27" s="96">
        <v>9</v>
      </c>
      <c r="J27" s="96" t="s">
        <v>78</v>
      </c>
      <c r="K27" s="88"/>
      <c r="L27" s="88"/>
      <c r="M27" s="71"/>
      <c r="N27" s="71"/>
      <c r="O27" s="71"/>
      <c r="P27" s="92"/>
      <c r="Q27" s="29"/>
      <c r="R27" s="45">
        <f t="shared" si="0"/>
        <v>0</v>
      </c>
      <c r="S27" s="45">
        <f t="shared" si="1"/>
        <v>0</v>
      </c>
      <c r="T27" s="45">
        <f t="shared" si="2"/>
        <v>0</v>
      </c>
    </row>
    <row r="28" spans="1:20" ht="33">
      <c r="A28" s="96">
        <v>5</v>
      </c>
      <c r="B28" s="102" t="s">
        <v>252</v>
      </c>
      <c r="C28" s="102" t="s">
        <v>252</v>
      </c>
      <c r="D28" s="96" t="s">
        <v>253</v>
      </c>
      <c r="E28" s="96" t="s">
        <v>253</v>
      </c>
      <c r="F28" s="96">
        <v>1</v>
      </c>
      <c r="G28" s="96"/>
      <c r="H28" s="103" t="s">
        <v>254</v>
      </c>
      <c r="I28" s="96">
        <v>13</v>
      </c>
      <c r="J28" s="96" t="s">
        <v>78</v>
      </c>
      <c r="K28" s="88"/>
      <c r="L28" s="88"/>
      <c r="M28" s="72"/>
      <c r="N28" s="72"/>
      <c r="O28" s="72"/>
      <c r="P28" s="92"/>
      <c r="Q28" s="31"/>
      <c r="R28" s="45">
        <f t="shared" si="0"/>
        <v>0</v>
      </c>
      <c r="S28" s="45">
        <f t="shared" si="1"/>
        <v>0</v>
      </c>
      <c r="T28" s="45">
        <f t="shared" si="2"/>
        <v>0</v>
      </c>
    </row>
    <row r="29" spans="1:20" ht="33">
      <c r="A29" s="96">
        <v>6</v>
      </c>
      <c r="B29" s="102" t="s">
        <v>252</v>
      </c>
      <c r="C29" s="102" t="s">
        <v>252</v>
      </c>
      <c r="D29" s="96" t="s">
        <v>253</v>
      </c>
      <c r="E29" s="96" t="s">
        <v>253</v>
      </c>
      <c r="F29" s="96">
        <v>1</v>
      </c>
      <c r="G29" s="96"/>
      <c r="H29" s="103" t="s">
        <v>254</v>
      </c>
      <c r="I29" s="96">
        <v>14</v>
      </c>
      <c r="J29" s="96" t="s">
        <v>78</v>
      </c>
      <c r="K29" s="88"/>
      <c r="L29" s="88"/>
      <c r="M29" s="72"/>
      <c r="N29" s="72"/>
      <c r="O29" s="72"/>
      <c r="P29" s="92"/>
      <c r="Q29" s="31"/>
      <c r="R29" s="45">
        <f t="shared" si="0"/>
        <v>0</v>
      </c>
      <c r="S29" s="45">
        <f t="shared" si="1"/>
        <v>0</v>
      </c>
      <c r="T29" s="45">
        <f t="shared" si="2"/>
        <v>0</v>
      </c>
    </row>
    <row r="30" spans="1:20" ht="33">
      <c r="A30" s="96">
        <v>7</v>
      </c>
      <c r="B30" s="102" t="s">
        <v>252</v>
      </c>
      <c r="C30" s="102" t="s">
        <v>252</v>
      </c>
      <c r="D30" s="96" t="s">
        <v>253</v>
      </c>
      <c r="E30" s="96" t="s">
        <v>253</v>
      </c>
      <c r="F30" s="96">
        <v>1</v>
      </c>
      <c r="G30" s="96"/>
      <c r="H30" s="103" t="s">
        <v>254</v>
      </c>
      <c r="I30" s="96">
        <v>16</v>
      </c>
      <c r="J30" s="96" t="s">
        <v>78</v>
      </c>
      <c r="K30" s="88"/>
      <c r="L30" s="88"/>
      <c r="M30" s="73"/>
      <c r="N30" s="73"/>
      <c r="O30" s="73"/>
      <c r="P30" s="92"/>
      <c r="Q30" s="29"/>
      <c r="R30" s="45">
        <f t="shared" si="0"/>
        <v>0</v>
      </c>
      <c r="S30" s="45">
        <f t="shared" si="1"/>
        <v>0</v>
      </c>
      <c r="T30" s="45">
        <f t="shared" si="2"/>
        <v>0</v>
      </c>
    </row>
    <row r="31" spans="1:20" ht="33">
      <c r="A31" s="96">
        <v>8</v>
      </c>
      <c r="B31" s="102" t="s">
        <v>252</v>
      </c>
      <c r="C31" s="102" t="s">
        <v>252</v>
      </c>
      <c r="D31" s="96" t="s">
        <v>253</v>
      </c>
      <c r="E31" s="96" t="s">
        <v>253</v>
      </c>
      <c r="F31" s="96">
        <v>1</v>
      </c>
      <c r="G31" s="96"/>
      <c r="H31" s="103" t="s">
        <v>254</v>
      </c>
      <c r="I31" s="96">
        <v>17</v>
      </c>
      <c r="J31" s="96" t="s">
        <v>78</v>
      </c>
      <c r="K31" s="88"/>
      <c r="L31" s="88"/>
      <c r="M31" s="72"/>
      <c r="N31" s="72"/>
      <c r="O31" s="72"/>
      <c r="P31" s="92"/>
      <c r="Q31" s="31"/>
      <c r="R31" s="45">
        <f t="shared" si="0"/>
        <v>0</v>
      </c>
      <c r="S31" s="45">
        <f t="shared" si="1"/>
        <v>0</v>
      </c>
      <c r="T31" s="45">
        <f t="shared" si="2"/>
        <v>0</v>
      </c>
    </row>
    <row r="32" spans="1:20" ht="33">
      <c r="A32" s="96">
        <v>9</v>
      </c>
      <c r="B32" s="102" t="s">
        <v>252</v>
      </c>
      <c r="C32" s="102" t="s">
        <v>252</v>
      </c>
      <c r="D32" s="96" t="s">
        <v>253</v>
      </c>
      <c r="E32" s="107" t="s">
        <v>253</v>
      </c>
      <c r="F32" s="96">
        <v>1</v>
      </c>
      <c r="G32" s="96"/>
      <c r="H32" s="103" t="s">
        <v>254</v>
      </c>
      <c r="I32" s="96">
        <v>26</v>
      </c>
      <c r="J32" s="96" t="s">
        <v>78</v>
      </c>
      <c r="K32" s="88"/>
      <c r="L32" s="88"/>
      <c r="M32" s="72"/>
      <c r="N32" s="72"/>
      <c r="O32" s="72"/>
      <c r="P32" s="92"/>
      <c r="Q32" s="31"/>
      <c r="R32" s="45">
        <f t="shared" si="0"/>
        <v>0</v>
      </c>
      <c r="S32" s="45">
        <f t="shared" si="1"/>
        <v>0</v>
      </c>
      <c r="T32" s="45">
        <f t="shared" si="2"/>
        <v>0</v>
      </c>
    </row>
    <row r="33" spans="1:20" ht="33">
      <c r="A33" s="96">
        <v>10</v>
      </c>
      <c r="B33" s="102" t="s">
        <v>255</v>
      </c>
      <c r="C33" s="102" t="s">
        <v>255</v>
      </c>
      <c r="D33" s="96" t="s">
        <v>253</v>
      </c>
      <c r="E33" s="96" t="s">
        <v>253</v>
      </c>
      <c r="F33" s="96">
        <v>1</v>
      </c>
      <c r="G33" s="96"/>
      <c r="H33" s="103" t="s">
        <v>254</v>
      </c>
      <c r="I33" s="96">
        <v>32</v>
      </c>
      <c r="J33" s="96" t="s">
        <v>78</v>
      </c>
      <c r="K33" s="88"/>
      <c r="L33" s="88"/>
      <c r="M33" s="73"/>
      <c r="N33" s="73"/>
      <c r="O33" s="73"/>
      <c r="P33" s="91"/>
      <c r="Q33" s="29"/>
      <c r="R33" s="45">
        <f t="shared" si="0"/>
        <v>0</v>
      </c>
      <c r="S33" s="45">
        <f t="shared" si="1"/>
        <v>0</v>
      </c>
      <c r="T33" s="45">
        <f t="shared" si="2"/>
        <v>0</v>
      </c>
    </row>
    <row r="34" spans="1:20" ht="33">
      <c r="A34" s="96">
        <v>11</v>
      </c>
      <c r="B34" s="102" t="s">
        <v>255</v>
      </c>
      <c r="C34" s="102" t="s">
        <v>255</v>
      </c>
      <c r="D34" s="96" t="s">
        <v>253</v>
      </c>
      <c r="E34" s="96" t="s">
        <v>253</v>
      </c>
      <c r="F34" s="96">
        <v>1</v>
      </c>
      <c r="G34" s="96"/>
      <c r="H34" s="103" t="s">
        <v>254</v>
      </c>
      <c r="I34" s="96">
        <v>34</v>
      </c>
      <c r="J34" s="96" t="s">
        <v>78</v>
      </c>
      <c r="K34" s="88"/>
      <c r="L34" s="88"/>
      <c r="M34" s="72"/>
      <c r="N34" s="72"/>
      <c r="O34" s="72"/>
      <c r="P34" s="92"/>
      <c r="Q34" s="31"/>
      <c r="R34" s="45">
        <f t="shared" si="0"/>
        <v>0</v>
      </c>
      <c r="S34" s="45">
        <f t="shared" si="1"/>
        <v>0</v>
      </c>
      <c r="T34" s="45">
        <f t="shared" si="2"/>
        <v>0</v>
      </c>
    </row>
    <row r="35" spans="1:20" ht="33">
      <c r="A35" s="96">
        <v>12</v>
      </c>
      <c r="B35" s="102" t="s">
        <v>252</v>
      </c>
      <c r="C35" s="102" t="s">
        <v>255</v>
      </c>
      <c r="D35" s="96" t="s">
        <v>253</v>
      </c>
      <c r="E35" s="96" t="s">
        <v>253</v>
      </c>
      <c r="F35" s="96">
        <v>1</v>
      </c>
      <c r="G35" s="96"/>
      <c r="H35" s="103" t="s">
        <v>254</v>
      </c>
      <c r="I35" s="96">
        <v>63</v>
      </c>
      <c r="J35" s="96" t="s">
        <v>78</v>
      </c>
      <c r="K35" s="88"/>
      <c r="L35" s="88"/>
      <c r="M35" s="72"/>
      <c r="N35" s="72"/>
      <c r="O35" s="72"/>
      <c r="P35" s="93"/>
      <c r="Q35" s="31"/>
      <c r="R35" s="45">
        <f t="shared" si="0"/>
        <v>0</v>
      </c>
      <c r="S35" s="45">
        <f t="shared" si="1"/>
        <v>0</v>
      </c>
      <c r="T35" s="45">
        <f t="shared" si="2"/>
        <v>0</v>
      </c>
    </row>
    <row r="36" spans="1:20" ht="33">
      <c r="A36" s="96">
        <v>13</v>
      </c>
      <c r="B36" s="102" t="s">
        <v>255</v>
      </c>
      <c r="C36" s="102" t="s">
        <v>255</v>
      </c>
      <c r="D36" s="96" t="s">
        <v>253</v>
      </c>
      <c r="E36" s="96" t="s">
        <v>253</v>
      </c>
      <c r="F36" s="96">
        <v>1</v>
      </c>
      <c r="G36" s="96"/>
      <c r="H36" s="103" t="s">
        <v>254</v>
      </c>
      <c r="I36" s="96">
        <v>66</v>
      </c>
      <c r="J36" s="96" t="s">
        <v>78</v>
      </c>
      <c r="K36" s="88"/>
      <c r="L36" s="88"/>
      <c r="M36" s="73"/>
      <c r="N36" s="73"/>
      <c r="O36" s="73"/>
      <c r="P36" s="92"/>
      <c r="Q36" s="29"/>
      <c r="R36" s="45">
        <f t="shared" si="0"/>
        <v>0</v>
      </c>
      <c r="S36" s="45">
        <f t="shared" si="1"/>
        <v>0</v>
      </c>
      <c r="T36" s="45">
        <f t="shared" si="2"/>
        <v>0</v>
      </c>
    </row>
    <row r="37" spans="1:20" ht="33">
      <c r="A37" s="96">
        <v>14</v>
      </c>
      <c r="B37" s="102" t="s">
        <v>255</v>
      </c>
      <c r="C37" s="102" t="s">
        <v>255</v>
      </c>
      <c r="D37" s="96" t="s">
        <v>253</v>
      </c>
      <c r="E37" s="96" t="s">
        <v>253</v>
      </c>
      <c r="F37" s="96">
        <v>1</v>
      </c>
      <c r="G37" s="96"/>
      <c r="H37" s="103" t="s">
        <v>254</v>
      </c>
      <c r="I37" s="96">
        <v>67</v>
      </c>
      <c r="J37" s="96" t="s">
        <v>78</v>
      </c>
      <c r="K37" s="88"/>
      <c r="L37" s="88"/>
      <c r="M37" s="72"/>
      <c r="N37" s="72"/>
      <c r="O37" s="72"/>
      <c r="P37" s="92"/>
      <c r="Q37" s="31"/>
      <c r="R37" s="45">
        <f t="shared" si="0"/>
        <v>0</v>
      </c>
      <c r="S37" s="45">
        <f t="shared" si="1"/>
        <v>0</v>
      </c>
      <c r="T37" s="45">
        <f t="shared" si="2"/>
        <v>0</v>
      </c>
    </row>
    <row r="38" spans="1:20" ht="33">
      <c r="A38" s="96">
        <v>15</v>
      </c>
      <c r="B38" s="102" t="s">
        <v>255</v>
      </c>
      <c r="C38" s="102" t="s">
        <v>255</v>
      </c>
      <c r="D38" s="96" t="s">
        <v>253</v>
      </c>
      <c r="E38" s="96" t="s">
        <v>253</v>
      </c>
      <c r="F38" s="96">
        <v>1</v>
      </c>
      <c r="G38" s="96"/>
      <c r="H38" s="103" t="s">
        <v>254</v>
      </c>
      <c r="I38" s="96">
        <v>93</v>
      </c>
      <c r="J38" s="96" t="s">
        <v>78</v>
      </c>
      <c r="K38" s="88"/>
      <c r="L38" s="88"/>
      <c r="M38" s="72"/>
      <c r="N38" s="72"/>
      <c r="O38" s="72"/>
      <c r="P38" s="92"/>
      <c r="Q38" s="31"/>
      <c r="R38" s="45">
        <f t="shared" si="0"/>
        <v>0</v>
      </c>
      <c r="S38" s="45">
        <f t="shared" si="1"/>
        <v>0</v>
      </c>
      <c r="T38" s="45">
        <f t="shared" si="2"/>
        <v>0</v>
      </c>
    </row>
    <row r="39" spans="1:20" ht="33">
      <c r="A39" s="96">
        <v>16</v>
      </c>
      <c r="B39" s="102" t="s">
        <v>252</v>
      </c>
      <c r="C39" s="102" t="s">
        <v>252</v>
      </c>
      <c r="D39" s="96" t="s">
        <v>253</v>
      </c>
      <c r="E39" s="96" t="s">
        <v>253</v>
      </c>
      <c r="F39" s="96">
        <v>1</v>
      </c>
      <c r="G39" s="96"/>
      <c r="H39" s="103" t="s">
        <v>254</v>
      </c>
      <c r="I39" s="96">
        <v>101</v>
      </c>
      <c r="J39" s="96" t="s">
        <v>78</v>
      </c>
      <c r="K39" s="88"/>
      <c r="L39" s="88"/>
      <c r="M39" s="73"/>
      <c r="N39" s="73"/>
      <c r="O39" s="73"/>
      <c r="P39" s="92"/>
      <c r="Q39" s="29"/>
      <c r="R39" s="45">
        <f t="shared" si="0"/>
        <v>0</v>
      </c>
      <c r="S39" s="45">
        <f t="shared" si="1"/>
        <v>0</v>
      </c>
      <c r="T39" s="45">
        <f t="shared" si="2"/>
        <v>0</v>
      </c>
    </row>
    <row r="40" spans="1:20" ht="33">
      <c r="A40" s="96">
        <v>17</v>
      </c>
      <c r="B40" s="102" t="s">
        <v>252</v>
      </c>
      <c r="C40" s="102" t="s">
        <v>252</v>
      </c>
      <c r="D40" s="96" t="s">
        <v>253</v>
      </c>
      <c r="E40" s="96" t="s">
        <v>253</v>
      </c>
      <c r="F40" s="96">
        <v>1</v>
      </c>
      <c r="G40" s="96"/>
      <c r="H40" s="103" t="s">
        <v>257</v>
      </c>
      <c r="I40" s="96">
        <v>8</v>
      </c>
      <c r="J40" s="96" t="s">
        <v>78</v>
      </c>
      <c r="K40" s="88"/>
      <c r="L40" s="88"/>
      <c r="M40" s="72"/>
      <c r="N40" s="72"/>
      <c r="O40" s="72"/>
      <c r="P40" s="92"/>
      <c r="Q40" s="31"/>
      <c r="R40" s="45">
        <f t="shared" si="0"/>
        <v>0</v>
      </c>
      <c r="S40" s="45">
        <f t="shared" si="1"/>
        <v>0</v>
      </c>
      <c r="T40" s="45">
        <f t="shared" si="2"/>
        <v>0</v>
      </c>
    </row>
    <row r="41" spans="1:20" ht="33">
      <c r="A41" s="96">
        <v>18</v>
      </c>
      <c r="B41" s="102" t="s">
        <v>252</v>
      </c>
      <c r="C41" s="102" t="s">
        <v>266</v>
      </c>
      <c r="D41" s="96" t="s">
        <v>253</v>
      </c>
      <c r="E41" s="96" t="s">
        <v>253</v>
      </c>
      <c r="F41" s="96">
        <v>1</v>
      </c>
      <c r="G41" s="96"/>
      <c r="H41" s="103" t="s">
        <v>257</v>
      </c>
      <c r="I41" s="96">
        <v>79</v>
      </c>
      <c r="J41" s="96" t="s">
        <v>78</v>
      </c>
      <c r="K41" s="88"/>
      <c r="L41" s="88"/>
      <c r="M41" s="72"/>
      <c r="N41" s="72"/>
      <c r="O41" s="72"/>
      <c r="P41" s="92"/>
      <c r="Q41" s="31"/>
      <c r="R41" s="45">
        <f t="shared" si="0"/>
        <v>0</v>
      </c>
      <c r="S41" s="45">
        <f t="shared" si="1"/>
        <v>0</v>
      </c>
      <c r="T41" s="45">
        <f t="shared" si="2"/>
        <v>0</v>
      </c>
    </row>
    <row r="42" spans="1:20" ht="33">
      <c r="A42" s="96">
        <v>19</v>
      </c>
      <c r="B42" s="102" t="s">
        <v>256</v>
      </c>
      <c r="C42" s="102" t="s">
        <v>268</v>
      </c>
      <c r="D42" s="96" t="s">
        <v>253</v>
      </c>
      <c r="E42" s="96" t="s">
        <v>253</v>
      </c>
      <c r="F42" s="96">
        <v>1</v>
      </c>
      <c r="G42" s="96"/>
      <c r="H42" s="103" t="s">
        <v>257</v>
      </c>
      <c r="I42" s="96">
        <v>82</v>
      </c>
      <c r="J42" s="96" t="s">
        <v>78</v>
      </c>
      <c r="K42" s="88"/>
      <c r="L42" s="88"/>
      <c r="M42" s="73"/>
      <c r="N42" s="73"/>
      <c r="O42" s="73"/>
      <c r="P42" s="92"/>
      <c r="Q42" s="29"/>
      <c r="R42" s="45">
        <f t="shared" si="0"/>
        <v>0</v>
      </c>
      <c r="S42" s="45">
        <f t="shared" si="1"/>
        <v>0</v>
      </c>
      <c r="T42" s="45">
        <f t="shared" si="2"/>
        <v>0</v>
      </c>
    </row>
    <row r="43" spans="1:20" ht="49.5">
      <c r="A43" s="96">
        <v>20</v>
      </c>
      <c r="B43" s="102" t="s">
        <v>258</v>
      </c>
      <c r="C43" s="102" t="s">
        <v>259</v>
      </c>
      <c r="D43" s="96" t="s">
        <v>253</v>
      </c>
      <c r="E43" s="96" t="s">
        <v>253</v>
      </c>
      <c r="F43" s="96">
        <v>1</v>
      </c>
      <c r="G43" s="96"/>
      <c r="H43" s="103" t="s">
        <v>257</v>
      </c>
      <c r="I43" s="96">
        <v>1</v>
      </c>
      <c r="J43" s="96" t="s">
        <v>78</v>
      </c>
      <c r="K43" s="88"/>
      <c r="L43" s="88"/>
      <c r="M43" s="72"/>
      <c r="N43" s="72"/>
      <c r="O43" s="72"/>
      <c r="P43" s="92"/>
      <c r="Q43" s="31"/>
      <c r="R43" s="45">
        <f t="shared" si="0"/>
        <v>0</v>
      </c>
      <c r="S43" s="45">
        <f t="shared" si="1"/>
        <v>0</v>
      </c>
      <c r="T43" s="45">
        <f t="shared" si="2"/>
        <v>0</v>
      </c>
    </row>
    <row r="44" spans="1:20" ht="49.5">
      <c r="A44" s="96">
        <v>21</v>
      </c>
      <c r="B44" s="102" t="s">
        <v>260</v>
      </c>
      <c r="C44" s="102" t="s">
        <v>259</v>
      </c>
      <c r="D44" s="96" t="s">
        <v>253</v>
      </c>
      <c r="E44" s="96" t="s">
        <v>253</v>
      </c>
      <c r="F44" s="96">
        <v>1</v>
      </c>
      <c r="G44" s="96"/>
      <c r="H44" s="103" t="s">
        <v>257</v>
      </c>
      <c r="I44" s="96">
        <v>23</v>
      </c>
      <c r="J44" s="96" t="s">
        <v>78</v>
      </c>
      <c r="K44" s="88"/>
      <c r="L44" s="88"/>
      <c r="M44" s="72"/>
      <c r="N44" s="72"/>
      <c r="O44" s="72"/>
      <c r="P44" s="92"/>
      <c r="Q44" s="31"/>
      <c r="R44" s="45">
        <f t="shared" si="0"/>
        <v>0</v>
      </c>
      <c r="S44" s="45">
        <f t="shared" si="1"/>
        <v>0</v>
      </c>
      <c r="T44" s="45">
        <f t="shared" si="2"/>
        <v>0</v>
      </c>
    </row>
    <row r="45" spans="1:20" ht="49.5">
      <c r="A45" s="96">
        <v>22</v>
      </c>
      <c r="B45" s="102" t="s">
        <v>261</v>
      </c>
      <c r="C45" s="102" t="s">
        <v>259</v>
      </c>
      <c r="D45" s="96" t="s">
        <v>253</v>
      </c>
      <c r="E45" s="96" t="s">
        <v>253</v>
      </c>
      <c r="F45" s="96">
        <v>1</v>
      </c>
      <c r="G45" s="96"/>
      <c r="H45" s="103" t="s">
        <v>257</v>
      </c>
      <c r="I45" s="96">
        <v>61</v>
      </c>
      <c r="J45" s="96" t="s">
        <v>78</v>
      </c>
      <c r="K45" s="90"/>
      <c r="L45" s="90"/>
      <c r="M45" s="90"/>
      <c r="N45" s="90"/>
      <c r="O45" s="90"/>
      <c r="P45" s="90"/>
      <c r="Q45" s="90"/>
      <c r="R45" s="45">
        <f t="shared" si="0"/>
        <v>0</v>
      </c>
      <c r="S45" s="45">
        <f t="shared" si="1"/>
        <v>0</v>
      </c>
      <c r="T45" s="45">
        <f t="shared" si="2"/>
        <v>0</v>
      </c>
    </row>
    <row r="46" spans="1:20" ht="15.75">
      <c r="J46" s="32"/>
      <c r="Q46" s="32" t="s">
        <v>38</v>
      </c>
      <c r="R46" s="89">
        <f>ROUND(SUM(R24:R45),2)</f>
        <v>0</v>
      </c>
      <c r="S46" s="89">
        <f>ROUND(SUM(S24:S45),2)</f>
        <v>0</v>
      </c>
      <c r="T46" s="89">
        <f>ROUND(SUM(T24:T45),2)</f>
        <v>0</v>
      </c>
    </row>
    <row r="47" spans="1:20" ht="15">
      <c r="B47" s="26"/>
      <c r="C47" s="25"/>
      <c r="H47" s="26"/>
    </row>
    <row r="48" spans="1:20" ht="15">
      <c r="B48" s="51" t="s">
        <v>105</v>
      </c>
    </row>
    <row r="49" spans="2:8" ht="15">
      <c r="B49" s="51"/>
    </row>
    <row r="50" spans="2:8" ht="15">
      <c r="B50" s="51"/>
    </row>
    <row r="52" spans="2:8">
      <c r="B52" t="s">
        <v>106</v>
      </c>
    </row>
    <row r="54" spans="2:8" ht="15">
      <c r="B54" s="26"/>
    </row>
    <row r="55" spans="2:8" ht="15">
      <c r="B55" s="26" t="s">
        <v>135</v>
      </c>
      <c r="H55" s="26" t="s">
        <v>130</v>
      </c>
    </row>
    <row r="57" spans="2:8">
      <c r="B57" t="s">
        <v>82</v>
      </c>
      <c r="H57" t="s">
        <v>131</v>
      </c>
    </row>
    <row r="59" spans="2:8">
      <c r="B59" t="s">
        <v>83</v>
      </c>
    </row>
    <row r="61" spans="2:8">
      <c r="B61" t="s">
        <v>84</v>
      </c>
    </row>
    <row r="63" spans="2:8">
      <c r="B63" t="s">
        <v>184</v>
      </c>
    </row>
    <row r="64" spans="2:8">
      <c r="B64" t="s">
        <v>185</v>
      </c>
    </row>
    <row r="65" spans="2:2">
      <c r="B65" t="s">
        <v>186</v>
      </c>
    </row>
  </sheetData>
  <mergeCells count="31">
    <mergeCell ref="A20:A22"/>
    <mergeCell ref="B20:B22"/>
    <mergeCell ref="C20:G20"/>
    <mergeCell ref="H20:J20"/>
    <mergeCell ref="L20:L22"/>
    <mergeCell ref="I16:J16"/>
    <mergeCell ref="G21:G22"/>
    <mergeCell ref="H21:H22"/>
    <mergeCell ref="I21:I22"/>
    <mergeCell ref="I17:J17"/>
    <mergeCell ref="A5:T5"/>
    <mergeCell ref="G11:H11"/>
    <mergeCell ref="G13:H13"/>
    <mergeCell ref="G14:H14"/>
    <mergeCell ref="G15:H15"/>
    <mergeCell ref="M20:P20"/>
    <mergeCell ref="Q20:T20"/>
    <mergeCell ref="C21:C22"/>
    <mergeCell ref="D21:D22"/>
    <mergeCell ref="E21:E22"/>
    <mergeCell ref="F21:F22"/>
    <mergeCell ref="S21:S22"/>
    <mergeCell ref="T21:T22"/>
    <mergeCell ref="M21:M22"/>
    <mergeCell ref="N21:N22"/>
    <mergeCell ref="O21:O22"/>
    <mergeCell ref="P21:P22"/>
    <mergeCell ref="Q21:Q22"/>
    <mergeCell ref="R21:R22"/>
    <mergeCell ref="K20:K22"/>
    <mergeCell ref="J21:J2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8" zoomScale="90" zoomScaleNormal="90" workbookViewId="0">
      <selection activeCell="R24" sqref="R24:T24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24" t="s">
        <v>104</v>
      </c>
      <c r="C1" s="24"/>
      <c r="E1" s="24"/>
      <c r="O1" s="33"/>
      <c r="P1" s="33"/>
      <c r="S1" s="33"/>
      <c r="T1" s="33" t="s">
        <v>95</v>
      </c>
    </row>
    <row r="2" spans="1:20">
      <c r="B2" s="23"/>
    </row>
    <row r="3" spans="1:20">
      <c r="B3" s="23" t="s">
        <v>87</v>
      </c>
      <c r="C3" s="23"/>
      <c r="E3" s="23"/>
    </row>
    <row r="4" spans="1:20">
      <c r="E4" s="23"/>
    </row>
    <row r="5" spans="1:20" ht="30" customHeight="1">
      <c r="A5" s="131" t="s">
        <v>191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</row>
    <row r="6" spans="1:20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5"/>
      <c r="J6" s="35"/>
      <c r="K6" s="35"/>
      <c r="L6" s="35"/>
      <c r="Q6" s="35"/>
      <c r="R6" s="35"/>
      <c r="S6" s="35"/>
      <c r="T6" s="35"/>
    </row>
    <row r="7" spans="1:20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Q7" s="35"/>
      <c r="R7" s="35"/>
      <c r="S7" s="35"/>
      <c r="T7" s="35"/>
    </row>
    <row r="8" spans="1:20" s="36" customFormat="1" ht="18.75" customHeight="1">
      <c r="A8" s="35" t="s">
        <v>44</v>
      </c>
      <c r="B8" s="37" t="s">
        <v>63</v>
      </c>
      <c r="C8" s="35"/>
      <c r="D8" s="75" t="s">
        <v>161</v>
      </c>
      <c r="E8" s="35"/>
      <c r="F8" s="35"/>
      <c r="G8" s="35"/>
      <c r="H8" s="35"/>
      <c r="I8" s="35"/>
      <c r="J8" s="35"/>
      <c r="K8" s="35"/>
      <c r="L8" s="35"/>
      <c r="Q8" s="35"/>
      <c r="R8" s="35"/>
      <c r="S8" s="35"/>
      <c r="T8" s="35"/>
    </row>
    <row r="9" spans="1:20" s="36" customFormat="1" ht="18.75" customHeight="1">
      <c r="A9" s="35" t="s">
        <v>41</v>
      </c>
      <c r="B9" s="44" t="s">
        <v>45</v>
      </c>
      <c r="C9" s="35"/>
      <c r="D9" s="75" t="s">
        <v>160</v>
      </c>
      <c r="E9" s="35"/>
      <c r="F9" s="35"/>
      <c r="G9" s="75"/>
      <c r="H9" s="35"/>
      <c r="I9" s="35"/>
      <c r="J9" s="35"/>
      <c r="K9" s="35"/>
      <c r="L9" s="35"/>
      <c r="Q9" s="35"/>
      <c r="R9" s="35"/>
      <c r="S9" s="35"/>
      <c r="T9" s="35"/>
    </row>
    <row r="10" spans="1:20" s="36" customFormat="1" ht="18.75" customHeight="1">
      <c r="A10" s="35" t="s">
        <v>46</v>
      </c>
      <c r="B10" s="44" t="s">
        <v>123</v>
      </c>
      <c r="C10" s="35"/>
      <c r="D10" s="35"/>
      <c r="E10" s="35"/>
      <c r="F10" s="35"/>
      <c r="G10" s="75">
        <v>1</v>
      </c>
      <c r="H10" s="35"/>
      <c r="I10" s="35"/>
      <c r="J10" s="35"/>
      <c r="K10" s="35"/>
      <c r="L10" s="35"/>
      <c r="Q10" s="35"/>
      <c r="R10" s="35"/>
      <c r="S10" s="35"/>
      <c r="T10" s="35"/>
    </row>
    <row r="11" spans="1:20" s="36" customFormat="1" ht="18.75" customHeight="1">
      <c r="A11" s="35" t="s">
        <v>47</v>
      </c>
      <c r="B11" s="44" t="s">
        <v>122</v>
      </c>
      <c r="C11" s="35"/>
      <c r="D11" s="35"/>
      <c r="E11" s="35"/>
      <c r="F11" s="35"/>
      <c r="G11" s="148" t="s">
        <v>153</v>
      </c>
      <c r="H11" s="148"/>
      <c r="I11" s="35"/>
      <c r="J11" s="35"/>
      <c r="K11" s="35"/>
      <c r="L11" s="35"/>
      <c r="Q11" s="35"/>
      <c r="R11" s="35"/>
      <c r="S11" s="35"/>
      <c r="T11" s="35"/>
    </row>
    <row r="12" spans="1:20" s="36" customFormat="1" ht="18.75" customHeight="1">
      <c r="A12" s="35" t="s">
        <v>49</v>
      </c>
      <c r="B12" s="44" t="s">
        <v>121</v>
      </c>
      <c r="C12" s="35"/>
      <c r="D12" s="35"/>
      <c r="E12" s="35"/>
      <c r="F12" s="35"/>
      <c r="G12" s="75" t="s">
        <v>154</v>
      </c>
      <c r="H12" s="35"/>
      <c r="I12" s="35"/>
      <c r="J12" s="35"/>
      <c r="K12" s="35"/>
      <c r="L12" s="35"/>
      <c r="Q12" s="35"/>
      <c r="R12" s="35"/>
      <c r="S12" s="35"/>
      <c r="T12" s="35"/>
    </row>
    <row r="13" spans="1:20" s="36" customFormat="1" ht="18.75" customHeight="1">
      <c r="A13" s="35" t="s">
        <v>50</v>
      </c>
      <c r="B13" s="44" t="s">
        <v>118</v>
      </c>
      <c r="C13" s="35"/>
      <c r="D13" s="35"/>
      <c r="E13" s="35"/>
      <c r="F13" s="35"/>
      <c r="G13" s="149" t="s">
        <v>159</v>
      </c>
      <c r="H13" s="149"/>
      <c r="I13" s="35"/>
      <c r="J13" s="35"/>
      <c r="K13" s="35"/>
      <c r="L13" s="35"/>
      <c r="Q13" s="35"/>
      <c r="R13" s="35"/>
      <c r="S13" s="35"/>
      <c r="T13" s="35"/>
    </row>
    <row r="14" spans="1:20" s="36" customFormat="1" ht="18.75" customHeight="1">
      <c r="A14" s="35" t="s">
        <v>53</v>
      </c>
      <c r="B14" s="44" t="s">
        <v>155</v>
      </c>
      <c r="C14" s="35"/>
      <c r="D14" s="35"/>
      <c r="E14" s="35"/>
      <c r="F14" s="35"/>
      <c r="G14" s="150">
        <v>4674.08</v>
      </c>
      <c r="H14" s="150"/>
      <c r="I14" s="35"/>
      <c r="J14" s="35"/>
      <c r="K14" s="35"/>
      <c r="L14" s="35"/>
      <c r="Q14" s="35"/>
      <c r="R14" s="35"/>
      <c r="S14" s="35"/>
      <c r="T14" s="35"/>
    </row>
    <row r="15" spans="1:20" s="36" customFormat="1" ht="18.75" customHeight="1">
      <c r="A15" s="35" t="s">
        <v>114</v>
      </c>
      <c r="B15" s="44" t="s">
        <v>156</v>
      </c>
      <c r="C15" s="35"/>
      <c r="D15" s="35"/>
      <c r="E15" s="35"/>
      <c r="F15" s="35"/>
      <c r="G15" s="150">
        <v>4674.08</v>
      </c>
      <c r="H15" s="150"/>
      <c r="I15" s="35"/>
      <c r="J15" s="35"/>
      <c r="K15" s="35"/>
      <c r="L15" s="35"/>
      <c r="Q15" s="35"/>
      <c r="R15" s="35"/>
      <c r="S15" s="35"/>
      <c r="T15" s="35"/>
    </row>
    <row r="16" spans="1:20" s="36" customFormat="1" ht="18.75" customHeight="1">
      <c r="A16" s="35" t="s">
        <v>115</v>
      </c>
      <c r="B16" s="44" t="s">
        <v>157</v>
      </c>
      <c r="C16" s="35"/>
      <c r="D16" s="35"/>
      <c r="E16" s="35"/>
      <c r="F16" s="35"/>
      <c r="G16" s="35"/>
      <c r="H16" s="35"/>
      <c r="I16" s="150">
        <v>9348.16</v>
      </c>
      <c r="J16" s="150"/>
      <c r="K16" s="77"/>
      <c r="L16" s="35"/>
      <c r="Q16" s="35"/>
      <c r="R16" s="35"/>
      <c r="S16" s="35"/>
      <c r="T16" s="35"/>
    </row>
    <row r="17" spans="1:20" s="36" customFormat="1" ht="18.75" customHeight="1">
      <c r="A17" s="35" t="s">
        <v>116</v>
      </c>
      <c r="B17" s="44" t="s">
        <v>158</v>
      </c>
      <c r="C17" s="35"/>
      <c r="D17" s="35"/>
      <c r="E17" s="35"/>
      <c r="F17" s="35"/>
      <c r="G17" s="35"/>
      <c r="H17" s="35"/>
      <c r="I17" s="150">
        <v>22634.32</v>
      </c>
      <c r="J17" s="150"/>
      <c r="K17" s="77"/>
      <c r="L17" s="35"/>
      <c r="Q17" s="35"/>
      <c r="R17" s="35"/>
      <c r="S17" s="35"/>
      <c r="T17" s="35"/>
    </row>
    <row r="18" spans="1:20" s="36" customFormat="1" ht="18.75" customHeight="1">
      <c r="A18" s="35" t="s">
        <v>117</v>
      </c>
      <c r="B18" s="37" t="s">
        <v>76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Q18" s="35"/>
      <c r="R18" s="35"/>
      <c r="S18" s="35"/>
      <c r="T18" s="35"/>
    </row>
    <row r="20" spans="1:20" ht="19.5" customHeight="1">
      <c r="A20" s="128" t="s">
        <v>0</v>
      </c>
      <c r="B20" s="128" t="s">
        <v>99</v>
      </c>
      <c r="C20" s="122" t="s">
        <v>101</v>
      </c>
      <c r="D20" s="123"/>
      <c r="E20" s="123"/>
      <c r="F20" s="123"/>
      <c r="G20" s="124"/>
      <c r="H20" s="128" t="s">
        <v>1</v>
      </c>
      <c r="I20" s="128"/>
      <c r="J20" s="128"/>
      <c r="K20" s="125" t="s">
        <v>52</v>
      </c>
      <c r="L20" s="125" t="s">
        <v>129</v>
      </c>
      <c r="M20" s="145" t="s">
        <v>126</v>
      </c>
      <c r="N20" s="146"/>
      <c r="O20" s="146"/>
      <c r="P20" s="147"/>
      <c r="Q20" s="122" t="s">
        <v>124</v>
      </c>
      <c r="R20" s="123"/>
      <c r="S20" s="123"/>
      <c r="T20" s="124"/>
    </row>
    <row r="21" spans="1:20" ht="15.75" customHeight="1">
      <c r="A21" s="128"/>
      <c r="B21" s="128"/>
      <c r="C21" s="125" t="s">
        <v>100</v>
      </c>
      <c r="D21" s="125" t="s">
        <v>5</v>
      </c>
      <c r="E21" s="125" t="s">
        <v>7</v>
      </c>
      <c r="F21" s="125" t="s">
        <v>97</v>
      </c>
      <c r="G21" s="125" t="s">
        <v>79</v>
      </c>
      <c r="H21" s="125" t="s">
        <v>2</v>
      </c>
      <c r="I21" s="125" t="s">
        <v>3</v>
      </c>
      <c r="J21" s="125" t="s">
        <v>94</v>
      </c>
      <c r="K21" s="137"/>
      <c r="L21" s="137"/>
      <c r="M21" s="125" t="s">
        <v>125</v>
      </c>
      <c r="N21" s="125" t="s">
        <v>228</v>
      </c>
      <c r="O21" s="125" t="s">
        <v>146</v>
      </c>
      <c r="P21" s="125" t="s">
        <v>162</v>
      </c>
      <c r="Q21" s="128" t="s">
        <v>28</v>
      </c>
      <c r="R21" s="128" t="s">
        <v>29</v>
      </c>
      <c r="S21" s="128" t="s">
        <v>31</v>
      </c>
      <c r="T21" s="128" t="s">
        <v>30</v>
      </c>
    </row>
    <row r="22" spans="1:20" ht="49.5" customHeight="1">
      <c r="A22" s="128"/>
      <c r="B22" s="128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8"/>
      <c r="R22" s="128"/>
      <c r="S22" s="128"/>
      <c r="T22" s="128"/>
    </row>
    <row r="23" spans="1:20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  <c r="H23" s="6">
        <v>8</v>
      </c>
      <c r="I23" s="6">
        <v>9</v>
      </c>
      <c r="J23" s="6">
        <v>10</v>
      </c>
      <c r="K23" s="6">
        <v>11</v>
      </c>
      <c r="L23" s="6">
        <v>12</v>
      </c>
      <c r="M23" s="6">
        <v>13</v>
      </c>
      <c r="N23" s="6">
        <v>14</v>
      </c>
      <c r="O23" s="6">
        <v>15</v>
      </c>
      <c r="P23" s="6">
        <v>16</v>
      </c>
      <c r="Q23" s="6">
        <v>17</v>
      </c>
      <c r="R23" s="6">
        <v>18</v>
      </c>
      <c r="S23" s="6">
        <v>19</v>
      </c>
      <c r="T23" s="6">
        <v>20</v>
      </c>
    </row>
    <row r="24" spans="1:20" ht="40.5" customHeight="1">
      <c r="A24" s="127">
        <v>1</v>
      </c>
      <c r="B24" s="129" t="s">
        <v>4</v>
      </c>
      <c r="C24" s="130" t="s">
        <v>6</v>
      </c>
      <c r="D24" s="127" t="s">
        <v>9</v>
      </c>
      <c r="E24" s="127" t="s">
        <v>8</v>
      </c>
      <c r="F24" s="127">
        <v>1</v>
      </c>
      <c r="G24" s="127">
        <v>2014</v>
      </c>
      <c r="H24" s="129" t="s">
        <v>17</v>
      </c>
      <c r="I24" s="127">
        <v>15</v>
      </c>
      <c r="J24" s="127" t="s">
        <v>78</v>
      </c>
      <c r="K24" s="154" t="s">
        <v>182</v>
      </c>
      <c r="L24" s="154" t="s">
        <v>151</v>
      </c>
      <c r="M24" s="157" t="s">
        <v>148</v>
      </c>
      <c r="N24" s="157" t="s">
        <v>152</v>
      </c>
      <c r="O24" s="151" t="s">
        <v>147</v>
      </c>
      <c r="P24" s="151" t="s">
        <v>147</v>
      </c>
      <c r="Q24" s="29">
        <v>15</v>
      </c>
      <c r="R24" s="31">
        <f>F24*Q24</f>
        <v>15</v>
      </c>
      <c r="S24" s="31">
        <f>R24*1.23</f>
        <v>18.45</v>
      </c>
      <c r="T24" s="31">
        <f>R24+S24</f>
        <v>33.450000000000003</v>
      </c>
    </row>
    <row r="25" spans="1:20" ht="40.5" customHeight="1">
      <c r="A25" s="127"/>
      <c r="B25" s="129"/>
      <c r="C25" s="130"/>
      <c r="D25" s="127"/>
      <c r="E25" s="127"/>
      <c r="F25" s="127"/>
      <c r="G25" s="127"/>
      <c r="H25" s="129"/>
      <c r="I25" s="127"/>
      <c r="J25" s="127"/>
      <c r="K25" s="155"/>
      <c r="L25" s="155"/>
      <c r="M25" s="158"/>
      <c r="N25" s="158"/>
      <c r="O25" s="153"/>
      <c r="P25" s="152"/>
      <c r="Q25" s="29">
        <v>18</v>
      </c>
      <c r="R25" s="31">
        <f>F24*Q25</f>
        <v>18</v>
      </c>
      <c r="S25" s="31">
        <f t="shared" ref="S25:S38" si="0">R25*1.23</f>
        <v>22.14</v>
      </c>
      <c r="T25" s="31">
        <f t="shared" ref="T25:T38" si="1">R25+S25</f>
        <v>40.14</v>
      </c>
    </row>
    <row r="26" spans="1:20" ht="22.5" customHeight="1">
      <c r="A26" s="27">
        <v>2</v>
      </c>
      <c r="B26" s="129"/>
      <c r="C26" s="28" t="s">
        <v>10</v>
      </c>
      <c r="D26" s="27" t="s">
        <v>11</v>
      </c>
      <c r="E26" s="27" t="s">
        <v>8</v>
      </c>
      <c r="F26" s="27">
        <v>23</v>
      </c>
      <c r="G26" s="27">
        <v>2014</v>
      </c>
      <c r="H26" s="30" t="s">
        <v>17</v>
      </c>
      <c r="I26" s="27">
        <v>15</v>
      </c>
      <c r="J26" s="27" t="s">
        <v>78</v>
      </c>
      <c r="K26" s="155"/>
      <c r="L26" s="155"/>
      <c r="M26" s="72" t="s">
        <v>149</v>
      </c>
      <c r="N26" s="72" t="s">
        <v>150</v>
      </c>
      <c r="O26" s="72" t="s">
        <v>145</v>
      </c>
      <c r="P26" s="152"/>
      <c r="Q26" s="31">
        <v>22</v>
      </c>
      <c r="R26" s="31">
        <f t="shared" ref="R26:R32" si="2">F26*Q26</f>
        <v>506</v>
      </c>
      <c r="S26" s="31">
        <f t="shared" si="0"/>
        <v>622.38</v>
      </c>
      <c r="T26" s="31">
        <f t="shared" si="1"/>
        <v>1128.3800000000001</v>
      </c>
    </row>
    <row r="27" spans="1:20" ht="22.5" customHeight="1">
      <c r="A27" s="27">
        <v>3</v>
      </c>
      <c r="B27" s="129"/>
      <c r="C27" s="28" t="s">
        <v>26</v>
      </c>
      <c r="D27" s="27" t="s">
        <v>27</v>
      </c>
      <c r="E27" s="27" t="s">
        <v>8</v>
      </c>
      <c r="F27" s="27">
        <v>21</v>
      </c>
      <c r="G27" s="27">
        <v>2014</v>
      </c>
      <c r="H27" s="30" t="s">
        <v>17</v>
      </c>
      <c r="I27" s="27">
        <v>15</v>
      </c>
      <c r="J27" s="27" t="s">
        <v>78</v>
      </c>
      <c r="K27" s="155"/>
      <c r="L27" s="155"/>
      <c r="M27" s="72" t="s">
        <v>149</v>
      </c>
      <c r="N27" s="72" t="s">
        <v>150</v>
      </c>
      <c r="O27" s="72" t="s">
        <v>145</v>
      </c>
      <c r="P27" s="152"/>
      <c r="Q27" s="31">
        <v>19</v>
      </c>
      <c r="R27" s="31">
        <f t="shared" si="2"/>
        <v>399</v>
      </c>
      <c r="S27" s="31">
        <f t="shared" si="0"/>
        <v>490.77</v>
      </c>
      <c r="T27" s="31">
        <f t="shared" si="1"/>
        <v>889.77</v>
      </c>
    </row>
    <row r="28" spans="1:20" ht="22.5" customHeight="1">
      <c r="A28" s="27">
        <v>4</v>
      </c>
      <c r="B28" s="129"/>
      <c r="C28" s="28" t="s">
        <v>26</v>
      </c>
      <c r="D28" s="27" t="s">
        <v>27</v>
      </c>
      <c r="E28" s="27" t="s">
        <v>8</v>
      </c>
      <c r="F28" s="27">
        <v>14</v>
      </c>
      <c r="G28" s="27">
        <v>2014</v>
      </c>
      <c r="H28" s="30" t="s">
        <v>17</v>
      </c>
      <c r="I28" s="27">
        <v>15</v>
      </c>
      <c r="J28" s="27" t="s">
        <v>78</v>
      </c>
      <c r="K28" s="155"/>
      <c r="L28" s="155"/>
      <c r="M28" s="72" t="s">
        <v>149</v>
      </c>
      <c r="N28" s="72" t="s">
        <v>150</v>
      </c>
      <c r="O28" s="72" t="s">
        <v>145</v>
      </c>
      <c r="P28" s="152"/>
      <c r="Q28" s="31">
        <v>15</v>
      </c>
      <c r="R28" s="31">
        <f t="shared" si="2"/>
        <v>210</v>
      </c>
      <c r="S28" s="31">
        <f t="shared" si="0"/>
        <v>258.3</v>
      </c>
      <c r="T28" s="31">
        <f t="shared" si="1"/>
        <v>468.3</v>
      </c>
    </row>
    <row r="29" spans="1:20" ht="22.5" customHeight="1">
      <c r="A29" s="27">
        <v>5</v>
      </c>
      <c r="B29" s="129"/>
      <c r="C29" s="28" t="s">
        <v>12</v>
      </c>
      <c r="D29" s="27" t="s">
        <v>13</v>
      </c>
      <c r="E29" s="27" t="s">
        <v>8</v>
      </c>
      <c r="F29" s="27">
        <v>11</v>
      </c>
      <c r="G29" s="27">
        <v>2014</v>
      </c>
      <c r="H29" s="30" t="s">
        <v>17</v>
      </c>
      <c r="I29" s="27">
        <v>15</v>
      </c>
      <c r="J29" s="27" t="s">
        <v>78</v>
      </c>
      <c r="K29" s="155"/>
      <c r="L29" s="155"/>
      <c r="M29" s="72" t="s">
        <v>149</v>
      </c>
      <c r="N29" s="72" t="s">
        <v>150</v>
      </c>
      <c r="O29" s="72" t="s">
        <v>145</v>
      </c>
      <c r="P29" s="152"/>
      <c r="Q29" s="31">
        <v>15</v>
      </c>
      <c r="R29" s="31">
        <f t="shared" si="2"/>
        <v>165</v>
      </c>
      <c r="S29" s="31">
        <f t="shared" si="0"/>
        <v>202.95</v>
      </c>
      <c r="T29" s="31">
        <f t="shared" si="1"/>
        <v>367.95</v>
      </c>
    </row>
    <row r="30" spans="1:20" ht="22.5" customHeight="1">
      <c r="A30" s="27">
        <v>6</v>
      </c>
      <c r="B30" s="129"/>
      <c r="C30" s="28" t="s">
        <v>33</v>
      </c>
      <c r="D30" s="27" t="s">
        <v>14</v>
      </c>
      <c r="E30" s="27" t="s">
        <v>8</v>
      </c>
      <c r="F30" s="27">
        <v>1</v>
      </c>
      <c r="G30" s="27">
        <v>2014</v>
      </c>
      <c r="H30" s="30" t="s">
        <v>17</v>
      </c>
      <c r="I30" s="27">
        <v>15</v>
      </c>
      <c r="J30" s="27" t="s">
        <v>78</v>
      </c>
      <c r="K30" s="155"/>
      <c r="L30" s="155"/>
      <c r="M30" s="72" t="s">
        <v>149</v>
      </c>
      <c r="N30" s="72" t="s">
        <v>150</v>
      </c>
      <c r="O30" s="72" t="s">
        <v>145</v>
      </c>
      <c r="P30" s="152"/>
      <c r="Q30" s="31">
        <v>15</v>
      </c>
      <c r="R30" s="31">
        <f t="shared" si="2"/>
        <v>15</v>
      </c>
      <c r="S30" s="31">
        <f t="shared" si="0"/>
        <v>18.45</v>
      </c>
      <c r="T30" s="31">
        <f t="shared" si="1"/>
        <v>33.450000000000003</v>
      </c>
    </row>
    <row r="31" spans="1:20" ht="22.5" customHeight="1">
      <c r="A31" s="27">
        <v>7</v>
      </c>
      <c r="B31" s="129"/>
      <c r="C31" s="28" t="s">
        <v>15</v>
      </c>
      <c r="D31" s="27" t="s">
        <v>16</v>
      </c>
      <c r="E31" s="27" t="s">
        <v>8</v>
      </c>
      <c r="F31" s="27">
        <v>4</v>
      </c>
      <c r="G31" s="27">
        <v>2014</v>
      </c>
      <c r="H31" s="30" t="s">
        <v>17</v>
      </c>
      <c r="I31" s="27">
        <v>15</v>
      </c>
      <c r="J31" s="27" t="s">
        <v>78</v>
      </c>
      <c r="K31" s="156"/>
      <c r="L31" s="156"/>
      <c r="M31" s="72" t="s">
        <v>149</v>
      </c>
      <c r="N31" s="72" t="s">
        <v>150</v>
      </c>
      <c r="O31" s="72" t="s">
        <v>145</v>
      </c>
      <c r="P31" s="153"/>
      <c r="Q31" s="31">
        <v>16</v>
      </c>
      <c r="R31" s="31">
        <f t="shared" si="2"/>
        <v>64</v>
      </c>
      <c r="S31" s="31">
        <f t="shared" si="0"/>
        <v>78.72</v>
      </c>
      <c r="T31" s="31">
        <f t="shared" si="1"/>
        <v>142.72</v>
      </c>
    </row>
    <row r="32" spans="1:20" ht="22.5" customHeight="1">
      <c r="A32" s="127">
        <v>8</v>
      </c>
      <c r="B32" s="129" t="s">
        <v>4</v>
      </c>
      <c r="C32" s="130" t="s">
        <v>6</v>
      </c>
      <c r="D32" s="127" t="s">
        <v>9</v>
      </c>
      <c r="E32" s="127" t="s">
        <v>8</v>
      </c>
      <c r="F32" s="127">
        <v>1</v>
      </c>
      <c r="G32" s="127">
        <v>2010</v>
      </c>
      <c r="H32" s="129" t="s">
        <v>17</v>
      </c>
      <c r="I32" s="127">
        <v>13</v>
      </c>
      <c r="J32" s="127" t="s">
        <v>78</v>
      </c>
      <c r="K32" s="154" t="s">
        <v>183</v>
      </c>
      <c r="L32" s="154" t="s">
        <v>151</v>
      </c>
      <c r="M32" s="151" t="s">
        <v>149</v>
      </c>
      <c r="N32" s="151" t="s">
        <v>150</v>
      </c>
      <c r="O32" s="151" t="s">
        <v>145</v>
      </c>
      <c r="P32" s="151" t="s">
        <v>145</v>
      </c>
      <c r="Q32" s="29">
        <v>15</v>
      </c>
      <c r="R32" s="31">
        <f t="shared" si="2"/>
        <v>15</v>
      </c>
      <c r="S32" s="31">
        <f t="shared" si="0"/>
        <v>18.45</v>
      </c>
      <c r="T32" s="31">
        <f t="shared" si="1"/>
        <v>33.450000000000003</v>
      </c>
    </row>
    <row r="33" spans="1:20" ht="22.5" customHeight="1">
      <c r="A33" s="127"/>
      <c r="B33" s="129"/>
      <c r="C33" s="130"/>
      <c r="D33" s="127"/>
      <c r="E33" s="127"/>
      <c r="F33" s="127"/>
      <c r="G33" s="127"/>
      <c r="H33" s="129"/>
      <c r="I33" s="127"/>
      <c r="J33" s="127"/>
      <c r="K33" s="155"/>
      <c r="L33" s="155"/>
      <c r="M33" s="153"/>
      <c r="N33" s="153"/>
      <c r="O33" s="153"/>
      <c r="P33" s="152"/>
      <c r="Q33" s="29">
        <v>18</v>
      </c>
      <c r="R33" s="31">
        <f>F32*Q33</f>
        <v>18</v>
      </c>
      <c r="S33" s="31">
        <f t="shared" si="0"/>
        <v>22.14</v>
      </c>
      <c r="T33" s="31">
        <f t="shared" si="1"/>
        <v>40.14</v>
      </c>
    </row>
    <row r="34" spans="1:20" ht="22.5" customHeight="1">
      <c r="A34" s="27">
        <v>9</v>
      </c>
      <c r="B34" s="129"/>
      <c r="C34" s="28" t="s">
        <v>10</v>
      </c>
      <c r="D34" s="27" t="s">
        <v>11</v>
      </c>
      <c r="E34" s="27" t="s">
        <v>8</v>
      </c>
      <c r="F34" s="27">
        <v>18</v>
      </c>
      <c r="G34" s="27">
        <v>2010</v>
      </c>
      <c r="H34" s="30" t="s">
        <v>17</v>
      </c>
      <c r="I34" s="27">
        <v>13</v>
      </c>
      <c r="J34" s="27" t="s">
        <v>78</v>
      </c>
      <c r="K34" s="155"/>
      <c r="L34" s="155"/>
      <c r="M34" s="72" t="s">
        <v>149</v>
      </c>
      <c r="N34" s="72" t="s">
        <v>150</v>
      </c>
      <c r="O34" s="72" t="s">
        <v>145</v>
      </c>
      <c r="P34" s="152"/>
      <c r="Q34" s="31">
        <v>22</v>
      </c>
      <c r="R34" s="31">
        <f>F34*Q34</f>
        <v>396</v>
      </c>
      <c r="S34" s="31">
        <f t="shared" si="0"/>
        <v>487.08</v>
      </c>
      <c r="T34" s="31">
        <f t="shared" si="1"/>
        <v>883.07999999999993</v>
      </c>
    </row>
    <row r="35" spans="1:20" ht="22.5" customHeight="1">
      <c r="A35" s="27">
        <v>10</v>
      </c>
      <c r="B35" s="129"/>
      <c r="C35" s="28" t="s">
        <v>26</v>
      </c>
      <c r="D35" s="27" t="s">
        <v>27</v>
      </c>
      <c r="E35" s="27" t="s">
        <v>8</v>
      </c>
      <c r="F35" s="27">
        <v>2</v>
      </c>
      <c r="G35" s="27">
        <v>2010</v>
      </c>
      <c r="H35" s="30" t="s">
        <v>17</v>
      </c>
      <c r="I35" s="27">
        <v>13</v>
      </c>
      <c r="J35" s="27" t="s">
        <v>78</v>
      </c>
      <c r="K35" s="155"/>
      <c r="L35" s="155"/>
      <c r="M35" s="72" t="s">
        <v>149</v>
      </c>
      <c r="N35" s="72" t="s">
        <v>150</v>
      </c>
      <c r="O35" s="72" t="s">
        <v>145</v>
      </c>
      <c r="P35" s="152"/>
      <c r="Q35" s="31">
        <v>19</v>
      </c>
      <c r="R35" s="31">
        <f>F35*Q35</f>
        <v>38</v>
      </c>
      <c r="S35" s="31">
        <f t="shared" si="0"/>
        <v>46.74</v>
      </c>
      <c r="T35" s="31">
        <f t="shared" si="1"/>
        <v>84.740000000000009</v>
      </c>
    </row>
    <row r="36" spans="1:20" ht="22.5" customHeight="1">
      <c r="A36" s="27">
        <v>11</v>
      </c>
      <c r="B36" s="129"/>
      <c r="C36" s="28" t="s">
        <v>12</v>
      </c>
      <c r="D36" s="27" t="s">
        <v>13</v>
      </c>
      <c r="E36" s="27" t="s">
        <v>8</v>
      </c>
      <c r="F36" s="27">
        <v>10</v>
      </c>
      <c r="G36" s="27">
        <v>2010</v>
      </c>
      <c r="H36" s="30" t="s">
        <v>17</v>
      </c>
      <c r="I36" s="27">
        <v>13</v>
      </c>
      <c r="J36" s="27" t="s">
        <v>78</v>
      </c>
      <c r="K36" s="155"/>
      <c r="L36" s="155"/>
      <c r="M36" s="72" t="s">
        <v>149</v>
      </c>
      <c r="N36" s="72" t="s">
        <v>150</v>
      </c>
      <c r="O36" s="72" t="s">
        <v>145</v>
      </c>
      <c r="P36" s="152"/>
      <c r="Q36" s="31">
        <v>19</v>
      </c>
      <c r="R36" s="31">
        <f>F36*Q36</f>
        <v>190</v>
      </c>
      <c r="S36" s="31">
        <f t="shared" si="0"/>
        <v>233.7</v>
      </c>
      <c r="T36" s="31">
        <f t="shared" si="1"/>
        <v>423.7</v>
      </c>
    </row>
    <row r="37" spans="1:20" ht="22.5" customHeight="1">
      <c r="A37" s="27">
        <v>12</v>
      </c>
      <c r="B37" s="129"/>
      <c r="C37" s="28" t="s">
        <v>33</v>
      </c>
      <c r="D37" s="27" t="s">
        <v>14</v>
      </c>
      <c r="E37" s="27" t="s">
        <v>8</v>
      </c>
      <c r="F37" s="27">
        <v>1</v>
      </c>
      <c r="G37" s="27">
        <v>2010</v>
      </c>
      <c r="H37" s="30" t="s">
        <v>17</v>
      </c>
      <c r="I37" s="27">
        <v>13</v>
      </c>
      <c r="J37" s="27" t="s">
        <v>78</v>
      </c>
      <c r="K37" s="155"/>
      <c r="L37" s="155"/>
      <c r="M37" s="72" t="s">
        <v>149</v>
      </c>
      <c r="N37" s="72" t="s">
        <v>150</v>
      </c>
      <c r="O37" s="72" t="s">
        <v>145</v>
      </c>
      <c r="P37" s="152"/>
      <c r="Q37" s="31">
        <v>15</v>
      </c>
      <c r="R37" s="31">
        <f>F37*Q37</f>
        <v>15</v>
      </c>
      <c r="S37" s="31">
        <f t="shared" si="0"/>
        <v>18.45</v>
      </c>
      <c r="T37" s="31">
        <f t="shared" si="1"/>
        <v>33.450000000000003</v>
      </c>
    </row>
    <row r="38" spans="1:20" ht="22.5" customHeight="1">
      <c r="A38" s="27">
        <v>13</v>
      </c>
      <c r="B38" s="129"/>
      <c r="C38" s="28" t="s">
        <v>15</v>
      </c>
      <c r="D38" s="27" t="s">
        <v>16</v>
      </c>
      <c r="E38" s="27" t="s">
        <v>8</v>
      </c>
      <c r="F38" s="27">
        <v>2</v>
      </c>
      <c r="G38" s="27">
        <v>2010</v>
      </c>
      <c r="H38" s="30" t="s">
        <v>17</v>
      </c>
      <c r="I38" s="27">
        <v>13</v>
      </c>
      <c r="J38" s="27" t="s">
        <v>78</v>
      </c>
      <c r="K38" s="156"/>
      <c r="L38" s="156"/>
      <c r="M38" s="72" t="s">
        <v>149</v>
      </c>
      <c r="N38" s="72" t="s">
        <v>150</v>
      </c>
      <c r="O38" s="72" t="s">
        <v>145</v>
      </c>
      <c r="P38" s="153"/>
      <c r="Q38" s="31">
        <v>16</v>
      </c>
      <c r="R38" s="31">
        <f>F38*Q38</f>
        <v>32</v>
      </c>
      <c r="S38" s="31">
        <f t="shared" si="0"/>
        <v>39.36</v>
      </c>
      <c r="T38" s="31">
        <f t="shared" si="1"/>
        <v>71.36</v>
      </c>
    </row>
    <row r="39" spans="1:20" ht="23.25" customHeight="1">
      <c r="J39" s="32"/>
      <c r="K39" s="32"/>
      <c r="L39" s="32"/>
      <c r="Q39" s="32" t="s">
        <v>38</v>
      </c>
      <c r="R39" s="74">
        <f>SUM(R24:R38)</f>
        <v>2096</v>
      </c>
      <c r="S39" s="74">
        <f t="shared" ref="S39:T39" si="3">SUM(S24:S38)</f>
        <v>2578.08</v>
      </c>
      <c r="T39" s="74">
        <f t="shared" si="3"/>
        <v>4674.0799999999981</v>
      </c>
    </row>
    <row r="40" spans="1:20" ht="16.5" customHeight="1">
      <c r="B40" s="26"/>
      <c r="C40" s="25"/>
      <c r="H40" s="26"/>
    </row>
    <row r="41" spans="1:20" ht="13.5" customHeight="1">
      <c r="B41" s="51" t="s">
        <v>105</v>
      </c>
    </row>
    <row r="42" spans="1:20" ht="13.5" customHeight="1"/>
    <row r="43" spans="1:20" ht="13.5" customHeight="1">
      <c r="B43" t="s">
        <v>106</v>
      </c>
    </row>
    <row r="44" spans="1:20" ht="13.5" customHeight="1"/>
    <row r="45" spans="1:20" ht="13.5" customHeight="1">
      <c r="B45" s="26"/>
    </row>
    <row r="46" spans="1:20" ht="13.5" customHeight="1">
      <c r="B46" s="26" t="s">
        <v>135</v>
      </c>
      <c r="H46" s="26" t="s">
        <v>130</v>
      </c>
    </row>
    <row r="47" spans="1:20" ht="13.5" customHeight="1"/>
    <row r="48" spans="1:20" ht="27" customHeight="1">
      <c r="B48" t="s">
        <v>82</v>
      </c>
      <c r="H48" t="s">
        <v>131</v>
      </c>
    </row>
    <row r="49" spans="2:2" ht="27" customHeight="1">
      <c r="B49" t="s">
        <v>83</v>
      </c>
    </row>
    <row r="50" spans="2:2" ht="27" customHeight="1">
      <c r="B50" t="s">
        <v>84</v>
      </c>
    </row>
    <row r="52" spans="2:2">
      <c r="B52" t="s">
        <v>184</v>
      </c>
    </row>
    <row r="53" spans="2:2">
      <c r="B53" t="s">
        <v>185</v>
      </c>
    </row>
    <row r="54" spans="2:2">
      <c r="B54" t="s">
        <v>186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opLeftCell="A36" zoomScale="85" zoomScaleNormal="85" workbookViewId="0">
      <selection activeCell="A43" sqref="A43:K62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24" t="s">
        <v>104</v>
      </c>
      <c r="C1" s="24"/>
      <c r="E1" s="24"/>
      <c r="O1" s="33"/>
      <c r="Q1" s="33"/>
      <c r="R1" s="111" t="s">
        <v>264</v>
      </c>
    </row>
    <row r="2" spans="1:18">
      <c r="B2" s="23"/>
    </row>
    <row r="3" spans="1:18">
      <c r="B3" s="23" t="s">
        <v>87</v>
      </c>
      <c r="C3" s="23"/>
      <c r="E3" s="23"/>
    </row>
    <row r="4" spans="1:18">
      <c r="E4" s="23"/>
    </row>
    <row r="5" spans="1:18" ht="30" customHeight="1">
      <c r="A5" s="131" t="s">
        <v>140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</row>
    <row r="6" spans="1:18" s="36" customFormat="1" ht="18.75" customHeight="1">
      <c r="A6" s="35" t="s">
        <v>42</v>
      </c>
      <c r="B6" s="37" t="s">
        <v>190</v>
      </c>
      <c r="C6" s="35"/>
      <c r="D6" s="35"/>
      <c r="E6" s="35"/>
      <c r="F6" s="35"/>
      <c r="G6" s="35"/>
      <c r="H6" s="35"/>
      <c r="I6" s="37"/>
      <c r="J6" s="35"/>
      <c r="K6" s="35"/>
      <c r="L6" s="35"/>
      <c r="M6" s="35"/>
      <c r="P6" s="35"/>
      <c r="Q6" s="35"/>
      <c r="R6" s="35"/>
    </row>
    <row r="7" spans="1:18" s="36" customFormat="1" ht="18.75" customHeight="1">
      <c r="A7" s="35" t="s">
        <v>43</v>
      </c>
      <c r="B7" s="37" t="s">
        <v>107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P7" s="35"/>
      <c r="Q7" s="35"/>
      <c r="R7" s="35"/>
    </row>
    <row r="8" spans="1:18" s="36" customFormat="1" ht="18.75" customHeight="1">
      <c r="A8" s="35" t="s">
        <v>44</v>
      </c>
      <c r="B8" s="37" t="s">
        <v>63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P8" s="35"/>
      <c r="Q8" s="35"/>
      <c r="R8" s="35"/>
    </row>
    <row r="9" spans="1:18" s="36" customFormat="1" ht="18.75" customHeight="1">
      <c r="A9" s="35" t="s">
        <v>41</v>
      </c>
      <c r="B9" s="44" t="s">
        <v>45</v>
      </c>
      <c r="C9" s="35"/>
      <c r="D9" s="75"/>
      <c r="E9" s="35"/>
      <c r="F9" s="35"/>
      <c r="G9" s="35"/>
      <c r="H9" s="35"/>
      <c r="I9" s="35"/>
      <c r="J9" s="35"/>
      <c r="K9" s="35"/>
      <c r="L9" s="35"/>
      <c r="M9" s="35"/>
      <c r="P9" s="35"/>
      <c r="Q9" s="35"/>
      <c r="R9" s="35"/>
    </row>
    <row r="10" spans="1:18" s="36" customFormat="1" ht="18.75" customHeight="1">
      <c r="A10" s="35" t="s">
        <v>46</v>
      </c>
      <c r="B10" s="44" t="s">
        <v>138</v>
      </c>
      <c r="C10" s="35"/>
      <c r="D10" s="35"/>
      <c r="E10" s="35"/>
      <c r="F10" s="35"/>
      <c r="G10" s="35"/>
      <c r="H10" s="35"/>
      <c r="I10" s="76"/>
      <c r="J10" s="35"/>
      <c r="K10" s="35"/>
      <c r="L10" s="35"/>
      <c r="M10" s="35"/>
      <c r="P10" s="35"/>
      <c r="Q10" s="35"/>
      <c r="R10" s="35"/>
    </row>
    <row r="11" spans="1:18" s="36" customFormat="1" ht="18.75" customHeight="1">
      <c r="A11" s="35" t="s">
        <v>47</v>
      </c>
      <c r="B11" s="44" t="s">
        <v>249</v>
      </c>
      <c r="C11" s="35"/>
      <c r="D11" s="35"/>
      <c r="E11" s="35"/>
      <c r="F11" s="35"/>
      <c r="G11" s="35"/>
      <c r="H11" s="75"/>
      <c r="I11" s="37"/>
      <c r="J11" s="37"/>
      <c r="K11" s="37"/>
      <c r="L11" s="37"/>
      <c r="M11" s="37"/>
      <c r="N11" s="79"/>
      <c r="P11" s="35"/>
      <c r="Q11" s="35"/>
      <c r="R11" s="35"/>
    </row>
    <row r="12" spans="1:18" s="36" customFormat="1" ht="18.75" customHeight="1">
      <c r="A12" s="35" t="s">
        <v>49</v>
      </c>
      <c r="B12" s="44" t="s">
        <v>176</v>
      </c>
      <c r="C12" s="35"/>
      <c r="D12" s="35"/>
      <c r="E12" s="35"/>
      <c r="F12" s="35"/>
      <c r="G12" s="35"/>
      <c r="H12" s="80"/>
      <c r="I12" s="37"/>
      <c r="J12" s="37"/>
      <c r="K12" s="37"/>
      <c r="L12" s="37"/>
      <c r="M12" s="37"/>
      <c r="N12" s="79"/>
      <c r="P12" s="35"/>
      <c r="Q12" s="35"/>
      <c r="R12" s="35"/>
    </row>
    <row r="13" spans="1:18" s="36" customFormat="1" ht="18.75" customHeight="1">
      <c r="A13" s="35" t="s">
        <v>50</v>
      </c>
      <c r="B13" s="44" t="s">
        <v>177</v>
      </c>
      <c r="C13" s="35"/>
      <c r="D13" s="35"/>
      <c r="E13" s="35"/>
      <c r="F13" s="35"/>
      <c r="G13" s="35"/>
      <c r="H13" s="80"/>
      <c r="I13" s="37"/>
      <c r="J13" s="37"/>
      <c r="K13" s="37"/>
      <c r="L13" s="37"/>
      <c r="M13" s="37"/>
      <c r="N13" s="79"/>
      <c r="P13" s="35"/>
      <c r="Q13" s="35"/>
      <c r="R13" s="35"/>
    </row>
    <row r="14" spans="1:18" s="36" customFormat="1" ht="18.75" customHeight="1">
      <c r="A14" s="35" t="s">
        <v>53</v>
      </c>
      <c r="B14" s="44" t="s">
        <v>178</v>
      </c>
      <c r="C14" s="35"/>
      <c r="D14" s="35"/>
      <c r="E14" s="35"/>
      <c r="F14" s="35"/>
      <c r="G14" s="35"/>
      <c r="H14" s="81"/>
      <c r="I14" s="37"/>
      <c r="J14" s="37"/>
      <c r="K14" s="37"/>
      <c r="L14" s="37"/>
      <c r="M14" s="37"/>
      <c r="N14" s="79"/>
      <c r="P14" s="35"/>
      <c r="Q14" s="35"/>
      <c r="R14" s="35"/>
    </row>
    <row r="15" spans="1:18" s="36" customFormat="1" ht="18.75" customHeight="1">
      <c r="A15" s="35" t="s">
        <v>114</v>
      </c>
      <c r="B15" s="37" t="s">
        <v>139</v>
      </c>
      <c r="C15" s="35"/>
      <c r="D15" s="35"/>
      <c r="E15" s="35"/>
      <c r="F15" s="35"/>
      <c r="G15" s="35"/>
      <c r="H15" s="37"/>
      <c r="I15" s="37"/>
      <c r="J15" s="37"/>
      <c r="K15" s="37"/>
      <c r="L15" s="37"/>
      <c r="M15" s="37"/>
      <c r="N15" s="79"/>
      <c r="P15" s="35"/>
      <c r="Q15" s="35"/>
      <c r="R15" s="35"/>
    </row>
    <row r="17" spans="1:18" ht="19.5" customHeight="1">
      <c r="A17" s="128" t="s">
        <v>0</v>
      </c>
      <c r="B17" s="128" t="s">
        <v>99</v>
      </c>
      <c r="C17" s="122" t="s">
        <v>101</v>
      </c>
      <c r="D17" s="123"/>
      <c r="E17" s="123"/>
      <c r="F17" s="123"/>
      <c r="G17" s="124"/>
      <c r="H17" s="128" t="s">
        <v>1</v>
      </c>
      <c r="I17" s="128"/>
      <c r="J17" s="128"/>
      <c r="K17" s="125" t="s">
        <v>247</v>
      </c>
      <c r="L17" s="145" t="s">
        <v>248</v>
      </c>
      <c r="M17" s="146"/>
      <c r="N17" s="146"/>
      <c r="O17" s="128" t="s">
        <v>162</v>
      </c>
      <c r="P17" s="123" t="s">
        <v>142</v>
      </c>
      <c r="Q17" s="123"/>
      <c r="R17" s="124"/>
    </row>
    <row r="18" spans="1:18" ht="15.75" customHeight="1">
      <c r="A18" s="128"/>
      <c r="B18" s="128"/>
      <c r="C18" s="125" t="s">
        <v>100</v>
      </c>
      <c r="D18" s="125" t="s">
        <v>5</v>
      </c>
      <c r="E18" s="125" t="s">
        <v>7</v>
      </c>
      <c r="F18" s="125" t="s">
        <v>97</v>
      </c>
      <c r="G18" s="125" t="s">
        <v>79</v>
      </c>
      <c r="H18" s="125" t="s">
        <v>2</v>
      </c>
      <c r="I18" s="125" t="s">
        <v>3</v>
      </c>
      <c r="J18" s="125" t="s">
        <v>94</v>
      </c>
      <c r="K18" s="137"/>
      <c r="L18" s="125" t="s">
        <v>170</v>
      </c>
      <c r="M18" s="125" t="s">
        <v>57</v>
      </c>
      <c r="N18" s="138" t="s">
        <v>141</v>
      </c>
      <c r="O18" s="128"/>
      <c r="P18" s="128" t="s">
        <v>29</v>
      </c>
      <c r="Q18" s="128" t="s">
        <v>31</v>
      </c>
      <c r="R18" s="128" t="s">
        <v>30</v>
      </c>
    </row>
    <row r="19" spans="1:18" ht="49.5" customHeight="1">
      <c r="A19" s="128"/>
      <c r="B19" s="128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39"/>
      <c r="O19" s="128"/>
      <c r="P19" s="128"/>
      <c r="Q19" s="128"/>
      <c r="R19" s="128"/>
    </row>
    <row r="20" spans="1:18" ht="14.25" customHeight="1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  <c r="I20" s="6">
        <v>9</v>
      </c>
      <c r="J20" s="6">
        <v>10</v>
      </c>
      <c r="K20" s="6">
        <v>11</v>
      </c>
      <c r="L20" s="6">
        <v>12</v>
      </c>
      <c r="M20" s="6">
        <v>13</v>
      </c>
      <c r="N20" s="6">
        <v>14</v>
      </c>
      <c r="O20" s="6">
        <v>15</v>
      </c>
      <c r="P20" s="6">
        <v>16</v>
      </c>
      <c r="Q20" s="6">
        <v>17</v>
      </c>
      <c r="R20" s="6">
        <v>18</v>
      </c>
    </row>
    <row r="21" spans="1:18" ht="30" customHeight="1">
      <c r="A21" s="96">
        <v>1</v>
      </c>
      <c r="B21" s="102" t="s">
        <v>252</v>
      </c>
      <c r="C21" s="102" t="s">
        <v>252</v>
      </c>
      <c r="D21" s="96" t="s">
        <v>253</v>
      </c>
      <c r="E21" s="96" t="s">
        <v>253</v>
      </c>
      <c r="F21" s="96">
        <v>1</v>
      </c>
      <c r="G21" s="96"/>
      <c r="H21" s="103" t="s">
        <v>254</v>
      </c>
      <c r="I21" s="96">
        <v>1</v>
      </c>
      <c r="J21" s="96" t="s">
        <v>78</v>
      </c>
      <c r="K21" s="95"/>
      <c r="L21" s="64"/>
      <c r="M21" s="64"/>
      <c r="N21" s="69"/>
      <c r="O21" s="92"/>
      <c r="P21" s="31"/>
      <c r="Q21" s="45">
        <f>ROUND(P21*0.23,2)</f>
        <v>0</v>
      </c>
      <c r="R21" s="45">
        <f>ROUND(P21+Q21,2)</f>
        <v>0</v>
      </c>
    </row>
    <row r="22" spans="1:18" ht="30" customHeight="1">
      <c r="A22" s="96">
        <v>2</v>
      </c>
      <c r="B22" s="102" t="s">
        <v>252</v>
      </c>
      <c r="C22" s="102" t="s">
        <v>252</v>
      </c>
      <c r="D22" s="96" t="s">
        <v>253</v>
      </c>
      <c r="E22" s="96" t="s">
        <v>253</v>
      </c>
      <c r="F22" s="96">
        <v>1</v>
      </c>
      <c r="G22" s="96"/>
      <c r="H22" s="103" t="s">
        <v>254</v>
      </c>
      <c r="I22" s="96">
        <v>3</v>
      </c>
      <c r="J22" s="96" t="s">
        <v>78</v>
      </c>
      <c r="K22" s="88"/>
      <c r="L22" s="64"/>
      <c r="M22" s="64"/>
      <c r="N22" s="70"/>
      <c r="O22" s="92"/>
      <c r="P22" s="31"/>
      <c r="Q22" s="45">
        <f t="shared" ref="Q22:Q42" si="0">ROUND(P22*0.23,2)</f>
        <v>0</v>
      </c>
      <c r="R22" s="45">
        <f t="shared" ref="R22:R42" si="1">ROUND(P22+Q22,2)</f>
        <v>0</v>
      </c>
    </row>
    <row r="23" spans="1:18" ht="30" customHeight="1">
      <c r="A23" s="96">
        <v>3</v>
      </c>
      <c r="B23" s="102" t="s">
        <v>252</v>
      </c>
      <c r="C23" s="102" t="s">
        <v>252</v>
      </c>
      <c r="D23" s="96" t="s">
        <v>253</v>
      </c>
      <c r="E23" s="96" t="s">
        <v>253</v>
      </c>
      <c r="F23" s="96">
        <v>1</v>
      </c>
      <c r="G23" s="96"/>
      <c r="H23" s="103" t="s">
        <v>254</v>
      </c>
      <c r="I23" s="96">
        <v>6</v>
      </c>
      <c r="J23" s="96" t="s">
        <v>78</v>
      </c>
      <c r="K23" s="88"/>
      <c r="L23" s="64"/>
      <c r="M23" s="64"/>
      <c r="N23" s="70"/>
      <c r="O23" s="92"/>
      <c r="P23" s="31"/>
      <c r="Q23" s="45">
        <f t="shared" si="0"/>
        <v>0</v>
      </c>
      <c r="R23" s="45">
        <f t="shared" si="1"/>
        <v>0</v>
      </c>
    </row>
    <row r="24" spans="1:18" ht="30" customHeight="1">
      <c r="A24" s="96">
        <v>4</v>
      </c>
      <c r="B24" s="102" t="s">
        <v>252</v>
      </c>
      <c r="C24" s="102" t="s">
        <v>252</v>
      </c>
      <c r="D24" s="96" t="s">
        <v>253</v>
      </c>
      <c r="E24" s="96" t="s">
        <v>253</v>
      </c>
      <c r="F24" s="96">
        <v>1</v>
      </c>
      <c r="G24" s="96"/>
      <c r="H24" s="103" t="s">
        <v>254</v>
      </c>
      <c r="I24" s="96">
        <v>9</v>
      </c>
      <c r="J24" s="96" t="s">
        <v>78</v>
      </c>
      <c r="K24" s="88"/>
      <c r="L24" s="94"/>
      <c r="M24" s="64"/>
      <c r="N24" s="70"/>
      <c r="O24" s="92"/>
      <c r="P24" s="31"/>
      <c r="Q24" s="45">
        <f t="shared" si="0"/>
        <v>0</v>
      </c>
      <c r="R24" s="45">
        <f t="shared" si="1"/>
        <v>0</v>
      </c>
    </row>
    <row r="25" spans="1:18" ht="30" customHeight="1">
      <c r="A25" s="96">
        <v>5</v>
      </c>
      <c r="B25" s="102" t="s">
        <v>252</v>
      </c>
      <c r="C25" s="102" t="s">
        <v>252</v>
      </c>
      <c r="D25" s="96" t="s">
        <v>253</v>
      </c>
      <c r="E25" s="96" t="s">
        <v>253</v>
      </c>
      <c r="F25" s="96">
        <v>1</v>
      </c>
      <c r="G25" s="96"/>
      <c r="H25" s="103" t="s">
        <v>254</v>
      </c>
      <c r="I25" s="96">
        <v>13</v>
      </c>
      <c r="J25" s="96" t="s">
        <v>78</v>
      </c>
      <c r="K25" s="88"/>
      <c r="L25" s="94"/>
      <c r="M25" s="64"/>
      <c r="N25" s="70"/>
      <c r="O25" s="92"/>
      <c r="P25" s="31"/>
      <c r="Q25" s="45">
        <f t="shared" si="0"/>
        <v>0</v>
      </c>
      <c r="R25" s="45">
        <f t="shared" si="1"/>
        <v>0</v>
      </c>
    </row>
    <row r="26" spans="1:18" ht="30" customHeight="1">
      <c r="A26" s="96">
        <v>6</v>
      </c>
      <c r="B26" s="102" t="s">
        <v>252</v>
      </c>
      <c r="C26" s="102" t="s">
        <v>252</v>
      </c>
      <c r="D26" s="96" t="s">
        <v>253</v>
      </c>
      <c r="E26" s="96" t="s">
        <v>253</v>
      </c>
      <c r="F26" s="96">
        <v>1</v>
      </c>
      <c r="G26" s="96"/>
      <c r="H26" s="103" t="s">
        <v>254</v>
      </c>
      <c r="I26" s="96">
        <v>14</v>
      </c>
      <c r="J26" s="96" t="s">
        <v>78</v>
      </c>
      <c r="K26" s="88"/>
      <c r="L26" s="94"/>
      <c r="M26" s="64"/>
      <c r="N26" s="70"/>
      <c r="O26" s="92"/>
      <c r="P26" s="31"/>
      <c r="Q26" s="45">
        <f t="shared" si="0"/>
        <v>0</v>
      </c>
      <c r="R26" s="45">
        <f t="shared" si="1"/>
        <v>0</v>
      </c>
    </row>
    <row r="27" spans="1:18" ht="33">
      <c r="A27" s="96">
        <v>7</v>
      </c>
      <c r="B27" s="102" t="s">
        <v>252</v>
      </c>
      <c r="C27" s="102" t="s">
        <v>252</v>
      </c>
      <c r="D27" s="96" t="s">
        <v>253</v>
      </c>
      <c r="E27" s="96" t="s">
        <v>253</v>
      </c>
      <c r="F27" s="96">
        <v>1</v>
      </c>
      <c r="G27" s="96"/>
      <c r="H27" s="103" t="s">
        <v>254</v>
      </c>
      <c r="I27" s="96">
        <v>16</v>
      </c>
      <c r="J27" s="96" t="s">
        <v>78</v>
      </c>
      <c r="K27" s="88"/>
      <c r="L27" s="94"/>
      <c r="M27" s="86"/>
      <c r="N27" s="70"/>
      <c r="O27" s="92"/>
      <c r="P27" s="31"/>
      <c r="Q27" s="45">
        <f t="shared" si="0"/>
        <v>0</v>
      </c>
      <c r="R27" s="45">
        <f t="shared" si="1"/>
        <v>0</v>
      </c>
    </row>
    <row r="28" spans="1:18" ht="33">
      <c r="A28" s="96">
        <v>8</v>
      </c>
      <c r="B28" s="102" t="s">
        <v>252</v>
      </c>
      <c r="C28" s="102" t="s">
        <v>252</v>
      </c>
      <c r="D28" s="96" t="s">
        <v>253</v>
      </c>
      <c r="E28" s="96" t="s">
        <v>253</v>
      </c>
      <c r="F28" s="96">
        <v>1</v>
      </c>
      <c r="G28" s="96"/>
      <c r="H28" s="103" t="s">
        <v>254</v>
      </c>
      <c r="I28" s="96">
        <v>17</v>
      </c>
      <c r="J28" s="96" t="s">
        <v>78</v>
      </c>
      <c r="K28" s="88"/>
      <c r="L28" s="94"/>
      <c r="M28" s="86"/>
      <c r="N28" s="70"/>
      <c r="O28" s="92"/>
      <c r="P28" s="31"/>
      <c r="Q28" s="45">
        <f t="shared" si="0"/>
        <v>0</v>
      </c>
      <c r="R28" s="45">
        <f t="shared" si="1"/>
        <v>0</v>
      </c>
    </row>
    <row r="29" spans="1:18" ht="33">
      <c r="A29" s="96">
        <v>9</v>
      </c>
      <c r="B29" s="102" t="s">
        <v>252</v>
      </c>
      <c r="C29" s="102" t="s">
        <v>252</v>
      </c>
      <c r="D29" s="96" t="s">
        <v>253</v>
      </c>
      <c r="E29" s="107" t="s">
        <v>253</v>
      </c>
      <c r="F29" s="96">
        <v>1</v>
      </c>
      <c r="G29" s="96"/>
      <c r="H29" s="103" t="s">
        <v>254</v>
      </c>
      <c r="I29" s="96">
        <v>26</v>
      </c>
      <c r="J29" s="96" t="s">
        <v>78</v>
      </c>
      <c r="K29" s="88"/>
      <c r="L29" s="94"/>
      <c r="M29" s="86"/>
      <c r="N29" s="70"/>
      <c r="O29" s="92"/>
      <c r="P29" s="31"/>
      <c r="Q29" s="45">
        <f t="shared" si="0"/>
        <v>0</v>
      </c>
      <c r="R29" s="45">
        <f t="shared" si="1"/>
        <v>0</v>
      </c>
    </row>
    <row r="30" spans="1:18" ht="33">
      <c r="A30" s="96">
        <v>10</v>
      </c>
      <c r="B30" s="102" t="s">
        <v>255</v>
      </c>
      <c r="C30" s="102" t="s">
        <v>255</v>
      </c>
      <c r="D30" s="96" t="s">
        <v>253</v>
      </c>
      <c r="E30" s="96" t="s">
        <v>253</v>
      </c>
      <c r="F30" s="96">
        <v>1</v>
      </c>
      <c r="G30" s="96"/>
      <c r="H30" s="103" t="s">
        <v>254</v>
      </c>
      <c r="I30" s="96">
        <v>32</v>
      </c>
      <c r="J30" s="96" t="s">
        <v>78</v>
      </c>
      <c r="K30" s="88"/>
      <c r="L30" s="94"/>
      <c r="M30" s="86"/>
      <c r="N30" s="70"/>
      <c r="O30" s="92"/>
      <c r="P30" s="31"/>
      <c r="Q30" s="45">
        <f t="shared" si="0"/>
        <v>0</v>
      </c>
      <c r="R30" s="45">
        <f t="shared" si="1"/>
        <v>0</v>
      </c>
    </row>
    <row r="31" spans="1:18" ht="33">
      <c r="A31" s="96">
        <v>11</v>
      </c>
      <c r="B31" s="102" t="s">
        <v>255</v>
      </c>
      <c r="C31" s="102" t="s">
        <v>255</v>
      </c>
      <c r="D31" s="96" t="s">
        <v>253</v>
      </c>
      <c r="E31" s="96" t="s">
        <v>253</v>
      </c>
      <c r="F31" s="96">
        <v>1</v>
      </c>
      <c r="G31" s="96"/>
      <c r="H31" s="103" t="s">
        <v>254</v>
      </c>
      <c r="I31" s="96">
        <v>34</v>
      </c>
      <c r="J31" s="96" t="s">
        <v>78</v>
      </c>
      <c r="K31" s="88"/>
      <c r="L31" s="94"/>
      <c r="M31" s="86"/>
      <c r="N31" s="70"/>
      <c r="O31" s="92"/>
      <c r="P31" s="31"/>
      <c r="Q31" s="45">
        <f t="shared" si="0"/>
        <v>0</v>
      </c>
      <c r="R31" s="45">
        <f t="shared" si="1"/>
        <v>0</v>
      </c>
    </row>
    <row r="32" spans="1:18" ht="33">
      <c r="A32" s="96">
        <v>12</v>
      </c>
      <c r="B32" s="102" t="s">
        <v>252</v>
      </c>
      <c r="C32" s="102" t="s">
        <v>255</v>
      </c>
      <c r="D32" s="96" t="s">
        <v>253</v>
      </c>
      <c r="E32" s="96" t="s">
        <v>253</v>
      </c>
      <c r="F32" s="96">
        <v>1</v>
      </c>
      <c r="G32" s="96"/>
      <c r="H32" s="103" t="s">
        <v>254</v>
      </c>
      <c r="I32" s="96">
        <v>63</v>
      </c>
      <c r="J32" s="96" t="s">
        <v>78</v>
      </c>
      <c r="K32" s="88"/>
      <c r="L32" s="94"/>
      <c r="M32" s="86"/>
      <c r="N32" s="70"/>
      <c r="O32" s="92"/>
      <c r="P32" s="31"/>
      <c r="Q32" s="45">
        <f t="shared" si="0"/>
        <v>0</v>
      </c>
      <c r="R32" s="45">
        <f t="shared" si="1"/>
        <v>0</v>
      </c>
    </row>
    <row r="33" spans="1:18" ht="33">
      <c r="A33" s="96">
        <v>13</v>
      </c>
      <c r="B33" s="102" t="s">
        <v>255</v>
      </c>
      <c r="C33" s="102" t="s">
        <v>255</v>
      </c>
      <c r="D33" s="96" t="s">
        <v>253</v>
      </c>
      <c r="E33" s="96" t="s">
        <v>253</v>
      </c>
      <c r="F33" s="96">
        <v>1</v>
      </c>
      <c r="G33" s="96"/>
      <c r="H33" s="103" t="s">
        <v>254</v>
      </c>
      <c r="I33" s="96">
        <v>66</v>
      </c>
      <c r="J33" s="96" t="s">
        <v>78</v>
      </c>
      <c r="K33" s="88"/>
      <c r="L33" s="94"/>
      <c r="M33" s="86"/>
      <c r="N33" s="70"/>
      <c r="O33" s="92"/>
      <c r="P33" s="31"/>
      <c r="Q33" s="45">
        <f t="shared" si="0"/>
        <v>0</v>
      </c>
      <c r="R33" s="45">
        <f t="shared" si="1"/>
        <v>0</v>
      </c>
    </row>
    <row r="34" spans="1:18" ht="33">
      <c r="A34" s="96">
        <v>14</v>
      </c>
      <c r="B34" s="102" t="s">
        <v>255</v>
      </c>
      <c r="C34" s="102" t="s">
        <v>255</v>
      </c>
      <c r="D34" s="96" t="s">
        <v>253</v>
      </c>
      <c r="E34" s="96" t="s">
        <v>253</v>
      </c>
      <c r="F34" s="96">
        <v>1</v>
      </c>
      <c r="G34" s="96"/>
      <c r="H34" s="103" t="s">
        <v>254</v>
      </c>
      <c r="I34" s="96">
        <v>67</v>
      </c>
      <c r="J34" s="96" t="s">
        <v>78</v>
      </c>
      <c r="K34" s="88"/>
      <c r="L34" s="94"/>
      <c r="M34" s="86"/>
      <c r="N34" s="70"/>
      <c r="O34" s="92"/>
      <c r="P34" s="31"/>
      <c r="Q34" s="45">
        <f t="shared" si="0"/>
        <v>0</v>
      </c>
      <c r="R34" s="45">
        <f t="shared" si="1"/>
        <v>0</v>
      </c>
    </row>
    <row r="35" spans="1:18" ht="33">
      <c r="A35" s="96">
        <v>15</v>
      </c>
      <c r="B35" s="102" t="s">
        <v>255</v>
      </c>
      <c r="C35" s="102" t="s">
        <v>255</v>
      </c>
      <c r="D35" s="96" t="s">
        <v>253</v>
      </c>
      <c r="E35" s="96" t="s">
        <v>253</v>
      </c>
      <c r="F35" s="96">
        <v>1</v>
      </c>
      <c r="G35" s="96"/>
      <c r="H35" s="103" t="s">
        <v>254</v>
      </c>
      <c r="I35" s="96">
        <v>93</v>
      </c>
      <c r="J35" s="96" t="s">
        <v>78</v>
      </c>
      <c r="K35" s="88"/>
      <c r="L35" s="94"/>
      <c r="M35" s="86"/>
      <c r="N35" s="70"/>
      <c r="O35" s="92"/>
      <c r="P35" s="31"/>
      <c r="Q35" s="45">
        <f t="shared" si="0"/>
        <v>0</v>
      </c>
      <c r="R35" s="45">
        <f t="shared" si="1"/>
        <v>0</v>
      </c>
    </row>
    <row r="36" spans="1:18" ht="33">
      <c r="A36" s="96">
        <v>16</v>
      </c>
      <c r="B36" s="102" t="s">
        <v>252</v>
      </c>
      <c r="C36" s="102" t="s">
        <v>252</v>
      </c>
      <c r="D36" s="96" t="s">
        <v>253</v>
      </c>
      <c r="E36" s="96" t="s">
        <v>253</v>
      </c>
      <c r="F36" s="96">
        <v>1</v>
      </c>
      <c r="G36" s="96"/>
      <c r="H36" s="103" t="s">
        <v>254</v>
      </c>
      <c r="I36" s="96">
        <v>101</v>
      </c>
      <c r="J36" s="96" t="s">
        <v>78</v>
      </c>
      <c r="K36" s="88"/>
      <c r="L36" s="94"/>
      <c r="M36" s="86"/>
      <c r="N36" s="70"/>
      <c r="O36" s="92"/>
      <c r="P36" s="31"/>
      <c r="Q36" s="45">
        <f t="shared" si="0"/>
        <v>0</v>
      </c>
      <c r="R36" s="45">
        <f t="shared" si="1"/>
        <v>0</v>
      </c>
    </row>
    <row r="37" spans="1:18" ht="33">
      <c r="A37" s="96">
        <v>17</v>
      </c>
      <c r="B37" s="102" t="s">
        <v>252</v>
      </c>
      <c r="C37" s="102" t="s">
        <v>252</v>
      </c>
      <c r="D37" s="96" t="s">
        <v>253</v>
      </c>
      <c r="E37" s="96" t="s">
        <v>253</v>
      </c>
      <c r="F37" s="96">
        <v>1</v>
      </c>
      <c r="G37" s="96"/>
      <c r="H37" s="103" t="s">
        <v>257</v>
      </c>
      <c r="I37" s="96">
        <v>8</v>
      </c>
      <c r="J37" s="96" t="s">
        <v>78</v>
      </c>
      <c r="K37" s="88"/>
      <c r="L37" s="94"/>
      <c r="M37" s="86"/>
      <c r="N37" s="70"/>
      <c r="O37" s="92"/>
      <c r="P37" s="31"/>
      <c r="Q37" s="45">
        <f t="shared" si="0"/>
        <v>0</v>
      </c>
      <c r="R37" s="45">
        <f t="shared" si="1"/>
        <v>0</v>
      </c>
    </row>
    <row r="38" spans="1:18" ht="33">
      <c r="A38" s="96">
        <v>18</v>
      </c>
      <c r="B38" s="102" t="s">
        <v>252</v>
      </c>
      <c r="C38" s="102" t="s">
        <v>266</v>
      </c>
      <c r="D38" s="96" t="s">
        <v>253</v>
      </c>
      <c r="E38" s="96" t="s">
        <v>253</v>
      </c>
      <c r="F38" s="96">
        <v>1</v>
      </c>
      <c r="G38" s="96"/>
      <c r="H38" s="103" t="s">
        <v>257</v>
      </c>
      <c r="I38" s="96">
        <v>79</v>
      </c>
      <c r="J38" s="96" t="s">
        <v>78</v>
      </c>
      <c r="K38" s="88"/>
      <c r="L38" s="94"/>
      <c r="M38" s="86"/>
      <c r="N38" s="70"/>
      <c r="O38" s="92"/>
      <c r="P38" s="31"/>
      <c r="Q38" s="45">
        <f t="shared" si="0"/>
        <v>0</v>
      </c>
      <c r="R38" s="45">
        <f t="shared" si="1"/>
        <v>0</v>
      </c>
    </row>
    <row r="39" spans="1:18" ht="33">
      <c r="A39" s="96">
        <v>19</v>
      </c>
      <c r="B39" s="102" t="s">
        <v>256</v>
      </c>
      <c r="C39" s="102" t="s">
        <v>268</v>
      </c>
      <c r="D39" s="96" t="s">
        <v>253</v>
      </c>
      <c r="E39" s="96" t="s">
        <v>253</v>
      </c>
      <c r="F39" s="96">
        <v>1</v>
      </c>
      <c r="G39" s="96"/>
      <c r="H39" s="103" t="s">
        <v>257</v>
      </c>
      <c r="I39" s="96">
        <v>82</v>
      </c>
      <c r="J39" s="96" t="s">
        <v>78</v>
      </c>
      <c r="K39" s="88"/>
      <c r="L39" s="94"/>
      <c r="M39" s="86"/>
      <c r="N39" s="70"/>
      <c r="O39" s="92"/>
      <c r="P39" s="31"/>
      <c r="Q39" s="45">
        <f t="shared" si="0"/>
        <v>0</v>
      </c>
      <c r="R39" s="45">
        <f t="shared" si="1"/>
        <v>0</v>
      </c>
    </row>
    <row r="40" spans="1:18" ht="49.5">
      <c r="A40" s="96">
        <v>20</v>
      </c>
      <c r="B40" s="102" t="s">
        <v>258</v>
      </c>
      <c r="C40" s="102" t="s">
        <v>259</v>
      </c>
      <c r="D40" s="96" t="s">
        <v>253</v>
      </c>
      <c r="E40" s="96" t="s">
        <v>253</v>
      </c>
      <c r="F40" s="96">
        <v>1</v>
      </c>
      <c r="G40" s="96"/>
      <c r="H40" s="103" t="s">
        <v>257</v>
      </c>
      <c r="I40" s="96">
        <v>1</v>
      </c>
      <c r="J40" s="96" t="s">
        <v>78</v>
      </c>
      <c r="K40" s="88"/>
      <c r="L40" s="94"/>
      <c r="M40" s="86"/>
      <c r="N40" s="70"/>
      <c r="O40" s="92"/>
      <c r="P40" s="31"/>
      <c r="Q40" s="45">
        <f t="shared" si="0"/>
        <v>0</v>
      </c>
      <c r="R40" s="45">
        <f t="shared" si="1"/>
        <v>0</v>
      </c>
    </row>
    <row r="41" spans="1:18" ht="49.5">
      <c r="A41" s="96">
        <v>21</v>
      </c>
      <c r="B41" s="102" t="s">
        <v>260</v>
      </c>
      <c r="C41" s="102" t="s">
        <v>259</v>
      </c>
      <c r="D41" s="96" t="s">
        <v>253</v>
      </c>
      <c r="E41" s="96" t="s">
        <v>253</v>
      </c>
      <c r="F41" s="96">
        <v>1</v>
      </c>
      <c r="G41" s="96"/>
      <c r="H41" s="103" t="s">
        <v>257</v>
      </c>
      <c r="I41" s="96">
        <v>23</v>
      </c>
      <c r="J41" s="96" t="s">
        <v>78</v>
      </c>
      <c r="K41" s="88"/>
      <c r="L41" s="94"/>
      <c r="M41" s="86"/>
      <c r="N41" s="70"/>
      <c r="O41" s="92"/>
      <c r="P41" s="31"/>
      <c r="Q41" s="45">
        <f t="shared" si="0"/>
        <v>0</v>
      </c>
      <c r="R41" s="45">
        <f t="shared" si="1"/>
        <v>0</v>
      </c>
    </row>
    <row r="42" spans="1:18" ht="49.5">
      <c r="A42" s="96">
        <v>22</v>
      </c>
      <c r="B42" s="102" t="s">
        <v>261</v>
      </c>
      <c r="C42" s="102" t="s">
        <v>259</v>
      </c>
      <c r="D42" s="96" t="s">
        <v>253</v>
      </c>
      <c r="E42" s="96" t="s">
        <v>253</v>
      </c>
      <c r="F42" s="96">
        <v>1</v>
      </c>
      <c r="G42" s="96"/>
      <c r="H42" s="103" t="s">
        <v>257</v>
      </c>
      <c r="I42" s="96">
        <v>61</v>
      </c>
      <c r="J42" s="96" t="s">
        <v>78</v>
      </c>
      <c r="K42" s="90"/>
      <c r="L42" s="90"/>
      <c r="M42" s="90"/>
      <c r="N42" s="90"/>
      <c r="O42" s="90"/>
      <c r="P42" s="90"/>
      <c r="Q42" s="45">
        <f t="shared" si="0"/>
        <v>0</v>
      </c>
      <c r="R42" s="45">
        <f t="shared" si="1"/>
        <v>0</v>
      </c>
    </row>
    <row r="43" spans="1:18" ht="15.75">
      <c r="B43" s="26"/>
      <c r="C43" s="25"/>
      <c r="H43" s="26"/>
      <c r="O43" s="32" t="s">
        <v>38</v>
      </c>
      <c r="P43" s="89">
        <f>ROUND(SUM(P21:P42),2)</f>
        <v>0</v>
      </c>
      <c r="Q43" s="89">
        <f>ROUND(SUM(Q21:Q42),2)</f>
        <v>0</v>
      </c>
      <c r="R43" s="89">
        <f>ROUND(SUM(R21:R42),2)</f>
        <v>0</v>
      </c>
    </row>
    <row r="44" spans="1:18" ht="15">
      <c r="B44" s="51" t="s">
        <v>105</v>
      </c>
    </row>
    <row r="45" spans="1:18" ht="15">
      <c r="B45" s="51"/>
    </row>
    <row r="46" spans="1:18" ht="15">
      <c r="B46" s="51"/>
    </row>
    <row r="48" spans="1:18" ht="16.5" customHeight="1">
      <c r="B48" t="s">
        <v>106</v>
      </c>
    </row>
    <row r="50" spans="2:8" ht="15">
      <c r="B50" s="26"/>
    </row>
    <row r="51" spans="2:8" ht="15">
      <c r="B51" s="26" t="s">
        <v>135</v>
      </c>
      <c r="H51" s="26" t="s">
        <v>187</v>
      </c>
    </row>
    <row r="53" spans="2:8">
      <c r="B53" t="s">
        <v>82</v>
      </c>
      <c r="H53" t="s">
        <v>131</v>
      </c>
    </row>
    <row r="55" spans="2:8">
      <c r="B55" t="s">
        <v>83</v>
      </c>
    </row>
    <row r="57" spans="2:8">
      <c r="B57" t="s">
        <v>84</v>
      </c>
    </row>
    <row r="61" spans="2:8">
      <c r="B61" t="s">
        <v>180</v>
      </c>
    </row>
    <row r="62" spans="2:8">
      <c r="B62" t="s">
        <v>181</v>
      </c>
    </row>
  </sheetData>
  <mergeCells count="23"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R18:R19"/>
    <mergeCell ref="J18:J19"/>
    <mergeCell ref="L18:L19"/>
    <mergeCell ref="M18:M19"/>
    <mergeCell ref="N18:N19"/>
    <mergeCell ref="P18:P19"/>
    <mergeCell ref="Q18:Q19"/>
    <mergeCell ref="D18:D19"/>
    <mergeCell ref="E18:E19"/>
    <mergeCell ref="F18:F19"/>
    <mergeCell ref="G18:G19"/>
    <mergeCell ref="H18:H19"/>
    <mergeCell ref="I18:I19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14</vt:i4>
      </vt:variant>
    </vt:vector>
  </HeadingPairs>
  <TitlesOfParts>
    <vt:vector size="29" baseType="lpstr">
      <vt:lpstr>Numeracja dokumentów</vt:lpstr>
      <vt:lpstr>Wycena SOI PRZYKŁAD</vt:lpstr>
      <vt:lpstr>Oferta wykonawcy WZÓR OK</vt:lpstr>
      <vt:lpstr>Oferta wykonawcy PRZYKŁAD</vt:lpstr>
      <vt:lpstr>Wzór Harmonogramu WZÓR OK</vt:lpstr>
      <vt:lpstr>Wzór Harmonogramu PRZYKŁAD</vt:lpstr>
      <vt:lpstr>Zest do fakt konserw WZÓR OK</vt:lpstr>
      <vt:lpstr>Zest do fakt konserw PRZYKŁAD</vt:lpstr>
      <vt:lpstr>Zest do fakt naprawy WZÓR OK</vt:lpstr>
      <vt:lpstr>Zest do fakt naprawy PRZYKŁAD</vt:lpstr>
      <vt:lpstr>Raport OK</vt:lpstr>
      <vt:lpstr>Raport PRZYKŁAD</vt:lpstr>
      <vt:lpstr>Zestawienie urządzeń</vt:lpstr>
      <vt:lpstr>Kontrole okr Kosz, Dar, Kol</vt:lpstr>
      <vt:lpstr>Zbiorcze zestawienie</vt:lpstr>
      <vt:lpstr>'Wzór Harmonogramu WZÓR OK'!Obszar_wydruku</vt:lpstr>
      <vt:lpstr>'Kontrole okr Kosz, Dar, Kol'!Tytuły_wydruku</vt:lpstr>
      <vt:lpstr>'Oferta wykonawcy PRZYKŁAD'!Tytuły_wydruku</vt:lpstr>
      <vt:lpstr>'Oferta wykonawcy WZÓR OK'!Tytuły_wydruku</vt:lpstr>
      <vt:lpstr>'Raport OK'!Tytuły_wydruku</vt:lpstr>
      <vt:lpstr>'Raport PRZYKŁAD'!Tytuły_wydruku</vt:lpstr>
      <vt:lpstr>'Wycena SOI PRZYKŁAD'!Tytuły_wydruku</vt:lpstr>
      <vt:lpstr>'Wzór Harmonogramu PRZYKŁAD'!Tytuły_wydruku</vt:lpstr>
      <vt:lpstr>'Wzór Harmonogramu WZÓR OK'!Tytuły_wydruku</vt:lpstr>
      <vt:lpstr>'Zest do fakt konserw PRZYKŁAD'!Tytuły_wydruku</vt:lpstr>
      <vt:lpstr>'Zest do fakt konserw WZÓR OK'!Tytuły_wydruku</vt:lpstr>
      <vt:lpstr>'Zest do fakt naprawy PRZYKŁAD'!Tytuły_wydruku</vt:lpstr>
      <vt:lpstr>'Zest do fakt naprawy WZÓR OK'!Tytuły_wydruku</vt:lpstr>
      <vt:lpstr>'Zestawienie urządzeń'!Tytuły_wydruku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Szczechowicz Barbara</cp:lastModifiedBy>
  <cp:lastPrinted>2020-12-10T10:20:11Z</cp:lastPrinted>
  <dcterms:created xsi:type="dcterms:W3CDTF">2019-02-10T16:20:29Z</dcterms:created>
  <dcterms:modified xsi:type="dcterms:W3CDTF">2020-12-30T10:35:17Z</dcterms:modified>
</cp:coreProperties>
</file>