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msk-fs1\umsk\ZP Zamówienia Publiczne\Wydział\2023\BZP.271.16.2023 Ubezpieczenia - 5 części\Do publikacji\"/>
    </mc:Choice>
  </mc:AlternateContent>
  <xr:revisionPtr revIDLastSave="0" documentId="13_ncr:1_{24CAEC44-11B8-45EB-8BE4-21996EBD98AE}" xr6:coauthVersionLast="47" xr6:coauthVersionMax="47" xr10:uidLastSave="{00000000-0000-0000-0000-000000000000}"/>
  <bookViews>
    <workbookView xWindow="-120" yWindow="-120" windowWidth="24240" windowHeight="13020" tabRatio="691" xr2:uid="{00000000-000D-0000-FFFF-FFFF00000000}"/>
  </bookViews>
  <sheets>
    <sheet name="Szkodowość - mienie i OC" sheetId="1" r:id="rId1"/>
    <sheet name="Szkodowość - NNW MZD" sheetId="4" r:id="rId2"/>
    <sheet name="Szkodowość-komunikacja" sheetId="2" r:id="rId3"/>
    <sheet name="Szkodowość - NNW OSP" sheetId="3" r:id="rId4"/>
  </sheets>
  <definedNames>
    <definedName name="_xlnm.Print_Area" localSheetId="0">'Szkodowość - mienie i OC'!$A$1:$H$177</definedName>
    <definedName name="_xlnm.Print_Area" localSheetId="1">'Szkodowość - NNW MZD'!#REF!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5" i="4" l="1"/>
  <c r="D15" i="4"/>
  <c r="B15" i="4"/>
  <c r="E177" i="1"/>
  <c r="D177" i="1"/>
  <c r="B177" i="1"/>
  <c r="E165" i="1"/>
  <c r="D165" i="1"/>
  <c r="B165" i="1"/>
  <c r="E153" i="1"/>
  <c r="D153" i="1"/>
  <c r="B153" i="1"/>
  <c r="E141" i="1"/>
  <c r="D141" i="1"/>
  <c r="B141" i="1"/>
  <c r="D5" i="3"/>
  <c r="A5" i="3"/>
  <c r="A4" i="3"/>
  <c r="A3" i="3"/>
  <c r="A2" i="3"/>
  <c r="A1" i="3"/>
  <c r="D5" i="2"/>
  <c r="A4" i="2"/>
  <c r="A5" i="2"/>
  <c r="A2" i="2"/>
  <c r="A3" i="2"/>
  <c r="D79" i="1"/>
  <c r="D83" i="1"/>
  <c r="D105" i="1"/>
  <c r="B105" i="1"/>
  <c r="D91" i="1"/>
  <c r="D94" i="1"/>
  <c r="B94" i="1"/>
  <c r="E129" i="1"/>
  <c r="D129" i="1"/>
  <c r="B129" i="1"/>
  <c r="E117" i="1"/>
  <c r="D113" i="1"/>
  <c r="D117" i="1"/>
  <c r="D59" i="1"/>
  <c r="D71" i="1"/>
  <c r="D72" i="1"/>
  <c r="D73" i="1"/>
  <c r="D62" i="1"/>
  <c r="D63" i="1"/>
  <c r="E73" i="1"/>
  <c r="D52" i="1"/>
  <c r="D23" i="2"/>
  <c r="A1" i="2"/>
  <c r="E83" i="1"/>
  <c r="C83" i="1"/>
  <c r="A79" i="1"/>
  <c r="C73" i="1"/>
  <c r="H72" i="1"/>
  <c r="A69" i="1"/>
  <c r="A68" i="1"/>
  <c r="A78" i="1"/>
  <c r="E63" i="1"/>
  <c r="C63" i="1"/>
  <c r="B63" i="1"/>
  <c r="A62" i="1"/>
  <c r="A72" i="1"/>
  <c r="A82" i="1"/>
  <c r="A61" i="1"/>
  <c r="A71" i="1"/>
  <c r="A81" i="1"/>
  <c r="A60" i="1"/>
  <c r="A80" i="1"/>
  <c r="G58" i="1"/>
  <c r="G68" i="1"/>
  <c r="E54" i="1"/>
  <c r="C54" i="1"/>
  <c r="B54" i="1"/>
  <c r="D51" i="1"/>
  <c r="E47" i="1"/>
  <c r="C47" i="1"/>
  <c r="B47" i="1"/>
  <c r="D46" i="1"/>
  <c r="D45" i="1"/>
  <c r="D44" i="1"/>
  <c r="D43" i="1"/>
  <c r="E39" i="1"/>
  <c r="D39" i="1"/>
  <c r="C39" i="1"/>
  <c r="B39" i="1"/>
  <c r="E32" i="1"/>
  <c r="D32" i="1"/>
  <c r="C32" i="1"/>
  <c r="B32" i="1"/>
  <c r="E23" i="1"/>
  <c r="D23" i="1"/>
  <c r="C23" i="1"/>
  <c r="B23" i="1"/>
  <c r="G18" i="1"/>
  <c r="G26" i="1"/>
  <c r="G35" i="1"/>
  <c r="G42" i="1"/>
  <c r="G50" i="1"/>
  <c r="A18" i="1"/>
  <c r="A26" i="1"/>
  <c r="A35" i="1"/>
  <c r="A42" i="1"/>
  <c r="A50" i="1"/>
  <c r="E15" i="1"/>
  <c r="D15" i="1"/>
  <c r="C15" i="1"/>
  <c r="B15" i="1"/>
  <c r="D47" i="1"/>
  <c r="D54" i="1"/>
  <c r="A70" i="1"/>
</calcChain>
</file>

<file path=xl/sharedStrings.xml><?xml version="1.0" encoding="utf-8"?>
<sst xmlns="http://schemas.openxmlformats.org/spreadsheetml/2006/main" count="473" uniqueCount="140">
  <si>
    <t>Szkodowość w okresie  01.10.2011 - 30.09.2012</t>
  </si>
  <si>
    <t>Ryzyko</t>
  </si>
  <si>
    <t>Liczba szkód</t>
  </si>
  <si>
    <t>Odmowy</t>
  </si>
  <si>
    <t>Wypłaty</t>
  </si>
  <si>
    <t>Rezerwa - zmiana stanu</t>
  </si>
  <si>
    <t>Przyczyna szkody</t>
  </si>
  <si>
    <t>Ubezpieczony</t>
  </si>
  <si>
    <t>Miejscowość</t>
  </si>
  <si>
    <t>OC</t>
  </si>
  <si>
    <t xml:space="preserve">MIEJSKI ZARZĄD DRÓG </t>
  </si>
  <si>
    <t>SKOCZÓW</t>
  </si>
  <si>
    <t>Mienie od wszystkich ryzyk</t>
  </si>
  <si>
    <t xml:space="preserve">ZARZĄD BUDYNKÓW MIEJSKICH SKOCZÓW </t>
  </si>
  <si>
    <t>zalanie dwóch pomieszczeń</t>
  </si>
  <si>
    <t xml:space="preserve">OŚRODEK POMOCY SPOŁECZNEJ </t>
  </si>
  <si>
    <t>1.uszkodzenie publicznego punktu do internetu                          2. uszkodzenie słupa oświetleniowego</t>
  </si>
  <si>
    <t xml:space="preserve">URZĄD MIEJSKI W SKOCZOWIE </t>
  </si>
  <si>
    <t>1. uszkodzenie posadzki   w wyniku przemrożenia                   2. zalanie pomieszczenia biurowego                                     3. dewastacja przez n/n sprawców bramek piłkarskich na boisku szkolnym -  odmowa</t>
  </si>
  <si>
    <t xml:space="preserve">MIEJSKI ZARZĄD OŚWIATY W SKOCZOWIE </t>
  </si>
  <si>
    <t>Szkodowość w okresie  01.10.2012 - 30.09.2013</t>
  </si>
  <si>
    <t>1. POSZKODOWANY WPADŁ W NIEOZNAKOWANĄ DZIURĘ W NAWIERZCHNI; 2. KIEROWCA WJECHAŁ W DZIURE W JEZDNI; 3. POSZKODOWANA WYWRÓCIŁA SIĘ NA CHODNIKU DOZNAJĄC URAZU CIAŁA                                         4. POSZKODOWANY NAJECHAŁ NA WYSTAJĄCĄ Z ZIEMI STUDZIENKĘ KANALIZACYJNĄ USZKADZAJĄC POJAZD - odmowa; 5. KIERUJĄCA POJAZDEM MAZDA 6 NAJECHAŁA NA METALOWY KĄTOWNIK                                            6. NA ZAPARKOWANY POJAZD POSZKODOWANEGO SPADŁA GAŁĄŹ KTÓRA USZKODZIŁA SZYBĘ ORAZ MASKĘ POJAZDU; 7. URAZ DOZNANY NA CHODNIKU - odmowa</t>
  </si>
  <si>
    <t xml:space="preserve">DEWASTACJA UBEZPIECZONEGO MIENIA-BARIERY- PRZEJŚCIE WZDŁUŻ BRZEGU RZEKI BŁADNICA </t>
  </si>
  <si>
    <t>Kradzież - odmowa</t>
  </si>
  <si>
    <t xml:space="preserve">BIBLIOTEKA PUBLICZNA </t>
  </si>
  <si>
    <t>1. uszkodzenie instalacji solarnej w wyniku przepięcia                                       2. ZALANIE W SKUTEK NIESZCZELNOŚCI DACHU</t>
  </si>
  <si>
    <t xml:space="preserve">MIESJKI ZARZĄD OŚWIATYW SKOCZOWIE </t>
  </si>
  <si>
    <t>Szkodowość w okresie  01.10.2013 - 30.09.2014</t>
  </si>
  <si>
    <t xml:space="preserve">1. URAZ DOZNANY NA CHODNIKU 2. POSZKODOWANY POTKNĄŁ SIĘ O USZKODZONĄ CZĘŚĆ PŁYTY ASFALTOWEJ W WYNIKU CZEGO DOZNAŁ OBRAŻEŃ CIAŁA; 3. JADĄCA CIĘZARÓWKA ZERWAŁA ZWISAJĄCY ZBYT NISKO KABEL SIECI TELEFONICZNEJ, KTÓRY PO ZERWANIU UDERZYŁ W JADĄCY POJAZD MARKI TOYOTA WYRZADZAJĄC W NIM DUŻE STRATY                                                    4. NAJECHANIE ROWEREM NA NIERÓWNOŚĆ, POSZKODOWANY PRZELECIAŁ PRZEZ KIEROWNICĘ ROWERU I TWARZĄ UPADŁ NA ASFALT. </t>
  </si>
  <si>
    <t xml:space="preserve">USZKODZENIE URZĄDZEŃ INSTALACJI DOMOFONOWEJ BUDYNKU STALMACHA 2 W SKOCZOWIE </t>
  </si>
  <si>
    <t xml:space="preserve">SKOCZOWSKIE PRZEDSIĘBIORSTW KOMUNALNE SP.Z.O.O. </t>
  </si>
  <si>
    <t>1.  PODCZAS BURZY ZOSTAŁY USZKODZONE TRZY KAMERY Z MONITORINGU BUDYNKU; 2. W WYNIKU INTENSYWNYCH OPADÓW DESZCZU DOSZŁO DO ZALANIA; 3. ZALANIE W DWÓCH POMIESZCZENIACH - WODA DOSTAŁA PRZEZ DACH; 4. ZALANIE PRAWDOPODOBNIE PRZEZ NIESZCZELNY SUFIT // ZALENY KORYTARZ // ZALANY SUFIT I JEDNA WNĘKA NA ŚCIANIE</t>
  </si>
  <si>
    <t>Sprzęt elektroniczny</t>
  </si>
  <si>
    <t xml:space="preserve">1. KRADZIEŻ KAMERY TYPU "FOTOPUŁAPKA"                                                                         2. ZNISZCZENIE INFOKIOSKU KIOSKU ZNAJDUJĄCEGO SIĘ NA ELEWACJI BUDYNKU </t>
  </si>
  <si>
    <t>Szyby</t>
  </si>
  <si>
    <t xml:space="preserve">SAMOISTNE PĘKNIĘCIE SZYBY W DRZWIACH BALKONOWYCH </t>
  </si>
  <si>
    <t>Szkodowość w okresie  01.10.2014 - 30.09.2015</t>
  </si>
  <si>
    <t xml:space="preserve">Szkody wypłacone: 1.  SPADŁ KONAR Z DRZEWA ROSNĄCEGO W PASIE DROGOWYM NISZCZĄC PŁOT I BRAMĘ. 2. SPADŁ KONAR Z DRZEWA ROSNĄCEGO W PASIE DROGOWYM NISZCZĄC SAMOCHÓD. </t>
  </si>
  <si>
    <t xml:space="preserve">PODCZAS ZABAWY NA PLACU ZABAW POSZKODOWANA SPADŁA ZE ZJEŻDŻALNI, WYCHOWAWCZYNI NIE DOPILNOWAŁA DZIECI. </t>
  </si>
  <si>
    <t>ogień</t>
  </si>
  <si>
    <t>NA SKUTEK SILNEGO WIATRU DWA KONARY SPADŁY NA PŁOTEK OTACZAJĄCY PLAC ZABAW W WYNIKU CZEGO DOSZŁO DO USZKODZENIA DWÓCH PRZĘSEŁ</t>
  </si>
  <si>
    <t>Szkodowość w okresie  01.10.2015 - 30.09.2016</t>
  </si>
  <si>
    <t>BRAK SPRECYZOWANYCH ROSZCZEŃ POSZKODOWANEGO LUB WYKAZANIA ODPOWIEDZIALNOŚCI UBEZPIECZONEGO</t>
  </si>
  <si>
    <t>1. PRZEWRÓCENIE TABLICY OKOLICZNOŚCIOWEJ NA POSZKODOWANEGO; 2. ODMOWA - ZŁAMANIE NADGARSTWA WSKUTEK UPADKU NA CHODNIKU, BRAK WYKAZANIA ODPOWIEDZIALNOŚCI GMINY 3. USZKODZENIE MIENIA BĘDĄCEGO W PIECZY UBEZPIECZONEGO PRZEZ OSOBĘ TRZECIĄ - REZYGNACJA Z ROSZCZENIA (1250 ZŁ) 4. i 5. - SZKODY W POJAZDACH Z TYTUŁU ZARZĄDZANIA DROGAMI</t>
  </si>
  <si>
    <t>1. i 2. - MZD W SKOCZOWIE; 3. SOSIR 4. I 5. - MZD W SKOCZOWIE</t>
  </si>
  <si>
    <t>1. USZKODZENIE INFOKIOSKU WSKUTEK DEWASTACJI 2.PRZEPIĘCIE</t>
  </si>
  <si>
    <t>1. STŁUCZENIE SZYBY 2. ROZBICIE SZYBY W DRZWIACH WEJŚCIOWYCH WSKUTEK WYRZUTU KAMIENIA SPOD KOSIARKI</t>
  </si>
  <si>
    <t xml:space="preserve">1. MIEJSKI ZARZĄD OŚWIATY W SKOCZOWIE 2. MIEJSKI ZARZĄD OŚWIATY W SKOCZOWIE </t>
  </si>
  <si>
    <t>ZSP Pogórze, Świetlica Miejska w Bładnicach</t>
  </si>
  <si>
    <t xml:space="preserve"> 2. USZKODZENIE CERAMIKI SANITARNEJ</t>
  </si>
  <si>
    <t>1. URZĄD MIEJSKI W SKOCZOWIE 2. MIEJSKI ZARZĄD OŚWIATY W SKOCZOWIE</t>
  </si>
  <si>
    <t>Szkodowość w okresie  01.10.2016 - 11.09.2017</t>
  </si>
  <si>
    <t xml:space="preserve">STŁUCZENIE SZYBY </t>
  </si>
  <si>
    <t>MZO W SKOCZOWIE</t>
  </si>
  <si>
    <t>1. - 3. URZĄD MIEJSKI W SKOCZOWIE 4. MIEJSKI ZARZĄD OŚWIATY W SKOCZOWIE</t>
  </si>
  <si>
    <t>SKOCZÓW, MIĘDZYŚWIEĆ</t>
  </si>
  <si>
    <t>USZKODZENIE SZYBY POJAZDU WSKUTEK UPADKU DRZEWA</t>
  </si>
  <si>
    <t>MZD W SKOCZOWIE</t>
  </si>
  <si>
    <t>- 1 szkoda w 2012 roku – wypłata w wysokości 2.998,92 zł</t>
  </si>
  <si>
    <t>- 1 szkoda w 2013 roku - wypłata 900,00 zł</t>
  </si>
  <si>
    <t>BRAK SZKÓD OC/AC</t>
  </si>
  <si>
    <t>UM Skoczów</t>
  </si>
  <si>
    <t>AC</t>
  </si>
  <si>
    <t>MZD, UM Skoczów</t>
  </si>
  <si>
    <t>5.500 zł</t>
  </si>
  <si>
    <t>MIEJSKI ZARZĄD OŚWIATY</t>
  </si>
  <si>
    <t xml:space="preserve">SKOCZÓW </t>
  </si>
  <si>
    <t xml:space="preserve">MIEJSKI ZARZĄD OŚWIATY </t>
  </si>
  <si>
    <t xml:space="preserve">1.STŁUCZENIE OKULARÓW 2. SZKODA OSOBOWA MARIA ZIĘTEK - W TRAKCIE LIKWIDACJI </t>
  </si>
  <si>
    <t xml:space="preserve">1.KRADZIEŻ DEWASTACJA WIATY 2.KRADZIEŻ RYNIEN 3.HURAGAN OGRODZENIE </t>
  </si>
  <si>
    <t>1. HURAGAN PLAC ZABAW 2.HURAGAN OGRODZENIE 3. HURAGAN OGRODZENIE 4. ZALANIE 5. HURAGAN 6. Pośrednie uderzenie pioruna</t>
  </si>
  <si>
    <t>1. Uszkodzenie miski olejowej na parkingu miejskim wskutek wjechania pojazdem poszkodowanego do ubytku w nawierzchni</t>
  </si>
  <si>
    <t>GMINA SKOCZÓW</t>
  </si>
  <si>
    <t>STŁUCZENIA SZYB W PLACÓWKACH OŚWIATOWYCH</t>
  </si>
  <si>
    <t>Usuwanie skutków włamania do budynku MZD.</t>
  </si>
  <si>
    <t>1. Uszkodzenie ogrodzenia WM wskutek przewrócenia drzewa rosnącego w pasie drogowym. 2. Uszkodzenie kabla teletechnicznego podczas prac ziemnych. 3. Rozbicie szyby zewnętrznej w lokalu poszkodowanego. 4. Rozbicie szyby w pojeździe poszkodowanego wskutek uderzenia kamienia spod kosiarki w trakcie koszenia trawy. 5. Rozbicie szyby bocznej w pojeździe poszkodowanego wskutek uderzenia kamienia podczas koszenia trawy. 6. Rozbicie szyby i uszkodzenie lakieru w pojeździe poszkodowanego wskutek uderzenia kamienia podczas koszenia trawy. 7. Rozbicie szyby w pojeździe poszkodowanej wskutek uderzenia kamienia podczas koszenia trawy. 8. Rozbicie szyby w pojeździe poszkodowanej wskutek uderzenia kamienia podczas koszenia trawy.</t>
  </si>
  <si>
    <t>w tym 7 odmów</t>
  </si>
  <si>
    <t xml:space="preserve">1. ROZMROŻENIE INSTALACJI C.O. I GRZEWCZEJ 2. ZNISZCZENIE DRZEWOSTANU W PARKU MIEJSKIM WSKUTEK HURAGANU 3. USZKODZENIE/ZNISZCZENIE LINII ORAZ SŁUPA OŚWIETLENIA ULICZNEGO 4. ZALANIE POMIESZCZEŃ SZKOLNYCH 5.UDERZENIE POJAZDU 6. HURAGAN 7. UDERZENIE POJAZDU </t>
  </si>
  <si>
    <t>- 1 szkoda w 2019 roku - wypłata w wysokości 200,00 zł</t>
  </si>
  <si>
    <t xml:space="preserve">Szkodowość w okresie 12.09.2017 -   30.08.2019 URZĄD MIEJSKI SKOCZÓW </t>
  </si>
  <si>
    <t xml:space="preserve">                                                       Szkodowość w okresie 12.09.2017  -  30.08.2019   MIEJSKI ZARZĄD OŚWIATY </t>
  </si>
  <si>
    <t xml:space="preserve">                                                    Szkodowość w okresie  12.09.2017- 30.08.2019  MIEJSKI ZARZĄD DRÓG </t>
  </si>
  <si>
    <t>Szkodowość w okresie  01.10.2016 - 30.09.2017</t>
  </si>
  <si>
    <t>Szkodowość w okresie  01.10.2017 - 30.09.2018</t>
  </si>
  <si>
    <t>Liczba</t>
  </si>
  <si>
    <t>szkód</t>
  </si>
  <si>
    <t>Rezerwa-zmiana stanu</t>
  </si>
  <si>
    <t xml:space="preserve">Przyczyna szkody </t>
  </si>
  <si>
    <t>URZĄD MIEJSKI SKOCZÓW</t>
  </si>
  <si>
    <t>MIEJSKI ZARZĄD DRÓG</t>
  </si>
  <si>
    <t xml:space="preserve">1.na skutek silnego wiatru -uszkodzenie pojazdu poprzez uderzenie tablicy z ogrodzenia- 1 100 zł </t>
  </si>
  <si>
    <t>1.wyładowanie atmosferyczne -uszkodzenie kamer rejestratora w OSP Pierściec -3381,39 zł</t>
  </si>
  <si>
    <t>1.włamanie ,dewastacja wnętrza i drzwi,ścian korytarza-   2963,56 zł</t>
  </si>
  <si>
    <t>1.awaria systemu sygnalizacji włamania i napadu uszkodzonego na skutek wyładowań atmosferycznych- 1730 zł</t>
  </si>
  <si>
    <t>OC+ZK 2018</t>
  </si>
  <si>
    <t>AC+KR 2017</t>
  </si>
  <si>
    <t>1. uszkodzenie szyby - 200 zł 2. uszkodzenie szyby - 479,70 zł 3. uszkodzenie szyby - 80 zł</t>
  </si>
  <si>
    <t>1. USZKODZENIE POJAZDU W WYNIKU NAJECHANIA NA GAŁĄŹ DRZEWA                               2. USZKODZENIE POJAZDU W WYNIKU NAJECHANIA NA UBYTEK W JEZDNI</t>
  </si>
  <si>
    <t>POŻAR</t>
  </si>
  <si>
    <t>1. szkoda osobowa - nawierzchnia chodnika - 2400 zł       2.uszkodzenie pojazdu na skutek odpadnięcia elementu budynku  -1453,52 zł</t>
  </si>
  <si>
    <t>1. huragan- uszkodzenie dachu, kominka dachowego- 2885,50 zł 2.huragan- uszkodzenie dachu, zerwanie gontu, zalanie pomieszczeń - 2088,44 zł</t>
  </si>
  <si>
    <t xml:space="preserve">Szkodowość w okresie 31.08.2019-30.07.2021 URZĄD MIEJSKI SKOCZÓW </t>
  </si>
  <si>
    <t>1. - 3. uszkodzenia laptopów</t>
  </si>
  <si>
    <t>Szkodowość w okresie 31.08.2019-30.07.2021 MIEJSKI ZARZĄD OŚWIATY</t>
  </si>
  <si>
    <t>Szkodowość w okresie 31.08.2019-30.07.2021 MIEJSKI ZARZĄD  DRÓG</t>
  </si>
  <si>
    <t>Szkodowość w okresie 31.08.2019-30.07.2021 SKOCZOWSKI OŚRODEK SPORTU I REKREACJI</t>
  </si>
  <si>
    <t>SOSIR</t>
  </si>
  <si>
    <t>1. Dewastacja skrzynki elektrycznej na terenie Skateparku</t>
  </si>
  <si>
    <t>1.uszkodzenie pojazdu na skutek koszenia przez pracownika MZD -556,73 zł 2.uszkodzenie pojazdu na skutek koszenia przez pracownika MZD -200 zł 3. uszkodzenie pojazdu na skutek koszenia przez pracownika MZD -923,06 zł 4. uszkodzenie pojazdu na skutek koszenia przez pracownika MZD- 592,47 zł  5.uszkodzenie pojazdu na skutek ubytku w nawierzchni drogi - 600 zł; 6) 864,77 zł - uszkodzenie pojazdu wskutek nieuwagi operatora walca; 7) rezerwa - uszkodzenie pojazdu w wyniku opadnięcia kosza na odpady na samochód</t>
  </si>
  <si>
    <t>w tym 3</t>
  </si>
  <si>
    <t>Załącznik nr 9 - Informacja o przebiegu ubezpieczeń Gminy Skoczów w podziale na jednostki w okresie 01.10.2011 - 30.07.2021</t>
  </si>
  <si>
    <t>Gmina Skoczów</t>
  </si>
  <si>
    <t>Rynek 1, 43-430 Skoczów</t>
  </si>
  <si>
    <t>NIP: 5482404967  </t>
  </si>
  <si>
    <t>REGON: 072182522</t>
  </si>
  <si>
    <t>Szkodowość w ubezpieczeniu NNW członków OSP i MDP (strażaków):</t>
  </si>
  <si>
    <t>Szkodowość w okresie 31.08.2021-30.07.2023 URZĄD MIEJSKI W SKOCZOWIE</t>
  </si>
  <si>
    <t>Szkodowość w okresie 31.08.2021-30.07.2023 MIEJSKI ZARZĄD OŚWIATY</t>
  </si>
  <si>
    <t>Miejski Zarząd Oświaty</t>
  </si>
  <si>
    <t>1. uszkodzenie 2 szt. oprawy ewakuacyjnej Hybryd Primos SGN Led oraz 3 szt. oprawy awaryjnej Hybryd Primos II Led wskutek przepięcia - SP w Pierśćcu - 
1 976,00 zł
2. uszkodzenie okien oraz drzwi na skutek włamania - SP Nr 8 w Skoczowie - 7 244,75 zł
3. uszkodzenie dachu, zalanie gabinetu logopedy oraz części korytarza, uszkodzenie orynnowania, rozbicie okienek szybowych - warunki atmosferyczne - SP Nr 1 w Skoczowie - 10 723,86 zł - SZKODA W TRAKCIE LIKWIDACJI
4. uszkodzonie daszku przed wejściem służbowym przez spadające sople - Przedszkole Publiczne nr 1 w Skoczowie - 500,00 zł
5. zalanie pomieszczenie biblioteki na skutek intensywnych opadów deszczu - SP Nr 8 w Skoczowie - 5 836,89 zł
6. uszkodzenie ogrodzenia wskutek powalenia drzewa (zalegającey śnieg) - Przedszkole Publicznego w Pierśćcu z Oddz. Zam. w Kowalach - 
2 696,18 zł
7. uszkodzenie dachu oraz sufitu w wyniku intensywnych opadów deszczu - Przedszkole Publicznego Nr 1 w Skoczowie - 6 531,89 zł
8. zalanie WC personelu, korytarz, punktowo sufit w dwóch salach lekcyjnych - SP Nr 8 w Skoczowie - 
11 725,47 zł</t>
  </si>
  <si>
    <t>Szkodowość w okresie 31.08.2021-30.07.2023 MIEJSKI ZARZĄD DRÓG</t>
  </si>
  <si>
    <t>1. uszkodzenie szyby w pojeździe, najprawdopodobniej podczas podcinania gałęzi - 
2 011,36 zł
2. uszkodzenie pojazdu wskutek wjechania w dziurę w jezdni - 15 502,33 zł
3. uszkodzenie pojazdu wskutek wjechania w dziurę w jezdni - ODMOWA</t>
  </si>
  <si>
    <t>Miejski Zarząd Dróg</t>
  </si>
  <si>
    <t>Szkodowość w okresie 31.08.2021-30.07.2023 OŚRODEK POMOCY SPOŁECZNEJ</t>
  </si>
  <si>
    <t>1. zacieki na ścianie wewnętrznej budynku powstałe prawdopodobnie z uszkodzenia pionu kanalizacyjnego - 1 869,81 zł</t>
  </si>
  <si>
    <t>Ośrodek Pomocy Społecznej</t>
  </si>
  <si>
    <t>NNW</t>
  </si>
  <si>
    <t>wypadek podczas pracy</t>
  </si>
  <si>
    <t>Miejski Zarząd Dróg - pracownik MZD</t>
  </si>
  <si>
    <t>Skoczów</t>
  </si>
  <si>
    <t>Nr referencyjny postępowania: BZP 271.16.2023</t>
  </si>
  <si>
    <t>Załącznik nr 9 - Informacja o przebiegu ubezpieczeń Gminy Skoczów w podziale na jednostki w okresie 01.10.2011 - 30.07.2023</t>
  </si>
  <si>
    <t>1. akt wandalizmu - Przedszkole Publiczne w Ochabach - 400,00 zł
2. wybita szyba w oknie - sprawca nieznany - przypuszczalnie kamień - Przedszkole Nr 4 w Skoczowie - 407,13 zł
3. uszkodzenie szyby w oknie szatni na zapleczu kuchennym przez uderzenie piłką - SP Nr 1 w Skoczowie - 45,01 zł</t>
  </si>
  <si>
    <t>Szkodowość w okresie  01.10.2018 - 30.09.2019</t>
  </si>
  <si>
    <t>Szkodowość w okresie  01.10.2019 - 30.09.2020</t>
  </si>
  <si>
    <t>Szkodowość w okresie  01.10.2020 - 30.09.2021</t>
  </si>
  <si>
    <t>OC+ZK 2022</t>
  </si>
  <si>
    <t>Szkodowość w okresie  01.10.2021 - 30.09.2022</t>
  </si>
  <si>
    <t>Szkodowość w okresie  01.10.2022 - 23.05.2023</t>
  </si>
  <si>
    <t>1. dewastacja - graffiti na elewacji budynku - 2 040,00 zł
2. kradzież kosy spalinowej OleoMac - 1 000,00 zł
3. uszkodzenie bariery ochronnej znajdującej się przy drodze - 7 210,23 zł
4. uszkodzenie latarni ulicznej - 2 028,90 zł - kwota bezsporna (szkoda w trakcie likwidacji)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</si>
</sst>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&quot; zł&quot;_-;\-* #,##0.00&quot; zł&quot;_-;_-* \-??&quot; zł&quot;_-;_-@_-"/>
    <numFmt numFmtId="165" formatCode="_-* #,##0_-;\-* #,##0_-;_-* &quot;-&quot;??_-;_-@_-"/>
    <numFmt numFmtId="166" formatCode="#,##0.00\ &quot;zł&quot;"/>
  </numFmts>
  <fonts count="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AA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BFBAAE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FBAAE"/>
      </left>
      <right/>
      <top/>
      <bottom style="thin">
        <color rgb="FFBFBAAE"/>
      </bottom>
      <diagonal/>
    </border>
    <border>
      <left/>
      <right style="thin">
        <color rgb="FFBFBAAE"/>
      </right>
      <top/>
      <bottom style="thin">
        <color rgb="FFBFBAAE"/>
      </bottom>
      <diagonal/>
    </border>
    <border>
      <left style="thin">
        <color rgb="FFBFBAAE"/>
      </left>
      <right style="thin">
        <color rgb="FFBFBAAE"/>
      </right>
      <top/>
      <bottom style="thin">
        <color rgb="FFBFBAAE"/>
      </bottom>
      <diagonal/>
    </border>
    <border>
      <left style="thin">
        <color rgb="FFBFBAAE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FBAAE"/>
      </left>
      <right style="thin">
        <color rgb="FFBFBAAE"/>
      </right>
      <top style="thin">
        <color rgb="FFBFBAAE"/>
      </top>
      <bottom style="thin">
        <color rgb="FFBFBAAE"/>
      </bottom>
      <diagonal/>
    </border>
    <border>
      <left style="thin">
        <color rgb="FFBFBAAE"/>
      </left>
      <right style="thin">
        <color rgb="FFBFBAAE"/>
      </right>
      <top style="thin">
        <color rgb="FFBFBAAE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BFBAAE"/>
      </right>
      <top style="thin">
        <color rgb="FFBFBAAE"/>
      </top>
      <bottom style="thin">
        <color rgb="FFBFBAAE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FBAAE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FBAAE"/>
      </left>
      <right style="thin">
        <color rgb="FFBFBAAE"/>
      </right>
      <top/>
      <bottom/>
      <diagonal/>
    </border>
    <border>
      <left/>
      <right style="thin">
        <color rgb="FFBFBAAE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4" fontId="3" fillId="0" borderId="0" applyBorder="0" applyProtection="0"/>
    <xf numFmtId="43" fontId="3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4" fillId="0" borderId="0" xfId="1" applyFont="1" applyBorder="1" applyAlignment="1" applyProtection="1">
      <alignment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top"/>
    </xf>
    <xf numFmtId="164" fontId="6" fillId="2" borderId="0" xfId="1" applyFont="1" applyFill="1" applyBorder="1" applyAlignment="1" applyProtection="1">
      <alignment vertical="top"/>
    </xf>
    <xf numFmtId="164" fontId="6" fillId="0" borderId="0" xfId="1" applyFont="1" applyBorder="1" applyAlignment="1" applyProtection="1">
      <alignment vertical="top"/>
    </xf>
    <xf numFmtId="0" fontId="6" fillId="0" borderId="0" xfId="0" applyFont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1" applyFont="1" applyBorder="1" applyAlignment="1" applyProtection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164" fontId="6" fillId="0" borderId="1" xfId="1" applyFont="1" applyBorder="1" applyAlignment="1" applyProtection="1">
      <alignment horizontal="righ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164" fontId="6" fillId="0" borderId="0" xfId="1" applyFont="1" applyBorder="1" applyAlignment="1" applyProtection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2" borderId="5" xfId="0" applyFont="1" applyFill="1" applyBorder="1" applyAlignment="1">
      <alignment vertical="top"/>
    </xf>
    <xf numFmtId="0" fontId="6" fillId="2" borderId="6" xfId="0" applyFont="1" applyFill="1" applyBorder="1" applyAlignment="1">
      <alignment horizontal="center" vertical="center" wrapText="1"/>
    </xf>
    <xf numFmtId="164" fontId="6" fillId="2" borderId="6" xfId="1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164" fontId="6" fillId="2" borderId="0" xfId="1" applyFont="1" applyFill="1" applyBorder="1" applyAlignment="1" applyProtection="1">
      <alignment vertical="center"/>
    </xf>
    <xf numFmtId="164" fontId="6" fillId="0" borderId="0" xfId="1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164" fontId="4" fillId="0" borderId="1" xfId="1" applyFont="1" applyBorder="1" applyAlignment="1" applyProtection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/>
    </xf>
    <xf numFmtId="164" fontId="4" fillId="0" borderId="7" xfId="1" applyFont="1" applyBorder="1" applyAlignment="1" applyProtection="1">
      <alignment horizontal="right" vertical="top" wrapText="1"/>
    </xf>
    <xf numFmtId="0" fontId="4" fillId="0" borderId="7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164" fontId="4" fillId="0" borderId="8" xfId="1" applyFont="1" applyBorder="1" applyAlignment="1" applyProtection="1">
      <alignment horizontal="right" vertical="top" wrapText="1"/>
    </xf>
    <xf numFmtId="0" fontId="4" fillId="0" borderId="10" xfId="0" applyFont="1" applyBorder="1" applyAlignment="1">
      <alignment horizontal="left" vertical="top" wrapText="1"/>
    </xf>
    <xf numFmtId="0" fontId="6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4" xfId="0" applyFont="1" applyBorder="1"/>
    <xf numFmtId="0" fontId="4" fillId="0" borderId="15" xfId="0" applyFont="1" applyBorder="1"/>
    <xf numFmtId="0" fontId="4" fillId="0" borderId="9" xfId="0" applyFont="1" applyBorder="1"/>
    <xf numFmtId="0" fontId="4" fillId="0" borderId="1" xfId="0" applyFont="1" applyBorder="1" applyAlignment="1">
      <alignment horizontal="center"/>
    </xf>
    <xf numFmtId="164" fontId="4" fillId="0" borderId="1" xfId="1" applyFont="1" applyBorder="1" applyProtection="1"/>
    <xf numFmtId="165" fontId="4" fillId="0" borderId="1" xfId="2" applyNumberFormat="1" applyFont="1" applyBorder="1" applyAlignment="1" applyProtection="1">
      <alignment horizontal="right" vertical="top" wrapText="1"/>
    </xf>
    <xf numFmtId="165" fontId="6" fillId="0" borderId="1" xfId="2" applyNumberFormat="1" applyFont="1" applyBorder="1" applyAlignment="1" applyProtection="1">
      <alignment horizontal="right" vertical="top" wrapText="1"/>
    </xf>
    <xf numFmtId="0" fontId="4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164" fontId="4" fillId="0" borderId="0" xfId="1" applyFont="1" applyBorder="1" applyAlignment="1" applyProtection="1">
      <alignment horizontal="right" vertical="top" wrapText="1"/>
    </xf>
    <xf numFmtId="165" fontId="4" fillId="0" borderId="0" xfId="2" applyNumberFormat="1" applyFont="1" applyBorder="1" applyAlignment="1" applyProtection="1">
      <alignment horizontal="right" vertical="top" wrapText="1"/>
    </xf>
    <xf numFmtId="0" fontId="4" fillId="0" borderId="8" xfId="0" quotePrefix="1" applyFont="1" applyBorder="1" applyAlignment="1">
      <alignment horizontal="left" vertical="top"/>
    </xf>
    <xf numFmtId="0" fontId="6" fillId="2" borderId="19" xfId="0" applyFont="1" applyFill="1" applyBorder="1" applyAlignment="1">
      <alignment horizontal="center" vertical="center" wrapText="1"/>
    </xf>
    <xf numFmtId="164" fontId="4" fillId="0" borderId="1" xfId="1" applyFont="1" applyBorder="1" applyAlignment="1" applyProtection="1">
      <alignment vertical="top" wrapText="1"/>
    </xf>
    <xf numFmtId="0" fontId="4" fillId="0" borderId="12" xfId="0" applyFont="1" applyBorder="1" applyAlignment="1">
      <alignment horizontal="left" vertical="top" wrapText="1"/>
    </xf>
    <xf numFmtId="0" fontId="6" fillId="4" borderId="1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166" fontId="4" fillId="4" borderId="1" xfId="0" applyNumberFormat="1" applyFont="1" applyFill="1" applyBorder="1" applyAlignment="1">
      <alignment vertical="top" wrapText="1"/>
    </xf>
    <xf numFmtId="0" fontId="4" fillId="0" borderId="19" xfId="0" applyFont="1" applyBorder="1" applyAlignment="1">
      <alignment horizontal="left" vertical="top" wrapText="1"/>
    </xf>
    <xf numFmtId="164" fontId="6" fillId="0" borderId="1" xfId="1" applyFont="1" applyBorder="1" applyAlignment="1" applyProtection="1">
      <alignment vertical="top" wrapText="1"/>
    </xf>
    <xf numFmtId="0" fontId="4" fillId="0" borderId="1" xfId="0" applyFont="1" applyBorder="1"/>
    <xf numFmtId="164" fontId="3" fillId="0" borderId="1" xfId="1" applyBorder="1"/>
    <xf numFmtId="0" fontId="4" fillId="0" borderId="1" xfId="1" applyNumberFormat="1" applyFont="1" applyBorder="1" applyAlignment="1" applyProtection="1">
      <alignment horizontal="center" vertical="center" wrapText="1"/>
    </xf>
    <xf numFmtId="164" fontId="4" fillId="0" borderId="1" xfId="1" applyFont="1" applyBorder="1" applyAlignment="1" applyProtection="1">
      <alignment horizontal="right" vertical="center" wrapText="1"/>
    </xf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vertical="top"/>
    </xf>
    <xf numFmtId="0" fontId="0" fillId="3" borderId="0" xfId="0" applyFill="1"/>
    <xf numFmtId="164" fontId="4" fillId="0" borderId="1" xfId="1" applyFont="1" applyBorder="1" applyAlignment="1" applyProtection="1">
      <alignment horizontal="center" vertical="center" wrapText="1"/>
    </xf>
    <xf numFmtId="164" fontId="6" fillId="0" borderId="1" xfId="1" applyFont="1" applyBorder="1" applyAlignment="1" applyProtection="1">
      <alignment horizontal="center" vertical="center" wrapText="1"/>
    </xf>
    <xf numFmtId="0" fontId="1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left"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AA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m@um.skoczow.p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um@um.skoczow.p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MK180"/>
  <sheetViews>
    <sheetView tabSelected="1" view="pageBreakPreview" topLeftCell="A157" zoomScale="60" zoomScaleNormal="100" workbookViewId="0"/>
  </sheetViews>
  <sheetFormatPr defaultRowHeight="15" x14ac:dyDescent="0.2"/>
  <cols>
    <col min="1" max="1" width="14.7109375" style="1" customWidth="1"/>
    <col min="2" max="2" width="9.5703125" style="2" customWidth="1"/>
    <col min="3" max="3" width="20.140625" style="3" customWidth="1"/>
    <col min="4" max="4" width="13.28515625" style="3" bestFit="1" customWidth="1"/>
    <col min="5" max="5" width="13.140625" style="3" customWidth="1"/>
    <col min="6" max="6" width="48.140625" style="4" customWidth="1"/>
    <col min="7" max="7" width="36.42578125" style="1" customWidth="1"/>
    <col min="8" max="8" width="19.140625" style="1" customWidth="1"/>
    <col min="9" max="1025" width="9.140625" style="1" customWidth="1"/>
  </cols>
  <sheetData>
    <row r="1" spans="1:8" x14ac:dyDescent="0.2">
      <c r="A1" s="5" t="s">
        <v>131</v>
      </c>
      <c r="G1" s="6"/>
    </row>
    <row r="2" spans="1:8" x14ac:dyDescent="0.25">
      <c r="A2" s="94" t="s">
        <v>130</v>
      </c>
      <c r="B2" s="88"/>
      <c r="G2" s="6"/>
    </row>
    <row r="3" spans="1:8" x14ac:dyDescent="0.25">
      <c r="A3" s="89" t="s">
        <v>111</v>
      </c>
      <c r="B3" s="88"/>
      <c r="G3" s="6"/>
    </row>
    <row r="4" spans="1:8" x14ac:dyDescent="0.25">
      <c r="A4" s="89" t="s">
        <v>112</v>
      </c>
      <c r="B4" s="88"/>
      <c r="G4" s="6"/>
    </row>
    <row r="5" spans="1:8" x14ac:dyDescent="0.25">
      <c r="A5" s="88" t="s">
        <v>113</v>
      </c>
      <c r="B5" s="88" t="s">
        <v>114</v>
      </c>
      <c r="G5" s="6"/>
    </row>
    <row r="6" spans="1:8" x14ac:dyDescent="0.2">
      <c r="A6" s="5"/>
      <c r="G6" s="6"/>
    </row>
    <row r="7" spans="1:8" x14ac:dyDescent="0.25">
      <c r="A7" s="7"/>
    </row>
    <row r="8" spans="1:8" s="12" customFormat="1" ht="15.75" customHeight="1" x14ac:dyDescent="0.2">
      <c r="A8" s="8" t="s">
        <v>0</v>
      </c>
      <c r="B8" s="9"/>
      <c r="C8" s="10"/>
      <c r="D8" s="10"/>
      <c r="E8" s="11"/>
    </row>
    <row r="9" spans="1:8" s="15" customFormat="1" ht="30" x14ac:dyDescent="0.2">
      <c r="A9" s="13" t="s">
        <v>1</v>
      </c>
      <c r="B9" s="13" t="s">
        <v>2</v>
      </c>
      <c r="C9" s="14" t="s">
        <v>3</v>
      </c>
      <c r="D9" s="14" t="s">
        <v>4</v>
      </c>
      <c r="E9" s="14" t="s">
        <v>5</v>
      </c>
      <c r="F9" s="13" t="s">
        <v>6</v>
      </c>
      <c r="G9" s="13" t="s">
        <v>7</v>
      </c>
      <c r="H9" s="13" t="s">
        <v>8</v>
      </c>
    </row>
    <row r="10" spans="1:8" ht="60" x14ac:dyDescent="0.2">
      <c r="A10" s="16" t="s">
        <v>9</v>
      </c>
      <c r="B10" s="17">
        <v>6</v>
      </c>
      <c r="C10" s="18">
        <v>3000</v>
      </c>
      <c r="D10" s="18">
        <v>1699.9</v>
      </c>
      <c r="E10" s="18">
        <v>0</v>
      </c>
      <c r="F10" s="16" t="s">
        <v>97</v>
      </c>
      <c r="G10" s="16" t="s">
        <v>10</v>
      </c>
      <c r="H10" s="16" t="s">
        <v>11</v>
      </c>
    </row>
    <row r="11" spans="1:8" ht="45" x14ac:dyDescent="0.2">
      <c r="A11" s="16" t="s">
        <v>12</v>
      </c>
      <c r="B11" s="17">
        <v>1</v>
      </c>
      <c r="C11" s="18">
        <v>89218.9</v>
      </c>
      <c r="D11" s="18">
        <v>75984.86</v>
      </c>
      <c r="E11" s="18">
        <v>0</v>
      </c>
      <c r="F11" s="16" t="s">
        <v>98</v>
      </c>
      <c r="G11" s="16" t="s">
        <v>13</v>
      </c>
      <c r="H11" s="16" t="s">
        <v>11</v>
      </c>
    </row>
    <row r="12" spans="1:8" ht="45" x14ac:dyDescent="0.2">
      <c r="A12" s="16" t="s">
        <v>12</v>
      </c>
      <c r="B12" s="17">
        <v>1</v>
      </c>
      <c r="C12" s="18">
        <v>0</v>
      </c>
      <c r="D12" s="18">
        <v>1063.4000000000001</v>
      </c>
      <c r="E12" s="18">
        <v>0</v>
      </c>
      <c r="F12" s="16" t="s">
        <v>14</v>
      </c>
      <c r="G12" s="16" t="s">
        <v>15</v>
      </c>
      <c r="H12" s="16" t="s">
        <v>11</v>
      </c>
    </row>
    <row r="13" spans="1:8" ht="45" x14ac:dyDescent="0.2">
      <c r="A13" s="16" t="s">
        <v>12</v>
      </c>
      <c r="B13" s="17">
        <v>2</v>
      </c>
      <c r="C13" s="18">
        <v>0</v>
      </c>
      <c r="D13" s="18">
        <v>5755.54</v>
      </c>
      <c r="E13" s="18">
        <v>0</v>
      </c>
      <c r="F13" s="16" t="s">
        <v>16</v>
      </c>
      <c r="G13" s="16" t="s">
        <v>17</v>
      </c>
      <c r="H13" s="16" t="s">
        <v>11</v>
      </c>
    </row>
    <row r="14" spans="1:8" ht="60" x14ac:dyDescent="0.2">
      <c r="A14" s="16" t="s">
        <v>12</v>
      </c>
      <c r="B14" s="17">
        <v>3</v>
      </c>
      <c r="C14" s="18">
        <v>1500</v>
      </c>
      <c r="D14" s="18">
        <v>3702.4</v>
      </c>
      <c r="E14" s="18">
        <v>0</v>
      </c>
      <c r="F14" s="16" t="s">
        <v>18</v>
      </c>
      <c r="G14" s="16" t="s">
        <v>19</v>
      </c>
      <c r="H14" s="16" t="s">
        <v>11</v>
      </c>
    </row>
    <row r="15" spans="1:8" s="24" customFormat="1" x14ac:dyDescent="0.2">
      <c r="A15" s="19"/>
      <c r="B15" s="20">
        <f>SUM(B10:B14)</f>
        <v>13</v>
      </c>
      <c r="C15" s="21">
        <f>SUM(C10:C14)</f>
        <v>93718.9</v>
      </c>
      <c r="D15" s="21">
        <f>SUM(D10:D14)</f>
        <v>88206.099999999977</v>
      </c>
      <c r="E15" s="21">
        <f>SUM(E10:E14)</f>
        <v>0</v>
      </c>
      <c r="F15" s="22"/>
      <c r="G15" s="23"/>
      <c r="H15" s="23"/>
    </row>
    <row r="16" spans="1:8" s="24" customFormat="1" x14ac:dyDescent="0.2">
      <c r="A16" s="25"/>
      <c r="B16" s="26"/>
      <c r="C16" s="27"/>
      <c r="D16" s="27"/>
      <c r="E16" s="27"/>
      <c r="F16" s="28"/>
      <c r="G16" s="28"/>
      <c r="H16" s="28"/>
    </row>
    <row r="17" spans="1:8" s="12" customFormat="1" ht="15" customHeight="1" x14ac:dyDescent="0.2">
      <c r="A17" s="8" t="s">
        <v>20</v>
      </c>
      <c r="B17" s="9"/>
      <c r="C17" s="10"/>
      <c r="D17" s="10"/>
      <c r="E17" s="11"/>
    </row>
    <row r="18" spans="1:8" s="24" customFormat="1" ht="30" x14ac:dyDescent="0.2">
      <c r="A18" s="13" t="str">
        <f>A9</f>
        <v>Ryzyko</v>
      </c>
      <c r="B18" s="13" t="s">
        <v>2</v>
      </c>
      <c r="C18" s="14" t="s">
        <v>3</v>
      </c>
      <c r="D18" s="14" t="s">
        <v>4</v>
      </c>
      <c r="E18" s="14" t="s">
        <v>5</v>
      </c>
      <c r="F18" s="13" t="s">
        <v>6</v>
      </c>
      <c r="G18" s="13" t="str">
        <f>G9</f>
        <v>Ubezpieczony</v>
      </c>
      <c r="H18" s="13" t="s">
        <v>8</v>
      </c>
    </row>
    <row r="19" spans="1:8" ht="180" x14ac:dyDescent="0.2">
      <c r="A19" s="16" t="s">
        <v>9</v>
      </c>
      <c r="B19" s="17">
        <v>7</v>
      </c>
      <c r="C19" s="18">
        <v>27130.639999999999</v>
      </c>
      <c r="D19" s="18">
        <v>2004.68</v>
      </c>
      <c r="E19" s="18">
        <v>0</v>
      </c>
      <c r="F19" s="16" t="s">
        <v>21</v>
      </c>
      <c r="G19" s="16" t="s">
        <v>10</v>
      </c>
      <c r="H19" s="16" t="s">
        <v>11</v>
      </c>
    </row>
    <row r="20" spans="1:8" ht="45" x14ac:dyDescent="0.2">
      <c r="A20" s="16" t="s">
        <v>12</v>
      </c>
      <c r="B20" s="17">
        <v>1</v>
      </c>
      <c r="C20" s="18">
        <v>0</v>
      </c>
      <c r="D20" s="18">
        <v>6264.18</v>
      </c>
      <c r="E20" s="18">
        <v>0</v>
      </c>
      <c r="F20" s="16" t="s">
        <v>22</v>
      </c>
      <c r="G20" s="16" t="s">
        <v>10</v>
      </c>
      <c r="H20" s="16" t="s">
        <v>11</v>
      </c>
    </row>
    <row r="21" spans="1:8" ht="45" x14ac:dyDescent="0.2">
      <c r="A21" s="16" t="s">
        <v>12</v>
      </c>
      <c r="B21" s="17">
        <v>1</v>
      </c>
      <c r="C21" s="18">
        <v>430</v>
      </c>
      <c r="D21" s="18">
        <v>0</v>
      </c>
      <c r="E21" s="18">
        <v>0</v>
      </c>
      <c r="F21" s="16" t="s">
        <v>23</v>
      </c>
      <c r="G21" s="16" t="s">
        <v>24</v>
      </c>
      <c r="H21" s="16" t="s">
        <v>11</v>
      </c>
    </row>
    <row r="22" spans="1:8" ht="45" x14ac:dyDescent="0.2">
      <c r="A22" s="16" t="s">
        <v>12</v>
      </c>
      <c r="B22" s="17">
        <v>2</v>
      </c>
      <c r="C22" s="18">
        <v>0</v>
      </c>
      <c r="D22" s="18">
        <v>5089.87</v>
      </c>
      <c r="E22" s="18">
        <v>0</v>
      </c>
      <c r="F22" s="16" t="s">
        <v>25</v>
      </c>
      <c r="G22" s="16" t="s">
        <v>26</v>
      </c>
      <c r="H22" s="16" t="s">
        <v>11</v>
      </c>
    </row>
    <row r="23" spans="1:8" s="24" customFormat="1" x14ac:dyDescent="0.2">
      <c r="A23" s="19"/>
      <c r="B23" s="20">
        <f>SUM(B19:B22)</f>
        <v>11</v>
      </c>
      <c r="C23" s="21">
        <f>SUM(C19:C22)</f>
        <v>27560.639999999999</v>
      </c>
      <c r="D23" s="21">
        <f>SUM(D19:D22)</f>
        <v>13358.73</v>
      </c>
      <c r="E23" s="21">
        <f>SUM(E19:E22)</f>
        <v>0</v>
      </c>
      <c r="F23" s="22"/>
      <c r="G23" s="23"/>
      <c r="H23" s="23"/>
    </row>
    <row r="24" spans="1:8" s="24" customFormat="1" x14ac:dyDescent="0.2">
      <c r="A24" s="25"/>
      <c r="B24" s="26"/>
      <c r="C24" s="27"/>
      <c r="D24" s="27"/>
      <c r="E24" s="27"/>
      <c r="F24" s="28"/>
      <c r="G24" s="28"/>
      <c r="H24" s="28"/>
    </row>
    <row r="25" spans="1:8" s="12" customFormat="1" ht="15" customHeight="1" x14ac:dyDescent="0.2">
      <c r="A25" s="29" t="s">
        <v>27</v>
      </c>
      <c r="B25" s="9"/>
      <c r="C25" s="10"/>
      <c r="D25" s="10"/>
      <c r="E25" s="11"/>
    </row>
    <row r="26" spans="1:8" s="15" customFormat="1" ht="30" x14ac:dyDescent="0.2">
      <c r="A26" s="30" t="str">
        <f>A18</f>
        <v>Ryzyko</v>
      </c>
      <c r="B26" s="30" t="s">
        <v>2</v>
      </c>
      <c r="C26" s="31" t="s">
        <v>3</v>
      </c>
      <c r="D26" s="31" t="s">
        <v>4</v>
      </c>
      <c r="E26" s="31" t="s">
        <v>5</v>
      </c>
      <c r="F26" s="30" t="s">
        <v>6</v>
      </c>
      <c r="G26" s="30" t="str">
        <f>G18</f>
        <v>Ubezpieczony</v>
      </c>
      <c r="H26" s="30" t="s">
        <v>8</v>
      </c>
    </row>
    <row r="27" spans="1:8" ht="165" x14ac:dyDescent="0.2">
      <c r="A27" s="16" t="s">
        <v>9</v>
      </c>
      <c r="B27" s="17">
        <v>4</v>
      </c>
      <c r="C27" s="18">
        <v>25800</v>
      </c>
      <c r="D27" s="18">
        <v>0</v>
      </c>
      <c r="E27" s="18">
        <v>0</v>
      </c>
      <c r="F27" s="16" t="s">
        <v>28</v>
      </c>
      <c r="G27" s="16" t="s">
        <v>10</v>
      </c>
      <c r="H27" s="16" t="s">
        <v>11</v>
      </c>
    </row>
    <row r="28" spans="1:8" ht="45" x14ac:dyDescent="0.2">
      <c r="A28" s="16" t="s">
        <v>12</v>
      </c>
      <c r="B28" s="17">
        <v>1</v>
      </c>
      <c r="C28" s="18">
        <v>0</v>
      </c>
      <c r="D28" s="18">
        <v>1000</v>
      </c>
      <c r="E28" s="18">
        <v>0</v>
      </c>
      <c r="F28" s="16" t="s">
        <v>29</v>
      </c>
      <c r="G28" s="16" t="s">
        <v>30</v>
      </c>
      <c r="H28" s="16" t="s">
        <v>11</v>
      </c>
    </row>
    <row r="29" spans="1:8" ht="120" x14ac:dyDescent="0.2">
      <c r="A29" s="16" t="s">
        <v>12</v>
      </c>
      <c r="B29" s="17">
        <v>4</v>
      </c>
      <c r="C29" s="18">
        <v>0</v>
      </c>
      <c r="D29" s="18">
        <v>11075.25</v>
      </c>
      <c r="E29" s="18">
        <v>0</v>
      </c>
      <c r="F29" s="16" t="s">
        <v>31</v>
      </c>
      <c r="G29" s="16" t="s">
        <v>19</v>
      </c>
      <c r="H29" s="16" t="s">
        <v>11</v>
      </c>
    </row>
    <row r="30" spans="1:8" ht="45.75" customHeight="1" x14ac:dyDescent="0.2">
      <c r="A30" s="16" t="s">
        <v>32</v>
      </c>
      <c r="B30" s="17">
        <v>2</v>
      </c>
      <c r="C30" s="18">
        <v>0</v>
      </c>
      <c r="D30" s="18">
        <v>6039.95</v>
      </c>
      <c r="E30" s="18">
        <v>0</v>
      </c>
      <c r="F30" s="16" t="s">
        <v>33</v>
      </c>
      <c r="G30" s="16" t="s">
        <v>17</v>
      </c>
      <c r="H30" s="16" t="s">
        <v>11</v>
      </c>
    </row>
    <row r="31" spans="1:8" ht="30" x14ac:dyDescent="0.2">
      <c r="A31" s="16" t="s">
        <v>34</v>
      </c>
      <c r="B31" s="17">
        <v>1</v>
      </c>
      <c r="C31" s="18">
        <v>0</v>
      </c>
      <c r="D31" s="18">
        <v>836.01</v>
      </c>
      <c r="E31" s="18">
        <v>0</v>
      </c>
      <c r="F31" s="16" t="s">
        <v>35</v>
      </c>
      <c r="G31" s="16" t="s">
        <v>19</v>
      </c>
      <c r="H31" s="16" t="s">
        <v>11</v>
      </c>
    </row>
    <row r="32" spans="1:8" s="24" customFormat="1" x14ac:dyDescent="0.2">
      <c r="A32" s="19"/>
      <c r="B32" s="20">
        <f>SUM(B27:B31)</f>
        <v>12</v>
      </c>
      <c r="C32" s="21">
        <f>SUM(C27:C31)</f>
        <v>25800</v>
      </c>
      <c r="D32" s="21">
        <f>SUM(D27:D31)</f>
        <v>18951.21</v>
      </c>
      <c r="E32" s="21">
        <f>SUM(E27:E31)</f>
        <v>0</v>
      </c>
      <c r="F32" s="22"/>
      <c r="G32" s="23"/>
      <c r="H32" s="23"/>
    </row>
    <row r="33" spans="1:8" s="24" customFormat="1" x14ac:dyDescent="0.2">
      <c r="A33" s="25"/>
      <c r="B33" s="26"/>
      <c r="C33" s="27"/>
      <c r="D33" s="27"/>
      <c r="E33" s="27"/>
      <c r="F33" s="28"/>
      <c r="G33" s="28"/>
      <c r="H33" s="28"/>
    </row>
    <row r="34" spans="1:8" s="36" customFormat="1" ht="18" customHeight="1" x14ac:dyDescent="0.2">
      <c r="A34" s="32" t="s">
        <v>36</v>
      </c>
      <c r="B34" s="33"/>
      <c r="C34" s="34"/>
      <c r="D34" s="34"/>
      <c r="E34" s="35"/>
    </row>
    <row r="35" spans="1:8" s="15" customFormat="1" ht="30" x14ac:dyDescent="0.2">
      <c r="A35" s="30" t="str">
        <f>A26</f>
        <v>Ryzyko</v>
      </c>
      <c r="B35" s="30" t="s">
        <v>2</v>
      </c>
      <c r="C35" s="31" t="s">
        <v>3</v>
      </c>
      <c r="D35" s="31" t="s">
        <v>4</v>
      </c>
      <c r="E35" s="31" t="s">
        <v>5</v>
      </c>
      <c r="F35" s="30" t="s">
        <v>6</v>
      </c>
      <c r="G35" s="30" t="str">
        <f>G26</f>
        <v>Ubezpieczony</v>
      </c>
      <c r="H35" s="30" t="s">
        <v>8</v>
      </c>
    </row>
    <row r="36" spans="1:8" ht="60" x14ac:dyDescent="0.2">
      <c r="A36" s="16" t="s">
        <v>9</v>
      </c>
      <c r="B36" s="17">
        <v>2</v>
      </c>
      <c r="C36" s="18">
        <v>2500</v>
      </c>
      <c r="D36" s="18">
        <v>2400</v>
      </c>
      <c r="E36" s="18">
        <v>0</v>
      </c>
      <c r="F36" s="16" t="s">
        <v>37</v>
      </c>
      <c r="G36" s="16" t="s">
        <v>10</v>
      </c>
      <c r="H36" s="16" t="s">
        <v>11</v>
      </c>
    </row>
    <row r="37" spans="1:8" ht="45" x14ac:dyDescent="0.2">
      <c r="A37" s="16" t="s">
        <v>9</v>
      </c>
      <c r="B37" s="17">
        <v>1</v>
      </c>
      <c r="C37" s="18">
        <v>5000</v>
      </c>
      <c r="D37" s="18">
        <v>0</v>
      </c>
      <c r="E37" s="18">
        <v>0</v>
      </c>
      <c r="F37" s="16" t="s">
        <v>38</v>
      </c>
      <c r="G37" s="16" t="s">
        <v>19</v>
      </c>
      <c r="H37" s="16" t="s">
        <v>11</v>
      </c>
    </row>
    <row r="38" spans="1:8" ht="45" x14ac:dyDescent="0.2">
      <c r="A38" s="16" t="s">
        <v>39</v>
      </c>
      <c r="B38" s="17">
        <v>1</v>
      </c>
      <c r="C38" s="18">
        <v>0</v>
      </c>
      <c r="D38" s="18">
        <v>462.31</v>
      </c>
      <c r="E38" s="18">
        <v>0</v>
      </c>
      <c r="F38" s="16" t="s">
        <v>40</v>
      </c>
      <c r="G38" s="16" t="s">
        <v>19</v>
      </c>
      <c r="H38" s="16" t="s">
        <v>11</v>
      </c>
    </row>
    <row r="39" spans="1:8" s="24" customFormat="1" x14ac:dyDescent="0.2">
      <c r="A39" s="19"/>
      <c r="B39" s="20">
        <f>SUM(B36:B38)</f>
        <v>4</v>
      </c>
      <c r="C39" s="21">
        <f>SUM(C36:C38)</f>
        <v>7500</v>
      </c>
      <c r="D39" s="21">
        <f>SUM(D36:D38)</f>
        <v>2862.31</v>
      </c>
      <c r="E39" s="21">
        <f>SUM(E36:E38)</f>
        <v>0</v>
      </c>
      <c r="F39" s="22"/>
      <c r="G39" s="23"/>
      <c r="H39" s="23"/>
    </row>
    <row r="40" spans="1:8" s="24" customFormat="1" x14ac:dyDescent="0.2">
      <c r="A40" s="19"/>
      <c r="B40" s="26"/>
      <c r="C40" s="27"/>
      <c r="D40" s="27"/>
      <c r="E40" s="27"/>
      <c r="F40" s="22"/>
      <c r="G40" s="23"/>
      <c r="H40" s="23"/>
    </row>
    <row r="41" spans="1:8" s="24" customFormat="1" x14ac:dyDescent="0.2">
      <c r="A41" s="32" t="s">
        <v>41</v>
      </c>
      <c r="B41" s="33"/>
      <c r="C41" s="34"/>
      <c r="D41" s="34"/>
      <c r="E41" s="35"/>
      <c r="F41" s="36"/>
      <c r="G41" s="36"/>
      <c r="H41" s="36"/>
    </row>
    <row r="42" spans="1:8" s="24" customFormat="1" ht="30" x14ac:dyDescent="0.2">
      <c r="A42" s="30" t="str">
        <f>A35</f>
        <v>Ryzyko</v>
      </c>
      <c r="B42" s="30" t="s">
        <v>2</v>
      </c>
      <c r="C42" s="31" t="s">
        <v>3</v>
      </c>
      <c r="D42" s="31" t="s">
        <v>4</v>
      </c>
      <c r="E42" s="31" t="s">
        <v>5</v>
      </c>
      <c r="F42" s="30" t="s">
        <v>6</v>
      </c>
      <c r="G42" s="30" t="str">
        <f>G35</f>
        <v>Ubezpieczony</v>
      </c>
      <c r="H42" s="30" t="s">
        <v>8</v>
      </c>
    </row>
    <row r="43" spans="1:8" s="24" customFormat="1" ht="120" x14ac:dyDescent="0.2">
      <c r="A43" s="16" t="s">
        <v>9</v>
      </c>
      <c r="B43" s="17">
        <v>5</v>
      </c>
      <c r="C43" s="37" t="s">
        <v>42</v>
      </c>
      <c r="D43" s="18">
        <f>1000+3400+1800+267.65</f>
        <v>6467.65</v>
      </c>
      <c r="E43" s="18">
        <v>0</v>
      </c>
      <c r="F43" s="16" t="s">
        <v>43</v>
      </c>
      <c r="G43" s="16" t="s">
        <v>44</v>
      </c>
      <c r="H43" s="16" t="s">
        <v>11</v>
      </c>
    </row>
    <row r="44" spans="1:8" s="24" customFormat="1" ht="30" x14ac:dyDescent="0.2">
      <c r="A44" s="16" t="s">
        <v>32</v>
      </c>
      <c r="B44" s="17">
        <v>2</v>
      </c>
      <c r="C44" s="37">
        <v>0</v>
      </c>
      <c r="D44" s="18">
        <f>3379.3+3121</f>
        <v>6500.3</v>
      </c>
      <c r="E44" s="18">
        <v>0</v>
      </c>
      <c r="F44" s="16" t="s">
        <v>45</v>
      </c>
      <c r="G44" s="16" t="s">
        <v>17</v>
      </c>
      <c r="H44" s="16" t="s">
        <v>11</v>
      </c>
    </row>
    <row r="45" spans="1:8" s="24" customFormat="1" ht="45" x14ac:dyDescent="0.2">
      <c r="A45" s="16" t="s">
        <v>34</v>
      </c>
      <c r="B45" s="17">
        <v>2</v>
      </c>
      <c r="C45" s="18">
        <v>0</v>
      </c>
      <c r="D45" s="18">
        <f>411.1+849.99</f>
        <v>1261.0900000000001</v>
      </c>
      <c r="E45" s="18">
        <v>0</v>
      </c>
      <c r="F45" s="16" t="s">
        <v>46</v>
      </c>
      <c r="G45" s="16" t="s">
        <v>47</v>
      </c>
      <c r="H45" s="16" t="s">
        <v>48</v>
      </c>
    </row>
    <row r="46" spans="1:8" s="24" customFormat="1" ht="45" x14ac:dyDescent="0.2">
      <c r="A46" s="16" t="s">
        <v>12</v>
      </c>
      <c r="B46" s="17">
        <v>4</v>
      </c>
      <c r="C46" s="18">
        <v>0</v>
      </c>
      <c r="D46" s="18">
        <f>3075+296+7135.52+1289.56</f>
        <v>11796.08</v>
      </c>
      <c r="E46" s="18">
        <v>0</v>
      </c>
      <c r="F46" s="16" t="s">
        <v>49</v>
      </c>
      <c r="G46" s="16" t="s">
        <v>50</v>
      </c>
      <c r="H46" s="16" t="s">
        <v>11</v>
      </c>
    </row>
    <row r="47" spans="1:8" s="24" customFormat="1" x14ac:dyDescent="0.2">
      <c r="A47" s="19"/>
      <c r="B47" s="20">
        <f>SUM(B43:B46)</f>
        <v>13</v>
      </c>
      <c r="C47" s="21">
        <f>SUM(C43:C46)</f>
        <v>0</v>
      </c>
      <c r="D47" s="21">
        <f>SUM(D43:D46)</f>
        <v>26025.120000000003</v>
      </c>
      <c r="E47" s="21">
        <f>SUM(E43:E46)</f>
        <v>0</v>
      </c>
      <c r="F47" s="22"/>
      <c r="G47" s="23"/>
      <c r="H47" s="23"/>
    </row>
    <row r="48" spans="1:8" s="24" customFormat="1" x14ac:dyDescent="0.2">
      <c r="A48" s="19"/>
      <c r="B48" s="26"/>
      <c r="C48" s="27"/>
      <c r="D48" s="27"/>
      <c r="E48" s="27"/>
      <c r="F48" s="22"/>
      <c r="G48" s="23"/>
      <c r="H48" s="23"/>
    </row>
    <row r="49" spans="1:8" s="24" customFormat="1" x14ac:dyDescent="0.2">
      <c r="A49" s="32" t="s">
        <v>51</v>
      </c>
      <c r="B49" s="33"/>
      <c r="C49" s="34"/>
      <c r="D49" s="34"/>
      <c r="E49" s="35"/>
      <c r="F49" s="36"/>
      <c r="G49" s="36"/>
      <c r="H49" s="36"/>
    </row>
    <row r="50" spans="1:8" s="24" customFormat="1" ht="30" x14ac:dyDescent="0.2">
      <c r="A50" s="30" t="str">
        <f>A42</f>
        <v>Ryzyko</v>
      </c>
      <c r="B50" s="30" t="s">
        <v>2</v>
      </c>
      <c r="C50" s="31" t="s">
        <v>3</v>
      </c>
      <c r="D50" s="31" t="s">
        <v>4</v>
      </c>
      <c r="E50" s="31" t="s">
        <v>5</v>
      </c>
      <c r="F50" s="30" t="s">
        <v>6</v>
      </c>
      <c r="G50" s="30" t="str">
        <f>G42</f>
        <v>Ubezpieczony</v>
      </c>
      <c r="H50" s="30" t="s">
        <v>8</v>
      </c>
    </row>
    <row r="51" spans="1:8" s="24" customFormat="1" x14ac:dyDescent="0.2">
      <c r="A51" s="1" t="s">
        <v>34</v>
      </c>
      <c r="B51" s="17">
        <v>1</v>
      </c>
      <c r="C51" s="18">
        <v>0</v>
      </c>
      <c r="D51" s="18">
        <f>150</f>
        <v>150</v>
      </c>
      <c r="E51" s="18">
        <v>0</v>
      </c>
      <c r="F51" s="16" t="s">
        <v>52</v>
      </c>
      <c r="G51" s="16" t="s">
        <v>53</v>
      </c>
      <c r="H51" s="16" t="s">
        <v>11</v>
      </c>
    </row>
    <row r="52" spans="1:8" s="24" customFormat="1" ht="90" x14ac:dyDescent="0.2">
      <c r="A52" s="16" t="s">
        <v>12</v>
      </c>
      <c r="B52" s="17">
        <v>4</v>
      </c>
      <c r="C52" s="18">
        <v>0</v>
      </c>
      <c r="D52" s="18">
        <f>50000+50000 +8622.68+1000+2892.63+1630.84+1980.37+358.83</f>
        <v>116485.34999999999</v>
      </c>
      <c r="E52" s="18">
        <v>0</v>
      </c>
      <c r="F52" s="54" t="s">
        <v>77</v>
      </c>
      <c r="G52" s="16" t="s">
        <v>54</v>
      </c>
      <c r="H52" s="16" t="s">
        <v>55</v>
      </c>
    </row>
    <row r="53" spans="1:8" s="24" customFormat="1" ht="30" x14ac:dyDescent="0.2">
      <c r="A53" s="16" t="s">
        <v>9</v>
      </c>
      <c r="B53" s="17">
        <v>1</v>
      </c>
      <c r="C53" s="18">
        <v>0</v>
      </c>
      <c r="D53" s="18">
        <v>346.52</v>
      </c>
      <c r="E53" s="18">
        <v>0</v>
      </c>
      <c r="F53" s="16" t="s">
        <v>56</v>
      </c>
      <c r="G53" s="16" t="s">
        <v>57</v>
      </c>
      <c r="H53" s="16" t="s">
        <v>11</v>
      </c>
    </row>
    <row r="54" spans="1:8" s="24" customFormat="1" x14ac:dyDescent="0.2">
      <c r="A54" s="19"/>
      <c r="B54" s="20">
        <f>SUM(B51:B53)</f>
        <v>6</v>
      </c>
      <c r="C54" s="21">
        <f>SUM(C51:C53)</f>
        <v>0</v>
      </c>
      <c r="D54" s="21">
        <f>SUM(D51:D53)</f>
        <v>116981.87</v>
      </c>
      <c r="E54" s="21">
        <f>SUM(E51:E53)</f>
        <v>0</v>
      </c>
      <c r="F54" s="22"/>
      <c r="G54" s="23"/>
      <c r="H54" s="23"/>
    </row>
    <row r="55" spans="1:8" s="24" customFormat="1" x14ac:dyDescent="0.2">
      <c r="A55" s="19"/>
      <c r="B55" s="26"/>
      <c r="C55" s="27"/>
      <c r="D55" s="27"/>
      <c r="E55" s="27"/>
      <c r="F55" s="22"/>
      <c r="G55" s="23"/>
      <c r="H55" s="23"/>
    </row>
    <row r="56" spans="1:8" x14ac:dyDescent="0.2">
      <c r="A56" s="43"/>
      <c r="B56" s="44"/>
      <c r="C56" s="45"/>
      <c r="D56" s="45"/>
      <c r="E56" s="45"/>
      <c r="F56" s="43"/>
      <c r="G56" s="38"/>
      <c r="H56" s="38"/>
    </row>
    <row r="57" spans="1:8" ht="14.45" customHeight="1" x14ac:dyDescent="0.2">
      <c r="A57" s="102" t="s">
        <v>79</v>
      </c>
      <c r="B57" s="102"/>
      <c r="C57" s="102"/>
      <c r="D57" s="102"/>
      <c r="E57" s="102"/>
      <c r="F57" s="102"/>
      <c r="G57" s="46"/>
      <c r="H57" s="38"/>
    </row>
    <row r="58" spans="1:8" ht="30" x14ac:dyDescent="0.2">
      <c r="A58" s="13" t="s">
        <v>1</v>
      </c>
      <c r="B58" s="47" t="s">
        <v>2</v>
      </c>
      <c r="C58" s="14" t="s">
        <v>3</v>
      </c>
      <c r="D58" s="14" t="s">
        <v>4</v>
      </c>
      <c r="E58" s="14" t="s">
        <v>5</v>
      </c>
      <c r="F58" s="13" t="s">
        <v>6</v>
      </c>
      <c r="G58" s="30" t="str">
        <f>$G$9</f>
        <v>Ubezpieczony</v>
      </c>
      <c r="H58" s="30" t="s">
        <v>8</v>
      </c>
    </row>
    <row r="59" spans="1:8" ht="108.6" customHeight="1" x14ac:dyDescent="0.2">
      <c r="A59" s="16" t="s">
        <v>9</v>
      </c>
      <c r="B59" s="17">
        <v>1</v>
      </c>
      <c r="C59" s="18">
        <v>0</v>
      </c>
      <c r="D59" s="18">
        <f>489.08</f>
        <v>489.08</v>
      </c>
      <c r="E59" s="18">
        <v>0</v>
      </c>
      <c r="F59" s="16" t="s">
        <v>71</v>
      </c>
      <c r="G59" s="16"/>
      <c r="H59" s="16"/>
    </row>
    <row r="60" spans="1:8" ht="37.15" customHeight="1" x14ac:dyDescent="0.2">
      <c r="A60" s="16" t="str">
        <f>$A$44</f>
        <v>Sprzęt elektroniczny</v>
      </c>
      <c r="B60" s="17">
        <v>0</v>
      </c>
      <c r="C60" s="18">
        <v>0</v>
      </c>
      <c r="D60" s="18">
        <v>0</v>
      </c>
      <c r="E60" s="18">
        <v>0</v>
      </c>
      <c r="F60" s="16"/>
      <c r="G60" s="16"/>
      <c r="H60" s="16"/>
    </row>
    <row r="61" spans="1:8" ht="34.9" customHeight="1" x14ac:dyDescent="0.2">
      <c r="A61" s="16" t="str">
        <f>$A$45</f>
        <v>Szyby</v>
      </c>
      <c r="B61" s="17">
        <v>0</v>
      </c>
      <c r="C61" s="18">
        <v>0</v>
      </c>
      <c r="D61" s="18">
        <v>0</v>
      </c>
      <c r="E61" s="18">
        <v>0</v>
      </c>
      <c r="F61" s="16"/>
      <c r="G61" s="16"/>
      <c r="H61" s="16"/>
    </row>
    <row r="62" spans="1:8" ht="34.15" customHeight="1" x14ac:dyDescent="0.2">
      <c r="A62" s="16" t="str">
        <f>$A$46</f>
        <v>Mienie od wszystkich ryzyk</v>
      </c>
      <c r="B62" s="48">
        <v>3</v>
      </c>
      <c r="C62" s="18">
        <v>0</v>
      </c>
      <c r="D62" s="18">
        <f>1052.55+2481.28+370</f>
        <v>3903.83</v>
      </c>
      <c r="E62" s="18">
        <v>0</v>
      </c>
      <c r="F62" s="54" t="s">
        <v>69</v>
      </c>
      <c r="G62" s="48" t="s">
        <v>72</v>
      </c>
      <c r="H62" s="48" t="s">
        <v>11</v>
      </c>
    </row>
    <row r="63" spans="1:8" x14ac:dyDescent="0.2">
      <c r="A63" s="49"/>
      <c r="B63" s="50">
        <f>SUM(B59:B62)</f>
        <v>4</v>
      </c>
      <c r="C63" s="21">
        <f>SUM(C59:C62)</f>
        <v>0</v>
      </c>
      <c r="D63" s="21">
        <f>SUM(D62)</f>
        <v>3903.83</v>
      </c>
      <c r="E63" s="21">
        <f>SUM(E59:E62)</f>
        <v>0</v>
      </c>
      <c r="F63" s="22"/>
      <c r="G63" s="23"/>
      <c r="H63" s="23"/>
    </row>
    <row r="64" spans="1:8" x14ac:dyDescent="0.2">
      <c r="A64" s="51"/>
      <c r="B64" s="42"/>
      <c r="C64" s="40"/>
      <c r="D64" s="40"/>
      <c r="E64" s="40"/>
      <c r="F64" s="38"/>
      <c r="G64" s="38"/>
      <c r="H64" s="38"/>
    </row>
    <row r="65" spans="1:8" x14ac:dyDescent="0.2">
      <c r="A65" s="38"/>
      <c r="B65" s="42"/>
      <c r="C65" s="40"/>
      <c r="D65" s="40"/>
      <c r="E65" s="40"/>
      <c r="F65" s="38"/>
      <c r="G65" s="38"/>
      <c r="H65" s="38"/>
    </row>
    <row r="66" spans="1:8" x14ac:dyDescent="0.2">
      <c r="A66" s="43"/>
      <c r="B66" s="44"/>
      <c r="C66" s="45"/>
      <c r="D66" s="45"/>
      <c r="E66" s="45"/>
      <c r="F66" s="43"/>
      <c r="G66" s="38"/>
      <c r="H66" s="38"/>
    </row>
    <row r="67" spans="1:8" x14ac:dyDescent="0.2">
      <c r="A67" s="106" t="s">
        <v>80</v>
      </c>
      <c r="B67" s="107"/>
      <c r="C67" s="107"/>
      <c r="D67" s="107"/>
      <c r="E67" s="107"/>
      <c r="F67" s="108"/>
      <c r="G67" s="46"/>
      <c r="H67" s="38"/>
    </row>
    <row r="68" spans="1:8" ht="30" x14ac:dyDescent="0.2">
      <c r="A68" s="13" t="str">
        <f>$A$58</f>
        <v>Ryzyko</v>
      </c>
      <c r="B68" s="52" t="s">
        <v>2</v>
      </c>
      <c r="C68" s="31" t="s">
        <v>3</v>
      </c>
      <c r="D68" s="31" t="s">
        <v>4</v>
      </c>
      <c r="E68" s="31" t="s">
        <v>5</v>
      </c>
      <c r="F68" s="30" t="s">
        <v>6</v>
      </c>
      <c r="G68" s="30" t="str">
        <f>$G$58</f>
        <v>Ubezpieczony</v>
      </c>
      <c r="H68" s="30" t="s">
        <v>8</v>
      </c>
    </row>
    <row r="69" spans="1:8" ht="108.6" customHeight="1" x14ac:dyDescent="0.2">
      <c r="A69" s="53" t="str">
        <f>$A$59</f>
        <v>OC</v>
      </c>
      <c r="B69" s="17">
        <v>2</v>
      </c>
      <c r="C69" s="18">
        <v>0</v>
      </c>
      <c r="D69" s="18">
        <v>500</v>
      </c>
      <c r="E69" s="18" t="s">
        <v>64</v>
      </c>
      <c r="F69" s="54" t="s">
        <v>68</v>
      </c>
      <c r="G69" s="48" t="s">
        <v>65</v>
      </c>
      <c r="H69" s="48" t="s">
        <v>66</v>
      </c>
    </row>
    <row r="70" spans="1:8" ht="37.15" customHeight="1" x14ac:dyDescent="0.2">
      <c r="A70" s="53" t="str">
        <f>$A$60</f>
        <v>Sprzęt elektroniczny</v>
      </c>
      <c r="B70" s="17">
        <v>0</v>
      </c>
      <c r="C70" s="18">
        <v>0</v>
      </c>
      <c r="D70" s="18">
        <v>0</v>
      </c>
      <c r="E70" s="18">
        <v>0</v>
      </c>
      <c r="F70" s="16"/>
      <c r="G70" s="16"/>
      <c r="H70" s="16"/>
    </row>
    <row r="71" spans="1:8" ht="37.15" customHeight="1" x14ac:dyDescent="0.2">
      <c r="A71" s="53" t="str">
        <f>$A$61</f>
        <v>Szyby</v>
      </c>
      <c r="B71" s="17">
        <v>10</v>
      </c>
      <c r="C71" s="18">
        <v>0</v>
      </c>
      <c r="D71" s="18">
        <f>136+136+373+241+217+131+885+395+134.15+50.49</f>
        <v>2698.64</v>
      </c>
      <c r="E71" s="18">
        <v>0</v>
      </c>
      <c r="F71" s="54" t="s">
        <v>73</v>
      </c>
      <c r="G71" s="48" t="s">
        <v>67</v>
      </c>
      <c r="H71" s="48" t="s">
        <v>66</v>
      </c>
    </row>
    <row r="72" spans="1:8" ht="51.6" customHeight="1" x14ac:dyDescent="0.2">
      <c r="A72" s="53" t="str">
        <f>$A$62</f>
        <v>Mienie od wszystkich ryzyk</v>
      </c>
      <c r="B72" s="17">
        <v>6</v>
      </c>
      <c r="C72" s="18">
        <v>0</v>
      </c>
      <c r="D72" s="18">
        <f>12665.79+722.13+2528.12+200+1606.04+1808.1</f>
        <v>19530.18</v>
      </c>
      <c r="E72" s="18">
        <v>0</v>
      </c>
      <c r="F72" s="54" t="s">
        <v>70</v>
      </c>
      <c r="G72" s="48" t="s">
        <v>65</v>
      </c>
      <c r="H72" s="48" t="str">
        <f>$H$53</f>
        <v>SKOCZÓW</v>
      </c>
    </row>
    <row r="73" spans="1:8" x14ac:dyDescent="0.2">
      <c r="A73" s="51"/>
      <c r="B73" s="20">
        <v>16</v>
      </c>
      <c r="C73" s="21">
        <f>SUM(C69:C72)</f>
        <v>0</v>
      </c>
      <c r="D73" s="21">
        <f>SUM(D69:D72)</f>
        <v>22728.82</v>
      </c>
      <c r="E73" s="21">
        <f>SUM(E70:E72)</f>
        <v>0</v>
      </c>
      <c r="F73" s="22"/>
      <c r="G73" s="23"/>
      <c r="H73" s="23"/>
    </row>
    <row r="74" spans="1:8" x14ac:dyDescent="0.2">
      <c r="A74" s="38"/>
      <c r="B74" s="42"/>
      <c r="C74" s="40"/>
      <c r="D74" s="40"/>
      <c r="E74" s="40"/>
      <c r="F74" s="38"/>
      <c r="G74" s="38"/>
      <c r="H74" s="38"/>
    </row>
    <row r="75" spans="1:8" x14ac:dyDescent="0.2">
      <c r="A75" s="38"/>
      <c r="B75" s="42"/>
      <c r="C75" s="40"/>
      <c r="D75" s="40"/>
      <c r="E75" s="40"/>
      <c r="F75" s="38"/>
      <c r="G75" s="38"/>
      <c r="H75" s="38"/>
    </row>
    <row r="76" spans="1:8" x14ac:dyDescent="0.2">
      <c r="A76" s="43"/>
      <c r="B76" s="44"/>
      <c r="C76" s="45"/>
      <c r="D76" s="45"/>
      <c r="E76" s="45"/>
      <c r="F76" s="43"/>
      <c r="G76" s="38"/>
      <c r="H76" s="38"/>
    </row>
    <row r="77" spans="1:8" x14ac:dyDescent="0.2">
      <c r="A77" s="106" t="s">
        <v>81</v>
      </c>
      <c r="B77" s="107"/>
      <c r="C77" s="107"/>
      <c r="D77" s="107"/>
      <c r="E77" s="107"/>
      <c r="F77" s="108"/>
      <c r="G77" s="46"/>
      <c r="H77" s="38"/>
    </row>
    <row r="78" spans="1:8" ht="30" x14ac:dyDescent="0.2">
      <c r="A78" s="13" t="str">
        <f>$A$68</f>
        <v>Ryzyko</v>
      </c>
      <c r="B78" s="52" t="s">
        <v>2</v>
      </c>
      <c r="C78" s="31" t="s">
        <v>3</v>
      </c>
      <c r="D78" s="31" t="s">
        <v>4</v>
      </c>
      <c r="E78" s="31" t="s">
        <v>5</v>
      </c>
      <c r="F78" s="30" t="s">
        <v>6</v>
      </c>
      <c r="G78" s="30"/>
      <c r="H78" s="30" t="s">
        <v>8</v>
      </c>
    </row>
    <row r="79" spans="1:8" ht="240" x14ac:dyDescent="0.2">
      <c r="A79" s="53" t="str">
        <f>$A$59</f>
        <v>OC</v>
      </c>
      <c r="B79" s="17">
        <v>15</v>
      </c>
      <c r="C79" s="60" t="s">
        <v>76</v>
      </c>
      <c r="D79" s="18">
        <f>569.6+3651.92+320+400+189.42+372.48+409.3+923.06</f>
        <v>6835.7800000000007</v>
      </c>
      <c r="E79" s="18">
        <v>0</v>
      </c>
      <c r="F79" s="16" t="s">
        <v>75</v>
      </c>
      <c r="G79" s="17" t="s">
        <v>10</v>
      </c>
      <c r="H79" s="17" t="s">
        <v>66</v>
      </c>
    </row>
    <row r="80" spans="1:8" ht="37.15" customHeight="1" x14ac:dyDescent="0.2">
      <c r="A80" s="53" t="str">
        <f>$A$60</f>
        <v>Sprzęt elektroniczny</v>
      </c>
      <c r="B80" s="17">
        <v>0</v>
      </c>
      <c r="C80" s="18">
        <v>0</v>
      </c>
      <c r="D80" s="18">
        <v>0</v>
      </c>
      <c r="E80" s="18">
        <v>0</v>
      </c>
      <c r="F80" s="16"/>
      <c r="G80" s="16"/>
      <c r="H80" s="16"/>
    </row>
    <row r="81" spans="1:8" ht="39" customHeight="1" x14ac:dyDescent="0.2">
      <c r="A81" s="53" t="str">
        <f>$A$71</f>
        <v>Szyby</v>
      </c>
      <c r="B81" s="17">
        <v>0</v>
      </c>
      <c r="C81" s="18">
        <v>0</v>
      </c>
      <c r="D81" s="18">
        <v>0</v>
      </c>
      <c r="E81" s="18">
        <v>0</v>
      </c>
      <c r="F81" s="16"/>
      <c r="G81" s="16"/>
      <c r="H81" s="16"/>
    </row>
    <row r="82" spans="1:8" ht="48.75" customHeight="1" x14ac:dyDescent="0.2">
      <c r="A82" s="53" t="str">
        <f>$A$72</f>
        <v>Mienie od wszystkich ryzyk</v>
      </c>
      <c r="B82" s="17">
        <v>1</v>
      </c>
      <c r="C82" s="18">
        <v>0</v>
      </c>
      <c r="D82" s="18">
        <v>2963.56</v>
      </c>
      <c r="E82" s="18">
        <v>0</v>
      </c>
      <c r="F82" s="16" t="s">
        <v>74</v>
      </c>
      <c r="G82" s="17" t="s">
        <v>10</v>
      </c>
      <c r="H82" s="17" t="s">
        <v>11</v>
      </c>
    </row>
    <row r="83" spans="1:8" x14ac:dyDescent="0.2">
      <c r="A83" s="62"/>
      <c r="B83" s="20">
        <v>9</v>
      </c>
      <c r="C83" s="61">
        <f>SUM(C79:C82)</f>
        <v>0</v>
      </c>
      <c r="D83" s="21">
        <f>SUM(D79:D82)</f>
        <v>9799.34</v>
      </c>
      <c r="E83" s="21">
        <f>SUM(E79:E82)</f>
        <v>0</v>
      </c>
      <c r="F83" s="63"/>
      <c r="G83" s="64"/>
      <c r="H83" s="64"/>
    </row>
    <row r="84" spans="1:8" x14ac:dyDescent="0.2">
      <c r="A84" s="4"/>
      <c r="C84" s="65"/>
      <c r="D84" s="65"/>
      <c r="E84" s="65"/>
      <c r="G84" s="4"/>
      <c r="H84" s="4"/>
    </row>
    <row r="85" spans="1:8" x14ac:dyDescent="0.2">
      <c r="A85" s="4"/>
      <c r="C85" s="66"/>
      <c r="D85" s="65"/>
      <c r="E85" s="65"/>
      <c r="G85" s="4"/>
      <c r="H85" s="4"/>
    </row>
    <row r="86" spans="1:8" x14ac:dyDescent="0.2">
      <c r="A86" s="4"/>
      <c r="C86" s="65"/>
      <c r="D86" s="65"/>
      <c r="E86" s="65"/>
      <c r="G86" s="4"/>
      <c r="H86" s="4"/>
    </row>
    <row r="87" spans="1:8" ht="15.6" customHeight="1" x14ac:dyDescent="0.2">
      <c r="A87" s="101" t="s">
        <v>101</v>
      </c>
      <c r="B87" s="102"/>
      <c r="C87" s="102"/>
      <c r="D87" s="102"/>
      <c r="E87" s="102"/>
      <c r="F87" s="102"/>
      <c r="G87" s="46"/>
      <c r="H87" s="4"/>
    </row>
    <row r="88" spans="1:8" ht="29.1" customHeight="1" x14ac:dyDescent="0.2">
      <c r="A88" s="103" t="s">
        <v>1</v>
      </c>
      <c r="B88" s="30" t="s">
        <v>84</v>
      </c>
      <c r="C88" s="95" t="s">
        <v>3</v>
      </c>
      <c r="D88" s="95" t="s">
        <v>4</v>
      </c>
      <c r="E88" s="95" t="s">
        <v>86</v>
      </c>
      <c r="F88" s="95" t="s">
        <v>87</v>
      </c>
      <c r="G88" s="95" t="s">
        <v>7</v>
      </c>
      <c r="H88" s="95" t="s">
        <v>8</v>
      </c>
    </row>
    <row r="89" spans="1:8" x14ac:dyDescent="0.2">
      <c r="A89" s="105"/>
      <c r="B89" s="68" t="s">
        <v>85</v>
      </c>
      <c r="C89" s="97"/>
      <c r="D89" s="97"/>
      <c r="E89" s="97"/>
      <c r="F89" s="97"/>
      <c r="G89" s="97"/>
      <c r="H89" s="97"/>
    </row>
    <row r="90" spans="1:8" ht="30" x14ac:dyDescent="0.2">
      <c r="A90" s="16" t="s">
        <v>9</v>
      </c>
      <c r="B90" s="17">
        <v>1</v>
      </c>
      <c r="C90" s="18"/>
      <c r="D90" s="18">
        <v>1100</v>
      </c>
      <c r="E90" s="18"/>
      <c r="F90" s="16" t="s">
        <v>90</v>
      </c>
      <c r="G90" s="17" t="s">
        <v>88</v>
      </c>
      <c r="H90" s="17" t="s">
        <v>11</v>
      </c>
    </row>
    <row r="91" spans="1:8" ht="30" x14ac:dyDescent="0.2">
      <c r="A91" s="16" t="s">
        <v>32</v>
      </c>
      <c r="B91" s="48">
        <v>3</v>
      </c>
      <c r="C91" s="18"/>
      <c r="D91" s="18">
        <f>300+300+200</f>
        <v>800</v>
      </c>
      <c r="E91" s="18"/>
      <c r="F91" s="16" t="s">
        <v>102</v>
      </c>
      <c r="G91" s="17" t="s">
        <v>88</v>
      </c>
      <c r="H91" s="48" t="s">
        <v>11</v>
      </c>
    </row>
    <row r="92" spans="1:8" x14ac:dyDescent="0.2">
      <c r="A92" s="16" t="s">
        <v>34</v>
      </c>
      <c r="B92" s="48">
        <v>0</v>
      </c>
      <c r="C92" s="18"/>
      <c r="D92" s="18"/>
      <c r="E92" s="18"/>
      <c r="F92" s="54"/>
      <c r="G92" s="48" t="s">
        <v>88</v>
      </c>
      <c r="H92" s="48" t="s">
        <v>11</v>
      </c>
    </row>
    <row r="93" spans="1:8" ht="45" x14ac:dyDescent="0.2">
      <c r="A93" s="49" t="s">
        <v>12</v>
      </c>
      <c r="B93" s="78">
        <v>1</v>
      </c>
      <c r="C93" s="21"/>
      <c r="D93" s="18">
        <v>3381.39</v>
      </c>
      <c r="E93" s="21"/>
      <c r="F93" s="82" t="s">
        <v>91</v>
      </c>
      <c r="G93" s="17" t="s">
        <v>88</v>
      </c>
      <c r="H93" s="76" t="s">
        <v>11</v>
      </c>
    </row>
    <row r="94" spans="1:8" x14ac:dyDescent="0.2">
      <c r="A94" s="70"/>
      <c r="B94" s="20">
        <f>SUM(B90:B93)</f>
        <v>5</v>
      </c>
      <c r="C94" s="18"/>
      <c r="D94" s="21">
        <f>SUM(D90:D93)</f>
        <v>5281.3899999999994</v>
      </c>
      <c r="E94" s="18"/>
      <c r="G94" s="4"/>
      <c r="H94" s="4"/>
    </row>
    <row r="95" spans="1:8" x14ac:dyDescent="0.2">
      <c r="A95" s="4"/>
      <c r="C95" s="65"/>
      <c r="D95" s="65"/>
      <c r="E95" s="65"/>
      <c r="G95" s="4"/>
      <c r="H95" s="4"/>
    </row>
    <row r="96" spans="1:8" x14ac:dyDescent="0.2">
      <c r="A96" s="4"/>
      <c r="C96" s="65"/>
      <c r="D96" s="65"/>
      <c r="E96" s="65"/>
      <c r="G96" s="4"/>
      <c r="H96" s="4"/>
    </row>
    <row r="97" spans="1:8" x14ac:dyDescent="0.2">
      <c r="A97" s="101" t="s">
        <v>103</v>
      </c>
      <c r="B97" s="102"/>
      <c r="C97" s="102"/>
      <c r="D97" s="102"/>
      <c r="E97" s="102"/>
      <c r="F97" s="102"/>
      <c r="G97" s="46"/>
      <c r="H97" s="4"/>
    </row>
    <row r="98" spans="1:8" ht="14.45" customHeight="1" x14ac:dyDescent="0.2">
      <c r="A98" s="103" t="s">
        <v>1</v>
      </c>
      <c r="B98" s="95" t="s">
        <v>2</v>
      </c>
      <c r="C98" s="95" t="s">
        <v>3</v>
      </c>
      <c r="D98" s="95" t="s">
        <v>4</v>
      </c>
      <c r="E98" s="95" t="s">
        <v>86</v>
      </c>
      <c r="F98" s="95" t="s">
        <v>6</v>
      </c>
      <c r="G98" s="95" t="s">
        <v>7</v>
      </c>
      <c r="H98" s="98" t="s">
        <v>8</v>
      </c>
    </row>
    <row r="99" spans="1:8" x14ac:dyDescent="0.2">
      <c r="A99" s="104"/>
      <c r="B99" s="96"/>
      <c r="C99" s="96"/>
      <c r="D99" s="96"/>
      <c r="E99" s="96"/>
      <c r="F99" s="96"/>
      <c r="G99" s="96"/>
      <c r="H99" s="99"/>
    </row>
    <row r="100" spans="1:8" x14ac:dyDescent="0.2">
      <c r="A100" s="105"/>
      <c r="B100" s="97"/>
      <c r="C100" s="97"/>
      <c r="D100" s="97"/>
      <c r="E100" s="97"/>
      <c r="F100" s="97"/>
      <c r="G100" s="97"/>
      <c r="H100" s="100"/>
    </row>
    <row r="101" spans="1:8" ht="45" x14ac:dyDescent="0.2">
      <c r="A101" s="16" t="s">
        <v>9</v>
      </c>
      <c r="B101" s="17">
        <v>2</v>
      </c>
      <c r="C101" s="18"/>
      <c r="D101" s="18">
        <v>3853.52</v>
      </c>
      <c r="E101" s="18"/>
      <c r="F101" s="16" t="s">
        <v>99</v>
      </c>
      <c r="G101" s="17" t="s">
        <v>65</v>
      </c>
      <c r="H101" s="17" t="s">
        <v>11</v>
      </c>
    </row>
    <row r="102" spans="1:8" ht="45" x14ac:dyDescent="0.2">
      <c r="A102" s="16" t="s">
        <v>32</v>
      </c>
      <c r="B102" s="48">
        <v>1</v>
      </c>
      <c r="C102" s="18"/>
      <c r="D102" s="18">
        <v>1730</v>
      </c>
      <c r="E102" s="18"/>
      <c r="F102" s="54" t="s">
        <v>93</v>
      </c>
      <c r="G102" s="48" t="s">
        <v>65</v>
      </c>
      <c r="H102" s="17" t="s">
        <v>11</v>
      </c>
    </row>
    <row r="103" spans="1:8" ht="30" x14ac:dyDescent="0.2">
      <c r="A103" s="49" t="s">
        <v>34</v>
      </c>
      <c r="B103" s="78">
        <v>3</v>
      </c>
      <c r="C103" s="21"/>
      <c r="D103" s="18">
        <v>759.7</v>
      </c>
      <c r="E103" s="21"/>
      <c r="F103" s="82" t="s">
        <v>96</v>
      </c>
      <c r="G103" s="17" t="s">
        <v>65</v>
      </c>
      <c r="H103" s="17" t="s">
        <v>11</v>
      </c>
    </row>
    <row r="104" spans="1:8" ht="60" x14ac:dyDescent="0.2">
      <c r="A104" s="72" t="s">
        <v>12</v>
      </c>
      <c r="B104" s="79">
        <v>2</v>
      </c>
      <c r="C104" s="71"/>
      <c r="D104" s="81">
        <v>4973.9399999999996</v>
      </c>
      <c r="E104" s="71"/>
      <c r="F104" s="80" t="s">
        <v>100</v>
      </c>
      <c r="G104" s="77" t="s">
        <v>65</v>
      </c>
      <c r="H104" s="17" t="s">
        <v>11</v>
      </c>
    </row>
    <row r="105" spans="1:8" x14ac:dyDescent="0.2">
      <c r="B105" s="20">
        <f>SUM(B101:B104)</f>
        <v>8</v>
      </c>
      <c r="C105" s="69"/>
      <c r="D105" s="83">
        <f>SUM(D101:D104)</f>
        <v>11317.16</v>
      </c>
      <c r="E105" s="69"/>
    </row>
    <row r="109" spans="1:8" ht="14.45" customHeight="1" x14ac:dyDescent="0.2">
      <c r="A109" s="101" t="s">
        <v>104</v>
      </c>
      <c r="B109" s="102"/>
      <c r="C109" s="102"/>
      <c r="D109" s="102"/>
      <c r="E109" s="102"/>
      <c r="F109" s="102"/>
      <c r="G109" s="46"/>
      <c r="H109" s="4"/>
    </row>
    <row r="110" spans="1:8" ht="14.45" customHeight="1" x14ac:dyDescent="0.2">
      <c r="A110" s="103" t="s">
        <v>1</v>
      </c>
      <c r="B110" s="95" t="s">
        <v>2</v>
      </c>
      <c r="C110" s="95" t="s">
        <v>3</v>
      </c>
      <c r="D110" s="95" t="s">
        <v>4</v>
      </c>
      <c r="E110" s="95" t="s">
        <v>86</v>
      </c>
      <c r="F110" s="95" t="s">
        <v>6</v>
      </c>
      <c r="G110" s="95" t="s">
        <v>7</v>
      </c>
      <c r="H110" s="98" t="s">
        <v>8</v>
      </c>
    </row>
    <row r="111" spans="1:8" x14ac:dyDescent="0.2">
      <c r="A111" s="104"/>
      <c r="B111" s="96"/>
      <c r="C111" s="96"/>
      <c r="D111" s="96"/>
      <c r="E111" s="96"/>
      <c r="F111" s="96"/>
      <c r="G111" s="96"/>
      <c r="H111" s="99"/>
    </row>
    <row r="112" spans="1:8" x14ac:dyDescent="0.2">
      <c r="A112" s="105"/>
      <c r="B112" s="97"/>
      <c r="C112" s="97"/>
      <c r="D112" s="97"/>
      <c r="E112" s="97"/>
      <c r="F112" s="97"/>
      <c r="G112" s="97"/>
      <c r="H112" s="100"/>
    </row>
    <row r="113" spans="1:8" ht="165" x14ac:dyDescent="0.2">
      <c r="A113" s="54" t="s">
        <v>9</v>
      </c>
      <c r="B113" s="48">
        <v>8</v>
      </c>
      <c r="C113" s="86" t="s">
        <v>109</v>
      </c>
      <c r="D113" s="87">
        <f>556.73+200+923.06+592.47+600+864.77</f>
        <v>3737.03</v>
      </c>
      <c r="E113" s="87">
        <v>845.07</v>
      </c>
      <c r="F113" s="54" t="s">
        <v>108</v>
      </c>
      <c r="G113" s="48" t="s">
        <v>89</v>
      </c>
      <c r="H113" s="48" t="s">
        <v>11</v>
      </c>
    </row>
    <row r="114" spans="1:8" ht="30" x14ac:dyDescent="0.2">
      <c r="A114" s="16" t="s">
        <v>32</v>
      </c>
      <c r="B114" s="48">
        <v>0</v>
      </c>
      <c r="C114" s="18"/>
      <c r="D114" s="18"/>
      <c r="E114" s="18"/>
      <c r="F114" s="54"/>
      <c r="G114" s="48" t="s">
        <v>89</v>
      </c>
      <c r="H114" s="17" t="s">
        <v>11</v>
      </c>
    </row>
    <row r="115" spans="1:8" x14ac:dyDescent="0.2">
      <c r="A115" s="70" t="s">
        <v>34</v>
      </c>
      <c r="B115" s="73">
        <v>0</v>
      </c>
      <c r="C115" s="18"/>
      <c r="D115" s="18"/>
      <c r="E115" s="18"/>
      <c r="F115" s="74"/>
      <c r="G115" s="48" t="s">
        <v>89</v>
      </c>
      <c r="H115" s="17" t="s">
        <v>11</v>
      </c>
    </row>
    <row r="116" spans="1:8" ht="45" x14ac:dyDescent="0.2">
      <c r="A116" s="75" t="s">
        <v>12</v>
      </c>
      <c r="B116" s="78">
        <v>1</v>
      </c>
      <c r="C116" s="21"/>
      <c r="D116" s="18">
        <v>2963.56</v>
      </c>
      <c r="E116" s="21"/>
      <c r="F116" s="82" t="s">
        <v>92</v>
      </c>
      <c r="G116" s="17" t="s">
        <v>89</v>
      </c>
      <c r="H116" s="17" t="s">
        <v>11</v>
      </c>
    </row>
    <row r="117" spans="1:8" x14ac:dyDescent="0.2">
      <c r="B117" s="20">
        <v>6</v>
      </c>
      <c r="C117" s="69"/>
      <c r="D117" s="83">
        <f>SUM(D113:D116)</f>
        <v>6700.59</v>
      </c>
      <c r="E117" s="83">
        <f>SUM(E113:E116)</f>
        <v>845.07</v>
      </c>
    </row>
    <row r="121" spans="1:8" ht="14.45" customHeight="1" x14ac:dyDescent="0.2">
      <c r="A121" s="101" t="s">
        <v>105</v>
      </c>
      <c r="B121" s="102"/>
      <c r="C121" s="102"/>
      <c r="D121" s="102"/>
      <c r="E121" s="102"/>
      <c r="F121" s="102"/>
      <c r="G121" s="46"/>
      <c r="H121" s="4"/>
    </row>
    <row r="122" spans="1:8" ht="14.45" customHeight="1" x14ac:dyDescent="0.2">
      <c r="A122" s="103" t="s">
        <v>1</v>
      </c>
      <c r="B122" s="95" t="s">
        <v>2</v>
      </c>
      <c r="C122" s="95" t="s">
        <v>3</v>
      </c>
      <c r="D122" s="95" t="s">
        <v>4</v>
      </c>
      <c r="E122" s="95" t="s">
        <v>86</v>
      </c>
      <c r="F122" s="95" t="s">
        <v>6</v>
      </c>
      <c r="G122" s="95" t="s">
        <v>7</v>
      </c>
      <c r="H122" s="98" t="s">
        <v>8</v>
      </c>
    </row>
    <row r="123" spans="1:8" x14ac:dyDescent="0.2">
      <c r="A123" s="104"/>
      <c r="B123" s="96"/>
      <c r="C123" s="96"/>
      <c r="D123" s="96"/>
      <c r="E123" s="96"/>
      <c r="F123" s="96"/>
      <c r="G123" s="96"/>
      <c r="H123" s="99"/>
    </row>
    <row r="124" spans="1:8" x14ac:dyDescent="0.2">
      <c r="A124" s="105"/>
      <c r="B124" s="97"/>
      <c r="C124" s="97"/>
      <c r="D124" s="97"/>
      <c r="E124" s="97"/>
      <c r="F124" s="97"/>
      <c r="G124" s="97"/>
      <c r="H124" s="100"/>
    </row>
    <row r="125" spans="1:8" x14ac:dyDescent="0.2">
      <c r="A125" s="16" t="s">
        <v>9</v>
      </c>
      <c r="B125" s="17">
        <v>0</v>
      </c>
      <c r="C125" s="18"/>
      <c r="D125" s="18"/>
      <c r="E125" s="18"/>
      <c r="F125" s="16"/>
      <c r="G125" s="17" t="s">
        <v>106</v>
      </c>
      <c r="H125" s="17" t="s">
        <v>11</v>
      </c>
    </row>
    <row r="126" spans="1:8" ht="30" x14ac:dyDescent="0.2">
      <c r="A126" s="16" t="s">
        <v>32</v>
      </c>
      <c r="B126" s="48">
        <v>0</v>
      </c>
      <c r="C126" s="18"/>
      <c r="D126" s="18"/>
      <c r="E126" s="18"/>
      <c r="F126" s="54"/>
      <c r="G126" s="17" t="s">
        <v>106</v>
      </c>
      <c r="H126" s="17" t="s">
        <v>11</v>
      </c>
    </row>
    <row r="127" spans="1:8" x14ac:dyDescent="0.2">
      <c r="A127" s="70" t="s">
        <v>34</v>
      </c>
      <c r="B127" s="73">
        <v>0</v>
      </c>
      <c r="C127" s="18"/>
      <c r="D127" s="18"/>
      <c r="E127" s="18"/>
      <c r="F127" s="74"/>
      <c r="G127" s="17" t="s">
        <v>106</v>
      </c>
      <c r="H127" s="17" t="s">
        <v>11</v>
      </c>
    </row>
    <row r="128" spans="1:8" ht="45" x14ac:dyDescent="0.2">
      <c r="A128" s="75" t="s">
        <v>12</v>
      </c>
      <c r="B128" s="78">
        <v>1</v>
      </c>
      <c r="C128" s="21"/>
      <c r="D128" s="18">
        <v>2497.02</v>
      </c>
      <c r="E128" s="21"/>
      <c r="F128" s="82" t="s">
        <v>107</v>
      </c>
      <c r="G128" s="17" t="s">
        <v>106</v>
      </c>
      <c r="H128" s="17" t="s">
        <v>11</v>
      </c>
    </row>
    <row r="129" spans="1:8" x14ac:dyDescent="0.2">
      <c r="B129" s="20">
        <f>SUM(B125:B128)</f>
        <v>1</v>
      </c>
      <c r="C129" s="69"/>
      <c r="D129" s="83">
        <f>SUM(D125:D128)</f>
        <v>2497.02</v>
      </c>
      <c r="E129" s="83">
        <f>SUM(E125:E128)</f>
        <v>0</v>
      </c>
    </row>
    <row r="131" spans="1:8" ht="15" customHeight="1" x14ac:dyDescent="0.2">
      <c r="A131" s="4"/>
      <c r="B131" s="4"/>
      <c r="C131" s="4"/>
      <c r="D131" s="4"/>
    </row>
    <row r="132" spans="1:8" x14ac:dyDescent="0.2">
      <c r="A132" s="4"/>
      <c r="B132" s="4"/>
      <c r="C132" s="4"/>
      <c r="D132" s="4"/>
    </row>
    <row r="133" spans="1:8" x14ac:dyDescent="0.2">
      <c r="A133" s="101" t="s">
        <v>116</v>
      </c>
      <c r="B133" s="102"/>
      <c r="C133" s="102"/>
      <c r="D133" s="102"/>
      <c r="E133" s="102"/>
      <c r="F133" s="102"/>
      <c r="G133" s="46"/>
      <c r="H133" s="4"/>
    </row>
    <row r="134" spans="1:8" ht="15" customHeight="1" x14ac:dyDescent="0.2">
      <c r="A134" s="103" t="s">
        <v>1</v>
      </c>
      <c r="B134" s="95" t="s">
        <v>2</v>
      </c>
      <c r="C134" s="95" t="s">
        <v>3</v>
      </c>
      <c r="D134" s="95" t="s">
        <v>4</v>
      </c>
      <c r="E134" s="95" t="s">
        <v>86</v>
      </c>
      <c r="F134" s="95" t="s">
        <v>6</v>
      </c>
      <c r="G134" s="95" t="s">
        <v>7</v>
      </c>
      <c r="H134" s="98" t="s">
        <v>8</v>
      </c>
    </row>
    <row r="135" spans="1:8" x14ac:dyDescent="0.2">
      <c r="A135" s="104"/>
      <c r="B135" s="96"/>
      <c r="C135" s="96"/>
      <c r="D135" s="96"/>
      <c r="E135" s="96"/>
      <c r="F135" s="96"/>
      <c r="G135" s="96"/>
      <c r="H135" s="99"/>
    </row>
    <row r="136" spans="1:8" ht="15" customHeight="1" x14ac:dyDescent="0.2">
      <c r="A136" s="105"/>
      <c r="B136" s="97"/>
      <c r="C136" s="97"/>
      <c r="D136" s="97"/>
      <c r="E136" s="97"/>
      <c r="F136" s="97"/>
      <c r="G136" s="97"/>
      <c r="H136" s="100"/>
    </row>
    <row r="137" spans="1:8" x14ac:dyDescent="0.2">
      <c r="A137" s="16" t="s">
        <v>9</v>
      </c>
      <c r="B137" s="17">
        <v>0</v>
      </c>
      <c r="C137" s="18"/>
      <c r="D137" s="18"/>
      <c r="E137" s="18"/>
      <c r="F137" s="16"/>
      <c r="G137" s="17"/>
      <c r="H137" s="17"/>
    </row>
    <row r="138" spans="1:8" ht="30" x14ac:dyDescent="0.2">
      <c r="A138" s="16" t="s">
        <v>32</v>
      </c>
      <c r="B138" s="48">
        <v>0</v>
      </c>
      <c r="C138" s="18"/>
      <c r="D138" s="18"/>
      <c r="E138" s="18"/>
      <c r="F138" s="54"/>
      <c r="G138" s="17"/>
      <c r="H138" s="17"/>
    </row>
    <row r="139" spans="1:8" x14ac:dyDescent="0.2">
      <c r="A139" s="70" t="s">
        <v>34</v>
      </c>
      <c r="B139" s="73">
        <v>0</v>
      </c>
      <c r="C139" s="18"/>
      <c r="D139" s="18"/>
      <c r="E139" s="18"/>
      <c r="F139" s="74"/>
      <c r="G139" s="17"/>
      <c r="H139" s="17"/>
    </row>
    <row r="140" spans="1:8" ht="45" x14ac:dyDescent="0.2">
      <c r="A140" s="75" t="s">
        <v>12</v>
      </c>
      <c r="B140" s="78">
        <v>0</v>
      </c>
      <c r="C140" s="21"/>
      <c r="D140" s="18"/>
      <c r="E140" s="21"/>
      <c r="F140" s="82"/>
      <c r="G140" s="17"/>
      <c r="H140" s="17"/>
    </row>
    <row r="141" spans="1:8" x14ac:dyDescent="0.2">
      <c r="B141" s="20">
        <f>SUM(B137:B140)</f>
        <v>0</v>
      </c>
      <c r="C141" s="69"/>
      <c r="D141" s="83">
        <f>SUM(D137:D140)</f>
        <v>0</v>
      </c>
      <c r="E141" s="83">
        <f>SUM(E137:E140)</f>
        <v>0</v>
      </c>
    </row>
    <row r="145" spans="1:8" x14ac:dyDescent="0.2">
      <c r="A145" s="101" t="s">
        <v>117</v>
      </c>
      <c r="B145" s="102"/>
      <c r="C145" s="102"/>
      <c r="D145" s="102"/>
      <c r="E145" s="102"/>
      <c r="F145" s="102"/>
      <c r="G145" s="46"/>
      <c r="H145" s="4"/>
    </row>
    <row r="146" spans="1:8" x14ac:dyDescent="0.2">
      <c r="A146" s="103" t="s">
        <v>1</v>
      </c>
      <c r="B146" s="95" t="s">
        <v>2</v>
      </c>
      <c r="C146" s="95" t="s">
        <v>3</v>
      </c>
      <c r="D146" s="95" t="s">
        <v>4</v>
      </c>
      <c r="E146" s="95" t="s">
        <v>86</v>
      </c>
      <c r="F146" s="95" t="s">
        <v>6</v>
      </c>
      <c r="G146" s="95" t="s">
        <v>7</v>
      </c>
      <c r="H146" s="98" t="s">
        <v>8</v>
      </c>
    </row>
    <row r="147" spans="1:8" x14ac:dyDescent="0.2">
      <c r="A147" s="104"/>
      <c r="B147" s="96"/>
      <c r="C147" s="96"/>
      <c r="D147" s="96"/>
      <c r="E147" s="96"/>
      <c r="F147" s="96"/>
      <c r="G147" s="96"/>
      <c r="H147" s="99"/>
    </row>
    <row r="148" spans="1:8" x14ac:dyDescent="0.2">
      <c r="A148" s="105"/>
      <c r="B148" s="97"/>
      <c r="C148" s="97"/>
      <c r="D148" s="97"/>
      <c r="E148" s="97"/>
      <c r="F148" s="97"/>
      <c r="G148" s="97"/>
      <c r="H148" s="100"/>
    </row>
    <row r="149" spans="1:8" x14ac:dyDescent="0.2">
      <c r="A149" s="16" t="s">
        <v>9</v>
      </c>
      <c r="B149" s="48">
        <v>0</v>
      </c>
      <c r="C149" s="92"/>
      <c r="D149" s="92"/>
      <c r="E149" s="92"/>
      <c r="F149" s="16"/>
      <c r="G149" s="17"/>
      <c r="H149" s="17"/>
    </row>
    <row r="150" spans="1:8" ht="30" x14ac:dyDescent="0.2">
      <c r="A150" s="16" t="s">
        <v>32</v>
      </c>
      <c r="B150" s="48">
        <v>0</v>
      </c>
      <c r="C150" s="92"/>
      <c r="D150" s="92"/>
      <c r="E150" s="92"/>
      <c r="F150" s="54"/>
      <c r="G150" s="17"/>
      <c r="H150" s="17"/>
    </row>
    <row r="151" spans="1:8" ht="120" x14ac:dyDescent="0.2">
      <c r="A151" s="70" t="s">
        <v>34</v>
      </c>
      <c r="B151" s="73">
        <v>3</v>
      </c>
      <c r="C151" s="92"/>
      <c r="D151" s="92">
        <v>852.14</v>
      </c>
      <c r="E151" s="92"/>
      <c r="F151" s="74" t="s">
        <v>132</v>
      </c>
      <c r="G151" s="17" t="s">
        <v>118</v>
      </c>
      <c r="H151" s="17"/>
    </row>
    <row r="152" spans="1:8" ht="405" x14ac:dyDescent="0.2">
      <c r="A152" s="75" t="s">
        <v>12</v>
      </c>
      <c r="B152" s="73">
        <v>8</v>
      </c>
      <c r="C152" s="93"/>
      <c r="D152" s="92">
        <v>47235.040000000001</v>
      </c>
      <c r="E152" s="93"/>
      <c r="F152" s="82" t="s">
        <v>119</v>
      </c>
      <c r="G152" s="17" t="s">
        <v>118</v>
      </c>
      <c r="H152" s="17"/>
    </row>
    <row r="153" spans="1:8" x14ac:dyDescent="0.2">
      <c r="B153" s="20">
        <f>SUM(B149:B152)</f>
        <v>11</v>
      </c>
      <c r="C153" s="69"/>
      <c r="D153" s="83">
        <f>SUM(D149:D152)</f>
        <v>48087.18</v>
      </c>
      <c r="E153" s="83">
        <f>SUM(E149:E152)</f>
        <v>0</v>
      </c>
    </row>
    <row r="157" spans="1:8" x14ac:dyDescent="0.2">
      <c r="A157" s="101" t="s">
        <v>120</v>
      </c>
      <c r="B157" s="102"/>
      <c r="C157" s="102"/>
      <c r="D157" s="102"/>
      <c r="E157" s="102"/>
      <c r="F157" s="102"/>
      <c r="G157" s="46"/>
      <c r="H157" s="4"/>
    </row>
    <row r="158" spans="1:8" x14ac:dyDescent="0.2">
      <c r="A158" s="103" t="s">
        <v>1</v>
      </c>
      <c r="B158" s="95" t="s">
        <v>2</v>
      </c>
      <c r="C158" s="95" t="s">
        <v>3</v>
      </c>
      <c r="D158" s="95" t="s">
        <v>4</v>
      </c>
      <c r="E158" s="95" t="s">
        <v>86</v>
      </c>
      <c r="F158" s="95" t="s">
        <v>6</v>
      </c>
      <c r="G158" s="95" t="s">
        <v>7</v>
      </c>
      <c r="H158" s="98" t="s">
        <v>8</v>
      </c>
    </row>
    <row r="159" spans="1:8" x14ac:dyDescent="0.2">
      <c r="A159" s="104"/>
      <c r="B159" s="96"/>
      <c r="C159" s="96"/>
      <c r="D159" s="96"/>
      <c r="E159" s="96"/>
      <c r="F159" s="96"/>
      <c r="G159" s="96"/>
      <c r="H159" s="99"/>
    </row>
    <row r="160" spans="1:8" x14ac:dyDescent="0.2">
      <c r="A160" s="105"/>
      <c r="B160" s="97"/>
      <c r="C160" s="97"/>
      <c r="D160" s="97"/>
      <c r="E160" s="97"/>
      <c r="F160" s="97"/>
      <c r="G160" s="97"/>
      <c r="H160" s="100"/>
    </row>
    <row r="161" spans="1:8" ht="105" x14ac:dyDescent="0.2">
      <c r="A161" s="16" t="s">
        <v>9</v>
      </c>
      <c r="B161" s="48">
        <v>3</v>
      </c>
      <c r="C161" s="92">
        <v>0</v>
      </c>
      <c r="D161" s="92">
        <v>17513.689999999999</v>
      </c>
      <c r="E161" s="92"/>
      <c r="F161" s="16" t="s">
        <v>121</v>
      </c>
      <c r="G161" s="17" t="s">
        <v>122</v>
      </c>
      <c r="H161" s="17"/>
    </row>
    <row r="162" spans="1:8" ht="30" x14ac:dyDescent="0.2">
      <c r="A162" s="16" t="s">
        <v>32</v>
      </c>
      <c r="B162" s="48">
        <v>0</v>
      </c>
      <c r="C162" s="92"/>
      <c r="D162" s="92"/>
      <c r="E162" s="92"/>
      <c r="F162" s="54"/>
      <c r="G162" s="17"/>
      <c r="H162" s="17"/>
    </row>
    <row r="163" spans="1:8" x14ac:dyDescent="0.2">
      <c r="A163" s="70" t="s">
        <v>34</v>
      </c>
      <c r="B163" s="73"/>
      <c r="C163" s="92"/>
      <c r="D163" s="92"/>
      <c r="E163" s="92"/>
      <c r="F163" s="74"/>
      <c r="G163" s="17" t="s">
        <v>122</v>
      </c>
      <c r="H163" s="17"/>
    </row>
    <row r="164" spans="1:8" ht="105" x14ac:dyDescent="0.2">
      <c r="A164" s="75" t="s">
        <v>12</v>
      </c>
      <c r="B164" s="73">
        <v>4</v>
      </c>
      <c r="C164" s="93"/>
      <c r="D164" s="92">
        <v>12279.13</v>
      </c>
      <c r="E164" s="93"/>
      <c r="F164" s="82" t="s">
        <v>139</v>
      </c>
      <c r="G164" s="17" t="s">
        <v>122</v>
      </c>
      <c r="H164" s="17"/>
    </row>
    <row r="165" spans="1:8" x14ac:dyDescent="0.2">
      <c r="B165" s="20">
        <f>SUM(B161:B164)</f>
        <v>7</v>
      </c>
      <c r="C165" s="69"/>
      <c r="D165" s="83">
        <f>SUM(D161:D164)</f>
        <v>29792.82</v>
      </c>
      <c r="E165" s="83">
        <f>SUM(E161:E164)</f>
        <v>0</v>
      </c>
    </row>
    <row r="169" spans="1:8" x14ac:dyDescent="0.2">
      <c r="A169" s="101" t="s">
        <v>123</v>
      </c>
      <c r="B169" s="102"/>
      <c r="C169" s="102"/>
      <c r="D169" s="102"/>
      <c r="E169" s="102"/>
      <c r="F169" s="102"/>
      <c r="G169" s="46"/>
      <c r="H169" s="4"/>
    </row>
    <row r="170" spans="1:8" x14ac:dyDescent="0.2">
      <c r="A170" s="103" t="s">
        <v>1</v>
      </c>
      <c r="B170" s="95" t="s">
        <v>2</v>
      </c>
      <c r="C170" s="95" t="s">
        <v>3</v>
      </c>
      <c r="D170" s="95" t="s">
        <v>4</v>
      </c>
      <c r="E170" s="95" t="s">
        <v>86</v>
      </c>
      <c r="F170" s="95" t="s">
        <v>6</v>
      </c>
      <c r="G170" s="95" t="s">
        <v>7</v>
      </c>
      <c r="H170" s="98" t="s">
        <v>8</v>
      </c>
    </row>
    <row r="171" spans="1:8" x14ac:dyDescent="0.2">
      <c r="A171" s="104"/>
      <c r="B171" s="96"/>
      <c r="C171" s="96"/>
      <c r="D171" s="96"/>
      <c r="E171" s="96"/>
      <c r="F171" s="96"/>
      <c r="G171" s="96"/>
      <c r="H171" s="99"/>
    </row>
    <row r="172" spans="1:8" x14ac:dyDescent="0.2">
      <c r="A172" s="105"/>
      <c r="B172" s="97"/>
      <c r="C172" s="97"/>
      <c r="D172" s="97"/>
      <c r="E172" s="97"/>
      <c r="F172" s="97"/>
      <c r="G172" s="97"/>
      <c r="H172" s="100"/>
    </row>
    <row r="173" spans="1:8" x14ac:dyDescent="0.2">
      <c r="A173" s="16" t="s">
        <v>9</v>
      </c>
      <c r="B173" s="48">
        <v>0</v>
      </c>
      <c r="C173" s="92">
        <v>0</v>
      </c>
      <c r="D173" s="92">
        <v>0</v>
      </c>
      <c r="E173" s="92"/>
      <c r="F173" s="16"/>
      <c r="G173" s="17"/>
      <c r="H173" s="17"/>
    </row>
    <row r="174" spans="1:8" ht="30" x14ac:dyDescent="0.2">
      <c r="A174" s="16" t="s">
        <v>32</v>
      </c>
      <c r="B174" s="48">
        <v>0</v>
      </c>
      <c r="C174" s="92"/>
      <c r="D174" s="92"/>
      <c r="E174" s="92"/>
      <c r="F174" s="54"/>
      <c r="G174" s="17"/>
      <c r="H174" s="17"/>
    </row>
    <row r="175" spans="1:8" x14ac:dyDescent="0.2">
      <c r="A175" s="70" t="s">
        <v>34</v>
      </c>
      <c r="B175" s="73"/>
      <c r="C175" s="92"/>
      <c r="D175" s="92"/>
      <c r="E175" s="92"/>
      <c r="F175" s="74"/>
      <c r="G175" s="17"/>
      <c r="H175" s="17"/>
    </row>
    <row r="176" spans="1:8" ht="45" x14ac:dyDescent="0.2">
      <c r="A176" s="75" t="s">
        <v>12</v>
      </c>
      <c r="B176" s="73">
        <v>1</v>
      </c>
      <c r="C176" s="93"/>
      <c r="D176" s="92">
        <v>1869.81</v>
      </c>
      <c r="E176" s="93"/>
      <c r="F176" s="82" t="s">
        <v>124</v>
      </c>
      <c r="G176" s="17" t="s">
        <v>125</v>
      </c>
      <c r="H176" s="17"/>
    </row>
    <row r="177" spans="1:5" x14ac:dyDescent="0.2">
      <c r="B177" s="20">
        <f>SUM(B173:B176)</f>
        <v>1</v>
      </c>
      <c r="C177" s="69"/>
      <c r="D177" s="83">
        <f>SUM(D173:D176)</f>
        <v>1869.81</v>
      </c>
      <c r="E177" s="83">
        <f>SUM(E173:E176)</f>
        <v>0</v>
      </c>
    </row>
    <row r="179" spans="1:5" ht="15" customHeight="1" x14ac:dyDescent="0.2">
      <c r="A179" s="3"/>
      <c r="B179" s="3"/>
    </row>
    <row r="180" spans="1:5" ht="15" customHeight="1" x14ac:dyDescent="0.2">
      <c r="A180" s="3"/>
      <c r="B180" s="3"/>
    </row>
  </sheetData>
  <mergeCells count="74">
    <mergeCell ref="F122:F124"/>
    <mergeCell ref="G122:G124"/>
    <mergeCell ref="H122:H124"/>
    <mergeCell ref="G110:G112"/>
    <mergeCell ref="H110:H112"/>
    <mergeCell ref="A121:F121"/>
    <mergeCell ref="A122:A124"/>
    <mergeCell ref="B122:B124"/>
    <mergeCell ref="C122:C124"/>
    <mergeCell ref="D122:D124"/>
    <mergeCell ref="E122:E124"/>
    <mergeCell ref="A109:F109"/>
    <mergeCell ref="A110:A112"/>
    <mergeCell ref="B110:B112"/>
    <mergeCell ref="C110:C112"/>
    <mergeCell ref="D110:D112"/>
    <mergeCell ref="E110:E112"/>
    <mergeCell ref="F110:F112"/>
    <mergeCell ref="G98:G100"/>
    <mergeCell ref="H98:H100"/>
    <mergeCell ref="A97:F97"/>
    <mergeCell ref="H88:H89"/>
    <mergeCell ref="C88:C89"/>
    <mergeCell ref="D88:D89"/>
    <mergeCell ref="E88:E89"/>
    <mergeCell ref="F88:F89"/>
    <mergeCell ref="G88:G89"/>
    <mergeCell ref="A98:A100"/>
    <mergeCell ref="B98:B100"/>
    <mergeCell ref="C98:C100"/>
    <mergeCell ref="D98:D100"/>
    <mergeCell ref="E98:E100"/>
    <mergeCell ref="F98:F100"/>
    <mergeCell ref="A57:F57"/>
    <mergeCell ref="A67:F67"/>
    <mergeCell ref="A77:F77"/>
    <mergeCell ref="A87:F87"/>
    <mergeCell ref="A88:A89"/>
    <mergeCell ref="A133:F133"/>
    <mergeCell ref="A134:A136"/>
    <mergeCell ref="B134:B136"/>
    <mergeCell ref="C134:C136"/>
    <mergeCell ref="D134:D136"/>
    <mergeCell ref="E134:E136"/>
    <mergeCell ref="F134:F136"/>
    <mergeCell ref="G134:G136"/>
    <mergeCell ref="H134:H136"/>
    <mergeCell ref="A145:F145"/>
    <mergeCell ref="A146:A148"/>
    <mergeCell ref="B146:B148"/>
    <mergeCell ref="C146:C148"/>
    <mergeCell ref="D146:D148"/>
    <mergeCell ref="E146:E148"/>
    <mergeCell ref="F146:F148"/>
    <mergeCell ref="G146:G148"/>
    <mergeCell ref="H146:H148"/>
    <mergeCell ref="A157:F157"/>
    <mergeCell ref="A158:A160"/>
    <mergeCell ref="B158:B160"/>
    <mergeCell ref="C158:C160"/>
    <mergeCell ref="D158:D160"/>
    <mergeCell ref="E158:E160"/>
    <mergeCell ref="F158:F160"/>
    <mergeCell ref="G158:G160"/>
    <mergeCell ref="H158:H160"/>
    <mergeCell ref="A169:F169"/>
    <mergeCell ref="A170:A172"/>
    <mergeCell ref="B170:B172"/>
    <mergeCell ref="C170:C172"/>
    <mergeCell ref="D170:D172"/>
    <mergeCell ref="E170:E172"/>
    <mergeCell ref="F170:F172"/>
    <mergeCell ref="G170:G172"/>
    <mergeCell ref="H170:H172"/>
  </mergeCells>
  <hyperlinks>
    <hyperlink ref="A5" r:id="rId1" display="mailto:um@um.skoczow.pl" xr:uid="{0D78B0EC-7283-4ABB-B682-33AC425678CD}"/>
  </hyperlinks>
  <pageMargins left="0.74791666666666701" right="0.74791666666666701" top="0.98402777777777795" bottom="0.98402777777777795" header="0.51180555555555496" footer="0.51180555555555496"/>
  <pageSetup paperSize="9" scale="75" firstPageNumber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1D64C-85B5-4F9C-A39A-D3EFA1CAEE8B}">
  <sheetPr>
    <tabColor rgb="FF92D050"/>
  </sheetPr>
  <dimension ref="A1:AMK18"/>
  <sheetViews>
    <sheetView zoomScaleNormal="100" workbookViewId="0">
      <selection activeCell="A2" sqref="A2"/>
    </sheetView>
  </sheetViews>
  <sheetFormatPr defaultRowHeight="15" x14ac:dyDescent="0.2"/>
  <cols>
    <col min="1" max="1" width="14.7109375" style="1" customWidth="1"/>
    <col min="2" max="2" width="9.5703125" style="2" customWidth="1"/>
    <col min="3" max="3" width="20.140625" style="3" customWidth="1"/>
    <col min="4" max="4" width="13.28515625" style="3" bestFit="1" customWidth="1"/>
    <col min="5" max="5" width="13.140625" style="3" customWidth="1"/>
    <col min="6" max="6" width="48.140625" style="4" customWidth="1"/>
    <col min="7" max="7" width="36.42578125" style="1" customWidth="1"/>
    <col min="8" max="8" width="19.140625" style="1" customWidth="1"/>
    <col min="9" max="1025" width="9.140625" style="1" customWidth="1"/>
  </cols>
  <sheetData>
    <row r="1" spans="1:8" x14ac:dyDescent="0.2">
      <c r="A1" s="5" t="s">
        <v>110</v>
      </c>
      <c r="G1" s="6"/>
    </row>
    <row r="2" spans="1:8" x14ac:dyDescent="0.25">
      <c r="A2" s="94" t="s">
        <v>130</v>
      </c>
      <c r="B2" s="88"/>
      <c r="G2" s="6"/>
    </row>
    <row r="3" spans="1:8" x14ac:dyDescent="0.25">
      <c r="A3" s="89" t="s">
        <v>111</v>
      </c>
      <c r="B3" s="88"/>
      <c r="G3" s="6"/>
    </row>
    <row r="4" spans="1:8" x14ac:dyDescent="0.25">
      <c r="A4" s="89" t="s">
        <v>112</v>
      </c>
      <c r="B4" s="88"/>
      <c r="G4" s="6"/>
    </row>
    <row r="5" spans="1:8" x14ac:dyDescent="0.25">
      <c r="A5" s="88" t="s">
        <v>113</v>
      </c>
      <c r="B5" s="88" t="s">
        <v>114</v>
      </c>
      <c r="G5" s="6"/>
    </row>
    <row r="6" spans="1:8" x14ac:dyDescent="0.2">
      <c r="A6" s="5"/>
      <c r="G6" s="6"/>
    </row>
    <row r="7" spans="1:8" x14ac:dyDescent="0.25">
      <c r="A7" s="7"/>
    </row>
    <row r="8" spans="1:8" s="1" customFormat="1" x14ac:dyDescent="0.2">
      <c r="B8" s="2"/>
      <c r="C8" s="3"/>
      <c r="D8" s="3"/>
      <c r="E8" s="3"/>
      <c r="F8" s="4"/>
    </row>
    <row r="9" spans="1:8" s="1" customFormat="1" x14ac:dyDescent="0.2">
      <c r="B9" s="2"/>
      <c r="C9" s="3"/>
      <c r="D9" s="3"/>
      <c r="E9" s="3"/>
      <c r="F9" s="4"/>
    </row>
    <row r="10" spans="1:8" s="1" customFormat="1" x14ac:dyDescent="0.2">
      <c r="A10" s="101" t="s">
        <v>120</v>
      </c>
      <c r="B10" s="102"/>
      <c r="C10" s="102"/>
      <c r="D10" s="102"/>
      <c r="E10" s="102"/>
      <c r="F10" s="102"/>
      <c r="G10" s="46"/>
      <c r="H10" s="4"/>
    </row>
    <row r="11" spans="1:8" s="1" customFormat="1" x14ac:dyDescent="0.2">
      <c r="A11" s="103" t="s">
        <v>1</v>
      </c>
      <c r="B11" s="95" t="s">
        <v>2</v>
      </c>
      <c r="C11" s="95" t="s">
        <v>3</v>
      </c>
      <c r="D11" s="95" t="s">
        <v>4</v>
      </c>
      <c r="E11" s="95" t="s">
        <v>86</v>
      </c>
      <c r="F11" s="95" t="s">
        <v>6</v>
      </c>
      <c r="G11" s="95" t="s">
        <v>7</v>
      </c>
      <c r="H11" s="98" t="s">
        <v>8</v>
      </c>
    </row>
    <row r="12" spans="1:8" s="1" customFormat="1" x14ac:dyDescent="0.2">
      <c r="A12" s="104"/>
      <c r="B12" s="96"/>
      <c r="C12" s="96"/>
      <c r="D12" s="96"/>
      <c r="E12" s="96"/>
      <c r="F12" s="96"/>
      <c r="G12" s="96"/>
      <c r="H12" s="99"/>
    </row>
    <row r="13" spans="1:8" s="1" customFormat="1" x14ac:dyDescent="0.2">
      <c r="A13" s="105"/>
      <c r="B13" s="97"/>
      <c r="C13" s="97"/>
      <c r="D13" s="97"/>
      <c r="E13" s="97"/>
      <c r="F13" s="97"/>
      <c r="G13" s="97"/>
      <c r="H13" s="100"/>
    </row>
    <row r="14" spans="1:8" s="1" customFormat="1" x14ac:dyDescent="0.2">
      <c r="A14" s="16" t="s">
        <v>126</v>
      </c>
      <c r="B14" s="48">
        <v>1</v>
      </c>
      <c r="C14" s="92">
        <v>0</v>
      </c>
      <c r="D14" s="92">
        <v>0</v>
      </c>
      <c r="E14" s="92">
        <v>1000</v>
      </c>
      <c r="F14" s="16" t="s">
        <v>127</v>
      </c>
      <c r="G14" s="17" t="s">
        <v>128</v>
      </c>
      <c r="H14" s="17" t="s">
        <v>129</v>
      </c>
    </row>
    <row r="15" spans="1:8" s="1" customFormat="1" x14ac:dyDescent="0.2">
      <c r="B15" s="20">
        <f>SUM(B14:B14)</f>
        <v>1</v>
      </c>
      <c r="C15" s="69"/>
      <c r="D15" s="83">
        <f>SUM(D14:D14)</f>
        <v>0</v>
      </c>
      <c r="E15" s="83">
        <f>SUM(E14:E14)</f>
        <v>1000</v>
      </c>
      <c r="F15" s="4"/>
    </row>
    <row r="16" spans="1:8" s="1" customFormat="1" x14ac:dyDescent="0.2">
      <c r="B16" s="2"/>
      <c r="C16" s="3"/>
      <c r="D16" s="3"/>
      <c r="E16" s="3"/>
      <c r="F16" s="4"/>
    </row>
    <row r="17" spans="1:6" s="1" customFormat="1" ht="15" customHeight="1" x14ac:dyDescent="0.2">
      <c r="A17" s="3"/>
      <c r="B17" s="3"/>
      <c r="C17" s="3"/>
      <c r="D17" s="3"/>
      <c r="E17" s="3"/>
      <c r="F17" s="4"/>
    </row>
    <row r="18" spans="1:6" s="1" customFormat="1" ht="15" customHeight="1" x14ac:dyDescent="0.2">
      <c r="A18" s="3"/>
      <c r="B18" s="3"/>
      <c r="C18" s="3"/>
      <c r="D18" s="3"/>
      <c r="E18" s="3"/>
      <c r="F18" s="4"/>
    </row>
  </sheetData>
  <mergeCells count="9">
    <mergeCell ref="G11:G13"/>
    <mergeCell ref="H11:H13"/>
    <mergeCell ref="A10:F10"/>
    <mergeCell ref="A11:A13"/>
    <mergeCell ref="B11:B13"/>
    <mergeCell ref="C11:C13"/>
    <mergeCell ref="D11:D13"/>
    <mergeCell ref="E11:E13"/>
    <mergeCell ref="F11:F13"/>
  </mergeCells>
  <hyperlinks>
    <hyperlink ref="A5" r:id="rId1" display="mailto:um@um.skoczow.pl" xr:uid="{406FFC1C-F785-405A-9DD6-46982378DB6F}"/>
  </hyperlinks>
  <pageMargins left="0.74791666666666701" right="0.74791666666666701" top="0.98402777777777795" bottom="0.98402777777777795" header="0.51180555555555496" footer="0.51180555555555496"/>
  <pageSetup paperSize="9" scale="75" firstPageNumber="0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MK55"/>
  <sheetViews>
    <sheetView topLeftCell="A33" zoomScaleNormal="100" workbookViewId="0">
      <selection activeCell="A55" sqref="A55"/>
    </sheetView>
  </sheetViews>
  <sheetFormatPr defaultRowHeight="15" x14ac:dyDescent="0.25"/>
  <cols>
    <col min="1" max="1" width="15.5703125" style="7" customWidth="1"/>
    <col min="2" max="2" width="9.140625" style="7" customWidth="1"/>
    <col min="3" max="3" width="9.28515625" style="7" customWidth="1"/>
    <col min="4" max="4" width="11.28515625" style="7" customWidth="1"/>
    <col min="5" max="5" width="13.5703125" style="7" customWidth="1"/>
    <col min="6" max="6" width="17.140625" style="7" customWidth="1"/>
    <col min="7" max="1025" width="9.140625" style="7" customWidth="1"/>
  </cols>
  <sheetData>
    <row r="1" spans="1:6" x14ac:dyDescent="0.25">
      <c r="A1" s="12" t="str">
        <f>'Szkodowość - mienie i OC'!A1</f>
        <v>Załącznik nr 9 - Informacja o przebiegu ubezpieczeń Gminy Skoczów w podziale na jednostki w okresie 01.10.2011 - 30.07.2023</v>
      </c>
    </row>
    <row r="2" spans="1:6" x14ac:dyDescent="0.25">
      <c r="A2" s="6" t="str">
        <f>'Szkodowość - mienie i OC'!A2</f>
        <v>Nr referencyjny postępowania: BZP 271.16.2023</v>
      </c>
    </row>
    <row r="3" spans="1:6" x14ac:dyDescent="0.25">
      <c r="A3" s="12" t="str">
        <f>'Szkodowość - mienie i OC'!A3</f>
        <v>Gmina Skoczów</v>
      </c>
    </row>
    <row r="4" spans="1:6" x14ac:dyDescent="0.25">
      <c r="A4" s="12" t="str">
        <f>'Szkodowość - mienie i OC'!A4</f>
        <v>Rynek 1, 43-430 Skoczów</v>
      </c>
    </row>
    <row r="5" spans="1:6" x14ac:dyDescent="0.25">
      <c r="A5" s="6" t="str">
        <f>'Szkodowość - mienie i OC'!A5</f>
        <v>NIP: 5482404967  </v>
      </c>
      <c r="C5" s="90"/>
      <c r="D5" s="6" t="str">
        <f>'Szkodowość - mienie i OC'!B5</f>
        <v>REGON: 072182522</v>
      </c>
      <c r="E5" s="5"/>
      <c r="F5" s="5"/>
    </row>
    <row r="8" spans="1:6" x14ac:dyDescent="0.25">
      <c r="A8" s="8" t="s">
        <v>0</v>
      </c>
      <c r="B8" s="9"/>
      <c r="C8" s="10"/>
      <c r="D8" s="10"/>
      <c r="E8" s="10"/>
    </row>
    <row r="9" spans="1:6" ht="30" x14ac:dyDescent="0.25">
      <c r="A9" s="13" t="s">
        <v>1</v>
      </c>
      <c r="B9" s="13" t="s">
        <v>2</v>
      </c>
      <c r="C9" s="14" t="s">
        <v>3</v>
      </c>
      <c r="D9" s="14" t="s">
        <v>4</v>
      </c>
      <c r="E9" s="14" t="s">
        <v>5</v>
      </c>
      <c r="F9" s="13" t="s">
        <v>7</v>
      </c>
    </row>
    <row r="10" spans="1:6" x14ac:dyDescent="0.25">
      <c r="A10" s="55" t="s">
        <v>60</v>
      </c>
      <c r="B10" s="56"/>
      <c r="C10" s="56"/>
      <c r="D10" s="56"/>
      <c r="E10" s="56"/>
      <c r="F10" s="57"/>
    </row>
    <row r="12" spans="1:6" x14ac:dyDescent="0.25">
      <c r="A12" s="8" t="s">
        <v>20</v>
      </c>
      <c r="B12" s="9"/>
      <c r="C12" s="10"/>
      <c r="D12" s="10"/>
      <c r="E12" s="10"/>
    </row>
    <row r="13" spans="1:6" ht="30" x14ac:dyDescent="0.25">
      <c r="A13" s="13" t="s">
        <v>1</v>
      </c>
      <c r="B13" s="13" t="s">
        <v>2</v>
      </c>
      <c r="C13" s="14" t="s">
        <v>3</v>
      </c>
      <c r="D13" s="14" t="s">
        <v>4</v>
      </c>
      <c r="E13" s="14" t="s">
        <v>5</v>
      </c>
      <c r="F13" s="13" t="s">
        <v>7</v>
      </c>
    </row>
    <row r="14" spans="1:6" x14ac:dyDescent="0.25">
      <c r="A14" s="58" t="s">
        <v>9</v>
      </c>
      <c r="B14" s="58">
        <v>1</v>
      </c>
      <c r="C14" s="59">
        <v>0</v>
      </c>
      <c r="D14" s="59">
        <v>6883.63</v>
      </c>
      <c r="E14" s="59">
        <v>0</v>
      </c>
      <c r="F14" s="58" t="s">
        <v>61</v>
      </c>
    </row>
    <row r="15" spans="1:6" x14ac:dyDescent="0.25">
      <c r="A15" s="58" t="s">
        <v>62</v>
      </c>
      <c r="B15" s="58">
        <v>1</v>
      </c>
      <c r="C15" s="59">
        <v>0</v>
      </c>
      <c r="D15" s="59">
        <v>9403.86</v>
      </c>
      <c r="E15" s="59">
        <v>0</v>
      </c>
      <c r="F15" s="58" t="s">
        <v>61</v>
      </c>
    </row>
    <row r="17" spans="1:6" x14ac:dyDescent="0.25">
      <c r="A17" s="8" t="s">
        <v>27</v>
      </c>
      <c r="B17" s="9"/>
      <c r="C17" s="10"/>
      <c r="D17" s="10"/>
      <c r="E17" s="10"/>
    </row>
    <row r="18" spans="1:6" ht="30" x14ac:dyDescent="0.25">
      <c r="A18" s="13" t="s">
        <v>1</v>
      </c>
      <c r="B18" s="13" t="s">
        <v>2</v>
      </c>
      <c r="C18" s="14" t="s">
        <v>3</v>
      </c>
      <c r="D18" s="14" t="s">
        <v>4</v>
      </c>
      <c r="E18" s="14" t="s">
        <v>5</v>
      </c>
      <c r="F18" s="13" t="s">
        <v>7</v>
      </c>
    </row>
    <row r="19" spans="1:6" x14ac:dyDescent="0.25">
      <c r="A19" s="55" t="s">
        <v>60</v>
      </c>
      <c r="B19" s="56"/>
      <c r="C19" s="56"/>
      <c r="D19" s="56"/>
      <c r="E19" s="56"/>
      <c r="F19" s="57"/>
    </row>
    <row r="21" spans="1:6" x14ac:dyDescent="0.25">
      <c r="A21" s="8" t="s">
        <v>36</v>
      </c>
      <c r="B21" s="9"/>
      <c r="C21" s="10"/>
      <c r="D21" s="10"/>
      <c r="E21" s="10"/>
    </row>
    <row r="22" spans="1:6" ht="30" x14ac:dyDescent="0.25">
      <c r="A22" s="13" t="s">
        <v>1</v>
      </c>
      <c r="B22" s="13" t="s">
        <v>2</v>
      </c>
      <c r="C22" s="14" t="s">
        <v>3</v>
      </c>
      <c r="D22" s="14" t="s">
        <v>4</v>
      </c>
      <c r="E22" s="14" t="s">
        <v>5</v>
      </c>
      <c r="F22" s="13" t="s">
        <v>7</v>
      </c>
    </row>
    <row r="23" spans="1:6" x14ac:dyDescent="0.25">
      <c r="A23" s="58" t="s">
        <v>9</v>
      </c>
      <c r="B23" s="58">
        <v>2</v>
      </c>
      <c r="C23" s="59">
        <v>0</v>
      </c>
      <c r="D23" s="59">
        <f>680.55+2464</f>
        <v>3144.55</v>
      </c>
      <c r="E23" s="59">
        <v>0</v>
      </c>
      <c r="F23" s="58" t="s">
        <v>63</v>
      </c>
    </row>
    <row r="25" spans="1:6" x14ac:dyDescent="0.25">
      <c r="A25" s="8" t="s">
        <v>41</v>
      </c>
      <c r="B25" s="9"/>
      <c r="C25" s="10"/>
      <c r="D25" s="10"/>
      <c r="E25" s="10"/>
    </row>
    <row r="26" spans="1:6" ht="30" x14ac:dyDescent="0.25">
      <c r="A26" s="13" t="s">
        <v>1</v>
      </c>
      <c r="B26" s="13" t="s">
        <v>2</v>
      </c>
      <c r="C26" s="14" t="s">
        <v>3</v>
      </c>
      <c r="D26" s="14" t="s">
        <v>4</v>
      </c>
      <c r="E26" s="14" t="s">
        <v>5</v>
      </c>
      <c r="F26" s="13" t="s">
        <v>7</v>
      </c>
    </row>
    <row r="27" spans="1:6" x14ac:dyDescent="0.25">
      <c r="A27" s="58" t="s">
        <v>9</v>
      </c>
      <c r="B27" s="58">
        <v>1</v>
      </c>
      <c r="C27" s="59">
        <v>0</v>
      </c>
      <c r="D27" s="59">
        <v>2505.17</v>
      </c>
      <c r="E27" s="59">
        <v>0</v>
      </c>
      <c r="F27" s="58" t="s">
        <v>61</v>
      </c>
    </row>
    <row r="29" spans="1:6" x14ac:dyDescent="0.25">
      <c r="A29" s="8" t="s">
        <v>82</v>
      </c>
      <c r="B29" s="9"/>
      <c r="C29" s="10"/>
      <c r="D29" s="10"/>
      <c r="E29" s="10"/>
    </row>
    <row r="30" spans="1:6" ht="30" x14ac:dyDescent="0.25">
      <c r="A30" s="13" t="s">
        <v>1</v>
      </c>
      <c r="B30" s="13" t="s">
        <v>2</v>
      </c>
      <c r="C30" s="14" t="s">
        <v>3</v>
      </c>
      <c r="D30" s="14" t="s">
        <v>4</v>
      </c>
      <c r="E30" s="14" t="s">
        <v>5</v>
      </c>
      <c r="F30" s="13" t="s">
        <v>7</v>
      </c>
    </row>
    <row r="31" spans="1:6" x14ac:dyDescent="0.25">
      <c r="A31" s="55" t="s">
        <v>60</v>
      </c>
      <c r="B31" s="56"/>
      <c r="C31" s="56"/>
      <c r="D31" s="56"/>
      <c r="E31" s="56"/>
      <c r="F31" s="57"/>
    </row>
    <row r="33" spans="1:6" x14ac:dyDescent="0.25">
      <c r="A33" s="8" t="s">
        <v>83</v>
      </c>
      <c r="B33" s="9"/>
      <c r="C33" s="10"/>
      <c r="D33" s="10"/>
      <c r="E33" s="10"/>
    </row>
    <row r="34" spans="1:6" ht="30" x14ac:dyDescent="0.25">
      <c r="A34" s="13" t="s">
        <v>1</v>
      </c>
      <c r="B34" s="13" t="s">
        <v>2</v>
      </c>
      <c r="C34" s="14" t="s">
        <v>3</v>
      </c>
      <c r="D34" s="14" t="s">
        <v>4</v>
      </c>
      <c r="E34" s="14" t="s">
        <v>5</v>
      </c>
      <c r="F34" s="13" t="s">
        <v>7</v>
      </c>
    </row>
    <row r="35" spans="1:6" x14ac:dyDescent="0.25">
      <c r="A35" s="84" t="s">
        <v>95</v>
      </c>
      <c r="B35" s="84">
        <v>1</v>
      </c>
      <c r="C35" s="84"/>
      <c r="D35" s="85">
        <v>1847</v>
      </c>
      <c r="E35" s="84"/>
      <c r="F35" s="57"/>
    </row>
    <row r="37" spans="1:6" x14ac:dyDescent="0.25">
      <c r="A37" s="8" t="s">
        <v>133</v>
      </c>
      <c r="B37" s="9"/>
      <c r="C37" s="10"/>
      <c r="D37" s="10"/>
      <c r="E37" s="10"/>
    </row>
    <row r="38" spans="1:6" ht="30" x14ac:dyDescent="0.25">
      <c r="A38" s="13" t="s">
        <v>1</v>
      </c>
      <c r="B38" s="13" t="s">
        <v>2</v>
      </c>
      <c r="C38" s="14" t="s">
        <v>3</v>
      </c>
      <c r="D38" s="14" t="s">
        <v>4</v>
      </c>
      <c r="E38" s="14" t="s">
        <v>5</v>
      </c>
      <c r="F38" s="13" t="s">
        <v>7</v>
      </c>
    </row>
    <row r="39" spans="1:6" x14ac:dyDescent="0.25">
      <c r="A39" s="84" t="s">
        <v>94</v>
      </c>
      <c r="B39" s="84">
        <v>1</v>
      </c>
      <c r="C39" s="84"/>
      <c r="D39" s="85">
        <v>6056</v>
      </c>
      <c r="E39" s="84"/>
      <c r="F39" s="57"/>
    </row>
    <row r="41" spans="1:6" x14ac:dyDescent="0.25">
      <c r="A41" s="8" t="s">
        <v>134</v>
      </c>
      <c r="B41" s="9"/>
      <c r="C41" s="10"/>
      <c r="D41" s="10"/>
      <c r="E41" s="10"/>
    </row>
    <row r="42" spans="1:6" ht="30" x14ac:dyDescent="0.25">
      <c r="A42" s="13" t="s">
        <v>1</v>
      </c>
      <c r="B42" s="13" t="s">
        <v>2</v>
      </c>
      <c r="C42" s="14" t="s">
        <v>3</v>
      </c>
      <c r="D42" s="14" t="s">
        <v>4</v>
      </c>
      <c r="E42" s="14" t="s">
        <v>5</v>
      </c>
      <c r="F42" s="13" t="s">
        <v>7</v>
      </c>
    </row>
    <row r="43" spans="1:6" x14ac:dyDescent="0.25">
      <c r="A43" s="55" t="s">
        <v>60</v>
      </c>
      <c r="B43" s="56"/>
      <c r="C43" s="56"/>
      <c r="D43" s="56"/>
      <c r="E43" s="56"/>
      <c r="F43" s="57"/>
    </row>
    <row r="44" spans="1:6" x14ac:dyDescent="0.25">
      <c r="A44" s="36"/>
      <c r="B44" s="36"/>
      <c r="C44" s="36"/>
      <c r="D44" s="36"/>
      <c r="E44" s="36"/>
      <c r="F44" s="36"/>
    </row>
    <row r="45" spans="1:6" x14ac:dyDescent="0.25">
      <c r="A45" s="8" t="s">
        <v>135</v>
      </c>
      <c r="B45" s="9"/>
      <c r="C45" s="10"/>
      <c r="D45" s="10"/>
      <c r="E45" s="10"/>
    </row>
    <row r="46" spans="1:6" ht="30" x14ac:dyDescent="0.25">
      <c r="A46" s="13" t="s">
        <v>1</v>
      </c>
      <c r="B46" s="13" t="s">
        <v>2</v>
      </c>
      <c r="C46" s="14" t="s">
        <v>3</v>
      </c>
      <c r="D46" s="14" t="s">
        <v>4</v>
      </c>
      <c r="E46" s="14" t="s">
        <v>5</v>
      </c>
      <c r="F46" s="13" t="s">
        <v>7</v>
      </c>
    </row>
    <row r="47" spans="1:6" x14ac:dyDescent="0.25">
      <c r="A47" s="55" t="s">
        <v>60</v>
      </c>
      <c r="B47" s="56"/>
      <c r="C47" s="56"/>
      <c r="D47" s="56"/>
      <c r="E47" s="56"/>
      <c r="F47" s="57"/>
    </row>
    <row r="49" spans="1:6" x14ac:dyDescent="0.25">
      <c r="A49" s="8" t="s">
        <v>137</v>
      </c>
      <c r="B49" s="9"/>
      <c r="C49" s="10"/>
      <c r="D49" s="10"/>
      <c r="E49" s="10"/>
    </row>
    <row r="50" spans="1:6" ht="30" x14ac:dyDescent="0.25">
      <c r="A50" s="13" t="s">
        <v>1</v>
      </c>
      <c r="B50" s="13" t="s">
        <v>2</v>
      </c>
      <c r="C50" s="14" t="s">
        <v>3</v>
      </c>
      <c r="D50" s="14" t="s">
        <v>4</v>
      </c>
      <c r="E50" s="14" t="s">
        <v>5</v>
      </c>
      <c r="F50" s="13" t="s">
        <v>7</v>
      </c>
    </row>
    <row r="51" spans="1:6" x14ac:dyDescent="0.25">
      <c r="A51" s="84" t="s">
        <v>136</v>
      </c>
      <c r="B51" s="84">
        <v>1</v>
      </c>
      <c r="C51" s="84"/>
      <c r="D51" s="85">
        <v>510.94</v>
      </c>
      <c r="E51" s="84"/>
      <c r="F51" s="57"/>
    </row>
    <row r="53" spans="1:6" x14ac:dyDescent="0.25">
      <c r="A53" s="8" t="s">
        <v>138</v>
      </c>
      <c r="B53" s="9"/>
      <c r="C53" s="10"/>
      <c r="D53" s="10"/>
      <c r="E53" s="10"/>
    </row>
    <row r="54" spans="1:6" ht="30" x14ac:dyDescent="0.25">
      <c r="A54" s="13" t="s">
        <v>1</v>
      </c>
      <c r="B54" s="13" t="s">
        <v>2</v>
      </c>
      <c r="C54" s="14" t="s">
        <v>3</v>
      </c>
      <c r="D54" s="14" t="s">
        <v>4</v>
      </c>
      <c r="E54" s="14" t="s">
        <v>5</v>
      </c>
      <c r="F54" s="13" t="s">
        <v>7</v>
      </c>
    </row>
    <row r="55" spans="1:6" x14ac:dyDescent="0.25">
      <c r="A55" s="55" t="s">
        <v>60</v>
      </c>
      <c r="B55" s="56"/>
      <c r="C55" s="56"/>
      <c r="D55" s="56"/>
      <c r="E55" s="56"/>
      <c r="F55" s="57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CB4F-66BD-42A1-80F6-30E6D9A99B4D}">
  <sheetPr>
    <tabColor theme="5" tint="0.39997558519241921"/>
  </sheetPr>
  <dimension ref="A1:G11"/>
  <sheetViews>
    <sheetView workbookViewId="0">
      <selection activeCell="A8" sqref="A8"/>
    </sheetView>
  </sheetViews>
  <sheetFormatPr defaultRowHeight="12.75" x14ac:dyDescent="0.2"/>
  <sheetData>
    <row r="1" spans="1:7" ht="15" x14ac:dyDescent="0.25">
      <c r="A1" s="12" t="str">
        <f>'Szkodowość - mienie i OC'!A1</f>
        <v>Załącznik nr 9 - Informacja o przebiegu ubezpieczeń Gminy Skoczów w podziale na jednostki w okresie 01.10.2011 - 30.07.2023</v>
      </c>
      <c r="B1" s="7"/>
      <c r="C1" s="7"/>
      <c r="D1" s="7"/>
    </row>
    <row r="2" spans="1:7" ht="15" x14ac:dyDescent="0.25">
      <c r="A2" s="6" t="str">
        <f>'Szkodowość - mienie i OC'!A2</f>
        <v>Nr referencyjny postępowania: BZP 271.16.2023</v>
      </c>
      <c r="B2" s="7"/>
      <c r="C2" s="7"/>
      <c r="D2" s="7"/>
    </row>
    <row r="3" spans="1:7" ht="15" x14ac:dyDescent="0.25">
      <c r="A3" s="12" t="str">
        <f>'Szkodowość - mienie i OC'!A3</f>
        <v>Gmina Skoczów</v>
      </c>
      <c r="B3" s="7"/>
      <c r="C3" s="7"/>
      <c r="D3" s="7"/>
    </row>
    <row r="4" spans="1:7" ht="15" x14ac:dyDescent="0.25">
      <c r="A4" s="12" t="str">
        <f>'Szkodowość - mienie i OC'!A4</f>
        <v>Rynek 1, 43-430 Skoczów</v>
      </c>
      <c r="B4" s="7"/>
      <c r="C4" s="7"/>
      <c r="D4" s="7"/>
    </row>
    <row r="5" spans="1:7" ht="15" x14ac:dyDescent="0.25">
      <c r="A5" s="6" t="str">
        <f>'Szkodowość - mienie i OC'!A5</f>
        <v>NIP: 5482404967  </v>
      </c>
      <c r="B5" s="7"/>
      <c r="C5" s="90"/>
      <c r="D5" s="6" t="str">
        <f>'Szkodowość - mienie i OC'!B5</f>
        <v>REGON: 072182522</v>
      </c>
    </row>
    <row r="8" spans="1:7" ht="15" x14ac:dyDescent="0.2">
      <c r="A8" s="39" t="s">
        <v>115</v>
      </c>
      <c r="B8" s="91"/>
      <c r="C8" s="91"/>
      <c r="D8" s="91"/>
      <c r="E8" s="91"/>
      <c r="F8" s="91"/>
      <c r="G8" s="91"/>
    </row>
    <row r="9" spans="1:7" ht="15" x14ac:dyDescent="0.2">
      <c r="A9" s="41" t="s">
        <v>58</v>
      </c>
    </row>
    <row r="10" spans="1:7" ht="15" x14ac:dyDescent="0.2">
      <c r="A10" s="41" t="s">
        <v>59</v>
      </c>
    </row>
    <row r="11" spans="1:7" ht="15" x14ac:dyDescent="0.2">
      <c r="A11" s="67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Szkodowość - mienie i OC</vt:lpstr>
      <vt:lpstr>Szkodowość - NNW MZD</vt:lpstr>
      <vt:lpstr>Szkodowość-komunikacja</vt:lpstr>
      <vt:lpstr>Szkodowość - NNW OSP</vt:lpstr>
      <vt:lpstr>'Szkodowość - mienie i OC'!Obszar_wydruku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Doleszczak-Jakubiec</dc:creator>
  <cp:lastModifiedBy>Katarzyna Doleszczak-Jakubiec</cp:lastModifiedBy>
  <cp:lastPrinted>2023-08-30T10:22:39Z</cp:lastPrinted>
  <dcterms:created xsi:type="dcterms:W3CDTF">2015-07-17T11:51:27Z</dcterms:created>
  <dcterms:modified xsi:type="dcterms:W3CDTF">2023-08-30T10:27:20Z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