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85" yWindow="150" windowWidth="22050" windowHeight="1296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<sst xmlns="http://schemas.openxmlformats.org/spreadsheetml/2006/main" count="115" uniqueCount="74">
  <si>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Budowa</t>
  </si>
  <si>
    <t xml:space="preserve">Przebudowa drogi Toniszewo-Grylewo Gmina Wągrowiec </t>
  </si>
  <si>
    <t>Obiekt</t>
  </si>
  <si>
    <t xml:space="preserve">Przebudowa drogi Toniszewo-Grylewo </t>
  </si>
  <si>
    <t>A d r e s :</t>
  </si>
  <si>
    <t>Opis robót :</t>
  </si>
  <si>
    <t xml:space="preserve">Przebudowa drogi gminnej Toniszewo-Grylewo - odcinek I od km 0+046,70 do km 0+532,43 </t>
  </si>
  <si>
    <t>Wartość</t>
  </si>
  <si>
    <t>Roboty przygotowawcze</t>
  </si>
  <si>
    <t>Roboty rozbiórkowe</t>
  </si>
  <si>
    <t>Roboty ziemne</t>
  </si>
  <si>
    <t>Przepusty pod koroną drogi</t>
  </si>
  <si>
    <t>Podbudowa</t>
  </si>
  <si>
    <t>Nawierzchnia</t>
  </si>
  <si>
    <t>Pobocza</t>
  </si>
  <si>
    <t>Oznakowanie</t>
  </si>
  <si>
    <t>Oświetlenie drogowe</t>
  </si>
  <si>
    <t>Lp</t>
  </si>
  <si>
    <t>Nr specyfikacji</t>
  </si>
  <si>
    <t>Opis pozycji</t>
  </si>
  <si>
    <t>Ilość</t>
  </si>
  <si>
    <t>J.m.</t>
  </si>
  <si>
    <t>D.01.01.01</t>
  </si>
  <si>
    <t>Roboty pomiarowe przy liniowych robotach ziemnych - trasa dróg w terenie równinnym</t>
  </si>
  <si>
    <t>km</t>
  </si>
  <si>
    <t>D.01.02.04</t>
  </si>
  <si>
    <t>D.05.03.11</t>
  </si>
  <si>
    <t>Analogia - Rozebranie ręczne nawierzchni z mieszanek mineralno-bitumicznych poprzez frezowanie, o grubości: 3 cm z wywozem na składowisko Wykonawcy</t>
  </si>
  <si>
    <t>m2</t>
  </si>
  <si>
    <t>Rozebranie mechaniczne podbudowy z kruszywa kamiennego, o grubości do 20 cm</t>
  </si>
  <si>
    <t>D.02.01.01</t>
  </si>
  <si>
    <t>Roboty ziemne wykonywane koparkami przedsiębiernymi o poj. łyżki 0,15 m3 z transportem urobku samochodami samowyładowczymi o ładowności do 5 t na odległość do 1 km: grunt kat. I-II z wykorzystaniem humusu</t>
  </si>
  <si>
    <t>m3</t>
  </si>
  <si>
    <t>D.02.03.01</t>
  </si>
  <si>
    <t>Formowanie nasypów o wysokości do 3,0 m spycharkami  55 kW, z zagęszczeniem nasypu, z ziemi dostarczanej środkami transportu kołowego: grunt kat. I-II</t>
  </si>
  <si>
    <t>Zagęszczenie uprzednio rozplantowanego warstwami gruntu w nasypie zagęszczarkami, w gruncie sypkim, kategorii : I-III</t>
  </si>
  <si>
    <t>D.04.01.01</t>
  </si>
  <si>
    <t>Mechaniczne profilowanie i zagęszczenie podłoża pod warstwy konstrukcyjne nawierzchni - kategoria gruntu: I-IV</t>
  </si>
  <si>
    <t>Humusowanie i obsianie skarp przy grubości warstwy humusu 5 cm</t>
  </si>
  <si>
    <t>Humusowanie i obsianie skarp przy grubości warstwy humusu dod.za każde następne 5 cm</t>
  </si>
  <si>
    <t>D.06.02.01</t>
  </si>
  <si>
    <t>Ławy fundamentowe przepustów rurowych wykonywane ze żwiru</t>
  </si>
  <si>
    <t>Przepusty rurowe pod zjazdami, wykonywane z rur PEHD o średnicy: 40 cm</t>
  </si>
  <si>
    <t>m</t>
  </si>
  <si>
    <t>Podłoża i obsypki z kruszyw naturalnych,wykonywane w gotowym wykopie umocnionym, na głębokości do 5 m o normalnej wilgotności, przy zastosowaniu: dowiezionego piasku</t>
  </si>
  <si>
    <t>Brukowanie skarp przepustu oraz poboczy na łukach z bruku ułożonego na betonie</t>
  </si>
  <si>
    <t>D.04.04.02b</t>
  </si>
  <si>
    <t>Podbudowy z kruszywa łamanego na poszerzeniach i zjazdach o grubości po zagęszczeniu: 20 cm</t>
  </si>
  <si>
    <t>D.05.03.05</t>
  </si>
  <si>
    <t>D.04.03.01</t>
  </si>
  <si>
    <t>Czyszczenie mechaniczne nawierzchni drogowej: nieulepszonej</t>
  </si>
  <si>
    <t>Skropienie nawierzchni drogowych asfaltem</t>
  </si>
  <si>
    <t>D.05.03.05a</t>
  </si>
  <si>
    <t>Wyrównanie istniejącej podbudowy mieszanką mineralno-asfaltową: mechaniczne rozścielenie i zagęszczenie</t>
  </si>
  <si>
    <t>t</t>
  </si>
  <si>
    <t>Nawierzchnia z mieszanek mineralno-asfaltowych, grysowych AC16W - warstwa wiążąca po zagęszczeniu o grubości: 5
 cm</t>
  </si>
  <si>
    <t>Ułożenie siatki antyspękaniowej szklano-węglowej powlekanej asfaltem o wytrzymałości 100/200 kN/m</t>
  </si>
  <si>
    <t>Czyszczenie mechaniczne nawierzchni drogowej: bitumicznej</t>
  </si>
  <si>
    <t>D.05.03.05b</t>
  </si>
  <si>
    <t>Nawierzchnia z mieszanek mineralno-asfaltowych, grysowych AC11S - warstwa ścieralna po zagęszczeniu o grubości: 4
 cm</t>
  </si>
  <si>
    <t>Pobocze z kruszywa łamanego o grubości po zagęszczeniu: 20 cm</t>
  </si>
  <si>
    <t>D.07.02.01</t>
  </si>
  <si>
    <t>Słupki do znaków drogowych: z rur stalowych o średnicy 70 mm</t>
  </si>
  <si>
    <t>szt</t>
  </si>
  <si>
    <t>Przymocowanie niepodświetlonych znaków drogowych znaki zakazu, nakazu, ostrzegawcze, informacyjne</t>
  </si>
  <si>
    <t>D.07.07.01</t>
  </si>
  <si>
    <t>Zakup i montaż lamp fotowoltaicznych o mocy 40W</t>
  </si>
  <si>
    <t>Cena</t>
  </si>
  <si>
    <t>kpl.</t>
  </si>
  <si>
    <t>KOSZTORYS OFERTOWY</t>
  </si>
  <si>
    <t>RAZEM NETTO</t>
  </si>
  <si>
    <t>VAT (23%)</t>
  </si>
  <si>
    <t>RAZEM BRUTTO</t>
  </si>
  <si>
    <t>Toniszewo (dz. nr 31, 55/2)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</si>
</sst>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#,##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Narrow CE"/>
      <family val="2"/>
    </font>
    <font>
      <b/>
      <sz val="9"/>
      <color indexed="8"/>
      <name val="Arial Narrow CE"/>
      <family val="2"/>
    </font>
    <font>
      <b/>
      <sz val="13"/>
      <color indexed="8"/>
      <name val="Arial Narrow CE"/>
      <family val="2"/>
    </font>
    <font>
      <b/>
      <sz val="11"/>
      <color indexed="8"/>
      <name val="Arial Narrow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80000"/>
      <name val="Arial Narrow CE"/>
      <family val="2"/>
    </font>
    <font>
      <b/>
      <sz val="9"/>
      <color rgb="FF080000"/>
      <name val="Arial Narrow CE"/>
      <family val="2"/>
    </font>
    <font>
      <b/>
      <sz val="13"/>
      <color rgb="FF080000"/>
      <name val="Arial Narrow CE"/>
      <family val="2"/>
    </font>
    <font>
      <b/>
      <sz val="11"/>
      <color rgb="FF080000"/>
      <name val="Arial Narrow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right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165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39" fillId="33" borderId="21" xfId="0" applyFont="1" applyFill="1" applyBorder="1" applyAlignment="1">
      <alignment horizontal="right"/>
    </xf>
    <xf numFmtId="0" fontId="39" fillId="33" borderId="22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 wrapText="1"/>
    </xf>
    <xf numFmtId="166" fontId="39" fillId="33" borderId="10" xfId="0" applyNumberFormat="1" applyFont="1" applyFill="1" applyBorder="1" applyAlignment="1">
      <alignment horizontal="left"/>
    </xf>
    <xf numFmtId="166" fontId="38" fillId="0" borderId="10" xfId="0" applyNumberFormat="1" applyFont="1" applyBorder="1" applyAlignment="1">
      <alignment horizontal="center"/>
    </xf>
    <xf numFmtId="166" fontId="39" fillId="33" borderId="10" xfId="0" applyNumberFormat="1" applyFont="1" applyFill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166" fontId="38" fillId="0" borderId="14" xfId="0" applyNumberFormat="1" applyFont="1" applyBorder="1" applyAlignment="1">
      <alignment horizontal="center"/>
    </xf>
    <xf numFmtId="4" fontId="39" fillId="33" borderId="10" xfId="0" applyNumberFormat="1" applyFont="1" applyFill="1" applyBorder="1" applyAlignment="1">
      <alignment horizontal="left"/>
    </xf>
    <xf numFmtId="4" fontId="38" fillId="0" borderId="10" xfId="0" applyNumberFormat="1" applyFont="1" applyBorder="1" applyAlignment="1">
      <alignment horizontal="right"/>
    </xf>
    <xf numFmtId="4" fontId="38" fillId="0" borderId="23" xfId="0" applyNumberFormat="1" applyFont="1" applyBorder="1" applyAlignment="1">
      <alignment horizontal="right"/>
    </xf>
    <xf numFmtId="4" fontId="39" fillId="33" borderId="10" xfId="0" applyNumberFormat="1" applyFont="1" applyFill="1" applyBorder="1" applyAlignment="1">
      <alignment horizontal="right"/>
    </xf>
    <xf numFmtId="4" fontId="39" fillId="33" borderId="23" xfId="0" applyNumberFormat="1" applyFont="1" applyFill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4" fontId="38" fillId="0" borderId="13" xfId="0" applyNumberFormat="1" applyFont="1" applyBorder="1" applyAlignment="1">
      <alignment horizontal="right"/>
    </xf>
    <xf numFmtId="4" fontId="38" fillId="0" borderId="24" xfId="0" applyNumberFormat="1" applyFont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0" borderId="23" xfId="0" applyNumberFormat="1" applyFont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0" fontId="33" fillId="0" borderId="21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3">
      <selection activeCell="C41" sqref="C41"/>
    </sheetView>
  </sheetViews>
  <sheetFormatPr defaultColWidth="8.796875" defaultRowHeight="14.25"/>
  <cols>
    <col min="1" max="1" width="4.5" style="0" customWidth="1"/>
    <col min="2" max="2" width="12.69921875" style="7" customWidth="1"/>
    <col min="3" max="3" width="55.5" style="0" customWidth="1"/>
    <col min="4" max="4" width="12.69921875" style="7" customWidth="1"/>
    <col min="5" max="5" width="6.69921875" style="7" customWidth="1"/>
    <col min="6" max="6" width="9.8984375" style="0" customWidth="1"/>
    <col min="7" max="7" width="12.19921875" style="0" customWidth="1"/>
  </cols>
  <sheetData>
    <row r="1" ht="19.5" customHeight="1">
      <c r="C1" s="22" t="s">
        <v>69</v>
      </c>
    </row>
    <row r="2" spans="2:3" ht="15" customHeight="1">
      <c r="B2" s="23" t="s">
        <v>0</v>
      </c>
      <c r="C2" s="24" t="s">
        <v>1</v>
      </c>
    </row>
    <row r="3" spans="2:3" ht="15" customHeight="1">
      <c r="B3" s="23" t="s">
        <v>2</v>
      </c>
      <c r="C3" s="24" t="s">
        <v>3</v>
      </c>
    </row>
    <row r="4" spans="2:3" ht="15" customHeight="1">
      <c r="B4" s="23" t="s">
        <v>4</v>
      </c>
      <c r="C4" s="24" t="s">
        <v>73</v>
      </c>
    </row>
    <row r="5" spans="2:3" ht="15" customHeight="1">
      <c r="B5" s="23" t="s">
        <v>5</v>
      </c>
      <c r="C5" s="24" t="s">
        <v>6</v>
      </c>
    </row>
    <row r="6" ht="1.5" customHeight="1" thickBot="1"/>
    <row r="7" spans="1:7" s="12" customFormat="1" ht="15" customHeight="1" thickBot="1">
      <c r="A7" s="25" t="s">
        <v>17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67</v>
      </c>
      <c r="G7" s="26" t="s">
        <v>7</v>
      </c>
    </row>
    <row r="8" spans="1:7" s="12" customFormat="1" ht="1.5" customHeight="1" thickBot="1">
      <c r="A8" s="13"/>
      <c r="B8" s="14"/>
      <c r="C8" s="15"/>
      <c r="D8" s="14"/>
      <c r="E8" s="14"/>
      <c r="F8" s="15"/>
      <c r="G8" s="16"/>
    </row>
    <row r="9" spans="1:39" s="12" customFormat="1" ht="15" customHeight="1">
      <c r="A9" s="29">
        <v>1</v>
      </c>
      <c r="B9" s="30" t="s">
        <v>22</v>
      </c>
      <c r="C9" s="31" t="s">
        <v>8</v>
      </c>
      <c r="D9" s="35"/>
      <c r="E9" s="31"/>
      <c r="F9" s="40"/>
      <c r="G9" s="43">
        <f>SUM(G10)</f>
        <v>0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>
        <v>40</v>
      </c>
    </row>
    <row r="10" spans="1:39" ht="15" customHeight="1">
      <c r="A10" s="5">
        <v>1</v>
      </c>
      <c r="B10" s="9" t="s">
        <v>22</v>
      </c>
      <c r="C10" s="4" t="s">
        <v>23</v>
      </c>
      <c r="D10" s="36">
        <v>0.48600000000000004</v>
      </c>
      <c r="E10" s="9" t="s">
        <v>24</v>
      </c>
      <c r="F10" s="41"/>
      <c r="G10" s="42">
        <f>ROUND(D10*F10,2)</f>
        <v>0</v>
      </c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>
        <v>2</v>
      </c>
    </row>
    <row r="11" spans="1:39" s="12" customFormat="1" ht="15" customHeight="1">
      <c r="A11" s="32">
        <v>2</v>
      </c>
      <c r="B11" s="33" t="s">
        <v>25</v>
      </c>
      <c r="C11" s="34" t="s">
        <v>9</v>
      </c>
      <c r="D11" s="37"/>
      <c r="E11" s="33"/>
      <c r="F11" s="43"/>
      <c r="G11" s="44">
        <f>SUM(G12:G13)</f>
        <v>0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>
        <v>41</v>
      </c>
    </row>
    <row r="12" spans="1:39" ht="35.25" customHeight="1">
      <c r="A12" s="5">
        <v>2</v>
      </c>
      <c r="B12" s="9" t="s">
        <v>26</v>
      </c>
      <c r="C12" s="4" t="s">
        <v>27</v>
      </c>
      <c r="D12" s="36">
        <v>467</v>
      </c>
      <c r="E12" s="9" t="s">
        <v>28</v>
      </c>
      <c r="F12" s="41"/>
      <c r="G12" s="42">
        <f>ROUND(D12*F12,2)</f>
        <v>0</v>
      </c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>
        <v>32</v>
      </c>
    </row>
    <row r="13" spans="1:39" ht="15" customHeight="1">
      <c r="A13" s="5">
        <v>3</v>
      </c>
      <c r="B13" s="9" t="s">
        <v>25</v>
      </c>
      <c r="C13" s="4" t="s">
        <v>29</v>
      </c>
      <c r="D13" s="36">
        <v>560</v>
      </c>
      <c r="E13" s="9" t="s">
        <v>28</v>
      </c>
      <c r="F13" s="41"/>
      <c r="G13" s="42">
        <f>ROUND(D13*F13,2)</f>
        <v>0</v>
      </c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>
        <v>4</v>
      </c>
    </row>
    <row r="14" spans="1:39" s="12" customFormat="1" ht="15" customHeight="1">
      <c r="A14" s="32">
        <v>3</v>
      </c>
      <c r="B14" s="33" t="s">
        <v>30</v>
      </c>
      <c r="C14" s="34" t="s">
        <v>10</v>
      </c>
      <c r="D14" s="37"/>
      <c r="E14" s="33"/>
      <c r="F14" s="43"/>
      <c r="G14" s="44">
        <f>SUM(G15:G20)</f>
        <v>0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>
        <v>42</v>
      </c>
    </row>
    <row r="15" spans="1:39" ht="42.75" customHeight="1">
      <c r="A15" s="5">
        <v>4</v>
      </c>
      <c r="B15" s="9" t="s">
        <v>30</v>
      </c>
      <c r="C15" s="4" t="s">
        <v>31</v>
      </c>
      <c r="D15" s="36">
        <v>156.8</v>
      </c>
      <c r="E15" s="9" t="s">
        <v>32</v>
      </c>
      <c r="F15" s="41"/>
      <c r="G15" s="42">
        <f aca="true" t="shared" si="0" ref="G15:G20">ROUND(D15*F15,2)</f>
        <v>0</v>
      </c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>
        <v>6</v>
      </c>
    </row>
    <row r="16" spans="1:39" ht="30" customHeight="1">
      <c r="A16" s="5">
        <v>5</v>
      </c>
      <c r="B16" s="9" t="s">
        <v>33</v>
      </c>
      <c r="C16" s="4" t="s">
        <v>34</v>
      </c>
      <c r="D16" s="36">
        <v>18</v>
      </c>
      <c r="E16" s="9" t="s">
        <v>32</v>
      </c>
      <c r="F16" s="41"/>
      <c r="G16" s="42">
        <f t="shared" si="0"/>
        <v>0</v>
      </c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>
        <v>38</v>
      </c>
    </row>
    <row r="17" spans="1:39" ht="31.5" customHeight="1">
      <c r="A17" s="5">
        <v>6</v>
      </c>
      <c r="B17" s="9" t="s">
        <v>33</v>
      </c>
      <c r="C17" s="4" t="s">
        <v>35</v>
      </c>
      <c r="D17" s="36">
        <v>18</v>
      </c>
      <c r="E17" s="9" t="s">
        <v>32</v>
      </c>
      <c r="F17" s="41"/>
      <c r="G17" s="42">
        <f t="shared" si="0"/>
        <v>0</v>
      </c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>
        <v>39</v>
      </c>
    </row>
    <row r="18" spans="1:39" ht="30" customHeight="1">
      <c r="A18" s="5">
        <v>7</v>
      </c>
      <c r="B18" s="9" t="s">
        <v>36</v>
      </c>
      <c r="C18" s="4" t="s">
        <v>37</v>
      </c>
      <c r="D18" s="36">
        <v>1357</v>
      </c>
      <c r="E18" s="9" t="s">
        <v>28</v>
      </c>
      <c r="F18" s="41"/>
      <c r="G18" s="42">
        <f t="shared" si="0"/>
        <v>0</v>
      </c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>
        <v>7</v>
      </c>
    </row>
    <row r="19" spans="1:39" ht="15" customHeight="1">
      <c r="A19" s="5">
        <v>8</v>
      </c>
      <c r="B19" s="9" t="s">
        <v>30</v>
      </c>
      <c r="C19" s="4" t="s">
        <v>38</v>
      </c>
      <c r="D19" s="36">
        <v>288</v>
      </c>
      <c r="E19" s="9" t="s">
        <v>28</v>
      </c>
      <c r="F19" s="41"/>
      <c r="G19" s="42">
        <f t="shared" si="0"/>
        <v>0</v>
      </c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>
        <v>8</v>
      </c>
    </row>
    <row r="20" spans="1:39" ht="15" customHeight="1">
      <c r="A20" s="5">
        <v>9</v>
      </c>
      <c r="B20" s="9" t="s">
        <v>30</v>
      </c>
      <c r="C20" s="4" t="s">
        <v>39</v>
      </c>
      <c r="D20" s="36">
        <v>288</v>
      </c>
      <c r="E20" s="9" t="s">
        <v>28</v>
      </c>
      <c r="F20" s="41"/>
      <c r="G20" s="42">
        <f t="shared" si="0"/>
        <v>0</v>
      </c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>
        <v>9</v>
      </c>
    </row>
    <row r="21" spans="1:39" s="12" customFormat="1" ht="15" customHeight="1">
      <c r="A21" s="32">
        <v>4</v>
      </c>
      <c r="B21" s="33" t="s">
        <v>40</v>
      </c>
      <c r="C21" s="34" t="s">
        <v>11</v>
      </c>
      <c r="D21" s="37"/>
      <c r="E21" s="33"/>
      <c r="F21" s="43"/>
      <c r="G21" s="44">
        <f>SUM(G22:G25)</f>
        <v>0</v>
      </c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9">
        <v>43</v>
      </c>
    </row>
    <row r="22" spans="1:39" ht="15" customHeight="1">
      <c r="A22" s="5">
        <v>10</v>
      </c>
      <c r="B22" s="9" t="s">
        <v>40</v>
      </c>
      <c r="C22" s="4" t="s">
        <v>41</v>
      </c>
      <c r="D22" s="36">
        <v>0.88</v>
      </c>
      <c r="E22" s="9" t="s">
        <v>32</v>
      </c>
      <c r="F22" s="41"/>
      <c r="G22" s="42">
        <f>ROUND(D22*F22,2)</f>
        <v>0</v>
      </c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>
        <v>28</v>
      </c>
    </row>
    <row r="23" spans="1:39" ht="15" customHeight="1">
      <c r="A23" s="5">
        <v>11</v>
      </c>
      <c r="B23" s="9" t="s">
        <v>40</v>
      </c>
      <c r="C23" s="4" t="s">
        <v>42</v>
      </c>
      <c r="D23" s="36">
        <v>9</v>
      </c>
      <c r="E23" s="9" t="s">
        <v>43</v>
      </c>
      <c r="F23" s="41"/>
      <c r="G23" s="42">
        <f>ROUND(D23*F23,2)</f>
        <v>0</v>
      </c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>
        <v>29</v>
      </c>
    </row>
    <row r="24" spans="1:39" ht="30.75" customHeight="1">
      <c r="A24" s="5">
        <v>12</v>
      </c>
      <c r="B24" s="9" t="s">
        <v>40</v>
      </c>
      <c r="C24" s="4" t="s">
        <v>44</v>
      </c>
      <c r="D24" s="36">
        <v>22</v>
      </c>
      <c r="E24" s="9" t="s">
        <v>32</v>
      </c>
      <c r="F24" s="41"/>
      <c r="G24" s="42">
        <f>ROUND(D24*F24,2)</f>
        <v>0</v>
      </c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>
        <v>30</v>
      </c>
    </row>
    <row r="25" spans="1:39" ht="15" customHeight="1">
      <c r="A25" s="5">
        <v>13</v>
      </c>
      <c r="B25" s="9" t="s">
        <v>40</v>
      </c>
      <c r="C25" s="4" t="s">
        <v>45</v>
      </c>
      <c r="D25" s="36">
        <v>8</v>
      </c>
      <c r="E25" s="9" t="s">
        <v>28</v>
      </c>
      <c r="F25" s="41"/>
      <c r="G25" s="42">
        <f>ROUND(D25*F25,2)</f>
        <v>0</v>
      </c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>
        <v>31</v>
      </c>
    </row>
    <row r="26" spans="1:39" s="12" customFormat="1" ht="15" customHeight="1">
      <c r="A26" s="32">
        <v>5</v>
      </c>
      <c r="B26" s="33" t="s">
        <v>46</v>
      </c>
      <c r="C26" s="34" t="s">
        <v>12</v>
      </c>
      <c r="D26" s="37"/>
      <c r="E26" s="33"/>
      <c r="F26" s="43"/>
      <c r="G26" s="44">
        <f>G27</f>
        <v>0</v>
      </c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9">
        <v>44</v>
      </c>
    </row>
    <row r="27" spans="1:39" ht="15" customHeight="1">
      <c r="A27" s="5">
        <v>14</v>
      </c>
      <c r="B27" s="9" t="s">
        <v>46</v>
      </c>
      <c r="C27" s="4" t="s">
        <v>47</v>
      </c>
      <c r="D27" s="36">
        <v>1357</v>
      </c>
      <c r="E27" s="9" t="s">
        <v>28</v>
      </c>
      <c r="F27" s="41"/>
      <c r="G27" s="42">
        <f>ROUND(D27*F27,2)</f>
        <v>0</v>
      </c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>
        <v>12</v>
      </c>
    </row>
    <row r="28" spans="1:39" s="12" customFormat="1" ht="15" customHeight="1">
      <c r="A28" s="32">
        <v>6</v>
      </c>
      <c r="B28" s="33" t="s">
        <v>48</v>
      </c>
      <c r="C28" s="34" t="s">
        <v>13</v>
      </c>
      <c r="D28" s="37"/>
      <c r="E28" s="33"/>
      <c r="F28" s="43"/>
      <c r="G28" s="44">
        <f>SUM(G29:G38)</f>
        <v>0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9">
        <v>45</v>
      </c>
    </row>
    <row r="29" spans="1:39" ht="15" customHeight="1">
      <c r="A29" s="5">
        <v>15</v>
      </c>
      <c r="B29" s="9" t="s">
        <v>49</v>
      </c>
      <c r="C29" s="4" t="s">
        <v>50</v>
      </c>
      <c r="D29" s="36">
        <v>1357</v>
      </c>
      <c r="E29" s="9" t="s">
        <v>28</v>
      </c>
      <c r="F29" s="41"/>
      <c r="G29" s="42">
        <f>ROUND(D29*F29,2)</f>
        <v>0</v>
      </c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>
        <v>14</v>
      </c>
    </row>
    <row r="30" spans="1:39" ht="15" customHeight="1">
      <c r="A30" s="5">
        <v>16</v>
      </c>
      <c r="B30" s="9" t="s">
        <v>49</v>
      </c>
      <c r="C30" s="4" t="s">
        <v>51</v>
      </c>
      <c r="D30" s="36">
        <v>1357</v>
      </c>
      <c r="E30" s="9" t="s">
        <v>28</v>
      </c>
      <c r="F30" s="41"/>
      <c r="G30" s="42">
        <f aca="true" t="shared" si="1" ref="G30:G38">ROUND(D30*F30,2)</f>
        <v>0</v>
      </c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>
        <v>15</v>
      </c>
    </row>
    <row r="31" spans="1:39" ht="15" customHeight="1">
      <c r="A31" s="5">
        <v>17</v>
      </c>
      <c r="B31" s="9" t="s">
        <v>52</v>
      </c>
      <c r="C31" s="4" t="s">
        <v>53</v>
      </c>
      <c r="D31" s="36">
        <v>143.41600000000003</v>
      </c>
      <c r="E31" s="9" t="s">
        <v>54</v>
      </c>
      <c r="F31" s="41"/>
      <c r="G31" s="42">
        <f t="shared" si="1"/>
        <v>0</v>
      </c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>
        <v>34</v>
      </c>
    </row>
    <row r="32" spans="1:39" ht="15" customHeight="1">
      <c r="A32" s="5">
        <v>18</v>
      </c>
      <c r="B32" s="9" t="s">
        <v>52</v>
      </c>
      <c r="C32" s="4" t="s">
        <v>55</v>
      </c>
      <c r="D32" s="36">
        <v>3046</v>
      </c>
      <c r="E32" s="9" t="s">
        <v>28</v>
      </c>
      <c r="F32" s="41"/>
      <c r="G32" s="42">
        <f t="shared" si="1"/>
        <v>0</v>
      </c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>
        <v>16</v>
      </c>
    </row>
    <row r="33" spans="1:39" ht="15" customHeight="1">
      <c r="A33" s="5">
        <v>19</v>
      </c>
      <c r="B33" s="9" t="s">
        <v>52</v>
      </c>
      <c r="C33" s="4" t="s">
        <v>56</v>
      </c>
      <c r="D33" s="36">
        <v>3046</v>
      </c>
      <c r="E33" s="9" t="s">
        <v>28</v>
      </c>
      <c r="F33" s="41"/>
      <c r="G33" s="42">
        <f t="shared" si="1"/>
        <v>0</v>
      </c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>
        <v>50</v>
      </c>
    </row>
    <row r="34" spans="1:39" ht="15" customHeight="1">
      <c r="A34" s="5">
        <v>20</v>
      </c>
      <c r="B34" s="9" t="s">
        <v>49</v>
      </c>
      <c r="C34" s="4" t="s">
        <v>57</v>
      </c>
      <c r="D34" s="36">
        <v>3046</v>
      </c>
      <c r="E34" s="9" t="s">
        <v>28</v>
      </c>
      <c r="F34" s="41"/>
      <c r="G34" s="42">
        <f t="shared" si="1"/>
        <v>0</v>
      </c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>
        <v>17</v>
      </c>
    </row>
    <row r="35" spans="1:39" ht="15" customHeight="1">
      <c r="A35" s="5">
        <v>21</v>
      </c>
      <c r="B35" s="9" t="s">
        <v>49</v>
      </c>
      <c r="C35" s="4" t="s">
        <v>51</v>
      </c>
      <c r="D35" s="36">
        <v>3046</v>
      </c>
      <c r="E35" s="9" t="s">
        <v>28</v>
      </c>
      <c r="F35" s="41"/>
      <c r="G35" s="42">
        <f t="shared" si="1"/>
        <v>0</v>
      </c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>
        <v>18</v>
      </c>
    </row>
    <row r="36" spans="1:39" ht="29.25" customHeight="1">
      <c r="A36" s="5">
        <v>22</v>
      </c>
      <c r="B36" s="9" t="s">
        <v>58</v>
      </c>
      <c r="C36" s="4" t="s">
        <v>59</v>
      </c>
      <c r="D36" s="36">
        <v>2969</v>
      </c>
      <c r="E36" s="9" t="s">
        <v>28</v>
      </c>
      <c r="F36" s="41"/>
      <c r="G36" s="42">
        <f t="shared" si="1"/>
        <v>0</v>
      </c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>
        <v>19</v>
      </c>
    </row>
    <row r="37" spans="1:39" s="12" customFormat="1" ht="15" customHeight="1">
      <c r="A37" s="20">
        <v>7</v>
      </c>
      <c r="B37" s="21" t="s">
        <v>46</v>
      </c>
      <c r="C37" s="27" t="s">
        <v>14</v>
      </c>
      <c r="D37" s="38"/>
      <c r="E37" s="21"/>
      <c r="F37" s="45"/>
      <c r="G37" s="42">
        <f t="shared" si="1"/>
        <v>0</v>
      </c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9">
        <v>46</v>
      </c>
    </row>
    <row r="38" spans="1:39" ht="15" customHeight="1">
      <c r="A38" s="5">
        <v>23</v>
      </c>
      <c r="B38" s="9" t="s">
        <v>46</v>
      </c>
      <c r="C38" s="4" t="s">
        <v>60</v>
      </c>
      <c r="D38" s="36">
        <v>729</v>
      </c>
      <c r="E38" s="9" t="s">
        <v>28</v>
      </c>
      <c r="F38" s="41"/>
      <c r="G38" s="42">
        <f t="shared" si="1"/>
        <v>0</v>
      </c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>
        <v>21</v>
      </c>
    </row>
    <row r="39" spans="1:39" s="12" customFormat="1" ht="15" customHeight="1">
      <c r="A39" s="32">
        <v>8</v>
      </c>
      <c r="B39" s="33" t="s">
        <v>61</v>
      </c>
      <c r="C39" s="34" t="s">
        <v>15</v>
      </c>
      <c r="D39" s="37"/>
      <c r="E39" s="33"/>
      <c r="F39" s="43"/>
      <c r="G39" s="44">
        <f>SUM(G40:G41)</f>
        <v>0</v>
      </c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9">
        <v>47</v>
      </c>
    </row>
    <row r="40" spans="1:39" ht="15" customHeight="1">
      <c r="A40" s="5">
        <v>24</v>
      </c>
      <c r="B40" s="9" t="s">
        <v>61</v>
      </c>
      <c r="C40" s="4" t="s">
        <v>62</v>
      </c>
      <c r="D40" s="36">
        <v>3</v>
      </c>
      <c r="E40" s="9" t="s">
        <v>63</v>
      </c>
      <c r="F40" s="41"/>
      <c r="G40" s="42">
        <f>ROUND(D40*F40,2)</f>
        <v>0</v>
      </c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>
        <v>23</v>
      </c>
    </row>
    <row r="41" spans="1:39" ht="29.25" customHeight="1">
      <c r="A41" s="5">
        <v>25</v>
      </c>
      <c r="B41" s="9" t="s">
        <v>61</v>
      </c>
      <c r="C41" s="4" t="s">
        <v>64</v>
      </c>
      <c r="D41" s="36">
        <v>2</v>
      </c>
      <c r="E41" s="9" t="s">
        <v>63</v>
      </c>
      <c r="F41" s="41"/>
      <c r="G41" s="42">
        <f>ROUND(D41*F41,2)</f>
        <v>0</v>
      </c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>
        <v>24</v>
      </c>
    </row>
    <row r="42" spans="1:39" s="12" customFormat="1" ht="15" customHeight="1">
      <c r="A42" s="32">
        <v>9</v>
      </c>
      <c r="B42" s="33" t="s">
        <v>65</v>
      </c>
      <c r="C42" s="34" t="s">
        <v>16</v>
      </c>
      <c r="D42" s="37"/>
      <c r="E42" s="33"/>
      <c r="F42" s="43"/>
      <c r="G42" s="44">
        <f>G43</f>
        <v>0</v>
      </c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9">
        <v>48</v>
      </c>
    </row>
    <row r="43" spans="1:39" ht="15" customHeight="1" thickBot="1">
      <c r="A43" s="6">
        <v>26</v>
      </c>
      <c r="B43" s="10" t="s">
        <v>65</v>
      </c>
      <c r="C43" s="28" t="s">
        <v>66</v>
      </c>
      <c r="D43" s="39">
        <v>3</v>
      </c>
      <c r="E43" s="8" t="s">
        <v>68</v>
      </c>
      <c r="F43" s="46"/>
      <c r="G43" s="47">
        <f>ROUND(D43*F43,2)</f>
        <v>0</v>
      </c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>
        <v>37</v>
      </c>
    </row>
    <row r="44" spans="5:7" ht="15">
      <c r="E44" s="51" t="s">
        <v>70</v>
      </c>
      <c r="F44" s="52"/>
      <c r="G44" s="48">
        <f>G9+G11+G14+G21+G26+G28+G39+G42</f>
        <v>0</v>
      </c>
    </row>
    <row r="45" spans="5:7" ht="15">
      <c r="E45" s="53" t="s">
        <v>71</v>
      </c>
      <c r="F45" s="54"/>
      <c r="G45" s="49">
        <f>ROUND(G44*0.23,2)</f>
        <v>0</v>
      </c>
    </row>
    <row r="46" spans="5:7" ht="15.75" thickBot="1">
      <c r="E46" s="55" t="s">
        <v>72</v>
      </c>
      <c r="F46" s="56"/>
      <c r="G46" s="50">
        <f>G44+G45</f>
        <v>0</v>
      </c>
    </row>
  </sheetData>
  <sheetProtection/>
  <mergeCells count="3">
    <mergeCell ref="E44:F44"/>
    <mergeCell ref="E45:F45"/>
    <mergeCell ref="E46:F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maciejewska</cp:lastModifiedBy>
  <cp:lastPrinted>2024-02-15T18:06:39Z</cp:lastPrinted>
  <dcterms:created xsi:type="dcterms:W3CDTF">2024-02-14T13:16:21Z</dcterms:created>
  <dcterms:modified xsi:type="dcterms:W3CDTF">2024-02-16T08:20:41Z</dcterms:modified>
  <cp:category/>
  <cp:version/>
  <cp:contentType/>
  <cp:contentStatus/>
</cp:coreProperties>
</file>