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90" tabRatio="818" activeTab="1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  <sheet name="część (10)" sheetId="12" r:id="rId12"/>
    <sheet name="część (11)" sheetId="13" r:id="rId13"/>
    <sheet name="część (12)" sheetId="14" r:id="rId14"/>
    <sheet name="część (13)" sheetId="15" r:id="rId15"/>
    <sheet name="część (14)" sheetId="16" r:id="rId16"/>
    <sheet name="część (15)" sheetId="17" r:id="rId17"/>
    <sheet name="część (16)" sheetId="18" r:id="rId18"/>
    <sheet name="część (17)" sheetId="19" r:id="rId19"/>
    <sheet name="część (18)" sheetId="20" r:id="rId20"/>
    <sheet name="część (19)" sheetId="21" r:id="rId21"/>
    <sheet name="część (20)" sheetId="22" r:id="rId22"/>
    <sheet name="część (21)" sheetId="23" r:id="rId23"/>
    <sheet name="część (22)" sheetId="24" r:id="rId24"/>
    <sheet name="część (23)" sheetId="25" r:id="rId25"/>
    <sheet name="część (24)" sheetId="26" r:id="rId26"/>
    <sheet name="część (25)" sheetId="27" r:id="rId27"/>
    <sheet name="część (26)" sheetId="28" r:id="rId28"/>
    <sheet name="część (27)" sheetId="29" r:id="rId29"/>
    <sheet name="część (28)" sheetId="30" r:id="rId30"/>
    <sheet name="część (29)" sheetId="31" r:id="rId31"/>
    <sheet name="część (30)" sheetId="32" r:id="rId32"/>
    <sheet name="część (31)" sheetId="33" r:id="rId33"/>
    <sheet name="część (32)" sheetId="34" r:id="rId34"/>
  </sheets>
  <definedNames>
    <definedName name="_xlnm.Print_Area" localSheetId="0">'INFORMACJE OGÓLNE'!$B$2:$B$12</definedName>
  </definedNames>
  <calcPr fullCalcOnLoad="1"/>
</workbook>
</file>

<file path=xl/sharedStrings.xml><?xml version="1.0" encoding="utf-8"?>
<sst xmlns="http://schemas.openxmlformats.org/spreadsheetml/2006/main" count="1792" uniqueCount="595">
  <si>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</si>
  <si>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</si>
  <si>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</si>
  <si>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</si>
  <si>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</si>
  <si>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</si>
  <si>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</si>
  <si>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</si>
  <si>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</si>
  <si>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</si>
  <si>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</si>
  <si>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</si>
  <si>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</si>
  <si>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</si>
  <si>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</si>
  <si>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</si>
  <si>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</si>
  <si>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</si>
  <si>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</si>
  <si>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</si>
  <si>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</si>
  <si>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</si>
  <si>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</si>
  <si>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</si>
  <si>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</si>
  <si>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</si>
  <si>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</si>
  <si>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</si>
  <si>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</si>
  <si>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</si>
  <si>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</si>
  <si>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</si>
  <si>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</si>
  <si>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</si>
  <si>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</si>
  <si>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</si>
  <si>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</si>
  <si>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</si>
  <si>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</si>
  <si>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</si>
  <si>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</si>
  <si>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</si>
  <si>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</si>
  <si>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</si>
  <si>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</si>
  <si>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</si>
  <si>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</si>
  <si>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</si>
  <si>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</si>
  <si>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</si>
  <si>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</si>
  <si>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</si>
  <si>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</si>
  <si>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</si>
  <si>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Podmiot Odpowiedzialny</t>
  </si>
  <si>
    <t>Ilość</t>
  </si>
  <si>
    <t>załącznik nr ….. do umowy</t>
  </si>
  <si>
    <t>Nazwa handlowa:
Dawka: 
Postać / Opakowanie:</t>
  </si>
  <si>
    <t>sztuk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</si>
  <si>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</si>
  <si>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</si>
  <si>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</si>
  <si>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</si>
  <si>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</si>
  <si>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</si>
  <si>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</si>
  <si>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</si>
  <si>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</si>
  <si>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</si>
  <si>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</si>
  <si>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</si>
  <si>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</si>
  <si>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</si>
  <si>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</si>
  <si>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</si>
  <si>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# jeżeli wybór oferty będzie prowadził do powstania u Zamawiającego obowiązku podatkowego, zgodnie z przepisami o podatku od towarów i usług, należy podać cenę netto.</t>
  </si>
  <si>
    <t>Cena brutto#:</t>
  </si>
  <si>
    <t>Cena brutto # jednego opakowania jednostkowego</t>
  </si>
  <si>
    <t>Cena brutto #: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</si>
  <si>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</si>
  <si>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</si>
  <si>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</si>
  <si>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INFORMACJE OGÓLNE</t>
  </si>
  <si>
    <t>Numer GTIN</t>
  </si>
  <si>
    <t>*Jeżeli wykonawca nie poda tych informacji to Zamawiający przyjmie, że wykonawca nie zamierza powierzać żadnej części zamówienia podwykonawcy.
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</si>
  <si>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Postać /Opakowanie</t>
  </si>
  <si>
    <t>część 9</t>
  </si>
  <si>
    <t>Postać/ Opakowanie</t>
  </si>
  <si>
    <t>DFP.271.52.2024.AB</t>
  </si>
  <si>
    <t>Dostawa produktów leczniczych  oraz innych produktów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</si>
  <si>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</si>
  <si>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</si>
  <si>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</si>
  <si>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</si>
  <si>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</si>
  <si>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</si>
  <si>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</si>
  <si>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</si>
  <si>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</si>
  <si>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</si>
  <si>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</si>
  <si>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</si>
  <si>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</si>
  <si>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</si>
  <si>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</si>
  <si>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</si>
  <si>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</si>
  <si>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</si>
  <si>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</si>
  <si>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</si>
  <si>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część 30</t>
  </si>
  <si>
    <t>część 31</t>
  </si>
  <si>
    <t>część 32</t>
  </si>
  <si>
    <t>Dotyczy części 20 (poz. 23), 29: Oświadczamy, że oferowane przez nas wyroby medyczne są dopuszczone do obrotu i używania na terenie Polski na zasadach określonych w ustawie o wyrobach medycznych oraz rozporządzeniu Parlamentu Europejskiego i Rady (UE) 2017/745 z dnia 5 kwietnia 2017 r. (MDR). Jednocześnie oświadczamy, że na każdorazowe wezwanie Zamawiającego przedstawimy dokumenty dopuszczające do obrotu i używania na terenie Polski. (dotyczy wykonawców oferujących wyroby medyczne).</t>
  </si>
  <si>
    <t>Dotyczy części 20 (poz. 26): Oświadczamy, że oferowane przez nas  kosmetyki są dopuszczone do obrotu na terenie Polski na zasadach określonych w ustawie o produktach kosmetycznych z dnia 4 października 2018 r. Jednocześnie oświadczamy, że na każdorazowe wezwanie Zamawiającego przedstawimy dokumenty dopuszczające do obrotu na terenie Polski. (dotyczy wykonawców oferujących kosmetyki)</t>
  </si>
  <si>
    <t>Dotyczy części 20 (poz. 22, 24-25), 30-31, 32 (poz. 1-10, 12): Oświadczamy, że oferowane przez nas dietetyczne środki spożywcze specjalnego przeznaczenia medycznego są dopuszczone do obrotu na terenie Polski na zasadach określonych w ustawie o bezpieczeństwie żywności i żywienia z dnia 25 sierpnia 2006 r. Jednocześnie oświadczamy, że na każdorazowe wezwanie Zamawiającego przedstawimy dokumenty dopuszczające do obrotu na terenie Polski. (dotyczy wykonawców oferujących dietetyczne środki spożywcze specjalnego przeznaczenia medycznego)</t>
  </si>
  <si>
    <t>Dotyczy części 32 (poz.11): Oświadczamy, że oferowane przez nas suplementy diety są dopuszczone do obrotu na terenie Polski na zasadach określonych w ustawie o bezpieczeństwie żywności i żywienia z dnia 25 sierpnia 2006 r. . Jednocześnie oświadczamy, że na każdorazowe wezwanie Zamawiającego przedstawimy dokumenty dopuszczające do obrotu na terenie Polski. (dotyczy wykonawców oferujących dietetyczne środki spożywcze specjalnego przeznaczenia medycznego)</t>
  </si>
  <si>
    <t>Oświadczamy, że zamówienie będziemy wykonywać do czasu wyczerpania kwoty wynagrodzenia umownego, nie dłużej jednak niż przez 18 miesięcy od dnia zawarcia umowy.</t>
  </si>
  <si>
    <t>Amlodipinum *</t>
  </si>
  <si>
    <t>5 mg</t>
  </si>
  <si>
    <t>stała postać doustna</t>
  </si>
  <si>
    <t>10 mg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</si>
  <si>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</si>
  <si>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</si>
  <si>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</si>
  <si>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</si>
  <si>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</si>
  <si>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</si>
  <si>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</si>
  <si>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</si>
  <si>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</si>
  <si>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*wymagany jeden podmiot odpowiedzialny</t>
  </si>
  <si>
    <t>Insulinum lisprum</t>
  </si>
  <si>
    <t>100 j.m./ml, 3 ml x 10 wkładów</t>
  </si>
  <si>
    <t>roztwór do wstrzykiwań, 10 wkładów do wstrzykiwaczy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</si>
  <si>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</si>
  <si>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</si>
  <si>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</si>
  <si>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</si>
  <si>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</si>
  <si>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</si>
  <si>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</si>
  <si>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</si>
  <si>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</si>
  <si>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</si>
  <si>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</si>
  <si>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</si>
  <si>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</si>
  <si>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Acarbosum</t>
  </si>
  <si>
    <t>50 mg</t>
  </si>
  <si>
    <t>Biperideni hydrochloridum</t>
  </si>
  <si>
    <t>2 mg</t>
  </si>
  <si>
    <t>25 mg</t>
  </si>
  <si>
    <t>75 mg</t>
  </si>
  <si>
    <t>tabl. powl. o przedł. uwalnianiu</t>
  </si>
  <si>
    <t>Azithromycinum #</t>
  </si>
  <si>
    <t>500mg</t>
  </si>
  <si>
    <t>Bromocriptini mesilas</t>
  </si>
  <si>
    <t>2,5 mg</t>
  </si>
  <si>
    <t>Zuclopenthixolum*</t>
  </si>
  <si>
    <t xml:space="preserve">Zuclopenthixoli decanoas^^ </t>
  </si>
  <si>
    <t>200 mg/ml</t>
  </si>
  <si>
    <t xml:space="preserve">roztwór do wstrz. </t>
  </si>
  <si>
    <t>Digoxinum*</t>
  </si>
  <si>
    <t>250 µg</t>
  </si>
  <si>
    <t>100 µg</t>
  </si>
  <si>
    <t>Isosorbidi mononitras</t>
  </si>
  <si>
    <t>tabl. o przedł. uwalnianiu</t>
  </si>
  <si>
    <t>Topiramatum* ^</t>
  </si>
  <si>
    <t>100mg</t>
  </si>
  <si>
    <t>Fluvoxamini maleas</t>
  </si>
  <si>
    <t xml:space="preserve">stała postać doustna, wymagane w opakowaniu dwa blistry </t>
  </si>
  <si>
    <t>Gentamicinum</t>
  </si>
  <si>
    <t>40mg/ml; 2 ml</t>
  </si>
  <si>
    <t xml:space="preserve">roztwór do wstrz. dom. i doż. oraz wlewu kropl. </t>
  </si>
  <si>
    <t>Hydroxycarbamide</t>
  </si>
  <si>
    <t>500 mg</t>
  </si>
  <si>
    <t>Ticlopidini hydrochloridum</t>
  </si>
  <si>
    <t>250 mg</t>
  </si>
  <si>
    <t>Megestroli acetas</t>
  </si>
  <si>
    <t>40 mg/ml, 240 ml</t>
  </si>
  <si>
    <t>zawiesina doustna, butelka</t>
  </si>
  <si>
    <t>Diltiazemum</t>
  </si>
  <si>
    <t>60 mg</t>
  </si>
  <si>
    <t>Acebutololum</t>
  </si>
  <si>
    <t>200mg</t>
  </si>
  <si>
    <t>Bisoprololum</t>
  </si>
  <si>
    <t>tabl. powl.</t>
  </si>
  <si>
    <t>Thiethylperazini maleatas*</t>
  </si>
  <si>
    <t>6,5 mg</t>
  </si>
  <si>
    <t xml:space="preserve">czopki doodbytnicze </t>
  </si>
  <si>
    <t xml:space="preserve">Levothyroxinum narticum * </t>
  </si>
  <si>
    <t>Hydrocortisoni acetatas</t>
  </si>
  <si>
    <t>10 mg/g; 15 g</t>
  </si>
  <si>
    <t>krem : tuba 15 g</t>
  </si>
  <si>
    <t xml:space="preserve">Levothyroxinum natricum * </t>
  </si>
  <si>
    <t>100 mcg</t>
  </si>
  <si>
    <t>30 mg</t>
  </si>
  <si>
    <t>35.</t>
  </si>
  <si>
    <t>* w przypadku takiej samej substancji czynnej wymagany jeden podmiot odpowiedzialny</t>
  </si>
  <si>
    <t>^ max 30 szt w opakowaniu</t>
  </si>
  <si>
    <t># opakowanie nie większe niż 3 szt w opakowaniu</t>
  </si>
  <si>
    <t>^^ op max 1 szt</t>
  </si>
  <si>
    <t>36.</t>
  </si>
  <si>
    <t>37.</t>
  </si>
  <si>
    <t>38.</t>
  </si>
  <si>
    <t>39.</t>
  </si>
  <si>
    <t>40.</t>
  </si>
  <si>
    <t>41.</t>
  </si>
  <si>
    <t>42.</t>
  </si>
  <si>
    <t>44.</t>
  </si>
  <si>
    <t>Epinephrinum</t>
  </si>
  <si>
    <t>1mg/ml; 1ml</t>
  </si>
  <si>
    <t xml:space="preserve">roztwór do wstrzykiwań, amp </t>
  </si>
  <si>
    <t>Atropini sulfas*</t>
  </si>
  <si>
    <t>0,5 mg/ml</t>
  </si>
  <si>
    <t>1 mg/ml</t>
  </si>
  <si>
    <t>Dopaminum</t>
  </si>
  <si>
    <t>40mg/ml, 5 ml</t>
  </si>
  <si>
    <t>Magnesii sulfas</t>
  </si>
  <si>
    <t>200 mg/ml; 10ml</t>
  </si>
  <si>
    <t>5mg/ml; 2 ml</t>
  </si>
  <si>
    <t xml:space="preserve">Midazolamum </t>
  </si>
  <si>
    <t>5 mg/ml; 1 ml</t>
  </si>
  <si>
    <t>Naloxoni hydrochloridum</t>
  </si>
  <si>
    <t>400 µg/1 ml</t>
  </si>
  <si>
    <t>Natrii chloridum</t>
  </si>
  <si>
    <t>100 mg/ml; 10 ml</t>
  </si>
  <si>
    <t>20 mg/ ml; 2 ml</t>
  </si>
  <si>
    <t>Acidum acetylsalicylicum^^</t>
  </si>
  <si>
    <t>300 mg</t>
  </si>
  <si>
    <t>Phytomenadionum</t>
  </si>
  <si>
    <t xml:space="preserve">tabl. drażowane </t>
  </si>
  <si>
    <t>Ciprofloxacinum</t>
  </si>
  <si>
    <t>Sertralinum</t>
  </si>
  <si>
    <t>Venlafaxinum*</t>
  </si>
  <si>
    <t>37,5 mg</t>
  </si>
  <si>
    <t>kapsułki lub tabl o przedłużonym uwalnianiu</t>
  </si>
  <si>
    <t xml:space="preserve">kapsułki lub tabl o przedłużonym uwalnianiu </t>
  </si>
  <si>
    <t>zawiesina doustna</t>
  </si>
  <si>
    <t>Montelucast</t>
  </si>
  <si>
    <t>Telmisartanum *</t>
  </si>
  <si>
    <t>40 mg</t>
  </si>
  <si>
    <t>80 mg</t>
  </si>
  <si>
    <t>Fentanylum</t>
  </si>
  <si>
    <t>10 mg/ ml; 1 ml</t>
  </si>
  <si>
    <t>Haloperidolum</t>
  </si>
  <si>
    <t>2 mg/ml; 10 ml</t>
  </si>
  <si>
    <t>2 mg/ml; 100 ml</t>
  </si>
  <si>
    <t>Verapamilum*</t>
  </si>
  <si>
    <t>tabl. powl. lub tabl. drażowane</t>
  </si>
  <si>
    <t>Antazolinum</t>
  </si>
  <si>
    <t>50mg/ml; 2 ml</t>
  </si>
  <si>
    <t>Trimebutinum</t>
  </si>
  <si>
    <t>Aqua pro iniectione</t>
  </si>
  <si>
    <t>10 ml</t>
  </si>
  <si>
    <t>Buprenorphinum*</t>
  </si>
  <si>
    <t>0,2 mg</t>
  </si>
  <si>
    <t xml:space="preserve">tabl. podjęzykowe </t>
  </si>
  <si>
    <t>0,4 mg</t>
  </si>
  <si>
    <t>Diazepamum</t>
  </si>
  <si>
    <t>5 mg/ml; 2 ml</t>
  </si>
  <si>
    <t>Lidocaini hydrochloridum*</t>
  </si>
  <si>
    <t>(10 mg/ml) 2 ml</t>
  </si>
  <si>
    <t>Lidocaini hydrochloridum *</t>
  </si>
  <si>
    <t>10 mg / ml, 20 ml</t>
  </si>
  <si>
    <t>20 mg / ml, 2 ml</t>
  </si>
  <si>
    <t xml:space="preserve">Lorazepamum </t>
  </si>
  <si>
    <t>4mg/1 ml</t>
  </si>
  <si>
    <t>amp</t>
  </si>
  <si>
    <t>Natrii hydrocarbonas</t>
  </si>
  <si>
    <t>84 mg/ml, 20ml</t>
  </si>
  <si>
    <t>roztwór do wstrzykiwań dożylnych, amp</t>
  </si>
  <si>
    <t>Pilocarpini hydrochloridum</t>
  </si>
  <si>
    <t xml:space="preserve">krople do oczu, roztwór </t>
  </si>
  <si>
    <t>* wymagany jeden podmiot odpowiedzialny w przypadku tej samej substancji czynnej</t>
  </si>
  <si>
    <t>^^ Max 30 szt w opakowaniu</t>
  </si>
  <si>
    <t>Amiodaronum</t>
  </si>
  <si>
    <t>200 mg</t>
  </si>
  <si>
    <t>stała postać doustna^</t>
  </si>
  <si>
    <t>^ wymagana postać podzielna np. z rowkiem dzielącym zgodnie z CHPL</t>
  </si>
  <si>
    <t>Ganciclovirum</t>
  </si>
  <si>
    <t>Postać/
Opakowanie</t>
  </si>
  <si>
    <t>Vancomycinum*</t>
  </si>
  <si>
    <t>1 g</t>
  </si>
  <si>
    <t>Vancomycinum*^</t>
  </si>
  <si>
    <t>Ciprofloxacinum* **</t>
  </si>
  <si>
    <t>100mg/ 50 ml</t>
  </si>
  <si>
    <t xml:space="preserve"> 200mg/100 ml</t>
  </si>
  <si>
    <t xml:space="preserve"> 400mg/200 ml</t>
  </si>
  <si>
    <t>** wymagane opakowanie zbiorcze, po min. 20 butelek</t>
  </si>
  <si>
    <t>Iohexolum *</t>
  </si>
  <si>
    <t>647 mg/ml, 50 ml</t>
  </si>
  <si>
    <t>roztwór do wstrzykiwań, butel.</t>
  </si>
  <si>
    <t>Iohexolum*</t>
  </si>
  <si>
    <t>647 mg/ml, 20 ml</t>
  </si>
  <si>
    <t>roztwór do wstrzykiwań, fiol.</t>
  </si>
  <si>
    <t>755 mg/ml, 50 ml</t>
  </si>
  <si>
    <t>755 mg/ml, 100 ml</t>
  </si>
  <si>
    <t>755 mg/ml, 500 ml</t>
  </si>
  <si>
    <t>Acidum gadotericum*</t>
  </si>
  <si>
    <t>0,5 mmol/ml; 10 ml</t>
  </si>
  <si>
    <t xml:space="preserve">roztwór do wstrzykiwań; 10 fiolek </t>
  </si>
  <si>
    <t>0,5 mmol/ml; 15 ml</t>
  </si>
  <si>
    <t>0,5 mmol/ml; 20 ml</t>
  </si>
  <si>
    <t>0,5 mmol/ml; 50 ml</t>
  </si>
  <si>
    <t>roztwór do wstrzykiwań; 10 butelek</t>
  </si>
  <si>
    <t>Iodixanolum*</t>
  </si>
  <si>
    <t>652 mg/ml; 100ml</t>
  </si>
  <si>
    <t>652 mg/ml; 200ml</t>
  </si>
  <si>
    <t>652 mg/ml; 500ml</t>
  </si>
  <si>
    <t>Paracetamolum</t>
  </si>
  <si>
    <t>10 mg/1ml; 10 ml</t>
  </si>
  <si>
    <t>roztwór do inf., mini plasco</t>
  </si>
  <si>
    <t xml:space="preserve">Ilość sztuk </t>
  </si>
  <si>
    <t>Ioversolum*</t>
  </si>
  <si>
    <t>roztwór do wstrzykiwań lub wlewu dożylnego, butelka</t>
  </si>
  <si>
    <t>Fluoresceinum</t>
  </si>
  <si>
    <t>roztwór do wstrz., amp.</t>
  </si>
  <si>
    <t>Metyraponum</t>
  </si>
  <si>
    <t>kapsułki miękkie</t>
  </si>
  <si>
    <t>Kalii chloridum</t>
  </si>
  <si>
    <t xml:space="preserve">315 lub 391 mg K+ </t>
  </si>
  <si>
    <t>tabl. lub kaps. o przedł. uwalnianiu</t>
  </si>
  <si>
    <t xml:space="preserve">315  K+ </t>
  </si>
  <si>
    <t>kaps. o przedł. uwalnianiu ^^^</t>
  </si>
  <si>
    <t>^^^ postać mogąca ulec dekompozycji do podania do zgłebnika dojelitowego przez pompę</t>
  </si>
  <si>
    <t>Amiodaroni hydrochloridum</t>
  </si>
  <si>
    <t>50mg/ml; 3ml</t>
  </si>
  <si>
    <t>roztwór do wstrzykiwań, amp.</t>
  </si>
  <si>
    <t>Darbepoetin alfa</t>
  </si>
  <si>
    <t>Do zakupu dawki:
10, 20, 30, 40, 50, 60 mcg</t>
  </si>
  <si>
    <t>roztwór do wstrz., amp-strzyk.</t>
  </si>
  <si>
    <t>Dapagliflozinum *</t>
  </si>
  <si>
    <t xml:space="preserve">stała postać  doustna </t>
  </si>
  <si>
    <t xml:space="preserve"> *wymagany jeden podmiot odpowiedzialny w przypadku jednej substancji czynnej</t>
  </si>
  <si>
    <t>Allantoinum</t>
  </si>
  <si>
    <t>Povidonum iodinatum</t>
  </si>
  <si>
    <t>Glyceroli suppositoria*</t>
  </si>
  <si>
    <t>czopki</t>
  </si>
  <si>
    <t>2 g</t>
  </si>
  <si>
    <t>MICONAZOLUM SL W-D 2%</t>
  </si>
  <si>
    <t>40 g</t>
  </si>
  <si>
    <t>żel doustny</t>
  </si>
  <si>
    <t>834 mg/ml; 100 g</t>
  </si>
  <si>
    <t xml:space="preserve">płyn do stos. na skórę </t>
  </si>
  <si>
    <t>Mebeverini hydrochloridum</t>
  </si>
  <si>
    <t>135 mg</t>
  </si>
  <si>
    <t>Ambroxolum</t>
  </si>
  <si>
    <t>Clomethiazoli edisylatas</t>
  </si>
  <si>
    <t>400 mg</t>
  </si>
  <si>
    <t>500mg+20 000j.m</t>
  </si>
  <si>
    <t>globulki</t>
  </si>
  <si>
    <t>maść dopochwowa</t>
  </si>
  <si>
    <t>Tropicamidum + Phenylephrini hydrochloridum +Lidocaini hydrochloridum</t>
  </si>
  <si>
    <t>Neomycinum</t>
  </si>
  <si>
    <t>5 mg/g; 3 g</t>
  </si>
  <si>
    <t>maść do oczu: tuba 3 g</t>
  </si>
  <si>
    <t>Nystatinum</t>
  </si>
  <si>
    <t>500 000 j.m.</t>
  </si>
  <si>
    <t>100 000 j.m.</t>
  </si>
  <si>
    <t xml:space="preserve">tabl. dopochwowe </t>
  </si>
  <si>
    <t>Sulfasalazinum</t>
  </si>
  <si>
    <t xml:space="preserve">tabl. powl. EN </t>
  </si>
  <si>
    <t>Tobramycinum</t>
  </si>
  <si>
    <t>3 mg/g; 3,5 g</t>
  </si>
  <si>
    <t>maść do oczu</t>
  </si>
  <si>
    <t>Thiaminum</t>
  </si>
  <si>
    <t>25mg</t>
  </si>
  <si>
    <t>Pirofosforan żelaza</t>
  </si>
  <si>
    <t>7 mg</t>
  </si>
  <si>
    <t xml:space="preserve">saszetki </t>
  </si>
  <si>
    <t>4% Dimetikon+ Cyklometikon</t>
  </si>
  <si>
    <t>100 ml</t>
  </si>
  <si>
    <t>roztwór przeciw wszawicy</t>
  </si>
  <si>
    <t>Bifidobacterium lactis + Lactobacillus acidophilus + Lactobacillus delbrueckii subsp. bulgaricus</t>
  </si>
  <si>
    <t>1 kaps. zawiera 1,6 mld bakterii kwasu mlekowego (w stosunku 43,75% :43,75% :12,5%)</t>
  </si>
  <si>
    <t>Żelazo elementarne, olej MCT (Medium Chain Triglycerides – średniołańcuchowe triglicerydy)</t>
  </si>
  <si>
    <t>10 mg/ml; 50 ml</t>
  </si>
  <si>
    <t>zawiesina</t>
  </si>
  <si>
    <t>Pianka oczyszczająca do skóry, nie wymaga użycia wody, pH 5,5; Zawiera: panthenol oraz kreatynę; nie zawiera parabenów i fenoksyetanolu</t>
  </si>
  <si>
    <t xml:space="preserve"> 400 ml</t>
  </si>
  <si>
    <t>pianka oczyszczająca</t>
  </si>
  <si>
    <t>^ opakowanie nie większe niż 5 szt</t>
  </si>
  <si>
    <t>^^ max 50 szt w opakowaniu</t>
  </si>
  <si>
    <t xml:space="preserve">Midodrin </t>
  </si>
  <si>
    <t>2,5mg</t>
  </si>
  <si>
    <t>Deferoxaminum</t>
  </si>
  <si>
    <t>Fibrinogenum humanum*</t>
  </si>
  <si>
    <t>1g</t>
  </si>
  <si>
    <t>*wymagane aby oferowany produkt zawierał wskazanie do leczenia ciężkiego krwotoku u pacjentów z nabytą hipofibrynogenemią - informacja zawarta w CHPL</t>
  </si>
  <si>
    <t>Postać / opakowanie</t>
  </si>
  <si>
    <t>Ilość sztuk</t>
  </si>
  <si>
    <t>Mycophenolate mofetil *</t>
  </si>
  <si>
    <t>proszek do sporz. koncentratu do przyg. roztw. do infuzji, fiol.</t>
  </si>
  <si>
    <t>kapsułki twarde</t>
  </si>
  <si>
    <t>tabletki</t>
  </si>
  <si>
    <t>1g/5 ml, 175  ml</t>
  </si>
  <si>
    <t xml:space="preserve">butelka, zawiesina, proszek do sporządzania zawiesiny doustnej </t>
  </si>
  <si>
    <t>* wymagany jeden podmiot odpowiedzialny</t>
  </si>
  <si>
    <t>Płyn wieloelektrolitowy 1000 ml roztworu zawiera: Natrii chloridum -5,75g; Natrii acetas trihydricus - 4,62g; Natrii citras dihydricus - 0,90g; Calcii chloridum dihydricum -0,26g; Kalii chloridum -0,38g; Magnesii chloridum heksahydricum-0,20g*</t>
  </si>
  <si>
    <t>500 ml</t>
  </si>
  <si>
    <t>Butelka stojąca z tworzywa sztucznego z dwoma niezależnymiportami podawczymi</t>
  </si>
  <si>
    <t>1000 ml</t>
  </si>
  <si>
    <t>Ajmaline*</t>
  </si>
  <si>
    <t>0,05g/10ml</t>
  </si>
  <si>
    <t>amp.</t>
  </si>
  <si>
    <t>Procarbazine*</t>
  </si>
  <si>
    <t>kaps</t>
  </si>
  <si>
    <t>Diazoxide*</t>
  </si>
  <si>
    <t>kaps.</t>
  </si>
  <si>
    <t>* import docelowy</t>
  </si>
  <si>
    <t>Dipyridamole*</t>
  </si>
  <si>
    <t>0,01g/2 ml</t>
  </si>
  <si>
    <t>Thiaminum*</t>
  </si>
  <si>
    <t>100mg/2ml</t>
  </si>
  <si>
    <t>roztwór do wstrz. dożylnych</t>
  </si>
  <si>
    <t>* czasowe dopuszczenie lub import docelowy</t>
  </si>
  <si>
    <t>kompleks na bazie dwutlenku tytanu kowalencyjnie związanego z jednowartościowymi jonami srebra, kaolin medyczny, Kwas hialuranowy</t>
  </si>
  <si>
    <t>125ml</t>
  </si>
  <si>
    <t>suchy spray w proszku</t>
  </si>
  <si>
    <t>Modyfik. mleko w proszku przeznaczone dla niemowląt od urodzenia z tendencją do ulewań po posiłkach. Zawiera mączkę z ziaren chlebowca świętojańskiego. Zawiera dodatek wielonienasyconych kwasów tłuszczowych.</t>
  </si>
  <si>
    <t xml:space="preserve">proszek; 400 g; </t>
  </si>
  <si>
    <t>Suplement białka zawiera hydrolizat białka serwatkowego i hydrolizat białka kazeiny w stosunku 50:50. Wartość odżywcza na 100 g proszku: 338 kcal, białko 82,1 g, węglowodany 2,2 g, w tym laktoza 1,3 g, tłuszcz 0,1 g, błonnik 0 g, składniki mineralne</t>
  </si>
  <si>
    <t>saszetka 1g</t>
  </si>
  <si>
    <t>proszek, saszetka; suplement białka</t>
  </si>
  <si>
    <t>butelka; 200ml</t>
  </si>
  <si>
    <t>Maltodekstryna, guma ksantanowa, guma guar; nie zawiera: glutenu i laktozy</t>
  </si>
  <si>
    <t>proszek, 175 g</t>
  </si>
  <si>
    <t>Dieta beztłuszczowa, hiperkaloryczna (1,5 kcal/ml) bogatobiałkowa stosowana jedynie jako uzupełnienie diety u chorych z zapaleniem trzustki i zaleceniach diety niskotłuszczowej, oparta na białku serwatkowym, bezresztkowa, bezglutenowa, klinicznie wolna od laktozy, o niskiej zawartości sodu i fosforanów, żródłem węglowodanów są wolno wchłaniane maltodekstryny i sacharoza.</t>
  </si>
  <si>
    <t>100 ml: wartość energetyczna:635 kJ/150 kcal; białko 3,9 g, węglowodany 33,5 g, tłuszcz 0 g; błonnik 0 g składniki mineralne, pierwiastki śladowe,  witaminy, cholina 69 mg; o smaku truskawkowym i jabłkowym</t>
  </si>
  <si>
    <t>Dieta kompletna w płynie, polimeryczna, hiperkaloryczna (2,4 kcal/ml), zawartość białka 0,14 g/ml, źródłem białka są kazeina i serwatka, bezresztkowa, bezglutenowa, o niskiej zawartości tłuszczu (do 35%), zawierająca wyłącznie tłuszcze LCT.  Wskazany przy braku apetytu, zaburzeniach żucia i połykania oraz do postępowania żywieniowego u pacjentów onkologicznych</t>
  </si>
  <si>
    <t>Na 100 ml: wartość energetyczna 245 kcal, białko14,6 g ; węglowodany 25,1 g, w tym: cukry 13,7 g; laktoza 0,3g; tłuszcz9,6 g , w tym kwasy nasycone 0,9g; błonnik pokarmowy 0g; witaminy; składniki mineralne, cholina 99,4 mg, 570 mOsmol/l; do zakupu o smaku truskawkowym, waniliowym, mokka, owoce leśne, neutralny, rozgrzewającym owoców tropikalnych i imbiru oraz rześki smak czerwonych owoców</t>
  </si>
  <si>
    <t>butelka plastikowa: płyn 125 ml.</t>
  </si>
  <si>
    <t>Produkt o niskim indeksie glikemicznym, hiperkaloryczny, bogatobiałkowy (mieszanina białka sojowego i kazeiny) z błonnikiem  (rozpuszczalny  i nierozpuszczalny) o obniżonym współczynniku  oddechowym (powyżej 46% energii z tłuszczu), z olejem rybim. Nie zawiera laktozy, fruktozy</t>
  </si>
  <si>
    <t>1,5 kcal/ml, białko7,7g/100 ml, błonnik 1,5g/100 ml, osmolarności 395 mOsmol/l</t>
  </si>
  <si>
    <t>1000 ml, butelka</t>
  </si>
  <si>
    <t>Białko 1,3 g/100 ml. Tł. 3,4 g/100 ml (w tym DHA 16,5 mg/100 ml). Węglowodany 7,3 g/100 ml (w tym laktoza). Błonnik pokarmowy 0,7 g/100 ml. Skł. min. Witaminy. Zawiera nukleotydy, taurynę, cholinę, inozytol, L-karnitynę. 66 kcal/100 ml (275 kJ/100 ml).;
produkt bezglutenowy</t>
  </si>
  <si>
    <t>70 ml</t>
  </si>
  <si>
    <t>Modyfikowane mleko początkowe dla niemowląt od urodzenia, plastikowa buteleczka</t>
  </si>
  <si>
    <t>Hipoalergiczny preparat dietetyczno-leczniczy stosowany w profilaktyce, diagnostyce i leczeniu alergii na białka pokarmowe, przeznaczony dla niemowląt od urodzenia. Źródłem białka jest hydrolizat serwatki o znacznym stopniu hydrolizy. Zawiera wyłącznie tłuszcz roślinny</t>
  </si>
  <si>
    <t>Dieta normalizująca glikemię, kompletna, normokaloryczna (1 kcal/ml), bogatoresztkowa o niskiej zawartości węglowodanów, o wysokiej zawartości jednonienasyconych kwasów tłuszczowych i przeciwutleniaczy; zawiera unikalną mieszaninę błonnika. Klinicznie wolna od laktozy, bezglutenowa.</t>
  </si>
  <si>
    <t>100 ml diety zawiera 4,3 g białka, 4,2 g tłuszczów, 11,3 g węglowodanów; witaminy, skladniki mineralne, 37 mg choliny oraz 1,5 g błonnika. Wartość energetyczna 100 ml: 435 kJ (103 kcal). Osmolarność: 300 mOsm/l.</t>
  </si>
  <si>
    <t>Dieta kompletna, wysokobiałkowa, bogatoresztkowa, hiperkaloryczna (1,28 kcal/ml), kazeina maltodekstryny, tłuszcze wyłącznie LCT, klinicznie wolna od laktozy, bezglutenowa.</t>
  </si>
  <si>
    <t>100 ml płynu zawiera: 7,5 g białka;15,4 g węglowodanów; 3,7g tłuszczu; składniki mineralne i witaminy oraz 46 mg choliny; 128 kcal; 270 mOsm/l</t>
  </si>
  <si>
    <t>Dieta w niedożywieniu związanym z chorobą. Wskazanie do refundacji: mukowiscydoza. Do zakupu smaki: wainiliowy i truskawowy</t>
  </si>
  <si>
    <t>Wartości odżywcze Jednostka 100 g 300 ml (1 butelka), Wartość energetyczna w 100 g kJ/kcal 1010/240, Białko g 9,6  ; Tłuszcz w tym: g 9,3; Kwasy nasycone g 0,9  ; Węglowodany w tym:) g 29,7 ; Cukry g 15 ; Laktoza g &lt;0,5 ; Błonnik g 0;woda, syrop glukozowy, białka mleka krowiego, oleje roślinne (olej rzepakowy, olej słonecznikowy), mleczan potasu, emulgator (lecytyna sojowa), wodorofosforan magnezu, aromat, chlorek choliny, cytrynian potasu, barwnik (kwas karminowy), cytrynian sodu, L-askorbinian sodu, chlorek sodu, chlorek potasu, mleczan żelaza (ll), nlkotynamid, siarczan cynku, octan DL-alfa-tokoferylu, octan retinylu, glukonian miedzi (ll), selenian(IV) sodu, siarczan manganu, D-pantotenian wapnia, chlorek chromu (lll), D-biotyna, cholekalcyferol, chlorowodorek tiaminy, kwas pteroilomonoglutaminowy. chlorowodorek pirydoksyny, molibdenian(VI) sodu, ryboflawina, fluorek sodu, jodek potasu, fitomenadion, cyjanokobalamina.</t>
  </si>
  <si>
    <t xml:space="preserve">butelka 300 ml </t>
  </si>
  <si>
    <t xml:space="preserve">Dieta dla niemowląt od urodzenia i małych dzieci do 18 miesiąca życia (lub do 9 kg).Wysokoenergetyczna dla niemowląt (1 kcal/ ml), bogatobiałkowa (serwatka i kazeina w proporcjach 60:40), % energii z białka:10,3%; z dodatkiem LC PUFA (w tym DHA i AA), nukleotydów 3,6 mg/100ml, a także oligosacharydów prebiotycznych scGOS/lcFOS 9:1, które są źródłem błonnika w ilości 0,6 g/100 ml, nie zawiera glutenu,  do podaży przez zgłębnik i do karmienia z butelki
</t>
  </si>
  <si>
    <t>100 ml zawiera: 2,6g białka; 10,3 g węglowodanów; 5,36g tłuszcze,  skł. mineralne., witaminy, nukleotydy; wartość energetyczna  101 kcal.Osmolarność nie wyżej niż 305 mOsm/L mOsmol/l; 125 ml</t>
  </si>
  <si>
    <t>płyn, butelka, 125 ml;</t>
  </si>
  <si>
    <t>Modyfikowane mleko początkowe dla niemowląt przedwcześnie urodzonych z małą masą ciała</t>
  </si>
  <si>
    <t>Mleko początkowe przeznaczone dla niemowląt od urodzenia, w proszku. Kompletna kompozycja składników odżywczych, zawiera oligosacharydy prebiotyczne scGOS/lcFOS w stosunku 9:1 w ilości 0,8 g/100 ml, HMO 2’FL, postbiotyki, w tym HMO 3’GL, 5,1 g laktozy, β-palmitynian, DHA 20 mg/100 ml, AA 20 mg/100 ml, ALA 68,7 mg/100 ml, witaminy, składniki mineralne, zawartość białka 2,7 g/100 ml, żelazo 1,6 mg/100 ml, nukleotydy 3,4 mg/100 ml</t>
  </si>
  <si>
    <t>płyn, plastikowa buteleczka, 70 ml</t>
  </si>
  <si>
    <t>Dieta kompletna, wysokoenergetyczna, peptydowa dla niemowląt od urodzenia i małych dzieci do 18 miesiąca życia lub o masie ciała do 9 kg do podawania przez zgłębnik, przetokę odżywczą lub doustnie</t>
  </si>
  <si>
    <t xml:space="preserve">1 kcal/ml; białko 2,6 g/100 ml; 100% białka w postaci hydrolizatu serwatki; 50% MCT i 50% LCT; maltodekstryny, dieta bezresztkowa, bezglutenowa, 295 mOsmol/l
</t>
  </si>
  <si>
    <t>płyn, butelka, 200 ml</t>
  </si>
  <si>
    <t xml:space="preserve">Kompletna pod względem odżywczym, normokaloryczna i normobiałkowa płynna dieta peptydowa, bogata w kw. tłuszczowe MCT, do podawania doustnie lub przez zgłębnik </t>
  </si>
  <si>
    <t>100 ml białka 4 g; węglowodany 12,7 g; tłuszcze 3,7 gw tym MCT (70%) 2,6 g kw. omega-3 0,06 g; Cholina 21 mg;  wartość energetyczna 421 kJ; neutral</t>
  </si>
  <si>
    <t>1 saszetka zawiera 5 g L-glutaminy; w 100g zawarte jest: 1700kJ/400kcal; Białko 100g; L-glutamina 100g; Węglowodany 0g;Tłuszcz 0g</t>
  </si>
  <si>
    <t xml:space="preserve">proszek, saszetki </t>
  </si>
  <si>
    <t>Dieta kompletna pod względem odżywczym immunożywienie, podawanie doustne</t>
  </si>
  <si>
    <t>100 ml białka 7,6 g; węglowodany 18,9 g; tłuszcze 3,9 g w tym MCT 1,1 g kw. omega-3 0,6 g; Cholina 38 mg;  wartość energetyczna 606 kJ;</t>
  </si>
  <si>
    <t>płyn, 237 ml  o smaku wanilii i owoców tropikalnych</t>
  </si>
  <si>
    <t xml:space="preserve">Dieta kompletna pod względem odżywczym immunożywienie, zawiera kw. tłuszczowe omega-3, argininę i nukleotydy, do podawania doustnie lub przez zgłębnik. </t>
  </si>
  <si>
    <t xml:space="preserve">100 ml: białka5,6 g w tym arginina 1,3 g; węglowodany 13,4 g; tłuszcze 2,8 g w tym MCT 0,61 g, kw. omega-3 0,33 g; cholina 27 mg; wartość energetyczna 427 kJ </t>
  </si>
  <si>
    <t>Dieta kompletna pod względem odżywczym, wysokobiałkowa, oparta na białku serwatkowym, niskowęglowodanowa.  Zawiera witaminy, składniki mineralne, L-karnitynę, taurynę. Przeznaczona do podawania dojelitowego.  Produkt bezglutenowy.</t>
  </si>
  <si>
    <t xml:space="preserve"> w 100 ml płynu: tłuszcz - 3,7 g, w tym: nasycone kw. tłuszczowe - 2,2 g; MCT - 1,8 g; jednonienasycone kw. tłuszczowe - 0,58 g; wielonienasycone kw. tłuszczowe - 0,49 g; węglowodany - 7,3 g; błonnik - 0 g; białko - 9,3 g; 420 kJ  (100 kcal),  278 mOsm/l
</t>
  </si>
  <si>
    <t>500 ml, butelka</t>
  </si>
  <si>
    <t>Wartość odżywcza   100ml 200ml; Wartość energetyczna kJ/kcal 637.5/150 1275/300; Tłuszcz (0%kcal) g 0 w tym: kw. tłuszczowe nasycone g 0, Węglowodany (87% kcal) g 32,5 65 w tym: cukry g 7,2 14,4; laktoza g &lt;0,5 ; Białko (13% kcal) g 5,0 10; Sól g &lt;0,037 ; Sód mg &lt;15; Zawartość wody g/100ml 75; Osmolarność mOsm/l 615</t>
  </si>
  <si>
    <t xml:space="preserve">butelka 200 ml </t>
  </si>
  <si>
    <t>Kompletny pod względem odżywczym produkt wysokoenergetyczny (2,0kcal/ml) i wysokobiałkowy *</t>
  </si>
  <si>
    <t>Wartość odżywcza w 100 ml białko 9g, węglowodany 21,4g; tłuszcze 8,7g w tym wielonienasycone 2,3g; witaminy i minerały</t>
  </si>
  <si>
    <t>płyn o smaku waniliowym i morelowym; 200 ml</t>
  </si>
  <si>
    <t>Dieta kompletna pod względem odżywczym doustna dieta wysokobiałkowa;  1,25 kcal/ml *</t>
  </si>
  <si>
    <t>Wartość odżywcza w 100 ml białko 9,4 g, węglowodany 14 g; tłuszcze 3,5 g; witaminy i minerały</t>
  </si>
  <si>
    <t>Dieta kompletna pod względem odżywczym, wysokoenergetyczna (2,0kcal/ml) i wysokobiałkowy z dodatkiem błonnika *</t>
  </si>
  <si>
    <t>Wartość odżywcza w 100 ml białko 9 g, węglowodany 20 g; tłuszcze 8,7 g w tym wielonienasycone 2,3g, błonnik 2,5g; witaminy i minerały</t>
  </si>
  <si>
    <t>Dieta peptydowa, normobiałkowa,kompletna pod względem odżywczym, wysokoenergetyczna (2 kcal/ml), zawierająca 70% tłuszczu w postaci MCT</t>
  </si>
  <si>
    <t>Białko: częściowo hydrolizowane białko serwatkowe 9,4 g/100 ml. Tłuszcz: 6,5 g/100 ml( w tym MCT 3,4 g/100 ml, omega-3- 360 mg/100 ml), węglowodany: 14 g/100 ml. Odpowiedni dla osób dorosłych. Osmolarność 425mOsm/l.</t>
  </si>
  <si>
    <t>wzmacniacz mleka kobiecego dla wczesniaków
oraz niemowlat o małej masie urodzeniowej</t>
  </si>
  <si>
    <t>galaktooligosacharydy (GOS) (z mleka), fruktooligosacharydy (FOS).</t>
  </si>
  <si>
    <t>1 saszetka zawiera:
Błonnik: 1,55 g w tym:
GOS 1,4 g
FOS 0,15 g</t>
  </si>
  <si>
    <t>Koncentrat białka w proszku, żywność specjalnego przeznaczenia medycznego dla pacjentów niedożywionych lub zagrożonych rozwojem niedożywienia, o zwiększonym zapotrzebowaniu na białko</t>
  </si>
  <si>
    <t xml:space="preserve">Ilość </t>
  </si>
  <si>
    <t>opakowań</t>
  </si>
  <si>
    <t>Amitriptylini hydrochloridum*</t>
  </si>
  <si>
    <t>Clomipramini hydrochloridum*</t>
  </si>
  <si>
    <t>Sulfamethoxazolum + Trimethoprimum</t>
  </si>
  <si>
    <t>Papaverinum hydrochloricum</t>
  </si>
  <si>
    <t>Amiloridum + Hydrochlorothiazidum</t>
  </si>
  <si>
    <t>(80 mg + 16 mg)/ml; 5 ml</t>
  </si>
  <si>
    <t>(200 mg + 40 mg) /5 ml; 100 ml</t>
  </si>
  <si>
    <t>5 mg + 50 mg</t>
  </si>
  <si>
    <t>50 mcg/ml; 2 ml</t>
  </si>
  <si>
    <t>1 mg/ml; 4 ml</t>
  </si>
  <si>
    <t>1 mg/1ml; 1 ml</t>
  </si>
  <si>
    <t>20 mg/ml; 10ml (2 x 5ml)</t>
  </si>
  <si>
    <t>roztwór do wstrzykiwań</t>
  </si>
  <si>
    <t>krople doustne, roztwór; butel. 100 ml</t>
  </si>
  <si>
    <t>opakowań a 10ml (2x5 ml)</t>
  </si>
  <si>
    <t>roztwór do wstrzykiwań, butelka</t>
  </si>
  <si>
    <t>636 mg/ml, 500ml</t>
  </si>
  <si>
    <t>636 mg/ml, 100 ml</t>
  </si>
  <si>
    <t>741 mg/ml, 100 ml</t>
  </si>
  <si>
    <t>741 mg/ml, 500 ml</t>
  </si>
  <si>
    <t>741 mg/ml, 50 ml</t>
  </si>
  <si>
    <t>100 mg/ml; 5 ml</t>
  </si>
  <si>
    <t>dawek a 10mcg</t>
  </si>
  <si>
    <t>Oferowana ilość dawek a 10mcg</t>
  </si>
  <si>
    <t>Cena brutto # jednej dawki a 10mcg</t>
  </si>
  <si>
    <t>Dla dawki 10 mcg:
Nazwa handlowa:
Dawka: 
Postać / Opakowanie:
Dla dawki 20 mcg:
Nazwa handlowa:
Dawka: 
Postać / Opakowanie:
Dla dawki 30 mcg:
Nazwa handlowa:
Dawka: 
Postać / Opakowanie:
Dla dawki 40 mcg:
Nazwa handlowa:
Dawka: 
Postać / Opakowanie:
Dla dawki 50 mcg:
Nazwa handlowa:
Dawka: 
Postać / Opakowanie:
Dla dawki 60 mcg:
Nazwa handlowa:
Dawka: 
Postać / Opakowanie:</t>
  </si>
  <si>
    <t xml:space="preserve">Dla dawki 10 mcg:
Dla dawki 20 mcg:
Dla dawki 30 mcg:
Dla dawki 40 mcg:
Dla dawki 50 mcg:
Dla dawki 60 mcg:
</t>
  </si>
  <si>
    <t>Delphini consolidae tinctura</t>
  </si>
  <si>
    <t>Magnesii hydroaspartas + Pyridoxini hydrochloridum</t>
  </si>
  <si>
    <t>Nifuratelum + Nystatinum</t>
  </si>
  <si>
    <t>20 mg/g; 30 g</t>
  </si>
  <si>
    <t>(100 mg/g); 100 g</t>
  </si>
  <si>
    <t>70 mg Mg2+ + 5 mg</t>
  </si>
  <si>
    <t>(100 mg + 40000j.m.)/g; 30g</t>
  </si>
  <si>
    <t>maść; tuba 30 g</t>
  </si>
  <si>
    <t>maść; tuba 100 g</t>
  </si>
  <si>
    <t>(0,2mg + 3,1mg + 10mg)/ml; 0,6 ml</t>
  </si>
  <si>
    <t>proszek do sporządzania roztworu do wstrzykiwań lub infuzji; fiol</t>
  </si>
  <si>
    <t xml:space="preserve"> Kompletna pod względem odżywczym dieta o wysokiej zawartości białka i niskim indeksie glikemicznym. Zawiera cukry i substancję słodzącą.  Wartość odżywcza w 100ml: białko 4,9g, węglowodany 11,5g, tłuszcze 3,8g; witaminy i minerały</t>
  </si>
  <si>
    <t>100ml:  438 kJ / 104 kcal; białko: 4,9g, węglowodany:11,5g, tłuszcze: 3,8g; składniki mineralne i pierwiastki śladowe; karotenoidy, cholina; osmolarność: 365mOsmol/l; o smaku truskawkowym i waniliowym</t>
  </si>
  <si>
    <t>Dla smaku truskawkowego:
Nazwa handlowa:
Dawka: 
Postać / Opakowanie:
Dla smaku waniliowego:
Nazwa handlowa:
Dawka: 
Postać / Opakowanie:</t>
  </si>
  <si>
    <t xml:space="preserve">Dla smaku truskawkowego:
Dla smaku waniliowego:
</t>
  </si>
  <si>
    <t>100g: 1230kJ/290 kcal, tłuszcz 0g, węglowodany 57,6g; błonnik 28,0g, białko 0,8g</t>
  </si>
  <si>
    <t>butelka plastikowa; płyn 200ml</t>
  </si>
  <si>
    <t>białko 1,3 g/100 ml. Tłuszcz 3,4 g/100 ml( nasycone kwasy tłuszczowe1,5g / 100 ml, Jednonienasycone kwasy tłuszczowe 1,3g/100 ml , wielonienasycone kwasy tłuszczowe 0,6g/100 ml), Węglowodany 7,3 g/100 ml (w tym laktoza 7 g/100 ml). Składniki mineralne. Witaminy. Nukleotydy. DHA 16,6 mg/100 ml  Wzbogacony w taurynę, inozytol i cholinę. Wartość energetyczna 66 kcal/100 ml (275 kJ/100 ml). Osmolarność 260 mOsmol/l; produkt bezglutenowy</t>
  </si>
  <si>
    <t>Dla smaku truskawkowego:
Nazwa handlowa:
Dawka: 
Postać / Opakowanie:
Dla smaku jabłkowego:
Nazwa handlowa:
Dawka: 
Postać / Opakowanie:</t>
  </si>
  <si>
    <t xml:space="preserve">Dla smaku truskawkowego:
Dla smaku jabłkowego:
</t>
  </si>
  <si>
    <t>Dla smaku truskawkowego:
Nazwa handlowa:
Dawka: 
Postać / Opakowanie:
Dla smaku waniliowego:
Nazwa handlowa:
Dawka: 
Postać / Opakowanie:
Dla smaku mokka:
Nazwa handlowa:
Dawka: 
Postać / Opakowanie:
Dla smaku owoców leśnych:
Nazwa handlowa:
Dawka: 
Postać / Opakowanie:
Dla smaku neutralnego:
Nazwa handlowa:
Dawka: 
Postać / Opakowanie:
Dla smaku rozgrzewającego owoców tropikalnych i imbiru:
Nazwa handlowa:
Dawka: 
Postać / Opakowanie:
Dla smaku rześkiego czerwonych owoców:
Nazwa handlowa:
Dawka: 
Postać / Opakowanie:</t>
  </si>
  <si>
    <t xml:space="preserve">Dla smaku truskawkowego:
Dla smaku waniliowego:
Dla smaku mokka:
Dla smaku owoców leśnych:
Dla smaku neutralnego:
Dla smaku rozgrzewającego owoców tropikalnych i imbiru:
Dla smaku rześkiego czerwonych owoców:
</t>
  </si>
  <si>
    <t>proszek; puszka 400 g</t>
  </si>
  <si>
    <t>Równoważnik białka 1,6 g/100 ml (hydrolizat serwatki o znacznym stopniu hydrolizy). Tłuszcz  3,4 g /100 ml (w tym kwas linolowy  448 mg /100 ml, kwas α-linolenowy54,3 mg /100 ml, AA16,5 mg /100 ml, DHA  16,5 mg /100 ml, EPA3,6 mg /100 ml). Węglowodany 7 g/100 ml (w tym laktoza 2,9 g/100 ml), oligosacharydy prebiotyczne GOS/FOS 0,8 mg/100 ml, błonnik0,5 g /100 ml, witaminy. skł. mineralne, L-karnityna, tauryna, cholina, inozytol,  66 kcal/100 ml (280 kJ/100 ml), bez glutenu</t>
  </si>
  <si>
    <t>Doustny preparat aminokwasowy L-glutaminy w proszku, do żywienia przez zgłębnik lub żywienia doustnego. Niekompletny pod względem odżywczym; 5 g</t>
  </si>
  <si>
    <t>Dla smaku wanilii:
Nazwa handlowa:
Dawka: 
Postać / Opakowanie:
Dla smaku owoców tropikalnych:
Nazwa handlowa:
Dawka: 
Postać / Opakowanie:</t>
  </si>
  <si>
    <t xml:space="preserve">Dla smaku wanilii:
Dla smaku owoców tropikalnych:
</t>
  </si>
  <si>
    <t>Dieta do postępowania dietetycznego u pacjentów onkologicznych z zaburzeniami zmysłu smaku związanymi z radioterapią lub chemioterapią, niedożywionych lub z ryzykiem niedożywienia.woda, syrop glukozowy, białko serwatkowe (mleko), sacharoza, aromaty, barwnik (E150a), substancja przeciwpieniąca (E471). Sterylizowany UHT. Pakowany w atmosferze ochronnej. Produkt bezglutenowy.</t>
  </si>
  <si>
    <t>Dla smaku waniliowym:
Nazwa handlowa:
Dawka: 
Postać / Opakowanie:
Dla smaku morelowym:
Nazwa handlowa:
Dawka: 
Postać / Opakowanie:</t>
  </si>
  <si>
    <t xml:space="preserve">Dla smaku waniliowym:
Dla smaku morelowym:
</t>
  </si>
  <si>
    <t>płyn o smaku truskawki, moreli,  czekolady, 200 ml</t>
  </si>
  <si>
    <t>płyn o smaku owoców leśnych i kawy, 200 ml</t>
  </si>
  <si>
    <t xml:space="preserve">Dla smaku truskawki:
Dla smaku moreli:
Dla smaku czekolady:
</t>
  </si>
  <si>
    <t>Dla smaku truskawki:
Nazwa handlowa:
Dawka: 
Postać / Opakowanie:
Dla smaku moreli:
Nazwa handlowa:
Dawka: 
Postać / Opakowanie:
Dla smaku czekolady:
Nazwa handlowa:
Dawka: 
Postać / Opakowanie:</t>
  </si>
  <si>
    <t>Dla smaku owoców leśnych:
Nazwa handlowa:
Dawka: 
Postać / Opakowanie:
Dla smaku kawy:
Nazwa handlowa:
Dawka: 
Postać / Opakowanie:</t>
  </si>
  <si>
    <t xml:space="preserve">Dla smaku owoców leśnych:
Dla smaku kawy:
</t>
  </si>
  <si>
    <t xml:space="preserve">Białko: 100% hydrolizowane białko serwatkowe 9,2 g/100 ml; Tłuszcze 8,4 g/100 ml( w tym  trójglicerydy średniołańcuchowe (MCT) 5,9 g/100 ml; omega-3 160 mg/100 ml). Węglowodany: 22 g/100 ml. Odpowiedni dla osób dorosłych Osmolarność 560 mOsm/l. </t>
  </si>
  <si>
    <t>Dieta kompletna pod względem odżywczym, wysokobiałkowa, wysokoenergetyczna, bogata w omega-3 1,5 kcal/ml</t>
  </si>
  <si>
    <t xml:space="preserve">Osmolarnosc: 339 mOsm/l w 100 g produktu:
częsciowo hydrolizowane białko serwatkowe (z mleka) 36 g
węglowodany 32 g 
Tłuszcz :  18,1 g w tym:
- kwasy tłuszczowe nasycone : 12,2 g ( w tym trójglicerydy sredniołancuchowe (MCT) 10,9 g)
Kwas linolowy 838 mg
DHA 137 mg
</t>
  </si>
  <si>
    <t>proszek, opakowanie a 400 g</t>
  </si>
  <si>
    <t>100 g proszku zawiera:
białko 90 g
wapń 1400 mg
fosfor 740 mg
wartość energetyczna 371 kcal</t>
  </si>
  <si>
    <t>Doryczy poz. 1-21: Podmiot Odpowiedzialny
Dotyczy poz. 22-26: Producent</t>
  </si>
  <si>
    <t>Producent</t>
  </si>
  <si>
    <t>postać doustna , krople doustne, roztwór; butel. 10 ml</t>
  </si>
  <si>
    <t xml:space="preserve">stała postać doustna </t>
  </si>
  <si>
    <t xml:space="preserve">stała postać doustna , </t>
  </si>
  <si>
    <t xml:space="preserve">Postać / Opakowanie </t>
  </si>
  <si>
    <t>roztwór do wstrz., amp</t>
  </si>
  <si>
    <t>roztwór do wstrzykiwań; amp</t>
  </si>
  <si>
    <t>Dotyczy części 1-19, 20 (poz. 1-21), 21-25: Oświadczamy, że oferowane przez nas produkty lecznicze są dopuszczone do obrotu na terenie Polski na zasadach określonych w art. 3 lub 4 ust. 8 lub 4a ustawy prawo farmaceutyczne. Jednocześnie oświadczamy, że na każdorazowe wezwanie Zamawiającego przedstawimy dokumenty dopuszczające do obrotu na terenie Polski (dotyczy wykonawców oferujących produkty lecznicze).</t>
  </si>
  <si>
    <t>Dotyczy części 26-28 : Oświadczamy, że oferowane przez nas produkty lecznicze są dopuszczone do obrotu na terenie Polski na zasadach określonych w art.3 lub 4 ust. 1 i 2 lub art. 4 ust. 8 lub art 4a ustawy prawo farmaceutyczne. Jednocześnie oświadczamy, że na każdorazowe wezwanie Zamawiającego przedstawimy dokumenty dopuszczające do obrotu na terenie Polski (dotyczy wykonawców oferujących produkty lecznicze).</t>
  </si>
  <si>
    <t>Clomipramini Hydrochloridum *</t>
  </si>
  <si>
    <t>Finasteridum ^</t>
  </si>
  <si>
    <t>roztwór do wstrz. , amp</t>
  </si>
  <si>
    <t>roztwór do inf. , amp</t>
  </si>
  <si>
    <t>roztwór do infuzji , amp</t>
  </si>
  <si>
    <t>roztwór do wstrzykiwań , amp</t>
  </si>
  <si>
    <t>Metoclopramidi hydrochloridum</t>
  </si>
  <si>
    <t xml:space="preserve">stała postać doustna  </t>
  </si>
  <si>
    <t>Norepinephrini bitartras *</t>
  </si>
  <si>
    <t>rozpuszczalnik do sporządzania leków parenteralnych, amp.a 10ml</t>
  </si>
  <si>
    <t>roztwór do wstrz. ,amp</t>
  </si>
  <si>
    <t>roztwór do wstrzykiwań, fiol</t>
  </si>
  <si>
    <t>roztwór do wstrzykiwań, amp</t>
  </si>
  <si>
    <t>proszek do sporz. roztw. do inf. , fiolka</t>
  </si>
  <si>
    <t>liofilizat lub proszek do sporządzania roztworu do wlewu dożylnego lub infuzji , fiolka</t>
  </si>
  <si>
    <t xml:space="preserve">^Trwałość roztworu do podawania doustnego: 96 godzin. 
Przygotowany roztwór doustny można przechowywać przez 96 godzin w temperaturze 2°C-8°C. 
Trwałość potwierdzona w Charakterystyce Produktu Leczniczego </t>
  </si>
  <si>
    <t xml:space="preserve"> roztwór do infuzji;  butelka</t>
  </si>
  <si>
    <t xml:space="preserve"> roztwór do infuzji; butelka</t>
  </si>
  <si>
    <t>roztwór do wstrzykiwań, Butelka</t>
  </si>
  <si>
    <t>proszek do sporz. roztw.do wstrz. , fiolka</t>
  </si>
  <si>
    <t>Numer GTIN (jeżeli dotyczy)</t>
  </si>
  <si>
    <t>500 ml, butelka typu SmartFlex</t>
  </si>
  <si>
    <t>saszetka a 1 g;</t>
  </si>
  <si>
    <t>Płyn, butelka typu smartflex 500 ml </t>
  </si>
  <si>
    <t>Płyn, butelka typu smartflex 500 ml</t>
  </si>
  <si>
    <t>saszetka 2,2 g</t>
  </si>
  <si>
    <t>Lansoprazolum^</t>
  </si>
  <si>
    <r>
      <t xml:space="preserve">stała postać doustna </t>
    </r>
    <r>
      <rPr>
        <strike/>
        <sz val="11"/>
        <color indexed="8"/>
        <rFont val="Times New Roman"/>
        <family val="1"/>
      </rPr>
      <t>^</t>
    </r>
  </si>
  <si>
    <r>
      <rPr>
        <sz val="11"/>
        <color indexed="8"/>
        <rFont val="Times New Roman"/>
        <family val="1"/>
      </rPr>
      <t xml:space="preserve">500ml, </t>
    </r>
    <r>
      <rPr>
        <sz val="11"/>
        <color indexed="8"/>
        <rFont val="Times New Roman"/>
        <family val="1"/>
      </rPr>
      <t>butelka typu Optri</t>
    </r>
  </si>
  <si>
    <t>** opakowanie w postaci blistrów, maksymalnie 60 sztuk w opakowaniu</t>
  </si>
  <si>
    <t xml:space="preserve">Ibuprofenum** 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</si>
</sst>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  <numFmt numFmtId="187" formatCode="[$-415]dddd\,\ d\ mmmm\ yyyy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color indexed="8"/>
      <name val="Times New Roman"/>
      <family val="1"/>
    </font>
    <font>
      <strike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86" fontId="34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1" fillId="0" borderId="0" applyBorder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8" fillId="0" borderId="0" xfId="0" applyFont="1" applyFill="1" applyAlignment="1" applyProtection="1">
      <alignment horizontal="left" vertical="top"/>
      <protection locked="0"/>
    </xf>
    <xf numFmtId="3" fontId="48" fillId="0" borderId="0" xfId="0" applyNumberFormat="1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right" vertical="top"/>
      <protection locked="0"/>
    </xf>
    <xf numFmtId="9" fontId="48" fillId="0" borderId="0" xfId="0" applyNumberFormat="1" applyFont="1" applyFill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3" fontId="48" fillId="0" borderId="0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/>
      <protection locked="0"/>
    </xf>
    <xf numFmtId="170" fontId="48" fillId="0" borderId="0" xfId="0" applyNumberFormat="1" applyFont="1" applyFill="1" applyBorder="1" applyAlignment="1" applyProtection="1">
      <alignment horizontal="left" vertical="top" wrapText="1"/>
      <protection locked="0"/>
    </xf>
    <xf numFmtId="3" fontId="48" fillId="0" borderId="0" xfId="0" applyNumberFormat="1" applyFont="1" applyFill="1" applyBorder="1" applyAlignment="1" applyProtection="1">
      <alignment horizontal="right" vertical="top" wrapText="1"/>
      <protection locked="0"/>
    </xf>
    <xf numFmtId="3" fontId="49" fillId="0" borderId="0" xfId="0" applyNumberFormat="1" applyFont="1" applyFill="1" applyAlignment="1" applyProtection="1">
      <alignment horizontal="left" vertical="top"/>
      <protection locked="0"/>
    </xf>
    <xf numFmtId="3" fontId="49" fillId="0" borderId="0" xfId="0" applyNumberFormat="1" applyFont="1" applyFill="1" applyAlignment="1" applyProtection="1">
      <alignment horizontal="left" vertical="top" wrapText="1"/>
      <protection locked="0"/>
    </xf>
    <xf numFmtId="3" fontId="49" fillId="0" borderId="0" xfId="0" applyNumberFormat="1" applyFont="1" applyFill="1" applyAlignment="1" applyProtection="1">
      <alignment horizontal="right" vertical="top" wrapText="1"/>
      <protection locked="0"/>
    </xf>
    <xf numFmtId="3" fontId="48" fillId="0" borderId="0" xfId="0" applyNumberFormat="1" applyFont="1" applyFill="1" applyAlignment="1" applyProtection="1">
      <alignment horizontal="right" vertical="top" wrapText="1"/>
      <protection locked="0"/>
    </xf>
    <xf numFmtId="1" fontId="4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9" fillId="0" borderId="0" xfId="0" applyFont="1" applyFill="1" applyBorder="1" applyAlignment="1" applyProtection="1">
      <alignment horizontal="center" vertical="top"/>
      <protection locked="0"/>
    </xf>
    <xf numFmtId="3" fontId="49" fillId="0" borderId="0" xfId="0" applyNumberFormat="1" applyFont="1" applyFill="1" applyBorder="1" applyAlignment="1" applyProtection="1">
      <alignment horizontal="left" vertical="top" wrapText="1"/>
      <protection locked="0"/>
    </xf>
    <xf numFmtId="3" fontId="49" fillId="0" borderId="10" xfId="0" applyNumberFormat="1" applyFont="1" applyFill="1" applyBorder="1" applyAlignment="1" applyProtection="1">
      <alignment horizontal="left" vertical="top" wrapText="1"/>
      <protection locked="0"/>
    </xf>
    <xf numFmtId="44" fontId="48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48" fillId="0" borderId="0" xfId="0" applyNumberFormat="1" applyFont="1" applyFill="1" applyBorder="1" applyAlignment="1" applyProtection="1">
      <alignment horizontal="right" vertical="top" wrapText="1"/>
      <protection locked="0"/>
    </xf>
    <xf numFmtId="44" fontId="48" fillId="0" borderId="0" xfId="105" applyNumberFormat="1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justify" vertical="top" wrapText="1"/>
      <protection/>
    </xf>
    <xf numFmtId="0" fontId="48" fillId="0" borderId="0" xfId="0" applyFont="1" applyFill="1" applyBorder="1" applyAlignment="1" applyProtection="1">
      <alignment horizontal="left" vertical="top"/>
      <protection locked="0"/>
    </xf>
    <xf numFmtId="49" fontId="48" fillId="0" borderId="0" xfId="0" applyNumberFormat="1" applyFont="1" applyFill="1" applyAlignment="1" applyProtection="1">
      <alignment horizontal="left" vertical="top" wrapText="1"/>
      <protection locked="0"/>
    </xf>
    <xf numFmtId="3" fontId="48" fillId="0" borderId="10" xfId="0" applyNumberFormat="1" applyFont="1" applyFill="1" applyBorder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left" vertical="top" wrapText="1"/>
      <protection locked="0"/>
    </xf>
    <xf numFmtId="3" fontId="49" fillId="0" borderId="10" xfId="0" applyNumberFormat="1" applyFont="1" applyFill="1" applyBorder="1" applyAlignment="1" applyProtection="1">
      <alignment horizontal="right" vertical="top" wrapText="1"/>
      <protection locked="0"/>
    </xf>
    <xf numFmtId="44" fontId="48" fillId="0" borderId="10" xfId="0" applyNumberFormat="1" applyFont="1" applyFill="1" applyBorder="1" applyAlignment="1" applyProtection="1">
      <alignment horizontal="left" vertical="top" wrapText="1"/>
      <protection locked="0"/>
    </xf>
    <xf numFmtId="0" fontId="49" fillId="33" borderId="10" xfId="0" applyFont="1" applyFill="1" applyBorder="1" applyAlignment="1" applyProtection="1">
      <alignment horizontal="left" vertical="top" wrapText="1"/>
      <protection locked="0"/>
    </xf>
    <xf numFmtId="3" fontId="49" fillId="33" borderId="11" xfId="55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vertical="top" wrapText="1"/>
      <protection locked="0"/>
    </xf>
    <xf numFmtId="3" fontId="48" fillId="0" borderId="0" xfId="0" applyNumberFormat="1" applyFont="1" applyFill="1" applyBorder="1" applyAlignment="1" applyProtection="1">
      <alignment vertical="top" wrapText="1"/>
      <protection locked="0"/>
    </xf>
    <xf numFmtId="3" fontId="48" fillId="33" borderId="11" xfId="55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justify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49" fontId="48" fillId="0" borderId="11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justify" vertical="top" wrapText="1"/>
      <protection locked="0"/>
    </xf>
    <xf numFmtId="0" fontId="48" fillId="33" borderId="12" xfId="0" applyFont="1" applyFill="1" applyBorder="1" applyAlignment="1" applyProtection="1">
      <alignment horizontal="left" vertical="top" wrapText="1"/>
      <protection locked="0"/>
    </xf>
    <xf numFmtId="0" fontId="48" fillId="33" borderId="10" xfId="0" applyFont="1" applyFill="1" applyBorder="1" applyAlignment="1" applyProtection="1">
      <alignment horizontal="left" vertical="top" wrapText="1"/>
      <protection locked="0"/>
    </xf>
    <xf numFmtId="4" fontId="4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9" fillId="33" borderId="11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34" borderId="13" xfId="0" applyFont="1" applyFill="1" applyBorder="1" applyAlignment="1">
      <alignment horizontal="justify" vertical="top" wrapText="1"/>
    </xf>
    <xf numFmtId="0" fontId="51" fillId="0" borderId="14" xfId="0" applyFont="1" applyBorder="1" applyAlignment="1">
      <alignment horizontal="justify" vertical="top" wrapText="1"/>
    </xf>
    <xf numFmtId="0" fontId="51" fillId="0" borderId="15" xfId="0" applyFont="1" applyBorder="1" applyAlignment="1">
      <alignment horizontal="justify" vertical="top" wrapText="1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justify" vertical="top" wrapText="1"/>
      <protection locked="0"/>
    </xf>
    <xf numFmtId="0" fontId="48" fillId="33" borderId="11" xfId="0" applyFont="1" applyFill="1" applyBorder="1" applyAlignment="1" applyProtection="1">
      <alignment horizontal="justify" vertical="top" wrapText="1"/>
      <protection/>
    </xf>
    <xf numFmtId="0" fontId="48" fillId="33" borderId="12" xfId="0" applyFont="1" applyFill="1" applyBorder="1" applyAlignment="1" applyProtection="1">
      <alignment horizontal="justify" vertical="top" wrapText="1"/>
      <protection/>
    </xf>
    <xf numFmtId="0" fontId="48" fillId="0" borderId="16" xfId="0" applyFont="1" applyFill="1" applyBorder="1" applyAlignment="1" applyProtection="1">
      <alignment horizontal="justify" vertical="top" wrapText="1"/>
      <protection locked="0"/>
    </xf>
    <xf numFmtId="0" fontId="48" fillId="0" borderId="17" xfId="0" applyFont="1" applyFill="1" applyBorder="1" applyAlignment="1" applyProtection="1">
      <alignment horizontal="justify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Alignment="1">
      <alignment horizontal="left" vertical="top" wrapText="1"/>
    </xf>
    <xf numFmtId="0" fontId="48" fillId="33" borderId="11" xfId="0" applyFont="1" applyFill="1" applyBorder="1" applyAlignment="1" applyProtection="1">
      <alignment horizontal="right" vertical="top" wrapText="1"/>
      <protection/>
    </xf>
    <xf numFmtId="0" fontId="48" fillId="33" borderId="12" xfId="0" applyFont="1" applyFill="1" applyBorder="1" applyAlignment="1" applyProtection="1">
      <alignment horizontal="right" vertical="top" wrapText="1"/>
      <protection/>
    </xf>
    <xf numFmtId="0" fontId="48" fillId="0" borderId="16" xfId="0" applyFont="1" applyBorder="1" applyAlignment="1">
      <alignment horizontal="justify" vertical="top" wrapText="1"/>
    </xf>
    <xf numFmtId="0" fontId="48" fillId="0" borderId="17" xfId="0" applyFont="1" applyFill="1" applyBorder="1" applyAlignment="1" applyProtection="1">
      <alignment horizontal="justify" vertical="top" wrapText="1"/>
      <protection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0" borderId="16" xfId="0" applyFont="1" applyFill="1" applyBorder="1" applyAlignment="1" applyProtection="1">
      <alignment horizontal="justify" vertical="top" wrapText="1"/>
      <protection/>
    </xf>
    <xf numFmtId="0" fontId="49" fillId="0" borderId="0" xfId="0" applyFont="1" applyFill="1" applyBorder="1" applyAlignment="1" applyProtection="1">
      <alignment horizontal="justify" vertical="top" wrapText="1"/>
      <protection locked="0"/>
    </xf>
    <xf numFmtId="0" fontId="48" fillId="0" borderId="11" xfId="0" applyFont="1" applyFill="1" applyBorder="1" applyAlignment="1" applyProtection="1">
      <alignment horizontal="left" vertical="top" wrapText="1"/>
      <protection locked="0"/>
    </xf>
    <xf numFmtId="0" fontId="48" fillId="0" borderId="12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49" fontId="49" fillId="0" borderId="11" xfId="0" applyNumberFormat="1" applyFont="1" applyFill="1" applyBorder="1" applyAlignment="1" applyProtection="1">
      <alignment horizontal="left" vertical="top" wrapText="1"/>
      <protection locked="0"/>
    </xf>
    <xf numFmtId="0" fontId="48" fillId="0" borderId="18" xfId="0" applyFont="1" applyFill="1" applyBorder="1" applyAlignment="1" applyProtection="1">
      <alignment horizontal="left" vertical="top" wrapText="1"/>
      <protection locked="0"/>
    </xf>
    <xf numFmtId="49" fontId="48" fillId="0" borderId="11" xfId="0" applyNumberFormat="1" applyFont="1" applyFill="1" applyBorder="1" applyAlignment="1" applyProtection="1">
      <alignment horizontal="left" vertical="top" wrapText="1"/>
      <protection locked="0"/>
    </xf>
    <xf numFmtId="49" fontId="48" fillId="0" borderId="18" xfId="0" applyNumberFormat="1" applyFont="1" applyFill="1" applyBorder="1" applyAlignment="1" applyProtection="1">
      <alignment horizontal="left" vertical="top" wrapText="1"/>
      <protection locked="0"/>
    </xf>
    <xf numFmtId="49" fontId="48" fillId="0" borderId="12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justify" vertical="top" wrapText="1"/>
      <protection locked="0"/>
    </xf>
    <xf numFmtId="0" fontId="48" fillId="0" borderId="0" xfId="0" applyFont="1" applyFill="1" applyBorder="1" applyAlignment="1" applyProtection="1">
      <alignment horizontal="justify" vertical="top" wrapText="1"/>
      <protection/>
    </xf>
    <xf numFmtId="0" fontId="48" fillId="0" borderId="0" xfId="0" applyFont="1" applyFill="1" applyAlignment="1">
      <alignment horizontal="justify" vertical="top" wrapText="1"/>
    </xf>
    <xf numFmtId="0" fontId="48" fillId="0" borderId="0" xfId="0" applyNumberFormat="1" applyFont="1" applyFill="1" applyBorder="1" applyAlignment="1" applyProtection="1">
      <alignment horizontal="justify" vertical="top" wrapText="1"/>
      <protection locked="0"/>
    </xf>
    <xf numFmtId="44" fontId="48" fillId="0" borderId="11" xfId="0" applyNumberFormat="1" applyFont="1" applyFill="1" applyBorder="1" applyAlignment="1" applyProtection="1">
      <alignment horizontal="left" vertical="top" wrapText="1"/>
      <protection locked="0"/>
    </xf>
    <xf numFmtId="44" fontId="48" fillId="0" borderId="12" xfId="0" applyNumberFormat="1" applyFont="1" applyFill="1" applyBorder="1" applyAlignment="1" applyProtection="1">
      <alignment horizontal="left" vertical="top" wrapText="1"/>
      <protection locked="0"/>
    </xf>
    <xf numFmtId="0" fontId="48" fillId="33" borderId="11" xfId="0" applyFont="1" applyFill="1" applyBorder="1" applyAlignment="1" applyProtection="1">
      <alignment horizontal="left" vertical="top" wrapText="1"/>
      <protection locked="0"/>
    </xf>
    <xf numFmtId="0" fontId="48" fillId="33" borderId="18" xfId="0" applyFont="1" applyFill="1" applyBorder="1" applyAlignment="1" applyProtection="1">
      <alignment horizontal="left" vertical="top" wrapText="1"/>
      <protection locked="0"/>
    </xf>
    <xf numFmtId="0" fontId="48" fillId="33" borderId="12" xfId="0" applyFont="1" applyFill="1" applyBorder="1" applyAlignment="1" applyProtection="1">
      <alignment horizontal="left" vertical="top" wrapText="1"/>
      <protection locked="0"/>
    </xf>
    <xf numFmtId="0" fontId="52" fillId="0" borderId="18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left" vertical="top" wrapText="1"/>
    </xf>
    <xf numFmtId="0" fontId="48" fillId="33" borderId="10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Border="1" applyAlignment="1">
      <alignment horizontal="left" vertical="top" wrapText="1"/>
    </xf>
    <xf numFmtId="44" fontId="48" fillId="0" borderId="19" xfId="0" applyNumberFormat="1" applyFont="1" applyFill="1" applyBorder="1" applyAlignment="1" applyProtection="1">
      <alignment horizontal="left" vertical="top" wrapText="1"/>
      <protection locked="0"/>
    </xf>
    <xf numFmtId="0" fontId="52" fillId="0" borderId="20" xfId="0" applyFont="1" applyBorder="1" applyAlignment="1">
      <alignment horizontal="left" vertical="top" wrapText="1"/>
    </xf>
    <xf numFmtId="4" fontId="4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2" fillId="0" borderId="10" xfId="0" applyFont="1" applyBorder="1" applyAlignment="1">
      <alignment horizontal="left" vertical="top" wrapText="1" shrinkToFit="1"/>
    </xf>
    <xf numFmtId="0" fontId="48" fillId="33" borderId="21" xfId="0" applyFont="1" applyFill="1" applyBorder="1" applyAlignment="1" applyProtection="1">
      <alignment horizontal="left" vertical="top" wrapText="1"/>
      <protection locked="0"/>
    </xf>
    <xf numFmtId="0" fontId="52" fillId="0" borderId="22" xfId="0" applyFont="1" applyBorder="1" applyAlignment="1">
      <alignment horizontal="left" vertical="top" wrapText="1"/>
    </xf>
    <xf numFmtId="3" fontId="48" fillId="33" borderId="19" xfId="55" applyNumberFormat="1" applyFont="1" applyFill="1" applyBorder="1" applyAlignment="1" applyProtection="1">
      <alignment horizontal="left" vertical="top" wrapText="1"/>
      <protection locked="0"/>
    </xf>
    <xf numFmtId="0" fontId="52" fillId="0" borderId="23" xfId="0" applyFont="1" applyBorder="1" applyAlignment="1">
      <alignment horizontal="left" vertical="top" wrapText="1"/>
    </xf>
    <xf numFmtId="0" fontId="5" fillId="33" borderId="11" xfId="0" applyFont="1" applyFill="1" applyBorder="1" applyAlignment="1" applyProtection="1">
      <alignment horizontal="left" vertical="top" wrapText="1"/>
      <protection locked="0"/>
    </xf>
    <xf numFmtId="44" fontId="48" fillId="0" borderId="24" xfId="0" applyNumberFormat="1" applyFont="1" applyFill="1" applyBorder="1" applyAlignment="1" applyProtection="1">
      <alignment horizontal="left" vertical="top" wrapText="1"/>
      <protection locked="0"/>
    </xf>
    <xf numFmtId="0" fontId="52" fillId="0" borderId="25" xfId="0" applyFont="1" applyBorder="1" applyAlignment="1">
      <alignment horizontal="left" vertical="top" wrapText="1"/>
    </xf>
    <xf numFmtId="4" fontId="48" fillId="0" borderId="24" xfId="0" applyNumberFormat="1" applyFont="1" applyFill="1" applyBorder="1" applyAlignment="1" applyProtection="1">
      <alignment horizontal="left" vertical="top" wrapText="1" shrinkToFit="1"/>
      <protection locked="0"/>
    </xf>
    <xf numFmtId="0" fontId="52" fillId="0" borderId="25" xfId="0" applyFont="1" applyBorder="1" applyAlignment="1">
      <alignment horizontal="left" vertical="top" wrapText="1" shrinkToFit="1"/>
    </xf>
    <xf numFmtId="0" fontId="48" fillId="33" borderId="24" xfId="0" applyFont="1" applyFill="1" applyBorder="1" applyAlignment="1" applyProtection="1">
      <alignment horizontal="left" vertical="top" wrapText="1"/>
      <protection locked="0"/>
    </xf>
  </cellXfs>
  <cellStyles count="13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12" xfId="109"/>
    <cellStyle name="Walutowy 13" xfId="110"/>
    <cellStyle name="Walutowy 2" xfId="111"/>
    <cellStyle name="Walutowy 2 10" xfId="112"/>
    <cellStyle name="Walutowy 2 2" xfId="113"/>
    <cellStyle name="Walutowy 2 2 2" xfId="114"/>
    <cellStyle name="Walutowy 2 2 3" xfId="115"/>
    <cellStyle name="Walutowy 2 3" xfId="116"/>
    <cellStyle name="Walutowy 2 3 2" xfId="117"/>
    <cellStyle name="Walutowy 2 4" xfId="118"/>
    <cellStyle name="Walutowy 2 5" xfId="119"/>
    <cellStyle name="Walutowy 2 6" xfId="120"/>
    <cellStyle name="Walutowy 2 7" xfId="121"/>
    <cellStyle name="Walutowy 2 8" xfId="122"/>
    <cellStyle name="Walutowy 2 9" xfId="123"/>
    <cellStyle name="Walutowy 3" xfId="124"/>
    <cellStyle name="Walutowy 3 2" xfId="125"/>
    <cellStyle name="Walutowy 3 2 2" xfId="126"/>
    <cellStyle name="Walutowy 3 2 3" xfId="127"/>
    <cellStyle name="Walutowy 3 3" xfId="128"/>
    <cellStyle name="Walutowy 3 4" xfId="129"/>
    <cellStyle name="Walutowy 3 5" xfId="130"/>
    <cellStyle name="Walutowy 3 6" xfId="131"/>
    <cellStyle name="Walutowy 3 7" xfId="132"/>
    <cellStyle name="Walutowy 3 8" xfId="133"/>
    <cellStyle name="Walutowy 3 9" xfId="134"/>
    <cellStyle name="Walutowy 4" xfId="135"/>
    <cellStyle name="Walutowy 4 2" xfId="136"/>
    <cellStyle name="Walutowy 4 2 2" xfId="137"/>
    <cellStyle name="Walutowy 4 2 3" xfId="138"/>
    <cellStyle name="Walutowy 4 3" xfId="139"/>
    <cellStyle name="Walutowy 4 4" xfId="140"/>
    <cellStyle name="Walutowy 4 5" xfId="141"/>
    <cellStyle name="Walutowy 5" xfId="142"/>
    <cellStyle name="Walutowy 5 2" xfId="143"/>
    <cellStyle name="Walutowy 5 3" xfId="144"/>
    <cellStyle name="Walutowy 6" xfId="145"/>
    <cellStyle name="Walutowy 7" xfId="146"/>
    <cellStyle name="Walutowy 8" xfId="147"/>
    <cellStyle name="Walutowy 9" xfId="148"/>
    <cellStyle name="Zły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2:B6"/>
  <sheetViews>
    <sheetView zoomScale="80" zoomScaleNormal="80" zoomScalePageLayoutView="0" workbookViewId="0" topLeftCell="A1">
      <selection activeCell="C3" sqref="C3"/>
    </sheetView>
  </sheetViews>
  <sheetFormatPr defaultColWidth="9.00390625" defaultRowHeight="12.75"/>
  <cols>
    <col min="1" max="1" width="6.25390625" style="47" customWidth="1"/>
    <col min="2" max="2" width="127.875" style="47" customWidth="1"/>
    <col min="3" max="9" width="9.125" style="47" customWidth="1"/>
    <col min="10" max="10" width="36.625" style="47" customWidth="1"/>
    <col min="11" max="16384" width="9.125" style="47" customWidth="1"/>
  </cols>
  <sheetData>
    <row r="2" ht="18.75">
      <c r="B2" s="46" t="s">
        <v>82</v>
      </c>
    </row>
    <row r="3" ht="19.5" thickBot="1"/>
    <row r="4" ht="117.75" customHeight="1">
      <c r="B4" s="48" t="s">
        <v>81</v>
      </c>
    </row>
    <row r="5" ht="102" customHeight="1">
      <c r="B5" s="49" t="s">
        <v>80</v>
      </c>
    </row>
    <row r="6" ht="95.25" customHeight="1" thickBot="1">
      <c r="B6" s="50" t="s">
        <v>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"/>
  <sheetViews>
    <sheetView showGridLines="0" zoomScale="70" zoomScaleNormal="70" zoomScalePageLayoutView="80" workbookViewId="0" topLeftCell="A1">
      <selection activeCell="B17" sqref="B17:F17"/>
    </sheetView>
  </sheetViews>
  <sheetFormatPr defaultColWidth="9.00390625" defaultRowHeight="12.75"/>
  <cols>
    <col min="1" max="1" width="5.125" style="36" customWidth="1"/>
    <col min="2" max="2" width="20.875" style="36" customWidth="1"/>
    <col min="3" max="3" width="14.375" style="36" customWidth="1"/>
    <col min="4" max="4" width="41.253906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58"/>
      <c r="H2" s="58"/>
      <c r="I2" s="58"/>
    </row>
    <row r="3" ht="15">
      <c r="N3" s="3" t="s">
        <v>56</v>
      </c>
    </row>
    <row r="4" spans="2:17" ht="15">
      <c r="B4" s="39" t="s">
        <v>14</v>
      </c>
      <c r="C4" s="5">
        <v>8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80">
        <f>SUM(N11:N12)</f>
        <v>0</v>
      </c>
      <c r="I6" s="81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57">
      <c r="A10" s="29" t="s">
        <v>39</v>
      </c>
      <c r="B10" s="29" t="s">
        <v>15</v>
      </c>
      <c r="C10" s="29" t="s">
        <v>16</v>
      </c>
      <c r="D10" s="29" t="s">
        <v>282</v>
      </c>
      <c r="E10" s="30" t="s">
        <v>55</v>
      </c>
      <c r="F10" s="42"/>
      <c r="G10" s="29" t="str">
        <f>"Nazwa handlowa /
"&amp;C10&amp;" / 
"&amp;D10</f>
        <v>Nazwa handlowa /
Dawka / 
Postać/
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285</v>
      </c>
      <c r="C11" s="43" t="s">
        <v>176</v>
      </c>
      <c r="D11" s="43" t="s">
        <v>578</v>
      </c>
      <c r="E11" s="33">
        <v>5000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2" spans="1:17" ht="45">
      <c r="A12" s="43" t="s">
        <v>3</v>
      </c>
      <c r="B12" s="43" t="s">
        <v>285</v>
      </c>
      <c r="C12" s="43" t="s">
        <v>284</v>
      </c>
      <c r="D12" s="43" t="s">
        <v>578</v>
      </c>
      <c r="E12" s="33">
        <v>7000</v>
      </c>
      <c r="F12" s="42" t="s">
        <v>58</v>
      </c>
      <c r="G12" s="44" t="s">
        <v>57</v>
      </c>
      <c r="H12" s="44"/>
      <c r="I12" s="44"/>
      <c r="J12" s="15"/>
      <c r="K12" s="44"/>
      <c r="L12" s="44" t="str">
        <f>IF(K12=0,"0,00",IF(K12&gt;0,ROUND(E12/K12,2)))</f>
        <v>0,00</v>
      </c>
      <c r="M12" s="44"/>
      <c r="N12" s="28">
        <f>ROUND(L12*ROUND(M12,2),2)</f>
        <v>0</v>
      </c>
      <c r="Q12" s="36"/>
    </row>
    <row r="14" spans="2:6" ht="15">
      <c r="B14" s="82" t="s">
        <v>131</v>
      </c>
      <c r="C14" s="83"/>
      <c r="D14" s="83"/>
      <c r="E14" s="83"/>
      <c r="F14" s="84"/>
    </row>
    <row r="15" spans="2:6" ht="52.5" customHeight="1">
      <c r="B15" s="82" t="s">
        <v>579</v>
      </c>
      <c r="C15" s="83"/>
      <c r="D15" s="83"/>
      <c r="E15" s="83"/>
      <c r="F15" s="84"/>
    </row>
    <row r="17" spans="2:6" ht="57" customHeight="1">
      <c r="B17" s="58" t="s">
        <v>75</v>
      </c>
      <c r="C17" s="58"/>
      <c r="D17" s="58"/>
      <c r="E17" s="58"/>
      <c r="F17" s="58"/>
    </row>
  </sheetData>
  <sheetProtection/>
  <mergeCells count="5">
    <mergeCell ref="B17:F17"/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"/>
  <sheetViews>
    <sheetView showGridLines="0" zoomScale="70" zoomScaleNormal="70" zoomScalePageLayoutView="85" workbookViewId="0" topLeftCell="A1">
      <selection activeCell="B18" sqref="B18:F18"/>
    </sheetView>
  </sheetViews>
  <sheetFormatPr defaultColWidth="9.00390625" defaultRowHeight="12.75"/>
  <cols>
    <col min="1" max="1" width="5.125" style="36" customWidth="1"/>
    <col min="2" max="2" width="23.625" style="36" customWidth="1"/>
    <col min="3" max="3" width="18.25390625" style="36" customWidth="1"/>
    <col min="4" max="4" width="19.003906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58"/>
      <c r="H2" s="58"/>
      <c r="I2" s="58"/>
    </row>
    <row r="3" ht="15">
      <c r="N3" s="3" t="s">
        <v>56</v>
      </c>
    </row>
    <row r="4" spans="2:17" ht="15">
      <c r="B4" s="39" t="s">
        <v>14</v>
      </c>
      <c r="C4" s="5">
        <v>9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80">
        <f>SUM(N11:N13)</f>
        <v>0</v>
      </c>
      <c r="I6" s="81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85</v>
      </c>
      <c r="E10" s="30" t="s">
        <v>55</v>
      </c>
      <c r="F10" s="42"/>
      <c r="G10" s="29" t="str">
        <f>"Nazwa handlowa /
"&amp;C10&amp;" / 
"&amp;D10</f>
        <v>Nazwa handlowa /
Dawka / 
Postać /Opakowanie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286</v>
      </c>
      <c r="C11" s="43" t="s">
        <v>287</v>
      </c>
      <c r="D11" s="43" t="s">
        <v>580</v>
      </c>
      <c r="E11" s="33">
        <v>700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2" spans="1:17" ht="45">
      <c r="A12" s="43" t="s">
        <v>3</v>
      </c>
      <c r="B12" s="43" t="s">
        <v>286</v>
      </c>
      <c r="C12" s="43" t="s">
        <v>288</v>
      </c>
      <c r="D12" s="43" t="s">
        <v>581</v>
      </c>
      <c r="E12" s="33">
        <v>30000</v>
      </c>
      <c r="F12" s="42" t="s">
        <v>58</v>
      </c>
      <c r="G12" s="44" t="s">
        <v>57</v>
      </c>
      <c r="H12" s="44"/>
      <c r="I12" s="44"/>
      <c r="J12" s="15"/>
      <c r="K12" s="44"/>
      <c r="L12" s="44" t="str">
        <f>IF(K12=0,"0,00",IF(K12&gt;0,ROUND(E12/K12,2)))</f>
        <v>0,00</v>
      </c>
      <c r="M12" s="44"/>
      <c r="N12" s="28">
        <f>ROUND(L12*ROUND(M12,2),2)</f>
        <v>0</v>
      </c>
      <c r="Q12" s="36"/>
    </row>
    <row r="13" spans="1:17" ht="45">
      <c r="A13" s="43" t="s">
        <v>4</v>
      </c>
      <c r="B13" s="43" t="s">
        <v>286</v>
      </c>
      <c r="C13" s="43" t="s">
        <v>289</v>
      </c>
      <c r="D13" s="43" t="s">
        <v>581</v>
      </c>
      <c r="E13" s="33">
        <v>30000</v>
      </c>
      <c r="F13" s="42" t="s">
        <v>58</v>
      </c>
      <c r="G13" s="44" t="s">
        <v>57</v>
      </c>
      <c r="H13" s="44"/>
      <c r="I13" s="44"/>
      <c r="J13" s="15"/>
      <c r="K13" s="44"/>
      <c r="L13" s="44" t="str">
        <f>IF(K13=0,"0,00",IF(K13&gt;0,ROUND(E13/K13,2)))</f>
        <v>0,00</v>
      </c>
      <c r="M13" s="44"/>
      <c r="N13" s="28">
        <f>ROUND(L13*ROUND(M13,2),2)</f>
        <v>0</v>
      </c>
      <c r="Q13" s="36"/>
    </row>
    <row r="15" spans="2:6" ht="15">
      <c r="B15" s="82" t="s">
        <v>131</v>
      </c>
      <c r="C15" s="83"/>
      <c r="D15" s="83"/>
      <c r="E15" s="83"/>
      <c r="F15" s="84"/>
    </row>
    <row r="16" spans="2:6" ht="15">
      <c r="B16" s="82" t="s">
        <v>290</v>
      </c>
      <c r="C16" s="83"/>
      <c r="D16" s="83"/>
      <c r="E16" s="83"/>
      <c r="F16" s="84"/>
    </row>
    <row r="18" spans="2:6" ht="42.75" customHeight="1">
      <c r="B18" s="58" t="s">
        <v>75</v>
      </c>
      <c r="C18" s="58"/>
      <c r="D18" s="58"/>
      <c r="E18" s="58"/>
      <c r="F18" s="58"/>
    </row>
  </sheetData>
  <sheetProtection/>
  <mergeCells count="5">
    <mergeCell ref="B18:F18"/>
    <mergeCell ref="G2:I2"/>
    <mergeCell ref="H6:I6"/>
    <mergeCell ref="B15:F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6"/>
  <sheetViews>
    <sheetView showGridLines="0" zoomScale="70" zoomScaleNormal="70" zoomScalePageLayoutView="85" workbookViewId="0" topLeftCell="A19">
      <selection activeCell="B26" sqref="B26:F26"/>
    </sheetView>
  </sheetViews>
  <sheetFormatPr defaultColWidth="9.00390625" defaultRowHeight="12.75"/>
  <cols>
    <col min="1" max="1" width="5.125" style="36" customWidth="1"/>
    <col min="2" max="2" width="27.25390625" style="36" customWidth="1"/>
    <col min="3" max="3" width="25.00390625" style="36" customWidth="1"/>
    <col min="4" max="4" width="37.253906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58"/>
      <c r="H2" s="58"/>
      <c r="I2" s="58"/>
    </row>
    <row r="3" ht="15">
      <c r="N3" s="3" t="s">
        <v>56</v>
      </c>
    </row>
    <row r="4" spans="2:17" ht="15">
      <c r="B4" s="39" t="s">
        <v>14</v>
      </c>
      <c r="C4" s="5">
        <v>10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80">
        <f>SUM(N11:N22)</f>
        <v>0</v>
      </c>
      <c r="I6" s="81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85</v>
      </c>
      <c r="E10" s="30" t="s">
        <v>55</v>
      </c>
      <c r="F10" s="42"/>
      <c r="G10" s="29" t="str">
        <f>"Nazwa handlowa /
"&amp;C10&amp;" / 
"&amp;D10</f>
        <v>Nazwa handlowa /
Dawka / 
Postać /Opakowanie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291</v>
      </c>
      <c r="C11" s="43" t="s">
        <v>292</v>
      </c>
      <c r="D11" s="43" t="s">
        <v>501</v>
      </c>
      <c r="E11" s="33">
        <v>540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 aca="true" t="shared" si="0" ref="L11:L22">IF(K11=0,"0,00",IF(K11&gt;0,ROUND(E11/K11,2)))</f>
        <v>0,00</v>
      </c>
      <c r="M11" s="44"/>
      <c r="N11" s="28">
        <f aca="true" t="shared" si="1" ref="N11:N22">ROUND(L11*ROUND(M11,2),2)</f>
        <v>0</v>
      </c>
      <c r="Q11" s="36"/>
    </row>
    <row r="12" spans="1:17" ht="45">
      <c r="A12" s="43" t="s">
        <v>3</v>
      </c>
      <c r="B12" s="43" t="s">
        <v>294</v>
      </c>
      <c r="C12" s="43" t="s">
        <v>295</v>
      </c>
      <c r="D12" s="43" t="s">
        <v>296</v>
      </c>
      <c r="E12" s="33">
        <v>900</v>
      </c>
      <c r="F12" s="42" t="s">
        <v>58</v>
      </c>
      <c r="G12" s="44" t="s">
        <v>57</v>
      </c>
      <c r="H12" s="44"/>
      <c r="I12" s="44"/>
      <c r="J12" s="15"/>
      <c r="K12" s="44"/>
      <c r="L12" s="44" t="str">
        <f t="shared" si="0"/>
        <v>0,00</v>
      </c>
      <c r="M12" s="44"/>
      <c r="N12" s="28">
        <f t="shared" si="1"/>
        <v>0</v>
      </c>
      <c r="Q12" s="36"/>
    </row>
    <row r="13" spans="1:17" ht="45">
      <c r="A13" s="43" t="s">
        <v>4</v>
      </c>
      <c r="B13" s="43" t="s">
        <v>291</v>
      </c>
      <c r="C13" s="43" t="s">
        <v>297</v>
      </c>
      <c r="D13" s="43" t="s">
        <v>293</v>
      </c>
      <c r="E13" s="33">
        <v>300</v>
      </c>
      <c r="F13" s="42" t="s">
        <v>58</v>
      </c>
      <c r="G13" s="44" t="s">
        <v>57</v>
      </c>
      <c r="H13" s="44"/>
      <c r="I13" s="44"/>
      <c r="J13" s="15"/>
      <c r="K13" s="44"/>
      <c r="L13" s="44" t="str">
        <f t="shared" si="0"/>
        <v>0,00</v>
      </c>
      <c r="M13" s="44"/>
      <c r="N13" s="28">
        <f t="shared" si="1"/>
        <v>0</v>
      </c>
      <c r="Q13" s="36"/>
    </row>
    <row r="14" spans="1:17" ht="45">
      <c r="A14" s="43" t="s">
        <v>5</v>
      </c>
      <c r="B14" s="43" t="s">
        <v>291</v>
      </c>
      <c r="C14" s="43" t="s">
        <v>298</v>
      </c>
      <c r="D14" s="43" t="s">
        <v>582</v>
      </c>
      <c r="E14" s="33">
        <v>350</v>
      </c>
      <c r="F14" s="42" t="s">
        <v>58</v>
      </c>
      <c r="G14" s="44" t="s">
        <v>57</v>
      </c>
      <c r="H14" s="44"/>
      <c r="I14" s="44"/>
      <c r="J14" s="15"/>
      <c r="K14" s="44"/>
      <c r="L14" s="44" t="str">
        <f t="shared" si="0"/>
        <v>0,00</v>
      </c>
      <c r="M14" s="44"/>
      <c r="N14" s="28">
        <f t="shared" si="1"/>
        <v>0</v>
      </c>
      <c r="Q14" s="36"/>
    </row>
    <row r="15" spans="1:17" ht="45">
      <c r="A15" s="43" t="s">
        <v>35</v>
      </c>
      <c r="B15" s="43" t="s">
        <v>294</v>
      </c>
      <c r="C15" s="43" t="s">
        <v>299</v>
      </c>
      <c r="D15" s="43" t="s">
        <v>582</v>
      </c>
      <c r="E15" s="33">
        <v>2700</v>
      </c>
      <c r="F15" s="42" t="s">
        <v>58</v>
      </c>
      <c r="G15" s="44" t="s">
        <v>57</v>
      </c>
      <c r="H15" s="44"/>
      <c r="I15" s="44"/>
      <c r="J15" s="15"/>
      <c r="K15" s="44"/>
      <c r="L15" s="44" t="str">
        <f t="shared" si="0"/>
        <v>0,00</v>
      </c>
      <c r="M15" s="44"/>
      <c r="N15" s="28">
        <f t="shared" si="1"/>
        <v>0</v>
      </c>
      <c r="Q15" s="36"/>
    </row>
    <row r="16" spans="1:17" ht="45">
      <c r="A16" s="43" t="s">
        <v>41</v>
      </c>
      <c r="B16" s="43" t="s">
        <v>300</v>
      </c>
      <c r="C16" s="43" t="s">
        <v>301</v>
      </c>
      <c r="D16" s="43" t="s">
        <v>302</v>
      </c>
      <c r="E16" s="33">
        <v>100</v>
      </c>
      <c r="F16" s="42" t="s">
        <v>58</v>
      </c>
      <c r="G16" s="44" t="s">
        <v>57</v>
      </c>
      <c r="H16" s="44"/>
      <c r="I16" s="44"/>
      <c r="J16" s="15"/>
      <c r="K16" s="44"/>
      <c r="L16" s="44" t="str">
        <f t="shared" si="0"/>
        <v>0,00</v>
      </c>
      <c r="M16" s="44"/>
      <c r="N16" s="28">
        <f t="shared" si="1"/>
        <v>0</v>
      </c>
      <c r="Q16" s="36"/>
    </row>
    <row r="17" spans="1:17" ht="45">
      <c r="A17" s="43" t="s">
        <v>6</v>
      </c>
      <c r="B17" s="43" t="s">
        <v>300</v>
      </c>
      <c r="C17" s="43" t="s">
        <v>303</v>
      </c>
      <c r="D17" s="43" t="s">
        <v>302</v>
      </c>
      <c r="E17" s="33">
        <v>1000</v>
      </c>
      <c r="F17" s="42" t="s">
        <v>58</v>
      </c>
      <c r="G17" s="44" t="s">
        <v>57</v>
      </c>
      <c r="H17" s="44"/>
      <c r="I17" s="44"/>
      <c r="J17" s="15"/>
      <c r="K17" s="44"/>
      <c r="L17" s="44" t="str">
        <f t="shared" si="0"/>
        <v>0,00</v>
      </c>
      <c r="M17" s="44"/>
      <c r="N17" s="28">
        <f t="shared" si="1"/>
        <v>0</v>
      </c>
      <c r="Q17" s="36"/>
    </row>
    <row r="18" spans="1:17" ht="45">
      <c r="A18" s="43" t="s">
        <v>7</v>
      </c>
      <c r="B18" s="43" t="s">
        <v>300</v>
      </c>
      <c r="C18" s="43" t="s">
        <v>304</v>
      </c>
      <c r="D18" s="43" t="s">
        <v>302</v>
      </c>
      <c r="E18" s="33">
        <v>500</v>
      </c>
      <c r="F18" s="42" t="s">
        <v>58</v>
      </c>
      <c r="G18" s="44" t="s">
        <v>57</v>
      </c>
      <c r="H18" s="44"/>
      <c r="I18" s="44"/>
      <c r="J18" s="15"/>
      <c r="K18" s="44"/>
      <c r="L18" s="44" t="str">
        <f t="shared" si="0"/>
        <v>0,00</v>
      </c>
      <c r="M18" s="44"/>
      <c r="N18" s="28">
        <f t="shared" si="1"/>
        <v>0</v>
      </c>
      <c r="Q18" s="36"/>
    </row>
    <row r="19" spans="1:17" ht="45">
      <c r="A19" s="43" t="s">
        <v>20</v>
      </c>
      <c r="B19" s="43" t="s">
        <v>300</v>
      </c>
      <c r="C19" s="43" t="s">
        <v>305</v>
      </c>
      <c r="D19" s="43" t="s">
        <v>306</v>
      </c>
      <c r="E19" s="33">
        <v>700</v>
      </c>
      <c r="F19" s="42" t="s">
        <v>58</v>
      </c>
      <c r="G19" s="44" t="s">
        <v>57</v>
      </c>
      <c r="H19" s="44"/>
      <c r="I19" s="44"/>
      <c r="J19" s="15"/>
      <c r="K19" s="44"/>
      <c r="L19" s="44" t="str">
        <f t="shared" si="0"/>
        <v>0,00</v>
      </c>
      <c r="M19" s="44"/>
      <c r="N19" s="28">
        <f t="shared" si="1"/>
        <v>0</v>
      </c>
      <c r="Q19" s="36"/>
    </row>
    <row r="20" spans="1:17" ht="45">
      <c r="A20" s="43" t="s">
        <v>40</v>
      </c>
      <c r="B20" s="43" t="s">
        <v>307</v>
      </c>
      <c r="C20" s="43" t="s">
        <v>308</v>
      </c>
      <c r="D20" s="43" t="s">
        <v>501</v>
      </c>
      <c r="E20" s="33">
        <v>1000</v>
      </c>
      <c r="F20" s="42" t="s">
        <v>58</v>
      </c>
      <c r="G20" s="44" t="s">
        <v>57</v>
      </c>
      <c r="H20" s="44"/>
      <c r="I20" s="44"/>
      <c r="J20" s="15"/>
      <c r="K20" s="44"/>
      <c r="L20" s="44" t="str">
        <f t="shared" si="0"/>
        <v>0,00</v>
      </c>
      <c r="M20" s="44"/>
      <c r="N20" s="28">
        <f t="shared" si="1"/>
        <v>0</v>
      </c>
      <c r="Q20" s="36"/>
    </row>
    <row r="21" spans="1:17" ht="45">
      <c r="A21" s="43" t="s">
        <v>1</v>
      </c>
      <c r="B21" s="43" t="s">
        <v>307</v>
      </c>
      <c r="C21" s="43" t="s">
        <v>309</v>
      </c>
      <c r="D21" s="43" t="s">
        <v>501</v>
      </c>
      <c r="E21" s="33">
        <v>100</v>
      </c>
      <c r="F21" s="42" t="s">
        <v>58</v>
      </c>
      <c r="G21" s="44" t="s">
        <v>57</v>
      </c>
      <c r="H21" s="44"/>
      <c r="I21" s="44"/>
      <c r="J21" s="15"/>
      <c r="K21" s="44"/>
      <c r="L21" s="44" t="str">
        <f t="shared" si="0"/>
        <v>0,00</v>
      </c>
      <c r="M21" s="44"/>
      <c r="N21" s="28">
        <f t="shared" si="1"/>
        <v>0</v>
      </c>
      <c r="Q21" s="36"/>
    </row>
    <row r="22" spans="1:17" ht="45">
      <c r="A22" s="43" t="s">
        <v>0</v>
      </c>
      <c r="B22" s="43" t="s">
        <v>307</v>
      </c>
      <c r="C22" s="43" t="s">
        <v>310</v>
      </c>
      <c r="D22" s="43" t="s">
        <v>501</v>
      </c>
      <c r="E22" s="33">
        <v>420</v>
      </c>
      <c r="F22" s="42" t="s">
        <v>58</v>
      </c>
      <c r="G22" s="44" t="s">
        <v>57</v>
      </c>
      <c r="H22" s="44"/>
      <c r="I22" s="44"/>
      <c r="J22" s="15"/>
      <c r="K22" s="44"/>
      <c r="L22" s="44" t="str">
        <f t="shared" si="0"/>
        <v>0,00</v>
      </c>
      <c r="M22" s="44"/>
      <c r="N22" s="28">
        <f t="shared" si="1"/>
        <v>0</v>
      </c>
      <c r="Q22" s="36"/>
    </row>
    <row r="24" spans="2:6" ht="15">
      <c r="B24" s="82" t="s">
        <v>131</v>
      </c>
      <c r="C24" s="83"/>
      <c r="D24" s="83"/>
      <c r="E24" s="83"/>
      <c r="F24" s="84"/>
    </row>
    <row r="26" spans="2:6" ht="39.75" customHeight="1">
      <c r="B26" s="58" t="s">
        <v>75</v>
      </c>
      <c r="C26" s="58"/>
      <c r="D26" s="58"/>
      <c r="E26" s="58"/>
      <c r="F26" s="58"/>
    </row>
  </sheetData>
  <sheetProtection/>
  <mergeCells count="4">
    <mergeCell ref="B26:F26"/>
    <mergeCell ref="G2:I2"/>
    <mergeCell ref="H6:I6"/>
    <mergeCell ref="B24:F2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70" zoomScaleNormal="70" zoomScalePageLayoutView="80" workbookViewId="0" topLeftCell="A1">
      <selection activeCell="C3" sqref="C3"/>
    </sheetView>
  </sheetViews>
  <sheetFormatPr defaultColWidth="9.00390625" defaultRowHeight="12.75"/>
  <cols>
    <col min="1" max="1" width="5.125" style="36" customWidth="1"/>
    <col min="2" max="2" width="23.00390625" style="36" customWidth="1"/>
    <col min="3" max="3" width="24.375" style="36" customWidth="1"/>
    <col min="4" max="4" width="29.87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58"/>
      <c r="H2" s="58"/>
      <c r="I2" s="58"/>
    </row>
    <row r="3" ht="15">
      <c r="N3" s="3" t="s">
        <v>56</v>
      </c>
    </row>
    <row r="4" spans="2:17" ht="15">
      <c r="B4" s="39" t="s">
        <v>14</v>
      </c>
      <c r="C4" s="5">
        <v>11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80">
        <f>SUM(N11:N11)</f>
        <v>0</v>
      </c>
      <c r="I6" s="81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559</v>
      </c>
      <c r="E10" s="30" t="s">
        <v>55</v>
      </c>
      <c r="F10" s="42"/>
      <c r="G10" s="29" t="str">
        <f>"Nazwa handlowa /
"&amp;C10&amp;" / 
"&amp;D10</f>
        <v>Nazwa handlowa /
Dawka / 
Postać / Opakowanie 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311</v>
      </c>
      <c r="C11" s="43" t="s">
        <v>312</v>
      </c>
      <c r="D11" s="43" t="s">
        <v>313</v>
      </c>
      <c r="E11" s="33">
        <v>2000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3" spans="2:6" ht="40.5" customHeight="1">
      <c r="B13" s="58" t="s">
        <v>75</v>
      </c>
      <c r="C13" s="58"/>
      <c r="D13" s="58"/>
      <c r="E13" s="58"/>
      <c r="F13" s="58"/>
    </row>
  </sheetData>
  <sheetProtection/>
  <mergeCells count="3">
    <mergeCell ref="B13:F13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9"/>
  <sheetViews>
    <sheetView showGridLines="0" zoomScale="70" zoomScaleNormal="70" zoomScalePageLayoutView="80" workbookViewId="0" topLeftCell="A6">
      <selection activeCell="C3" sqref="C3"/>
    </sheetView>
  </sheetViews>
  <sheetFormatPr defaultColWidth="9.00390625" defaultRowHeight="12.75"/>
  <cols>
    <col min="1" max="1" width="5.125" style="36" customWidth="1"/>
    <col min="2" max="2" width="17.00390625" style="36" customWidth="1"/>
    <col min="3" max="3" width="22.125" style="36" customWidth="1"/>
    <col min="4" max="4" width="42.6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58"/>
      <c r="H2" s="58"/>
      <c r="I2" s="58"/>
    </row>
    <row r="3" ht="15">
      <c r="N3" s="3" t="s">
        <v>56</v>
      </c>
    </row>
    <row r="4" spans="2:17" ht="15">
      <c r="B4" s="39" t="s">
        <v>14</v>
      </c>
      <c r="C4" s="5">
        <v>12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80">
        <f>SUM(N11:N15)</f>
        <v>0</v>
      </c>
      <c r="I6" s="81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85</v>
      </c>
      <c r="E10" s="30" t="s">
        <v>314</v>
      </c>
      <c r="F10" s="42"/>
      <c r="G10" s="29" t="str">
        <f>"Nazwa handlowa /
"&amp;C10&amp;" / 
"&amp;D10</f>
        <v>Nazwa handlowa /
Dawka / 
Postać /Opakowanie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315</v>
      </c>
      <c r="C11" s="43" t="s">
        <v>502</v>
      </c>
      <c r="D11" s="43" t="s">
        <v>316</v>
      </c>
      <c r="E11" s="33">
        <v>50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2" spans="1:17" ht="45">
      <c r="A12" s="43" t="s">
        <v>3</v>
      </c>
      <c r="B12" s="43" t="s">
        <v>315</v>
      </c>
      <c r="C12" s="43" t="s">
        <v>503</v>
      </c>
      <c r="D12" s="43" t="s">
        <v>316</v>
      </c>
      <c r="E12" s="33">
        <v>50</v>
      </c>
      <c r="F12" s="42" t="s">
        <v>58</v>
      </c>
      <c r="G12" s="44" t="s">
        <v>57</v>
      </c>
      <c r="H12" s="44"/>
      <c r="I12" s="44"/>
      <c r="J12" s="15"/>
      <c r="K12" s="44"/>
      <c r="L12" s="44" t="str">
        <f>IF(K12=0,"0,00",IF(K12&gt;0,ROUND(E12/K12,2)))</f>
        <v>0,00</v>
      </c>
      <c r="M12" s="44"/>
      <c r="N12" s="28">
        <f>ROUND(L12*ROUND(M12,2),2)</f>
        <v>0</v>
      </c>
      <c r="Q12" s="36"/>
    </row>
    <row r="13" spans="1:17" ht="45">
      <c r="A13" s="43" t="s">
        <v>4</v>
      </c>
      <c r="B13" s="43" t="s">
        <v>315</v>
      </c>
      <c r="C13" s="43" t="s">
        <v>504</v>
      </c>
      <c r="D13" s="43" t="s">
        <v>316</v>
      </c>
      <c r="E13" s="33">
        <v>100</v>
      </c>
      <c r="F13" s="42" t="s">
        <v>58</v>
      </c>
      <c r="G13" s="44" t="s">
        <v>57</v>
      </c>
      <c r="H13" s="44"/>
      <c r="I13" s="44"/>
      <c r="J13" s="15"/>
      <c r="K13" s="44"/>
      <c r="L13" s="44" t="str">
        <f>IF(K13=0,"0,00",IF(K13&gt;0,ROUND(E13/K13,2)))</f>
        <v>0,00</v>
      </c>
      <c r="M13" s="44"/>
      <c r="N13" s="28">
        <f>ROUND(L13*ROUND(M13,2),2)</f>
        <v>0</v>
      </c>
      <c r="Q13" s="36"/>
    </row>
    <row r="14" spans="1:17" ht="45">
      <c r="A14" s="43" t="s">
        <v>5</v>
      </c>
      <c r="B14" s="43" t="s">
        <v>315</v>
      </c>
      <c r="C14" s="43" t="s">
        <v>505</v>
      </c>
      <c r="D14" s="43" t="s">
        <v>316</v>
      </c>
      <c r="E14" s="33">
        <v>1200</v>
      </c>
      <c r="F14" s="42" t="s">
        <v>58</v>
      </c>
      <c r="G14" s="44" t="s">
        <v>57</v>
      </c>
      <c r="H14" s="44"/>
      <c r="I14" s="44"/>
      <c r="J14" s="15"/>
      <c r="K14" s="44"/>
      <c r="L14" s="44" t="str">
        <f>IF(K14=0,"0,00",IF(K14&gt;0,ROUND(E14/K14,2)))</f>
        <v>0,00</v>
      </c>
      <c r="M14" s="44"/>
      <c r="N14" s="28">
        <f>ROUND(L14*ROUND(M14,2),2)</f>
        <v>0</v>
      </c>
      <c r="Q14" s="36"/>
    </row>
    <row r="15" spans="1:17" ht="45">
      <c r="A15" s="43" t="s">
        <v>35</v>
      </c>
      <c r="B15" s="43" t="s">
        <v>315</v>
      </c>
      <c r="C15" s="43" t="s">
        <v>506</v>
      </c>
      <c r="D15" s="43" t="s">
        <v>316</v>
      </c>
      <c r="E15" s="33">
        <v>50</v>
      </c>
      <c r="F15" s="42" t="s">
        <v>58</v>
      </c>
      <c r="G15" s="44" t="s">
        <v>57</v>
      </c>
      <c r="H15" s="44"/>
      <c r="I15" s="44"/>
      <c r="J15" s="15"/>
      <c r="K15" s="44"/>
      <c r="L15" s="44" t="str">
        <f>IF(K15=0,"0,00",IF(K15&gt;0,ROUND(E15/K15,2)))</f>
        <v>0,00</v>
      </c>
      <c r="M15" s="44"/>
      <c r="N15" s="28">
        <f>ROUND(L15*ROUND(M15,2),2)</f>
        <v>0</v>
      </c>
      <c r="Q15" s="36"/>
    </row>
    <row r="17" spans="2:6" ht="15">
      <c r="B17" s="82" t="s">
        <v>131</v>
      </c>
      <c r="C17" s="83"/>
      <c r="D17" s="83"/>
      <c r="E17" s="83"/>
      <c r="F17" s="84"/>
    </row>
    <row r="19" spans="2:6" ht="42.75" customHeight="1">
      <c r="B19" s="58" t="s">
        <v>75</v>
      </c>
      <c r="C19" s="58"/>
      <c r="D19" s="58"/>
      <c r="E19" s="58"/>
      <c r="F19" s="58"/>
    </row>
  </sheetData>
  <sheetProtection/>
  <mergeCells count="4">
    <mergeCell ref="B19:F19"/>
    <mergeCell ref="G2:I2"/>
    <mergeCell ref="H6:I6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70" zoomScaleNormal="70" zoomScalePageLayoutView="85" workbookViewId="0" topLeftCell="A1">
      <selection activeCell="C3" sqref="C3"/>
    </sheetView>
  </sheetViews>
  <sheetFormatPr defaultColWidth="9.00390625" defaultRowHeight="12.75"/>
  <cols>
    <col min="1" max="1" width="5.125" style="36" customWidth="1"/>
    <col min="2" max="2" width="18.875" style="36" customWidth="1"/>
    <col min="3" max="3" width="21.125" style="36" customWidth="1"/>
    <col min="4" max="4" width="23.253906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58"/>
      <c r="H2" s="58"/>
      <c r="I2" s="58"/>
    </row>
    <row r="3" ht="15">
      <c r="N3" s="3" t="s">
        <v>56</v>
      </c>
    </row>
    <row r="4" spans="2:17" ht="15">
      <c r="B4" s="39" t="s">
        <v>14</v>
      </c>
      <c r="C4" s="5">
        <v>13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80">
        <f>SUM(N11:N11)</f>
        <v>0</v>
      </c>
      <c r="I6" s="81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85</v>
      </c>
      <c r="E10" s="30" t="s">
        <v>55</v>
      </c>
      <c r="F10" s="42"/>
      <c r="G10" s="29" t="str">
        <f>"Nazwa handlowa /
"&amp;C10&amp;" / 
"&amp;D10</f>
        <v>Nazwa handlowa /
Dawka / 
Postać /Opakowanie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317</v>
      </c>
      <c r="C11" s="43" t="s">
        <v>507</v>
      </c>
      <c r="D11" s="43" t="s">
        <v>318</v>
      </c>
      <c r="E11" s="33">
        <v>900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3" spans="2:6" ht="45" customHeight="1">
      <c r="B13" s="58" t="s">
        <v>75</v>
      </c>
      <c r="C13" s="58"/>
      <c r="D13" s="58"/>
      <c r="E13" s="58"/>
      <c r="F13" s="58"/>
    </row>
  </sheetData>
  <sheetProtection/>
  <mergeCells count="3">
    <mergeCell ref="B13:F13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70" zoomScaleNormal="70" zoomScalePageLayoutView="85" workbookViewId="0" topLeftCell="A1">
      <selection activeCell="C3" sqref="C3"/>
    </sheetView>
  </sheetViews>
  <sheetFormatPr defaultColWidth="9.00390625" defaultRowHeight="12.75"/>
  <cols>
    <col min="1" max="1" width="5.125" style="36" customWidth="1"/>
    <col min="2" max="2" width="17.00390625" style="36" customWidth="1"/>
    <col min="3" max="3" width="14.75390625" style="36" customWidth="1"/>
    <col min="4" max="4" width="19.253906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58"/>
      <c r="H2" s="58"/>
      <c r="I2" s="58"/>
    </row>
    <row r="3" ht="15">
      <c r="N3" s="3" t="s">
        <v>56</v>
      </c>
    </row>
    <row r="4" spans="2:17" ht="15">
      <c r="B4" s="39" t="s">
        <v>14</v>
      </c>
      <c r="C4" s="5">
        <v>14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80">
        <f>SUM(N11:N11)</f>
        <v>0</v>
      </c>
      <c r="I6" s="81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85</v>
      </c>
      <c r="E10" s="30" t="s">
        <v>55</v>
      </c>
      <c r="F10" s="42"/>
      <c r="G10" s="29" t="str">
        <f>"Nazwa handlowa /
"&amp;C10&amp;" / 
"&amp;D10</f>
        <v>Nazwa handlowa /
Dawka / 
Postać /Opakowanie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319</v>
      </c>
      <c r="C11" s="43" t="s">
        <v>178</v>
      </c>
      <c r="D11" s="43" t="s">
        <v>320</v>
      </c>
      <c r="E11" s="33">
        <v>2000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3" spans="2:6" ht="56.25" customHeight="1">
      <c r="B13" s="58" t="s">
        <v>75</v>
      </c>
      <c r="C13" s="58"/>
      <c r="D13" s="58"/>
      <c r="E13" s="58"/>
      <c r="F13" s="58"/>
    </row>
  </sheetData>
  <sheetProtection/>
  <mergeCells count="3">
    <mergeCell ref="B13:F13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70" zoomScaleNormal="70" zoomScalePageLayoutView="85" workbookViewId="0" topLeftCell="A1">
      <selection activeCell="C3" sqref="C3"/>
    </sheetView>
  </sheetViews>
  <sheetFormatPr defaultColWidth="9.00390625" defaultRowHeight="12.75"/>
  <cols>
    <col min="1" max="1" width="5.125" style="36" customWidth="1"/>
    <col min="2" max="2" width="20.125" style="36" customWidth="1"/>
    <col min="3" max="3" width="21.25390625" style="36" customWidth="1"/>
    <col min="4" max="4" width="35.003906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58"/>
      <c r="H2" s="58"/>
      <c r="I2" s="58"/>
    </row>
    <row r="3" ht="15">
      <c r="N3" s="3" t="s">
        <v>56</v>
      </c>
    </row>
    <row r="4" spans="2:17" ht="15">
      <c r="B4" s="39" t="s">
        <v>14</v>
      </c>
      <c r="C4" s="5">
        <v>15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80">
        <f>SUM(N11:N11)</f>
        <v>0</v>
      </c>
      <c r="I6" s="81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85</v>
      </c>
      <c r="E10" s="30" t="s">
        <v>55</v>
      </c>
      <c r="F10" s="42"/>
      <c r="G10" s="29" t="str">
        <f>"Nazwa handlowa /
"&amp;C10&amp;" / 
"&amp;D10</f>
        <v>Nazwa handlowa /
Dawka / 
Postać /Opakowanie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321</v>
      </c>
      <c r="C11" s="43" t="s">
        <v>322</v>
      </c>
      <c r="D11" s="43" t="s">
        <v>323</v>
      </c>
      <c r="E11" s="33">
        <v>200000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3" spans="2:6" ht="62.25" customHeight="1">
      <c r="B13" s="58" t="s">
        <v>75</v>
      </c>
      <c r="C13" s="58"/>
      <c r="D13" s="58"/>
      <c r="E13" s="58"/>
      <c r="F13" s="58"/>
    </row>
  </sheetData>
  <sheetProtection/>
  <mergeCells count="3">
    <mergeCell ref="B13:F13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70" zoomScaleNormal="70" zoomScalePageLayoutView="80" workbookViewId="0" topLeftCell="A1">
      <selection activeCell="B15" sqref="B15:F15"/>
    </sheetView>
  </sheetViews>
  <sheetFormatPr defaultColWidth="9.00390625" defaultRowHeight="12.75"/>
  <cols>
    <col min="1" max="1" width="5.125" style="36" customWidth="1"/>
    <col min="2" max="2" width="19.375" style="36" customWidth="1"/>
    <col min="3" max="3" width="14.625" style="36" customWidth="1"/>
    <col min="4" max="4" width="30.253906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58"/>
      <c r="H2" s="58"/>
      <c r="I2" s="58"/>
    </row>
    <row r="3" ht="15">
      <c r="N3" s="3" t="s">
        <v>56</v>
      </c>
    </row>
    <row r="4" spans="2:17" ht="15">
      <c r="B4" s="39" t="s">
        <v>14</v>
      </c>
      <c r="C4" s="5">
        <v>16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80">
        <f>SUM(N11:N11)</f>
        <v>0</v>
      </c>
      <c r="I6" s="81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85</v>
      </c>
      <c r="E10" s="30" t="s">
        <v>55</v>
      </c>
      <c r="F10" s="42"/>
      <c r="G10" s="29" t="str">
        <f>"Nazwa handlowa /
"&amp;C10&amp;" / 
"&amp;D10</f>
        <v>Nazwa handlowa /
Dawka / 
Postać /Opakowanie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321</v>
      </c>
      <c r="C11" s="43" t="s">
        <v>324</v>
      </c>
      <c r="D11" s="43" t="s">
        <v>325</v>
      </c>
      <c r="E11" s="33">
        <v>18000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3" spans="2:6" ht="15">
      <c r="B13" s="82" t="s">
        <v>326</v>
      </c>
      <c r="C13" s="83"/>
      <c r="D13" s="83"/>
      <c r="E13" s="83"/>
      <c r="F13" s="84"/>
    </row>
    <row r="15" spans="2:6" ht="48" customHeight="1">
      <c r="B15" s="58" t="s">
        <v>75</v>
      </c>
      <c r="C15" s="58"/>
      <c r="D15" s="58"/>
      <c r="E15" s="58"/>
      <c r="F15" s="58"/>
    </row>
  </sheetData>
  <sheetProtection/>
  <mergeCells count="4">
    <mergeCell ref="B15:F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70" zoomScaleNormal="70" zoomScalePageLayoutView="85" workbookViewId="0" topLeftCell="A1">
      <selection activeCell="C3" sqref="C3"/>
    </sheetView>
  </sheetViews>
  <sheetFormatPr defaultColWidth="9.00390625" defaultRowHeight="12.75"/>
  <cols>
    <col min="1" max="1" width="5.125" style="36" customWidth="1"/>
    <col min="2" max="2" width="29.00390625" style="36" customWidth="1"/>
    <col min="3" max="3" width="19.25390625" style="36" customWidth="1"/>
    <col min="4" max="4" width="28.87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58"/>
      <c r="H2" s="58"/>
      <c r="I2" s="58"/>
    </row>
    <row r="3" ht="15">
      <c r="N3" s="3" t="s">
        <v>56</v>
      </c>
    </row>
    <row r="4" spans="2:17" ht="15">
      <c r="B4" s="39" t="s">
        <v>14</v>
      </c>
      <c r="C4" s="5">
        <v>17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80">
        <f>SUM(N11:N11)</f>
        <v>0</v>
      </c>
      <c r="I6" s="81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85</v>
      </c>
      <c r="E10" s="30" t="s">
        <v>55</v>
      </c>
      <c r="F10" s="42"/>
      <c r="G10" s="29" t="str">
        <f>"Nazwa handlowa /
"&amp;C10&amp;" / 
"&amp;D10</f>
        <v>Nazwa handlowa /
Dawka / 
Postać /Opakowanie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327</v>
      </c>
      <c r="C11" s="43" t="s">
        <v>328</v>
      </c>
      <c r="D11" s="43" t="s">
        <v>329</v>
      </c>
      <c r="E11" s="33">
        <v>20100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3" spans="2:6" ht="52.5" customHeight="1">
      <c r="B13" s="58" t="s">
        <v>75</v>
      </c>
      <c r="C13" s="58"/>
      <c r="D13" s="58"/>
      <c r="E13" s="58"/>
      <c r="F13" s="58"/>
    </row>
  </sheetData>
  <sheetProtection/>
  <mergeCells count="3">
    <mergeCell ref="B13:F13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92"/>
  <sheetViews>
    <sheetView showGridLines="0" tabSelected="1" zoomScale="80" zoomScaleNormal="80" zoomScaleSheetLayoutView="85" zoomScalePageLayoutView="115" workbookViewId="0" topLeftCell="A1">
      <selection activeCell="C3" sqref="C3"/>
    </sheetView>
  </sheetViews>
  <sheetFormatPr defaultColWidth="9.00390625" defaultRowHeight="12.75"/>
  <cols>
    <col min="1" max="1" width="9.125" style="35" customWidth="1"/>
    <col min="2" max="2" width="6.125" style="35" customWidth="1"/>
    <col min="3" max="4" width="30.00390625" style="35" customWidth="1"/>
    <col min="5" max="5" width="50.25390625" style="7" customWidth="1"/>
    <col min="6" max="7" width="9.125" style="35" customWidth="1"/>
    <col min="8" max="8" width="31.00390625" style="35" customWidth="1"/>
    <col min="9" max="9" width="9.125" style="35" customWidth="1"/>
    <col min="10" max="10" width="36.625" style="35" customWidth="1"/>
    <col min="11" max="12" width="16.125" style="35" customWidth="1"/>
    <col min="13" max="16384" width="9.125" style="35" customWidth="1"/>
  </cols>
  <sheetData>
    <row r="1" ht="15">
      <c r="E1" s="10" t="s">
        <v>52</v>
      </c>
    </row>
    <row r="2" spans="3:5" ht="15">
      <c r="C2" s="16"/>
      <c r="D2" s="16" t="s">
        <v>51</v>
      </c>
      <c r="E2" s="16"/>
    </row>
    <row r="4" spans="3:4" ht="15">
      <c r="C4" s="35" t="s">
        <v>43</v>
      </c>
      <c r="D4" s="35" t="s">
        <v>88</v>
      </c>
    </row>
    <row r="6" spans="3:5" ht="33" customHeight="1">
      <c r="C6" s="35" t="s">
        <v>42</v>
      </c>
      <c r="D6" s="66" t="s">
        <v>89</v>
      </c>
      <c r="E6" s="66"/>
    </row>
    <row r="7" spans="4:5" ht="15">
      <c r="D7" s="31"/>
      <c r="E7" s="32"/>
    </row>
    <row r="8" spans="3:5" ht="15">
      <c r="C8" s="38" t="s">
        <v>38</v>
      </c>
      <c r="D8" s="69"/>
      <c r="E8" s="69"/>
    </row>
    <row r="9" spans="3:5" ht="15">
      <c r="C9" s="38" t="s">
        <v>44</v>
      </c>
      <c r="D9" s="67"/>
      <c r="E9" s="68"/>
    </row>
    <row r="10" spans="3:5" ht="15">
      <c r="C10" s="38" t="s">
        <v>37</v>
      </c>
      <c r="D10" s="67"/>
      <c r="E10" s="68"/>
    </row>
    <row r="11" spans="3:5" ht="15">
      <c r="C11" s="38" t="s">
        <v>45</v>
      </c>
      <c r="D11" s="67"/>
      <c r="E11" s="68"/>
    </row>
    <row r="12" spans="3:5" ht="15">
      <c r="C12" s="38" t="s">
        <v>46</v>
      </c>
      <c r="D12" s="67"/>
      <c r="E12" s="68"/>
    </row>
    <row r="13" spans="3:5" ht="15">
      <c r="C13" s="38" t="s">
        <v>47</v>
      </c>
      <c r="D13" s="67"/>
      <c r="E13" s="68"/>
    </row>
    <row r="14" spans="3:5" ht="15">
      <c r="C14" s="38" t="s">
        <v>48</v>
      </c>
      <c r="D14" s="67"/>
      <c r="E14" s="68"/>
    </row>
    <row r="15" spans="3:5" ht="15">
      <c r="C15" s="38" t="s">
        <v>49</v>
      </c>
      <c r="D15" s="67"/>
      <c r="E15" s="68"/>
    </row>
    <row r="16" spans="3:5" ht="15">
      <c r="C16" s="38" t="s">
        <v>50</v>
      </c>
      <c r="D16" s="67"/>
      <c r="E16" s="68"/>
    </row>
    <row r="17" spans="4:5" ht="15">
      <c r="D17" s="6"/>
      <c r="E17" s="17"/>
    </row>
    <row r="18" spans="2:5" ht="15" customHeight="1">
      <c r="B18" s="35" t="s">
        <v>2</v>
      </c>
      <c r="C18" s="57" t="s">
        <v>59</v>
      </c>
      <c r="D18" s="58"/>
      <c r="E18" s="59"/>
    </row>
    <row r="19" spans="4:5" ht="15">
      <c r="D19" s="36"/>
      <c r="E19" s="2"/>
    </row>
    <row r="20" spans="3:5" ht="21" customHeight="1">
      <c r="C20" s="5" t="s">
        <v>18</v>
      </c>
      <c r="D20" s="18" t="s">
        <v>78</v>
      </c>
      <c r="E20" s="6"/>
    </row>
    <row r="21" spans="3:5" ht="15">
      <c r="C21" s="38" t="s">
        <v>25</v>
      </c>
      <c r="D21" s="19">
        <f>'część (1)'!H$6</f>
        <v>0</v>
      </c>
      <c r="E21" s="20"/>
    </row>
    <row r="22" spans="3:5" ht="15">
      <c r="C22" s="38" t="s">
        <v>26</v>
      </c>
      <c r="D22" s="19">
        <f>'część (2)'!H$7</f>
        <v>0</v>
      </c>
      <c r="E22" s="20"/>
    </row>
    <row r="23" spans="3:5" ht="15">
      <c r="C23" s="38" t="s">
        <v>27</v>
      </c>
      <c r="D23" s="19">
        <f>'część (3)'!H$7</f>
        <v>0</v>
      </c>
      <c r="E23" s="20"/>
    </row>
    <row r="24" spans="3:5" ht="15">
      <c r="C24" s="38" t="s">
        <v>28</v>
      </c>
      <c r="D24" s="19">
        <f>'część (4)'!H$7</f>
        <v>0</v>
      </c>
      <c r="E24" s="20"/>
    </row>
    <row r="25" spans="3:5" ht="15">
      <c r="C25" s="38" t="s">
        <v>29</v>
      </c>
      <c r="D25" s="19">
        <f>'część (5)'!H$7</f>
        <v>0</v>
      </c>
      <c r="E25" s="20"/>
    </row>
    <row r="26" spans="3:5" ht="15">
      <c r="C26" s="38" t="s">
        <v>30</v>
      </c>
      <c r="D26" s="19">
        <f>'część (6)'!H$7</f>
        <v>0</v>
      </c>
      <c r="E26" s="20"/>
    </row>
    <row r="27" spans="3:5" ht="15">
      <c r="C27" s="38" t="s">
        <v>31</v>
      </c>
      <c r="D27" s="19">
        <f>'część (7)'!H$7</f>
        <v>0</v>
      </c>
      <c r="E27" s="20"/>
    </row>
    <row r="28" spans="3:5" ht="15">
      <c r="C28" s="38" t="s">
        <v>32</v>
      </c>
      <c r="D28" s="19">
        <f>'część (8)'!H$7</f>
        <v>0</v>
      </c>
      <c r="E28" s="20"/>
    </row>
    <row r="29" spans="3:5" ht="15">
      <c r="C29" s="38" t="s">
        <v>86</v>
      </c>
      <c r="D29" s="19">
        <f>'część (9)'!H$7</f>
        <v>0</v>
      </c>
      <c r="E29" s="20"/>
    </row>
    <row r="30" spans="3:5" ht="15">
      <c r="C30" s="38" t="s">
        <v>90</v>
      </c>
      <c r="D30" s="19">
        <f>'część (10)'!H$7</f>
        <v>0</v>
      </c>
      <c r="E30" s="20"/>
    </row>
    <row r="31" spans="3:5" ht="15">
      <c r="C31" s="38" t="s">
        <v>91</v>
      </c>
      <c r="D31" s="19">
        <f>'część (11)'!H$7</f>
        <v>0</v>
      </c>
      <c r="E31" s="20"/>
    </row>
    <row r="32" spans="3:5" ht="15">
      <c r="C32" s="38" t="s">
        <v>92</v>
      </c>
      <c r="D32" s="19">
        <f>'część (12)'!H$7</f>
        <v>0</v>
      </c>
      <c r="E32" s="20"/>
    </row>
    <row r="33" spans="3:5" ht="15">
      <c r="C33" s="38" t="s">
        <v>93</v>
      </c>
      <c r="D33" s="19">
        <f>'część (13)'!H$7</f>
        <v>0</v>
      </c>
      <c r="E33" s="20"/>
    </row>
    <row r="34" spans="3:5" ht="15">
      <c r="C34" s="38" t="s">
        <v>94</v>
      </c>
      <c r="D34" s="19">
        <f>'część (14)'!H$7</f>
        <v>0</v>
      </c>
      <c r="E34" s="20"/>
    </row>
    <row r="35" spans="3:5" ht="15">
      <c r="C35" s="38" t="s">
        <v>95</v>
      </c>
      <c r="D35" s="19">
        <f>'część (15)'!H$7</f>
        <v>0</v>
      </c>
      <c r="E35" s="20"/>
    </row>
    <row r="36" spans="3:5" ht="15">
      <c r="C36" s="38" t="s">
        <v>96</v>
      </c>
      <c r="D36" s="19">
        <f>'część (16)'!H$7</f>
        <v>0</v>
      </c>
      <c r="E36" s="20"/>
    </row>
    <row r="37" spans="3:5" ht="15">
      <c r="C37" s="38" t="s">
        <v>97</v>
      </c>
      <c r="D37" s="19">
        <f>'część (17)'!H$7</f>
        <v>0</v>
      </c>
      <c r="E37" s="20"/>
    </row>
    <row r="38" spans="3:5" ht="15">
      <c r="C38" s="38" t="s">
        <v>98</v>
      </c>
      <c r="D38" s="19">
        <f>'część (18)'!H$7</f>
        <v>0</v>
      </c>
      <c r="E38" s="20"/>
    </row>
    <row r="39" spans="3:5" ht="15">
      <c r="C39" s="38" t="s">
        <v>99</v>
      </c>
      <c r="D39" s="19">
        <f>'część (19)'!H$7</f>
        <v>0</v>
      </c>
      <c r="E39" s="20"/>
    </row>
    <row r="40" spans="3:5" ht="15">
      <c r="C40" s="38" t="s">
        <v>100</v>
      </c>
      <c r="D40" s="19">
        <f>'część (20)'!H$7</f>
        <v>0</v>
      </c>
      <c r="E40" s="20"/>
    </row>
    <row r="41" spans="3:5" ht="15">
      <c r="C41" s="38" t="s">
        <v>101</v>
      </c>
      <c r="D41" s="19">
        <f>'część (21)'!H$7</f>
        <v>0</v>
      </c>
      <c r="E41" s="20"/>
    </row>
    <row r="42" spans="3:5" ht="15">
      <c r="C42" s="38" t="s">
        <v>102</v>
      </c>
      <c r="D42" s="19">
        <f>'część (22)'!H$7</f>
        <v>0</v>
      </c>
      <c r="E42" s="20"/>
    </row>
    <row r="43" spans="3:5" ht="15">
      <c r="C43" s="38" t="s">
        <v>103</v>
      </c>
      <c r="D43" s="19">
        <f>'część (23)'!H$7</f>
        <v>0</v>
      </c>
      <c r="E43" s="20"/>
    </row>
    <row r="44" spans="3:5" ht="15">
      <c r="C44" s="38" t="s">
        <v>104</v>
      </c>
      <c r="D44" s="19">
        <f>'część (24)'!H$7</f>
        <v>0</v>
      </c>
      <c r="E44" s="20"/>
    </row>
    <row r="45" spans="3:5" ht="15">
      <c r="C45" s="38" t="s">
        <v>105</v>
      </c>
      <c r="D45" s="19">
        <f>'część (25)'!H$7</f>
        <v>0</v>
      </c>
      <c r="E45" s="20"/>
    </row>
    <row r="46" spans="3:5" ht="15">
      <c r="C46" s="38" t="s">
        <v>106</v>
      </c>
      <c r="D46" s="19">
        <f>'część (26)'!H$7</f>
        <v>0</v>
      </c>
      <c r="E46" s="20"/>
    </row>
    <row r="47" spans="3:5" ht="15">
      <c r="C47" s="38" t="s">
        <v>107</v>
      </c>
      <c r="D47" s="19">
        <f>'część (27)'!H$7</f>
        <v>0</v>
      </c>
      <c r="E47" s="20"/>
    </row>
    <row r="48" spans="3:5" ht="15">
      <c r="C48" s="38" t="s">
        <v>108</v>
      </c>
      <c r="D48" s="19">
        <f>'część (28)'!H$7</f>
        <v>0</v>
      </c>
      <c r="E48" s="20"/>
    </row>
    <row r="49" spans="3:5" ht="15">
      <c r="C49" s="38" t="s">
        <v>109</v>
      </c>
      <c r="D49" s="19">
        <f>'część (29)'!H$7</f>
        <v>0</v>
      </c>
      <c r="E49" s="20"/>
    </row>
    <row r="50" spans="3:5" ht="15">
      <c r="C50" s="38" t="s">
        <v>110</v>
      </c>
      <c r="D50" s="19">
        <f>'część (30)'!H$7</f>
        <v>0</v>
      </c>
      <c r="E50" s="20"/>
    </row>
    <row r="51" spans="3:5" ht="15">
      <c r="C51" s="38" t="s">
        <v>111</v>
      </c>
      <c r="D51" s="19">
        <f>'część (31)'!H$7</f>
        <v>0</v>
      </c>
      <c r="E51" s="20"/>
    </row>
    <row r="52" spans="3:5" ht="15">
      <c r="C52" s="38" t="s">
        <v>112</v>
      </c>
      <c r="D52" s="19">
        <f>'część (32)'!H$7</f>
        <v>0</v>
      </c>
      <c r="E52" s="20"/>
    </row>
    <row r="53" spans="3:5" ht="36" customHeight="1">
      <c r="C53" s="52" t="s">
        <v>75</v>
      </c>
      <c r="D53" s="52"/>
      <c r="E53" s="52"/>
    </row>
    <row r="54" spans="4:5" ht="15">
      <c r="D54" s="21"/>
      <c r="E54" s="20"/>
    </row>
    <row r="55" spans="2:5" ht="34.5" customHeight="1">
      <c r="B55" s="35" t="s">
        <v>3</v>
      </c>
      <c r="C55" s="63" t="s">
        <v>60</v>
      </c>
      <c r="D55" s="63"/>
      <c r="E55" s="63"/>
    </row>
    <row r="56" spans="3:5" ht="50.25" customHeight="1">
      <c r="C56" s="53" t="s">
        <v>61</v>
      </c>
      <c r="D56" s="54"/>
      <c r="E56" s="22" t="s">
        <v>62</v>
      </c>
    </row>
    <row r="57" spans="3:5" ht="57.75" customHeight="1">
      <c r="C57" s="65" t="s">
        <v>63</v>
      </c>
      <c r="D57" s="65"/>
      <c r="E57" s="65"/>
    </row>
    <row r="58" spans="2:5" ht="31.5" customHeight="1">
      <c r="B58" s="35" t="s">
        <v>4</v>
      </c>
      <c r="C58" s="56" t="s">
        <v>64</v>
      </c>
      <c r="D58" s="56"/>
      <c r="E58" s="56"/>
    </row>
    <row r="59" spans="3:5" ht="33" customHeight="1">
      <c r="C59" s="53" t="s">
        <v>65</v>
      </c>
      <c r="D59" s="54"/>
      <c r="E59" s="22" t="s">
        <v>66</v>
      </c>
    </row>
    <row r="60" spans="3:5" ht="98.25" customHeight="1">
      <c r="C60" s="55" t="s">
        <v>84</v>
      </c>
      <c r="D60" s="55"/>
      <c r="E60" s="55"/>
    </row>
    <row r="61" spans="2:5" ht="18.75" customHeight="1">
      <c r="B61" s="35" t="s">
        <v>5</v>
      </c>
      <c r="C61" s="56" t="s">
        <v>67</v>
      </c>
      <c r="D61" s="56"/>
      <c r="E61" s="56"/>
    </row>
    <row r="62" spans="3:5" ht="94.5" customHeight="1">
      <c r="C62" s="60" t="s">
        <v>68</v>
      </c>
      <c r="D62" s="61"/>
      <c r="E62" s="22" t="s">
        <v>69</v>
      </c>
    </row>
    <row r="63" spans="3:5" ht="25.5" customHeight="1">
      <c r="C63" s="55" t="s">
        <v>70</v>
      </c>
      <c r="D63" s="62"/>
      <c r="E63" s="62"/>
    </row>
    <row r="64" spans="2:5" ht="38.25" customHeight="1">
      <c r="B64" s="35" t="s">
        <v>35</v>
      </c>
      <c r="C64" s="77" t="s">
        <v>71</v>
      </c>
      <c r="D64" s="77"/>
      <c r="E64" s="77"/>
    </row>
    <row r="65" spans="2:5" ht="23.25" customHeight="1">
      <c r="B65" s="35" t="s">
        <v>41</v>
      </c>
      <c r="C65" s="76" t="s">
        <v>72</v>
      </c>
      <c r="D65" s="52"/>
      <c r="E65" s="78"/>
    </row>
    <row r="66" spans="2:5" ht="42.75" customHeight="1">
      <c r="B66" s="35" t="s">
        <v>6</v>
      </c>
      <c r="C66" s="79" t="s">
        <v>117</v>
      </c>
      <c r="D66" s="79"/>
      <c r="E66" s="79"/>
    </row>
    <row r="67" spans="2:5" ht="65.25" customHeight="1">
      <c r="B67" s="35" t="s">
        <v>7</v>
      </c>
      <c r="C67" s="52" t="s">
        <v>562</v>
      </c>
      <c r="D67" s="52"/>
      <c r="E67" s="52"/>
    </row>
    <row r="68" spans="3:5" ht="65.25" customHeight="1">
      <c r="C68" s="52" t="s">
        <v>563</v>
      </c>
      <c r="D68" s="52"/>
      <c r="E68" s="52"/>
    </row>
    <row r="69" spans="3:5" ht="81.75" customHeight="1">
      <c r="C69" s="52" t="s">
        <v>113</v>
      </c>
      <c r="D69" s="52"/>
      <c r="E69" s="52"/>
    </row>
    <row r="70" spans="3:5" ht="81.75" customHeight="1">
      <c r="C70" s="52" t="s">
        <v>115</v>
      </c>
      <c r="D70" s="52"/>
      <c r="E70" s="52"/>
    </row>
    <row r="71" spans="3:5" ht="67.5" customHeight="1">
      <c r="C71" s="52" t="s">
        <v>114</v>
      </c>
      <c r="D71" s="52"/>
      <c r="E71" s="52"/>
    </row>
    <row r="72" spans="3:5" ht="72.75" customHeight="1">
      <c r="C72" s="52" t="s">
        <v>116</v>
      </c>
      <c r="D72" s="52"/>
      <c r="E72" s="52"/>
    </row>
    <row r="73" spans="2:5" ht="39.75" customHeight="1">
      <c r="B73" s="35" t="s">
        <v>20</v>
      </c>
      <c r="C73" s="52" t="s">
        <v>23</v>
      </c>
      <c r="D73" s="76"/>
      <c r="E73" s="76"/>
    </row>
    <row r="74" spans="2:5" s="23" customFormat="1" ht="29.25" customHeight="1">
      <c r="B74" s="35" t="s">
        <v>40</v>
      </c>
      <c r="C74" s="52" t="s">
        <v>73</v>
      </c>
      <c r="D74" s="76"/>
      <c r="E74" s="76"/>
    </row>
    <row r="75" spans="2:5" s="23" customFormat="1" ht="42" customHeight="1">
      <c r="B75" s="35" t="s">
        <v>1</v>
      </c>
      <c r="C75" s="52" t="s">
        <v>36</v>
      </c>
      <c r="D75" s="76"/>
      <c r="E75" s="76"/>
    </row>
    <row r="76" spans="2:5" ht="18" customHeight="1">
      <c r="B76" s="35" t="s">
        <v>0</v>
      </c>
      <c r="C76" s="41" t="s">
        <v>8</v>
      </c>
      <c r="D76" s="41"/>
      <c r="E76" s="34"/>
    </row>
    <row r="77" spans="3:5" ht="18" customHeight="1">
      <c r="C77" s="36"/>
      <c r="D77" s="36"/>
      <c r="E77" s="10"/>
    </row>
    <row r="78" spans="3:5" ht="18" customHeight="1">
      <c r="C78" s="73" t="s">
        <v>21</v>
      </c>
      <c r="D78" s="74"/>
      <c r="E78" s="75"/>
    </row>
    <row r="79" spans="3:5" ht="18" customHeight="1">
      <c r="C79" s="73" t="s">
        <v>9</v>
      </c>
      <c r="D79" s="75"/>
      <c r="E79" s="38" t="s">
        <v>10</v>
      </c>
    </row>
    <row r="80" spans="3:5" ht="18" customHeight="1">
      <c r="C80" s="71"/>
      <c r="D80" s="72"/>
      <c r="E80" s="38"/>
    </row>
    <row r="81" spans="3:5" ht="18" customHeight="1">
      <c r="C81" s="71"/>
      <c r="D81" s="72"/>
      <c r="E81" s="38"/>
    </row>
    <row r="82" spans="3:5" ht="18" customHeight="1">
      <c r="C82" s="24" t="s">
        <v>11</v>
      </c>
      <c r="D82" s="24"/>
      <c r="E82" s="10"/>
    </row>
    <row r="83" spans="3:5" ht="18" customHeight="1">
      <c r="C83" s="73" t="s">
        <v>22</v>
      </c>
      <c r="D83" s="74"/>
      <c r="E83" s="75"/>
    </row>
    <row r="84" spans="3:5" ht="18" customHeight="1">
      <c r="C84" s="37" t="s">
        <v>9</v>
      </c>
      <c r="D84" s="40" t="s">
        <v>10</v>
      </c>
      <c r="E84" s="25" t="s">
        <v>12</v>
      </c>
    </row>
    <row r="85" spans="3:5" ht="18" customHeight="1">
      <c r="C85" s="26"/>
      <c r="D85" s="40"/>
      <c r="E85" s="27"/>
    </row>
    <row r="86" spans="3:5" ht="18" customHeight="1">
      <c r="C86" s="26"/>
      <c r="D86" s="40"/>
      <c r="E86" s="27"/>
    </row>
    <row r="87" spans="3:5" ht="18" customHeight="1">
      <c r="C87" s="24"/>
      <c r="D87" s="24"/>
      <c r="E87" s="10"/>
    </row>
    <row r="88" spans="3:5" ht="18" customHeight="1">
      <c r="C88" s="73" t="s">
        <v>24</v>
      </c>
      <c r="D88" s="74"/>
      <c r="E88" s="75"/>
    </row>
    <row r="89" spans="3:5" ht="18" customHeight="1">
      <c r="C89" s="64" t="s">
        <v>13</v>
      </c>
      <c r="D89" s="64"/>
      <c r="E89" s="38" t="s">
        <v>74</v>
      </c>
    </row>
    <row r="90" spans="3:5" ht="18" customHeight="1">
      <c r="C90" s="69"/>
      <c r="D90" s="69"/>
      <c r="E90" s="38"/>
    </row>
    <row r="91" ht="34.5" customHeight="1"/>
    <row r="92" spans="3:5" ht="21" customHeight="1">
      <c r="C92" s="70"/>
      <c r="D92" s="59"/>
      <c r="E92" s="59"/>
    </row>
  </sheetData>
  <sheetProtection/>
  <mergeCells count="42">
    <mergeCell ref="C79:D79"/>
    <mergeCell ref="C78:E78"/>
    <mergeCell ref="C75:E75"/>
    <mergeCell ref="C64:E64"/>
    <mergeCell ref="C65:E65"/>
    <mergeCell ref="C66:E66"/>
    <mergeCell ref="C73:E73"/>
    <mergeCell ref="C68:E68"/>
    <mergeCell ref="C74:E74"/>
    <mergeCell ref="C72:E72"/>
    <mergeCell ref="C90:D90"/>
    <mergeCell ref="C92:E92"/>
    <mergeCell ref="C80:D80"/>
    <mergeCell ref="C81:D81"/>
    <mergeCell ref="C83:E83"/>
    <mergeCell ref="C88:E88"/>
    <mergeCell ref="D6:E6"/>
    <mergeCell ref="D13:E13"/>
    <mergeCell ref="D11:E11"/>
    <mergeCell ref="D14:E14"/>
    <mergeCell ref="D8:E8"/>
    <mergeCell ref="D16:E16"/>
    <mergeCell ref="D9:E9"/>
    <mergeCell ref="D10:E10"/>
    <mergeCell ref="D12:E12"/>
    <mergeCell ref="D15:E15"/>
    <mergeCell ref="C18:E18"/>
    <mergeCell ref="C62:D62"/>
    <mergeCell ref="C63:E63"/>
    <mergeCell ref="C55:E55"/>
    <mergeCell ref="C89:D89"/>
    <mergeCell ref="C53:E53"/>
    <mergeCell ref="C57:E57"/>
    <mergeCell ref="C58:E58"/>
    <mergeCell ref="C69:E69"/>
    <mergeCell ref="C56:D56"/>
    <mergeCell ref="C71:E71"/>
    <mergeCell ref="C59:D59"/>
    <mergeCell ref="C67:E67"/>
    <mergeCell ref="C70:E70"/>
    <mergeCell ref="C60:E60"/>
    <mergeCell ref="C61:E6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70" zoomScaleNormal="70" zoomScalePageLayoutView="85" workbookViewId="0" topLeftCell="A6">
      <selection activeCell="C3" sqref="C3"/>
    </sheetView>
  </sheetViews>
  <sheetFormatPr defaultColWidth="9.00390625" defaultRowHeight="12.75"/>
  <cols>
    <col min="1" max="1" width="5.125" style="36" customWidth="1"/>
    <col min="2" max="2" width="19.75390625" style="36" customWidth="1"/>
    <col min="3" max="3" width="32.125" style="36" customWidth="1"/>
    <col min="4" max="4" width="31.625" style="36" customWidth="1"/>
    <col min="5" max="5" width="10.125" style="2" customWidth="1"/>
    <col min="6" max="6" width="11.375" style="36" customWidth="1"/>
    <col min="7" max="7" width="54.75390625" style="36" customWidth="1"/>
    <col min="8" max="9" width="40.25390625" style="36" customWidth="1"/>
    <col min="10" max="10" width="40.00390625" style="36" customWidth="1"/>
    <col min="11" max="11" width="16.75390625" style="36" hidden="1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58"/>
      <c r="H2" s="58"/>
      <c r="I2" s="58"/>
    </row>
    <row r="3" ht="15">
      <c r="N3" s="3" t="s">
        <v>56</v>
      </c>
    </row>
    <row r="4" spans="2:17" ht="15">
      <c r="B4" s="39" t="s">
        <v>14</v>
      </c>
      <c r="C4" s="5">
        <v>18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80">
        <f>SUM(N11:N11)</f>
        <v>0</v>
      </c>
      <c r="I6" s="81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85</v>
      </c>
      <c r="E10" s="30" t="s">
        <v>484</v>
      </c>
      <c r="F10" s="42"/>
      <c r="G10" s="29" t="str">
        <f>"Nazwa handlowa /
"&amp;C10&amp;" / 
"&amp;D10</f>
        <v>Nazwa handlowa /
Dawka / 
Postać /Opakowanie</v>
      </c>
      <c r="H10" s="29" t="s">
        <v>54</v>
      </c>
      <c r="I10" s="29" t="str">
        <f>B10</f>
        <v>Skład</v>
      </c>
      <c r="J10" s="29" t="s">
        <v>83</v>
      </c>
      <c r="K10" s="29"/>
      <c r="L10" s="29" t="s">
        <v>509</v>
      </c>
      <c r="M10" s="29" t="s">
        <v>510</v>
      </c>
      <c r="N10" s="29" t="s">
        <v>17</v>
      </c>
    </row>
    <row r="11" spans="1:17" ht="409.5" customHeight="1">
      <c r="A11" s="87" t="s">
        <v>2</v>
      </c>
      <c r="B11" s="87" t="s">
        <v>330</v>
      </c>
      <c r="C11" s="87" t="s">
        <v>331</v>
      </c>
      <c r="D11" s="87" t="s">
        <v>332</v>
      </c>
      <c r="E11" s="95">
        <v>6000</v>
      </c>
      <c r="F11" s="93" t="s">
        <v>508</v>
      </c>
      <c r="G11" s="91" t="s">
        <v>511</v>
      </c>
      <c r="H11" s="91"/>
      <c r="I11" s="91"/>
      <c r="J11" s="91" t="s">
        <v>512</v>
      </c>
      <c r="K11" s="44"/>
      <c r="L11" s="91"/>
      <c r="M11" s="91"/>
      <c r="N11" s="89">
        <f>ROUND(L11*ROUND(M11,2),2)</f>
        <v>0</v>
      </c>
      <c r="Q11" s="36"/>
    </row>
    <row r="12" spans="1:17" ht="62.25" customHeight="1">
      <c r="A12" s="88"/>
      <c r="B12" s="88"/>
      <c r="C12" s="88"/>
      <c r="D12" s="88"/>
      <c r="E12" s="96"/>
      <c r="F12" s="94"/>
      <c r="G12" s="92"/>
      <c r="H12" s="92"/>
      <c r="I12" s="92"/>
      <c r="J12" s="92"/>
      <c r="K12" s="44"/>
      <c r="L12" s="92"/>
      <c r="M12" s="92"/>
      <c r="N12" s="90"/>
      <c r="Q12" s="36"/>
    </row>
    <row r="14" spans="2:6" ht="57.75" customHeight="1">
      <c r="B14" s="58" t="s">
        <v>75</v>
      </c>
      <c r="C14" s="58"/>
      <c r="D14" s="58"/>
      <c r="E14" s="58"/>
      <c r="F14" s="58"/>
    </row>
  </sheetData>
  <sheetProtection/>
  <mergeCells count="16">
    <mergeCell ref="B14:F14"/>
    <mergeCell ref="G2:I2"/>
    <mergeCell ref="H6:I6"/>
    <mergeCell ref="G11:G12"/>
    <mergeCell ref="H11:H12"/>
    <mergeCell ref="I11:I12"/>
    <mergeCell ref="C11:C12"/>
    <mergeCell ref="B11:B12"/>
    <mergeCell ref="A11:A12"/>
    <mergeCell ref="N11:N12"/>
    <mergeCell ref="J11:J12"/>
    <mergeCell ref="L11:L12"/>
    <mergeCell ref="M11:M12"/>
    <mergeCell ref="F11:F12"/>
    <mergeCell ref="E11:E12"/>
    <mergeCell ref="D11:D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70" zoomScaleNormal="70" zoomScalePageLayoutView="80" workbookViewId="0" topLeftCell="A1">
      <selection activeCell="B14" sqref="B14:F14"/>
    </sheetView>
  </sheetViews>
  <sheetFormatPr defaultColWidth="9.00390625" defaultRowHeight="12.75"/>
  <cols>
    <col min="1" max="1" width="5.125" style="36" customWidth="1"/>
    <col min="2" max="2" width="21.625" style="36" customWidth="1"/>
    <col min="3" max="3" width="17.25390625" style="36" customWidth="1"/>
    <col min="4" max="4" width="22.6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58"/>
      <c r="H2" s="58"/>
      <c r="I2" s="58"/>
    </row>
    <row r="3" ht="15">
      <c r="N3" s="3" t="s">
        <v>56</v>
      </c>
    </row>
    <row r="4" spans="2:17" ht="15">
      <c r="B4" s="39" t="s">
        <v>14</v>
      </c>
      <c r="C4" s="5">
        <v>19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80">
        <f>SUM(N11:N12)</f>
        <v>0</v>
      </c>
      <c r="I6" s="81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85</v>
      </c>
      <c r="E10" s="30" t="s">
        <v>55</v>
      </c>
      <c r="F10" s="42"/>
      <c r="G10" s="29" t="str">
        <f>"Nazwa handlowa /
"&amp;C10&amp;" / 
"&amp;D10</f>
        <v>Nazwa handlowa /
Dawka / 
Postać /Opakowanie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333</v>
      </c>
      <c r="C11" s="43" t="s">
        <v>121</v>
      </c>
      <c r="D11" s="43" t="s">
        <v>334</v>
      </c>
      <c r="E11" s="33">
        <v>2700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2" spans="1:17" ht="45">
      <c r="A12" s="43" t="s">
        <v>3</v>
      </c>
      <c r="B12" s="43" t="s">
        <v>333</v>
      </c>
      <c r="C12" s="43" t="s">
        <v>119</v>
      </c>
      <c r="D12" s="43" t="s">
        <v>334</v>
      </c>
      <c r="E12" s="33">
        <v>180</v>
      </c>
      <c r="F12" s="42" t="s">
        <v>58</v>
      </c>
      <c r="G12" s="44" t="s">
        <v>57</v>
      </c>
      <c r="H12" s="44"/>
      <c r="I12" s="44"/>
      <c r="J12" s="15"/>
      <c r="K12" s="44"/>
      <c r="L12" s="44" t="str">
        <f>IF(K12=0,"0,00",IF(K12&gt;0,ROUND(E12/K12,2)))</f>
        <v>0,00</v>
      </c>
      <c r="M12" s="44"/>
      <c r="N12" s="28">
        <f>ROUND(L12*ROUND(M12,2),2)</f>
        <v>0</v>
      </c>
      <c r="Q12" s="36"/>
    </row>
    <row r="14" spans="2:6" ht="15">
      <c r="B14" s="82" t="s">
        <v>335</v>
      </c>
      <c r="C14" s="83"/>
      <c r="D14" s="83"/>
      <c r="E14" s="83"/>
      <c r="F14" s="84"/>
    </row>
    <row r="16" spans="2:6" ht="36.75" customHeight="1">
      <c r="B16" s="58" t="s">
        <v>75</v>
      </c>
      <c r="C16" s="58"/>
      <c r="D16" s="58"/>
      <c r="E16" s="58"/>
      <c r="F16" s="58"/>
    </row>
  </sheetData>
  <sheetProtection/>
  <mergeCells count="4">
    <mergeCell ref="B16:F16"/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3"/>
  <sheetViews>
    <sheetView showGridLines="0" zoomScale="70" zoomScaleNormal="70" zoomScalePageLayoutView="80" workbookViewId="0" topLeftCell="A7">
      <selection activeCell="B22" sqref="B22"/>
    </sheetView>
  </sheetViews>
  <sheetFormatPr defaultColWidth="9.00390625" defaultRowHeight="12.75"/>
  <cols>
    <col min="1" max="1" width="5.125" style="36" customWidth="1"/>
    <col min="2" max="2" width="44.125" style="36" customWidth="1"/>
    <col min="3" max="3" width="38.875" style="36" customWidth="1"/>
    <col min="4" max="4" width="37.003906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58"/>
      <c r="H2" s="58"/>
      <c r="I2" s="58"/>
    </row>
    <row r="3" ht="15">
      <c r="N3" s="3" t="s">
        <v>56</v>
      </c>
    </row>
    <row r="4" spans="2:17" ht="15">
      <c r="B4" s="39" t="s">
        <v>14</v>
      </c>
      <c r="C4" s="5">
        <v>20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80">
        <f>SUM(N11:N36)</f>
        <v>0</v>
      </c>
      <c r="I6" s="81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87</v>
      </c>
      <c r="E10" s="30" t="s">
        <v>55</v>
      </c>
      <c r="F10" s="42"/>
      <c r="G10" s="29" t="str">
        <f>"Nazwa handlowa /
"&amp;C10&amp;" / 
"&amp;D10</f>
        <v>Nazwa handlowa /
Dawka / 
Postać/ Opakowanie</v>
      </c>
      <c r="H10" s="29" t="s">
        <v>554</v>
      </c>
      <c r="I10" s="29" t="str">
        <f>B10</f>
        <v>Skład</v>
      </c>
      <c r="J10" s="29" t="s">
        <v>584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336</v>
      </c>
      <c r="C11" s="43" t="s">
        <v>516</v>
      </c>
      <c r="D11" s="43" t="s">
        <v>520</v>
      </c>
      <c r="E11" s="33">
        <v>2700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 aca="true" t="shared" si="0" ref="L11:L36">IF(K11=0,"0,00",IF(K11&gt;0,ROUND(E11/K11,2)))</f>
        <v>0,00</v>
      </c>
      <c r="M11" s="44"/>
      <c r="N11" s="28">
        <f aca="true" t="shared" si="1" ref="N11:N36">ROUND(L11*ROUND(M11,2),2)</f>
        <v>0</v>
      </c>
      <c r="Q11" s="36"/>
    </row>
    <row r="12" spans="1:17" ht="45">
      <c r="A12" s="43" t="s">
        <v>3</v>
      </c>
      <c r="B12" s="43" t="s">
        <v>337</v>
      </c>
      <c r="C12" s="43" t="s">
        <v>517</v>
      </c>
      <c r="D12" s="43" t="s">
        <v>521</v>
      </c>
      <c r="E12" s="33">
        <v>260</v>
      </c>
      <c r="F12" s="42" t="s">
        <v>58</v>
      </c>
      <c r="G12" s="44" t="s">
        <v>57</v>
      </c>
      <c r="H12" s="44"/>
      <c r="I12" s="44"/>
      <c r="J12" s="15"/>
      <c r="K12" s="44"/>
      <c r="L12" s="44" t="str">
        <f t="shared" si="0"/>
        <v>0,00</v>
      </c>
      <c r="M12" s="44"/>
      <c r="N12" s="28">
        <f t="shared" si="1"/>
        <v>0</v>
      </c>
      <c r="Q12" s="36"/>
    </row>
    <row r="13" spans="1:17" ht="45">
      <c r="A13" s="43" t="s">
        <v>4</v>
      </c>
      <c r="B13" s="43" t="s">
        <v>338</v>
      </c>
      <c r="C13" s="43" t="s">
        <v>284</v>
      </c>
      <c r="D13" s="43" t="s">
        <v>339</v>
      </c>
      <c r="E13" s="33">
        <v>500</v>
      </c>
      <c r="F13" s="42" t="s">
        <v>58</v>
      </c>
      <c r="G13" s="44" t="s">
        <v>57</v>
      </c>
      <c r="H13" s="44"/>
      <c r="I13" s="44"/>
      <c r="J13" s="15"/>
      <c r="K13" s="44"/>
      <c r="L13" s="44" t="str">
        <f t="shared" si="0"/>
        <v>0,00</v>
      </c>
      <c r="M13" s="44"/>
      <c r="N13" s="28">
        <f t="shared" si="1"/>
        <v>0</v>
      </c>
      <c r="Q13" s="36"/>
    </row>
    <row r="14" spans="1:17" ht="45">
      <c r="A14" s="43" t="s">
        <v>5</v>
      </c>
      <c r="B14" s="43" t="s">
        <v>338</v>
      </c>
      <c r="C14" s="43" t="s">
        <v>340</v>
      </c>
      <c r="D14" s="43" t="s">
        <v>339</v>
      </c>
      <c r="E14" s="33">
        <v>9000</v>
      </c>
      <c r="F14" s="42" t="s">
        <v>58</v>
      </c>
      <c r="G14" s="44" t="s">
        <v>57</v>
      </c>
      <c r="H14" s="44"/>
      <c r="I14" s="44"/>
      <c r="J14" s="15"/>
      <c r="K14" s="44"/>
      <c r="L14" s="44" t="str">
        <f t="shared" si="0"/>
        <v>0,00</v>
      </c>
      <c r="M14" s="44"/>
      <c r="N14" s="28">
        <f t="shared" si="1"/>
        <v>0</v>
      </c>
      <c r="Q14" s="36"/>
    </row>
    <row r="15" spans="1:17" ht="45">
      <c r="A15" s="43" t="s">
        <v>35</v>
      </c>
      <c r="B15" s="43" t="s">
        <v>341</v>
      </c>
      <c r="C15" s="43" t="s">
        <v>342</v>
      </c>
      <c r="D15" s="43" t="s">
        <v>343</v>
      </c>
      <c r="E15" s="33">
        <v>40</v>
      </c>
      <c r="F15" s="42" t="s">
        <v>58</v>
      </c>
      <c r="G15" s="44" t="s">
        <v>57</v>
      </c>
      <c r="H15" s="44"/>
      <c r="I15" s="44"/>
      <c r="J15" s="15"/>
      <c r="K15" s="44"/>
      <c r="L15" s="44" t="str">
        <f t="shared" si="0"/>
        <v>0,00</v>
      </c>
      <c r="M15" s="44"/>
      <c r="N15" s="28">
        <f t="shared" si="1"/>
        <v>0</v>
      </c>
      <c r="Q15" s="36"/>
    </row>
    <row r="16" spans="1:17" ht="45">
      <c r="A16" s="43" t="s">
        <v>41</v>
      </c>
      <c r="B16" s="43" t="s">
        <v>513</v>
      </c>
      <c r="C16" s="43" t="s">
        <v>344</v>
      </c>
      <c r="D16" s="43" t="s">
        <v>345</v>
      </c>
      <c r="E16" s="33">
        <v>70</v>
      </c>
      <c r="F16" s="42" t="s">
        <v>58</v>
      </c>
      <c r="G16" s="44" t="s">
        <v>57</v>
      </c>
      <c r="H16" s="44"/>
      <c r="I16" s="44"/>
      <c r="J16" s="15"/>
      <c r="K16" s="44"/>
      <c r="L16" s="44" t="str">
        <f t="shared" si="0"/>
        <v>0,00</v>
      </c>
      <c r="M16" s="44"/>
      <c r="N16" s="28">
        <f t="shared" si="1"/>
        <v>0</v>
      </c>
      <c r="Q16" s="36"/>
    </row>
    <row r="17" spans="1:14" s="36" customFormat="1" ht="45">
      <c r="A17" s="43" t="s">
        <v>6</v>
      </c>
      <c r="B17" s="43" t="s">
        <v>346</v>
      </c>
      <c r="C17" s="43" t="s">
        <v>347</v>
      </c>
      <c r="D17" s="43" t="s">
        <v>334</v>
      </c>
      <c r="E17" s="33">
        <v>5400</v>
      </c>
      <c r="F17" s="42" t="s">
        <v>58</v>
      </c>
      <c r="G17" s="44" t="s">
        <v>57</v>
      </c>
      <c r="H17" s="44"/>
      <c r="I17" s="44"/>
      <c r="J17" s="15"/>
      <c r="K17" s="44"/>
      <c r="L17" s="44" t="str">
        <f t="shared" si="0"/>
        <v>0,00</v>
      </c>
      <c r="M17" s="44"/>
      <c r="N17" s="28">
        <f t="shared" si="1"/>
        <v>0</v>
      </c>
    </row>
    <row r="18" spans="1:14" s="36" customFormat="1" ht="45">
      <c r="A18" s="43" t="s">
        <v>7</v>
      </c>
      <c r="B18" s="43" t="s">
        <v>348</v>
      </c>
      <c r="C18" s="43" t="s">
        <v>197</v>
      </c>
      <c r="D18" s="43" t="s">
        <v>334</v>
      </c>
      <c r="E18" s="33">
        <v>250</v>
      </c>
      <c r="F18" s="42" t="s">
        <v>58</v>
      </c>
      <c r="G18" s="44" t="s">
        <v>57</v>
      </c>
      <c r="H18" s="44"/>
      <c r="I18" s="44"/>
      <c r="J18" s="15"/>
      <c r="K18" s="44"/>
      <c r="L18" s="44" t="str">
        <f t="shared" si="0"/>
        <v>0,00</v>
      </c>
      <c r="M18" s="44"/>
      <c r="N18" s="28">
        <f t="shared" si="1"/>
        <v>0</v>
      </c>
    </row>
    <row r="19" spans="1:14" s="36" customFormat="1" ht="45">
      <c r="A19" s="43" t="s">
        <v>20</v>
      </c>
      <c r="B19" s="43" t="s">
        <v>349</v>
      </c>
      <c r="C19" s="43" t="s">
        <v>230</v>
      </c>
      <c r="D19" s="43" t="s">
        <v>334</v>
      </c>
      <c r="E19" s="33">
        <v>1800</v>
      </c>
      <c r="F19" s="42" t="s">
        <v>58</v>
      </c>
      <c r="G19" s="44" t="s">
        <v>57</v>
      </c>
      <c r="H19" s="44"/>
      <c r="I19" s="44"/>
      <c r="J19" s="15"/>
      <c r="K19" s="44"/>
      <c r="L19" s="44" t="str">
        <f t="shared" si="0"/>
        <v>0,00</v>
      </c>
      <c r="M19" s="44"/>
      <c r="N19" s="28">
        <f t="shared" si="1"/>
        <v>0</v>
      </c>
    </row>
    <row r="20" spans="1:14" s="36" customFormat="1" ht="45">
      <c r="A20" s="43" t="s">
        <v>40</v>
      </c>
      <c r="B20" s="43" t="s">
        <v>594</v>
      </c>
      <c r="C20" s="43" t="s">
        <v>278</v>
      </c>
      <c r="D20" s="43" t="s">
        <v>334</v>
      </c>
      <c r="E20" s="33">
        <v>10000</v>
      </c>
      <c r="F20" s="42" t="s">
        <v>58</v>
      </c>
      <c r="G20" s="44" t="s">
        <v>57</v>
      </c>
      <c r="H20" s="44"/>
      <c r="I20" s="44"/>
      <c r="J20" s="15"/>
      <c r="K20" s="44"/>
      <c r="L20" s="44" t="str">
        <f t="shared" si="0"/>
        <v>0,00</v>
      </c>
      <c r="M20" s="44"/>
      <c r="N20" s="28">
        <f t="shared" si="1"/>
        <v>0</v>
      </c>
    </row>
    <row r="21" spans="1:14" s="36" customFormat="1" ht="45">
      <c r="A21" s="43" t="s">
        <v>1</v>
      </c>
      <c r="B21" s="43" t="s">
        <v>594</v>
      </c>
      <c r="C21" s="43" t="s">
        <v>350</v>
      </c>
      <c r="D21" s="43" t="s">
        <v>334</v>
      </c>
      <c r="E21" s="33">
        <v>50000</v>
      </c>
      <c r="F21" s="42" t="s">
        <v>58</v>
      </c>
      <c r="G21" s="44" t="s">
        <v>57</v>
      </c>
      <c r="H21" s="44"/>
      <c r="I21" s="44"/>
      <c r="J21" s="15"/>
      <c r="K21" s="44"/>
      <c r="L21" s="44" t="str">
        <f t="shared" si="0"/>
        <v>0,00</v>
      </c>
      <c r="M21" s="44"/>
      <c r="N21" s="28">
        <f t="shared" si="1"/>
        <v>0</v>
      </c>
    </row>
    <row r="22" spans="1:14" s="36" customFormat="1" ht="45">
      <c r="A22" s="43" t="s">
        <v>0</v>
      </c>
      <c r="B22" s="43" t="s">
        <v>514</v>
      </c>
      <c r="C22" s="43" t="s">
        <v>518</v>
      </c>
      <c r="D22" s="43" t="s">
        <v>334</v>
      </c>
      <c r="E22" s="33">
        <v>60000</v>
      </c>
      <c r="F22" s="42" t="s">
        <v>58</v>
      </c>
      <c r="G22" s="44" t="s">
        <v>57</v>
      </c>
      <c r="H22" s="44"/>
      <c r="I22" s="44"/>
      <c r="J22" s="15"/>
      <c r="K22" s="44"/>
      <c r="L22" s="44" t="str">
        <f t="shared" si="0"/>
        <v>0,00</v>
      </c>
      <c r="M22" s="44"/>
      <c r="N22" s="28">
        <f t="shared" si="1"/>
        <v>0</v>
      </c>
    </row>
    <row r="23" spans="1:14" s="36" customFormat="1" ht="45">
      <c r="A23" s="43" t="s">
        <v>122</v>
      </c>
      <c r="B23" s="43" t="s">
        <v>515</v>
      </c>
      <c r="C23" s="43" t="s">
        <v>351</v>
      </c>
      <c r="D23" s="43" t="s">
        <v>352</v>
      </c>
      <c r="E23" s="33">
        <v>240</v>
      </c>
      <c r="F23" s="42" t="s">
        <v>58</v>
      </c>
      <c r="G23" s="44" t="s">
        <v>57</v>
      </c>
      <c r="H23" s="44"/>
      <c r="I23" s="44"/>
      <c r="J23" s="15"/>
      <c r="K23" s="44"/>
      <c r="L23" s="44" t="str">
        <f t="shared" si="0"/>
        <v>0,00</v>
      </c>
      <c r="M23" s="44"/>
      <c r="N23" s="28">
        <f t="shared" si="1"/>
        <v>0</v>
      </c>
    </row>
    <row r="24" spans="1:14" s="36" customFormat="1" ht="45">
      <c r="A24" s="43" t="s">
        <v>123</v>
      </c>
      <c r="B24" s="43" t="s">
        <v>515</v>
      </c>
      <c r="C24" s="43" t="s">
        <v>519</v>
      </c>
      <c r="D24" s="43" t="s">
        <v>353</v>
      </c>
      <c r="E24" s="33">
        <v>5</v>
      </c>
      <c r="F24" s="42" t="s">
        <v>58</v>
      </c>
      <c r="G24" s="44" t="s">
        <v>57</v>
      </c>
      <c r="H24" s="44"/>
      <c r="I24" s="44"/>
      <c r="J24" s="15"/>
      <c r="K24" s="44"/>
      <c r="L24" s="44" t="str">
        <f t="shared" si="0"/>
        <v>0,00</v>
      </c>
      <c r="M24" s="44"/>
      <c r="N24" s="28">
        <f t="shared" si="1"/>
        <v>0</v>
      </c>
    </row>
    <row r="25" spans="1:14" s="36" customFormat="1" ht="45">
      <c r="A25" s="43" t="s">
        <v>124</v>
      </c>
      <c r="B25" s="43" t="s">
        <v>354</v>
      </c>
      <c r="C25" s="43" t="s">
        <v>498</v>
      </c>
      <c r="D25" s="43" t="s">
        <v>522</v>
      </c>
      <c r="E25" s="33">
        <v>2500</v>
      </c>
      <c r="F25" s="42" t="s">
        <v>58</v>
      </c>
      <c r="G25" s="44" t="s">
        <v>57</v>
      </c>
      <c r="H25" s="44"/>
      <c r="I25" s="44"/>
      <c r="J25" s="15"/>
      <c r="K25" s="44"/>
      <c r="L25" s="44" t="str">
        <f t="shared" si="0"/>
        <v>0,00</v>
      </c>
      <c r="M25" s="44"/>
      <c r="N25" s="28">
        <f t="shared" si="1"/>
        <v>0</v>
      </c>
    </row>
    <row r="26" spans="1:14" s="36" customFormat="1" ht="45">
      <c r="A26" s="43" t="s">
        <v>125</v>
      </c>
      <c r="B26" s="43" t="s">
        <v>355</v>
      </c>
      <c r="C26" s="43" t="s">
        <v>356</v>
      </c>
      <c r="D26" s="43" t="s">
        <v>357</v>
      </c>
      <c r="E26" s="33">
        <v>900</v>
      </c>
      <c r="F26" s="42" t="s">
        <v>58</v>
      </c>
      <c r="G26" s="44" t="s">
        <v>57</v>
      </c>
      <c r="H26" s="44"/>
      <c r="I26" s="44"/>
      <c r="J26" s="15"/>
      <c r="K26" s="44"/>
      <c r="L26" s="44" t="str">
        <f t="shared" si="0"/>
        <v>0,00</v>
      </c>
      <c r="M26" s="44"/>
      <c r="N26" s="28">
        <f t="shared" si="1"/>
        <v>0</v>
      </c>
    </row>
    <row r="27" spans="1:14" s="36" customFormat="1" ht="45">
      <c r="A27" s="43" t="s">
        <v>126</v>
      </c>
      <c r="B27" s="43" t="s">
        <v>358</v>
      </c>
      <c r="C27" s="43" t="s">
        <v>359</v>
      </c>
      <c r="D27" s="43" t="s">
        <v>120</v>
      </c>
      <c r="E27" s="33">
        <v>8000</v>
      </c>
      <c r="F27" s="42" t="s">
        <v>58</v>
      </c>
      <c r="G27" s="44" t="s">
        <v>57</v>
      </c>
      <c r="H27" s="44"/>
      <c r="I27" s="44"/>
      <c r="J27" s="15"/>
      <c r="K27" s="44"/>
      <c r="L27" s="44" t="str">
        <f t="shared" si="0"/>
        <v>0,00</v>
      </c>
      <c r="M27" s="44"/>
      <c r="N27" s="28">
        <f t="shared" si="1"/>
        <v>0</v>
      </c>
    </row>
    <row r="28" spans="1:14" s="36" customFormat="1" ht="45">
      <c r="A28" s="43" t="s">
        <v>127</v>
      </c>
      <c r="B28" s="43" t="s">
        <v>358</v>
      </c>
      <c r="C28" s="43" t="s">
        <v>360</v>
      </c>
      <c r="D28" s="43" t="s">
        <v>361</v>
      </c>
      <c r="E28" s="33">
        <v>3600</v>
      </c>
      <c r="F28" s="42" t="s">
        <v>58</v>
      </c>
      <c r="G28" s="44" t="s">
        <v>57</v>
      </c>
      <c r="H28" s="44"/>
      <c r="I28" s="44"/>
      <c r="J28" s="15"/>
      <c r="K28" s="44"/>
      <c r="L28" s="44" t="str">
        <f t="shared" si="0"/>
        <v>0,00</v>
      </c>
      <c r="M28" s="44"/>
      <c r="N28" s="28">
        <f t="shared" si="1"/>
        <v>0</v>
      </c>
    </row>
    <row r="29" spans="1:14" s="36" customFormat="1" ht="45">
      <c r="A29" s="43" t="s">
        <v>128</v>
      </c>
      <c r="B29" s="43" t="s">
        <v>362</v>
      </c>
      <c r="C29" s="43" t="s">
        <v>176</v>
      </c>
      <c r="D29" s="43" t="s">
        <v>363</v>
      </c>
      <c r="E29" s="33">
        <v>4500</v>
      </c>
      <c r="F29" s="42" t="s">
        <v>58</v>
      </c>
      <c r="G29" s="44" t="s">
        <v>57</v>
      </c>
      <c r="H29" s="44"/>
      <c r="I29" s="44"/>
      <c r="J29" s="15"/>
      <c r="K29" s="44"/>
      <c r="L29" s="44" t="str">
        <f t="shared" si="0"/>
        <v>0,00</v>
      </c>
      <c r="M29" s="44"/>
      <c r="N29" s="28">
        <f t="shared" si="1"/>
        <v>0</v>
      </c>
    </row>
    <row r="30" spans="1:14" s="36" customFormat="1" ht="45">
      <c r="A30" s="43" t="s">
        <v>129</v>
      </c>
      <c r="B30" s="43" t="s">
        <v>364</v>
      </c>
      <c r="C30" s="43" t="s">
        <v>365</v>
      </c>
      <c r="D30" s="43" t="s">
        <v>366</v>
      </c>
      <c r="E30" s="33">
        <v>550</v>
      </c>
      <c r="F30" s="42" t="s">
        <v>58</v>
      </c>
      <c r="G30" s="44" t="s">
        <v>57</v>
      </c>
      <c r="H30" s="44"/>
      <c r="I30" s="44"/>
      <c r="J30" s="15"/>
      <c r="K30" s="44"/>
      <c r="L30" s="44" t="str">
        <f t="shared" si="0"/>
        <v>0,00</v>
      </c>
      <c r="M30" s="44"/>
      <c r="N30" s="28">
        <f t="shared" si="1"/>
        <v>0</v>
      </c>
    </row>
    <row r="31" spans="1:14" s="36" customFormat="1" ht="45">
      <c r="A31" s="43" t="s">
        <v>130</v>
      </c>
      <c r="B31" s="43" t="s">
        <v>367</v>
      </c>
      <c r="C31" s="43" t="s">
        <v>368</v>
      </c>
      <c r="D31" s="43" t="s">
        <v>334</v>
      </c>
      <c r="E31" s="33">
        <v>21000</v>
      </c>
      <c r="F31" s="42" t="s">
        <v>58</v>
      </c>
      <c r="G31" s="44" t="s">
        <v>57</v>
      </c>
      <c r="H31" s="44"/>
      <c r="I31" s="44"/>
      <c r="J31" s="15"/>
      <c r="K31" s="44"/>
      <c r="L31" s="44" t="str">
        <f t="shared" si="0"/>
        <v>0,00</v>
      </c>
      <c r="M31" s="44"/>
      <c r="N31" s="28">
        <f t="shared" si="1"/>
        <v>0</v>
      </c>
    </row>
    <row r="32" spans="1:14" s="36" customFormat="1" ht="45">
      <c r="A32" s="43" t="s">
        <v>135</v>
      </c>
      <c r="B32" s="43" t="s">
        <v>369</v>
      </c>
      <c r="C32" s="43" t="s">
        <v>370</v>
      </c>
      <c r="D32" s="43" t="s">
        <v>371</v>
      </c>
      <c r="E32" s="33">
        <v>1080</v>
      </c>
      <c r="F32" s="42" t="s">
        <v>58</v>
      </c>
      <c r="G32" s="44" t="s">
        <v>57</v>
      </c>
      <c r="H32" s="44"/>
      <c r="I32" s="44"/>
      <c r="J32" s="15"/>
      <c r="K32" s="44"/>
      <c r="L32" s="44" t="str">
        <f t="shared" si="0"/>
        <v>0,00</v>
      </c>
      <c r="M32" s="44"/>
      <c r="N32" s="28">
        <f t="shared" si="1"/>
        <v>0</v>
      </c>
    </row>
    <row r="33" spans="1:17" ht="45">
      <c r="A33" s="43" t="s">
        <v>136</v>
      </c>
      <c r="B33" s="43" t="s">
        <v>372</v>
      </c>
      <c r="C33" s="43" t="s">
        <v>373</v>
      </c>
      <c r="D33" s="43" t="s">
        <v>374</v>
      </c>
      <c r="E33" s="33">
        <v>50</v>
      </c>
      <c r="F33" s="42" t="s">
        <v>58</v>
      </c>
      <c r="G33" s="44" t="s">
        <v>57</v>
      </c>
      <c r="H33" s="44"/>
      <c r="I33" s="44"/>
      <c r="J33" s="15"/>
      <c r="K33" s="44"/>
      <c r="L33" s="44" t="str">
        <f t="shared" si="0"/>
        <v>0,00</v>
      </c>
      <c r="M33" s="44"/>
      <c r="N33" s="28">
        <f t="shared" si="1"/>
        <v>0</v>
      </c>
      <c r="Q33" s="36"/>
    </row>
    <row r="34" spans="1:17" ht="45">
      <c r="A34" s="43" t="s">
        <v>137</v>
      </c>
      <c r="B34" s="43" t="s">
        <v>375</v>
      </c>
      <c r="C34" s="43" t="s">
        <v>376</v>
      </c>
      <c r="D34" s="43" t="s">
        <v>120</v>
      </c>
      <c r="E34" s="33">
        <v>500</v>
      </c>
      <c r="F34" s="42" t="s">
        <v>58</v>
      </c>
      <c r="G34" s="44" t="s">
        <v>57</v>
      </c>
      <c r="H34" s="44"/>
      <c r="I34" s="44"/>
      <c r="J34" s="15"/>
      <c r="K34" s="44"/>
      <c r="L34" s="44" t="str">
        <f t="shared" si="0"/>
        <v>0,00</v>
      </c>
      <c r="M34" s="44"/>
      <c r="N34" s="28">
        <f t="shared" si="1"/>
        <v>0</v>
      </c>
      <c r="Q34" s="36"/>
    </row>
    <row r="35" spans="1:17" ht="45">
      <c r="A35" s="43" t="s">
        <v>138</v>
      </c>
      <c r="B35" s="43" t="s">
        <v>377</v>
      </c>
      <c r="C35" s="43" t="s">
        <v>378</v>
      </c>
      <c r="D35" s="43" t="s">
        <v>379</v>
      </c>
      <c r="E35" s="33">
        <v>300</v>
      </c>
      <c r="F35" s="42" t="s">
        <v>58</v>
      </c>
      <c r="G35" s="44" t="s">
        <v>57</v>
      </c>
      <c r="H35" s="44"/>
      <c r="I35" s="44"/>
      <c r="J35" s="15"/>
      <c r="K35" s="44"/>
      <c r="L35" s="44" t="str">
        <f t="shared" si="0"/>
        <v>0,00</v>
      </c>
      <c r="M35" s="44"/>
      <c r="N35" s="28">
        <f t="shared" si="1"/>
        <v>0</v>
      </c>
      <c r="Q35" s="36"/>
    </row>
    <row r="36" spans="1:17" ht="60">
      <c r="A36" s="43" t="s">
        <v>139</v>
      </c>
      <c r="B36" s="43" t="s">
        <v>380</v>
      </c>
      <c r="C36" s="43" t="s">
        <v>381</v>
      </c>
      <c r="D36" s="43" t="s">
        <v>382</v>
      </c>
      <c r="E36" s="33">
        <v>400</v>
      </c>
      <c r="F36" s="42" t="s">
        <v>58</v>
      </c>
      <c r="G36" s="44" t="s">
        <v>57</v>
      </c>
      <c r="H36" s="44"/>
      <c r="I36" s="44"/>
      <c r="J36" s="15"/>
      <c r="K36" s="44"/>
      <c r="L36" s="44" t="str">
        <f t="shared" si="0"/>
        <v>0,00</v>
      </c>
      <c r="M36" s="44"/>
      <c r="N36" s="28">
        <f t="shared" si="1"/>
        <v>0</v>
      </c>
      <c r="Q36" s="36"/>
    </row>
    <row r="38" spans="2:6" ht="15">
      <c r="B38" s="82" t="s">
        <v>275</v>
      </c>
      <c r="C38" s="83"/>
      <c r="D38" s="83"/>
      <c r="E38" s="83"/>
      <c r="F38" s="84"/>
    </row>
    <row r="39" spans="2:6" ht="15">
      <c r="B39" s="82" t="s">
        <v>383</v>
      </c>
      <c r="C39" s="83"/>
      <c r="D39" s="83"/>
      <c r="E39" s="83"/>
      <c r="F39" s="84"/>
    </row>
    <row r="40" spans="2:6" ht="15">
      <c r="B40" s="97" t="s">
        <v>593</v>
      </c>
      <c r="C40" s="83"/>
      <c r="D40" s="83"/>
      <c r="E40" s="83"/>
      <c r="F40" s="84"/>
    </row>
    <row r="41" spans="2:6" ht="15">
      <c r="B41" s="82" t="s">
        <v>384</v>
      </c>
      <c r="C41" s="83"/>
      <c r="D41" s="83"/>
      <c r="E41" s="83"/>
      <c r="F41" s="84"/>
    </row>
    <row r="43" spans="2:6" ht="37.5" customHeight="1">
      <c r="B43" s="58" t="s">
        <v>75</v>
      </c>
      <c r="C43" s="58"/>
      <c r="D43" s="58"/>
      <c r="E43" s="58"/>
      <c r="F43" s="58"/>
    </row>
  </sheetData>
  <sheetProtection/>
  <mergeCells count="7">
    <mergeCell ref="B41:F41"/>
    <mergeCell ref="B43:F43"/>
    <mergeCell ref="B40:F40"/>
    <mergeCell ref="G2:I2"/>
    <mergeCell ref="H6:I6"/>
    <mergeCell ref="B38:F38"/>
    <mergeCell ref="B39:F3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70" zoomScaleNormal="70" zoomScalePageLayoutView="85" workbookViewId="0" topLeftCell="A1">
      <selection activeCell="C3" sqref="C3"/>
    </sheetView>
  </sheetViews>
  <sheetFormatPr defaultColWidth="9.00390625" defaultRowHeight="12.75"/>
  <cols>
    <col min="1" max="1" width="5.125" style="36" customWidth="1"/>
    <col min="2" max="2" width="18.75390625" style="36" customWidth="1"/>
    <col min="3" max="3" width="18.00390625" style="36" customWidth="1"/>
    <col min="4" max="4" width="27.87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58"/>
      <c r="H2" s="58"/>
      <c r="I2" s="58"/>
    </row>
    <row r="3" ht="15">
      <c r="N3" s="3" t="s">
        <v>56</v>
      </c>
    </row>
    <row r="4" spans="2:17" ht="15">
      <c r="B4" s="39" t="s">
        <v>14</v>
      </c>
      <c r="C4" s="5">
        <v>21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80">
        <f>SUM(N11:N11)</f>
        <v>0</v>
      </c>
      <c r="I6" s="81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57">
      <c r="A10" s="29" t="s">
        <v>39</v>
      </c>
      <c r="B10" s="29" t="s">
        <v>15</v>
      </c>
      <c r="C10" s="29" t="s">
        <v>16</v>
      </c>
      <c r="D10" s="29" t="s">
        <v>282</v>
      </c>
      <c r="E10" s="30" t="s">
        <v>55</v>
      </c>
      <c r="F10" s="42"/>
      <c r="G10" s="29" t="str">
        <f>"Nazwa handlowa /
"&amp;C10&amp;" / 
"&amp;D10</f>
        <v>Nazwa handlowa /
Dawka / 
Postać/
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385</v>
      </c>
      <c r="C11" s="43" t="s">
        <v>386</v>
      </c>
      <c r="D11" s="43" t="s">
        <v>334</v>
      </c>
      <c r="E11" s="33">
        <v>10000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3" spans="2:6" ht="49.5" customHeight="1">
      <c r="B13" s="58" t="s">
        <v>75</v>
      </c>
      <c r="C13" s="58"/>
      <c r="D13" s="58"/>
      <c r="E13" s="58"/>
      <c r="F13" s="58"/>
    </row>
  </sheetData>
  <sheetProtection/>
  <mergeCells count="3">
    <mergeCell ref="B13:F13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70" zoomScaleNormal="70" zoomScalePageLayoutView="85" workbookViewId="0" topLeftCell="A1">
      <selection activeCell="I23" sqref="I23"/>
    </sheetView>
  </sheetViews>
  <sheetFormatPr defaultColWidth="9.00390625" defaultRowHeight="12.75"/>
  <cols>
    <col min="1" max="1" width="5.125" style="36" customWidth="1"/>
    <col min="2" max="2" width="21.125" style="36" customWidth="1"/>
    <col min="3" max="3" width="16.375" style="36" customWidth="1"/>
    <col min="4" max="4" width="33.6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58"/>
      <c r="H2" s="58"/>
      <c r="I2" s="58"/>
    </row>
    <row r="3" ht="15">
      <c r="N3" s="3" t="s">
        <v>56</v>
      </c>
    </row>
    <row r="4" spans="2:17" ht="15">
      <c r="B4" s="39" t="s">
        <v>14</v>
      </c>
      <c r="C4" s="5">
        <v>22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80">
        <f>SUM(N11:N11)</f>
        <v>0</v>
      </c>
      <c r="I6" s="81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57">
      <c r="A10" s="29" t="s">
        <v>39</v>
      </c>
      <c r="B10" s="29" t="s">
        <v>15</v>
      </c>
      <c r="C10" s="29" t="s">
        <v>16</v>
      </c>
      <c r="D10" s="29" t="s">
        <v>282</v>
      </c>
      <c r="E10" s="30" t="s">
        <v>55</v>
      </c>
      <c r="F10" s="42"/>
      <c r="G10" s="29" t="str">
        <f>"Nazwa handlowa /
"&amp;C10&amp;" / 
"&amp;D10</f>
        <v>Nazwa handlowa /
Dawka / 
Postać/
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387</v>
      </c>
      <c r="C11" s="43" t="s">
        <v>156</v>
      </c>
      <c r="D11" s="43" t="s">
        <v>583</v>
      </c>
      <c r="E11" s="33">
        <v>1500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3" spans="2:6" ht="44.25" customHeight="1">
      <c r="B13" s="58" t="s">
        <v>75</v>
      </c>
      <c r="C13" s="58"/>
      <c r="D13" s="58"/>
      <c r="E13" s="58"/>
      <c r="F13" s="58"/>
    </row>
  </sheetData>
  <sheetProtection/>
  <mergeCells count="3">
    <mergeCell ref="B13:F13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70" zoomScaleNormal="70" zoomScalePageLayoutView="85" workbookViewId="0" topLeftCell="A1">
      <selection activeCell="B15" sqref="B15:F15"/>
    </sheetView>
  </sheetViews>
  <sheetFormatPr defaultColWidth="9.00390625" defaultRowHeight="12.75"/>
  <cols>
    <col min="1" max="1" width="5.125" style="36" customWidth="1"/>
    <col min="2" max="2" width="31.125" style="36" customWidth="1"/>
    <col min="3" max="3" width="14.625" style="36" customWidth="1"/>
    <col min="4" max="4" width="40.253906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58"/>
      <c r="H2" s="58"/>
      <c r="I2" s="58"/>
    </row>
    <row r="3" ht="15">
      <c r="N3" s="3" t="s">
        <v>56</v>
      </c>
    </row>
    <row r="4" spans="2:17" ht="15">
      <c r="B4" s="39" t="s">
        <v>14</v>
      </c>
      <c r="C4" s="5">
        <v>23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80">
        <f>SUM(N11:N11)</f>
        <v>0</v>
      </c>
      <c r="I6" s="81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87</v>
      </c>
      <c r="E10" s="30" t="s">
        <v>55</v>
      </c>
      <c r="F10" s="42"/>
      <c r="G10" s="29" t="str">
        <f>"Nazwa handlowa /
"&amp;C10&amp;" / 
"&amp;D10</f>
        <v>Nazwa handlowa /
Dawka / 
Postać/ 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388</v>
      </c>
      <c r="C11" s="43" t="s">
        <v>389</v>
      </c>
      <c r="D11" s="43" t="s">
        <v>523</v>
      </c>
      <c r="E11" s="33">
        <v>1200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3" spans="2:6" ht="36" customHeight="1">
      <c r="B13" s="82" t="s">
        <v>390</v>
      </c>
      <c r="C13" s="83"/>
      <c r="D13" s="83"/>
      <c r="E13" s="83"/>
      <c r="F13" s="84"/>
    </row>
    <row r="15" spans="2:6" ht="74.25" customHeight="1">
      <c r="B15" s="58" t="s">
        <v>75</v>
      </c>
      <c r="C15" s="58"/>
      <c r="D15" s="58"/>
      <c r="E15" s="58"/>
      <c r="F15" s="58"/>
    </row>
  </sheetData>
  <sheetProtection/>
  <mergeCells count="4">
    <mergeCell ref="B15:F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"/>
  <sheetViews>
    <sheetView showGridLines="0" zoomScale="70" zoomScaleNormal="70" zoomScalePageLayoutView="80" workbookViewId="0" topLeftCell="A3">
      <selection activeCell="C3" sqref="C3"/>
    </sheetView>
  </sheetViews>
  <sheetFormatPr defaultColWidth="9.00390625" defaultRowHeight="12.75"/>
  <cols>
    <col min="1" max="1" width="5.125" style="36" customWidth="1"/>
    <col min="2" max="2" width="30.875" style="36" customWidth="1"/>
    <col min="3" max="3" width="25.875" style="36" customWidth="1"/>
    <col min="4" max="4" width="41.753906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58"/>
      <c r="H2" s="58"/>
      <c r="I2" s="58"/>
    </row>
    <row r="3" ht="15">
      <c r="N3" s="3" t="s">
        <v>56</v>
      </c>
    </row>
    <row r="4" spans="2:17" ht="15">
      <c r="B4" s="39" t="s">
        <v>14</v>
      </c>
      <c r="C4" s="5">
        <v>24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80">
        <f>SUM(N11:N14)</f>
        <v>0</v>
      </c>
      <c r="I6" s="81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391</v>
      </c>
      <c r="E10" s="30" t="s">
        <v>392</v>
      </c>
      <c r="F10" s="42"/>
      <c r="G10" s="29" t="str">
        <f>"Nazwa handlowa /
"&amp;C10&amp;" / 
"&amp;D10</f>
        <v>Nazwa handlowa /
Dawka / 
Postać / 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393</v>
      </c>
      <c r="C11" s="43" t="s">
        <v>176</v>
      </c>
      <c r="D11" s="43" t="s">
        <v>394</v>
      </c>
      <c r="E11" s="33">
        <v>2040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2" spans="1:17" ht="45">
      <c r="A12" s="43" t="s">
        <v>3</v>
      </c>
      <c r="B12" s="43" t="s">
        <v>393</v>
      </c>
      <c r="C12" s="43" t="s">
        <v>178</v>
      </c>
      <c r="D12" s="43" t="s">
        <v>395</v>
      </c>
      <c r="E12" s="33">
        <v>6000</v>
      </c>
      <c r="F12" s="42" t="s">
        <v>58</v>
      </c>
      <c r="G12" s="44" t="s">
        <v>57</v>
      </c>
      <c r="H12" s="44"/>
      <c r="I12" s="44"/>
      <c r="J12" s="15"/>
      <c r="K12" s="44"/>
      <c r="L12" s="44" t="str">
        <f>IF(K12=0,"0,00",IF(K12&gt;0,ROUND(E12/K12,2)))</f>
        <v>0,00</v>
      </c>
      <c r="M12" s="44"/>
      <c r="N12" s="28">
        <f>ROUND(L12*ROUND(M12,2),2)</f>
        <v>0</v>
      </c>
      <c r="Q12" s="36"/>
    </row>
    <row r="13" spans="1:17" ht="45">
      <c r="A13" s="43" t="s">
        <v>4</v>
      </c>
      <c r="B13" s="43" t="s">
        <v>393</v>
      </c>
      <c r="C13" s="43" t="s">
        <v>176</v>
      </c>
      <c r="D13" s="43" t="s">
        <v>396</v>
      </c>
      <c r="E13" s="33">
        <v>18000</v>
      </c>
      <c r="F13" s="42" t="s">
        <v>58</v>
      </c>
      <c r="G13" s="44" t="s">
        <v>57</v>
      </c>
      <c r="H13" s="44"/>
      <c r="I13" s="44"/>
      <c r="J13" s="15"/>
      <c r="K13" s="44"/>
      <c r="L13" s="44" t="str">
        <f>IF(K13=0,"0,00",IF(K13&gt;0,ROUND(E13/K13,2)))</f>
        <v>0,00</v>
      </c>
      <c r="M13" s="44"/>
      <c r="N13" s="28">
        <f>ROUND(L13*ROUND(M13,2),2)</f>
        <v>0</v>
      </c>
      <c r="Q13" s="36"/>
    </row>
    <row r="14" spans="1:17" ht="45">
      <c r="A14" s="43" t="s">
        <v>5</v>
      </c>
      <c r="B14" s="43" t="s">
        <v>393</v>
      </c>
      <c r="C14" s="43" t="s">
        <v>397</v>
      </c>
      <c r="D14" s="43" t="s">
        <v>398</v>
      </c>
      <c r="E14" s="33">
        <v>20</v>
      </c>
      <c r="F14" s="42" t="s">
        <v>58</v>
      </c>
      <c r="G14" s="44" t="s">
        <v>57</v>
      </c>
      <c r="H14" s="44"/>
      <c r="I14" s="44"/>
      <c r="J14" s="15"/>
      <c r="K14" s="44"/>
      <c r="L14" s="44" t="str">
        <f>IF(K14=0,"0,00",IF(K14&gt;0,ROUND(E14/K14,2)))</f>
        <v>0,00</v>
      </c>
      <c r="M14" s="44"/>
      <c r="N14" s="28">
        <f>ROUND(L14*ROUND(M14,2),2)</f>
        <v>0</v>
      </c>
      <c r="Q14" s="36"/>
    </row>
    <row r="16" spans="2:6" ht="15">
      <c r="B16" s="82" t="s">
        <v>399</v>
      </c>
      <c r="C16" s="83"/>
      <c r="D16" s="83"/>
      <c r="E16" s="83"/>
      <c r="F16" s="84"/>
    </row>
    <row r="18" spans="2:6" ht="45" customHeight="1">
      <c r="B18" s="58" t="s">
        <v>75</v>
      </c>
      <c r="C18" s="58"/>
      <c r="D18" s="58"/>
      <c r="E18" s="58"/>
      <c r="F18" s="58"/>
    </row>
  </sheetData>
  <sheetProtection/>
  <mergeCells count="4">
    <mergeCell ref="B18:F18"/>
    <mergeCell ref="G2:I2"/>
    <mergeCell ref="H6:I6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70" zoomScaleNormal="70" zoomScalePageLayoutView="85" workbookViewId="0" topLeftCell="A3">
      <selection activeCell="C3" sqref="C3"/>
    </sheetView>
  </sheetViews>
  <sheetFormatPr defaultColWidth="9.00390625" defaultRowHeight="12.75"/>
  <cols>
    <col min="1" max="1" width="5.125" style="36" customWidth="1"/>
    <col min="2" max="2" width="58.00390625" style="36" customWidth="1"/>
    <col min="3" max="3" width="15.125" style="36" customWidth="1"/>
    <col min="4" max="4" width="41.6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58"/>
      <c r="H2" s="58"/>
      <c r="I2" s="58"/>
    </row>
    <row r="3" ht="15">
      <c r="N3" s="3" t="s">
        <v>56</v>
      </c>
    </row>
    <row r="4" spans="2:17" ht="15">
      <c r="B4" s="39" t="s">
        <v>14</v>
      </c>
      <c r="C4" s="5">
        <v>25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80">
        <f>SUM(N11:N12)</f>
        <v>0</v>
      </c>
      <c r="I6" s="81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85</v>
      </c>
      <c r="E10" s="30" t="s">
        <v>55</v>
      </c>
      <c r="F10" s="42"/>
      <c r="G10" s="29" t="str">
        <f>"Nazwa handlowa /
"&amp;C10&amp;" / 
"&amp;D10</f>
        <v>Nazwa handlowa /
Dawka / 
Postać /Opakowanie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104.25" customHeight="1">
      <c r="A11" s="43" t="s">
        <v>2</v>
      </c>
      <c r="B11" s="43" t="s">
        <v>400</v>
      </c>
      <c r="C11" s="43" t="s">
        <v>401</v>
      </c>
      <c r="D11" s="43" t="s">
        <v>402</v>
      </c>
      <c r="E11" s="33">
        <v>250000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2" spans="1:17" ht="104.25" customHeight="1">
      <c r="A12" s="43" t="s">
        <v>3</v>
      </c>
      <c r="B12" s="43" t="s">
        <v>400</v>
      </c>
      <c r="C12" s="43" t="s">
        <v>403</v>
      </c>
      <c r="D12" s="43" t="s">
        <v>402</v>
      </c>
      <c r="E12" s="33">
        <v>23400</v>
      </c>
      <c r="F12" s="42" t="s">
        <v>58</v>
      </c>
      <c r="G12" s="44" t="s">
        <v>57</v>
      </c>
      <c r="H12" s="44"/>
      <c r="I12" s="44"/>
      <c r="J12" s="15"/>
      <c r="K12" s="44"/>
      <c r="L12" s="44" t="str">
        <f>IF(K12=0,"0,00",IF(K12&gt;0,ROUND(E12/K12,2)))</f>
        <v>0,00</v>
      </c>
      <c r="M12" s="44"/>
      <c r="N12" s="28">
        <f>ROUND(L12*ROUND(M12,2),2)</f>
        <v>0</v>
      </c>
      <c r="Q12" s="36"/>
    </row>
    <row r="14" spans="2:6" ht="15">
      <c r="B14" s="82" t="s">
        <v>399</v>
      </c>
      <c r="C14" s="83"/>
      <c r="D14" s="83"/>
      <c r="E14" s="83"/>
      <c r="F14" s="84"/>
    </row>
    <row r="16" spans="2:6" ht="45.75" customHeight="1">
      <c r="B16" s="58" t="s">
        <v>75</v>
      </c>
      <c r="C16" s="58"/>
      <c r="D16" s="58"/>
      <c r="E16" s="58"/>
      <c r="F16" s="58"/>
    </row>
  </sheetData>
  <sheetProtection/>
  <mergeCells count="4">
    <mergeCell ref="B16:F16"/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"/>
  <sheetViews>
    <sheetView showGridLines="0" zoomScale="70" zoomScaleNormal="70" zoomScalePageLayoutView="85" workbookViewId="0" topLeftCell="A1">
      <selection activeCell="C3" sqref="C3"/>
    </sheetView>
  </sheetViews>
  <sheetFormatPr defaultColWidth="9.00390625" defaultRowHeight="12.75"/>
  <cols>
    <col min="1" max="1" width="5.125" style="36" customWidth="1"/>
    <col min="2" max="2" width="18.875" style="36" customWidth="1"/>
    <col min="3" max="3" width="18.00390625" style="36" customWidth="1"/>
    <col min="4" max="4" width="23.003906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58"/>
      <c r="H2" s="58"/>
      <c r="I2" s="58"/>
    </row>
    <row r="3" ht="15">
      <c r="N3" s="3" t="s">
        <v>56</v>
      </c>
    </row>
    <row r="4" spans="2:17" ht="15">
      <c r="B4" s="39" t="s">
        <v>14</v>
      </c>
      <c r="C4" s="5">
        <v>26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80">
        <f>SUM(N11:N13)</f>
        <v>0</v>
      </c>
      <c r="I6" s="81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85</v>
      </c>
      <c r="E10" s="30" t="s">
        <v>55</v>
      </c>
      <c r="F10" s="42"/>
      <c r="G10" s="29" t="str">
        <f>"Nazwa handlowa /
"&amp;C10&amp;" / 
"&amp;D10</f>
        <v>Nazwa handlowa /
Dawka / 
Postać /Opakowanie</v>
      </c>
      <c r="H10" s="29" t="s">
        <v>54</v>
      </c>
      <c r="I10" s="29" t="str">
        <f>B10</f>
        <v>Skład</v>
      </c>
      <c r="J10" s="29" t="s">
        <v>584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404</v>
      </c>
      <c r="C11" s="43" t="s">
        <v>405</v>
      </c>
      <c r="D11" s="43" t="s">
        <v>406</v>
      </c>
      <c r="E11" s="33">
        <v>60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2" spans="1:17" ht="45">
      <c r="A12" s="43" t="s">
        <v>3</v>
      </c>
      <c r="B12" s="43" t="s">
        <v>407</v>
      </c>
      <c r="C12" s="43" t="s">
        <v>149</v>
      </c>
      <c r="D12" s="43" t="s">
        <v>408</v>
      </c>
      <c r="E12" s="33">
        <v>800</v>
      </c>
      <c r="F12" s="42" t="s">
        <v>58</v>
      </c>
      <c r="G12" s="44" t="s">
        <v>57</v>
      </c>
      <c r="H12" s="44"/>
      <c r="I12" s="44"/>
      <c r="J12" s="15"/>
      <c r="K12" s="44"/>
      <c r="L12" s="44" t="str">
        <f>IF(K12=0,"0,00",IF(K12&gt;0,ROUND(E12/K12,2)))</f>
        <v>0,00</v>
      </c>
      <c r="M12" s="44"/>
      <c r="N12" s="28">
        <f>ROUND(L12*ROUND(M12,2),2)</f>
        <v>0</v>
      </c>
      <c r="Q12" s="36"/>
    </row>
    <row r="13" spans="1:17" ht="45">
      <c r="A13" s="43" t="s">
        <v>4</v>
      </c>
      <c r="B13" s="43" t="s">
        <v>409</v>
      </c>
      <c r="C13" s="43" t="s">
        <v>152</v>
      </c>
      <c r="D13" s="43" t="s">
        <v>410</v>
      </c>
      <c r="E13" s="33">
        <v>1200</v>
      </c>
      <c r="F13" s="42" t="s">
        <v>58</v>
      </c>
      <c r="G13" s="44" t="s">
        <v>57</v>
      </c>
      <c r="H13" s="44"/>
      <c r="I13" s="44"/>
      <c r="J13" s="15"/>
      <c r="K13" s="44"/>
      <c r="L13" s="44" t="str">
        <f>IF(K13=0,"0,00",IF(K13&gt;0,ROUND(E13/K13,2)))</f>
        <v>0,00</v>
      </c>
      <c r="M13" s="44"/>
      <c r="N13" s="28">
        <f>ROUND(L13*ROUND(M13,2),2)</f>
        <v>0</v>
      </c>
      <c r="Q13" s="36"/>
    </row>
    <row r="15" spans="2:6" ht="15">
      <c r="B15" s="82" t="s">
        <v>411</v>
      </c>
      <c r="C15" s="83"/>
      <c r="D15" s="83"/>
      <c r="E15" s="83"/>
      <c r="F15" s="84"/>
    </row>
    <row r="17" spans="2:6" ht="74.25" customHeight="1">
      <c r="B17" s="58" t="s">
        <v>75</v>
      </c>
      <c r="C17" s="58"/>
      <c r="D17" s="58"/>
      <c r="E17" s="58"/>
      <c r="F17" s="58"/>
    </row>
  </sheetData>
  <sheetProtection/>
  <mergeCells count="4">
    <mergeCell ref="B17:F17"/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70" zoomScaleNormal="70" zoomScalePageLayoutView="80" workbookViewId="0" topLeftCell="A1">
      <selection activeCell="C3" sqref="C3"/>
    </sheetView>
  </sheetViews>
  <sheetFormatPr defaultColWidth="9.00390625" defaultRowHeight="12.75"/>
  <cols>
    <col min="1" max="1" width="5.125" style="36" customWidth="1"/>
    <col min="2" max="2" width="23.25390625" style="36" customWidth="1"/>
    <col min="3" max="3" width="17.875" style="36" customWidth="1"/>
    <col min="4" max="4" width="23.1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58"/>
      <c r="H2" s="58"/>
      <c r="I2" s="58"/>
    </row>
    <row r="3" ht="15">
      <c r="N3" s="3" t="s">
        <v>56</v>
      </c>
    </row>
    <row r="4" spans="2:17" ht="15">
      <c r="B4" s="39" t="s">
        <v>14</v>
      </c>
      <c r="C4" s="5">
        <v>27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80">
        <f>SUM(N11:N11)</f>
        <v>0</v>
      </c>
      <c r="I6" s="81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85</v>
      </c>
      <c r="E10" s="30" t="s">
        <v>55</v>
      </c>
      <c r="F10" s="42"/>
      <c r="G10" s="29" t="str">
        <f>"Nazwa handlowa /
"&amp;C10&amp;" / 
"&amp;D10</f>
        <v>Nazwa handlowa /
Dawka / 
Postać /Opakowanie</v>
      </c>
      <c r="H10" s="29" t="s">
        <v>54</v>
      </c>
      <c r="I10" s="29" t="str">
        <f>B10</f>
        <v>Skład</v>
      </c>
      <c r="J10" s="29" t="s">
        <v>584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412</v>
      </c>
      <c r="C11" s="43" t="s">
        <v>413</v>
      </c>
      <c r="D11" s="43" t="s">
        <v>269</v>
      </c>
      <c r="E11" s="33">
        <v>1000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3" spans="2:6" ht="15">
      <c r="B13" s="82" t="s">
        <v>411</v>
      </c>
      <c r="C13" s="83"/>
      <c r="D13" s="83"/>
      <c r="E13" s="83"/>
      <c r="F13" s="84"/>
    </row>
    <row r="15" spans="2:6" ht="57.75" customHeight="1">
      <c r="B15" s="58" t="s">
        <v>75</v>
      </c>
      <c r="C15" s="58"/>
      <c r="D15" s="58"/>
      <c r="E15" s="58"/>
      <c r="F15" s="58"/>
    </row>
  </sheetData>
  <sheetProtection/>
  <mergeCells count="4">
    <mergeCell ref="B15:F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60" zoomScaleNormal="60" zoomScalePageLayoutView="85" workbookViewId="0" topLeftCell="A1">
      <selection activeCell="A16" sqref="A16:IV16"/>
    </sheetView>
  </sheetViews>
  <sheetFormatPr defaultColWidth="9.00390625" defaultRowHeight="12.75"/>
  <cols>
    <col min="1" max="1" width="5.125" style="36" customWidth="1"/>
    <col min="2" max="3" width="22.125" style="36" customWidth="1"/>
    <col min="4" max="4" width="27.87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58"/>
      <c r="H2" s="58"/>
      <c r="I2" s="58"/>
    </row>
    <row r="3" ht="15">
      <c r="N3" s="3" t="s">
        <v>56</v>
      </c>
    </row>
    <row r="4" spans="2:17" ht="15">
      <c r="B4" s="39" t="s">
        <v>14</v>
      </c>
      <c r="C4" s="5">
        <v>1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80">
        <f>SUM(N11:N12)</f>
        <v>0</v>
      </c>
      <c r="I6" s="81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85</v>
      </c>
      <c r="E10" s="30" t="s">
        <v>55</v>
      </c>
      <c r="F10" s="42"/>
      <c r="G10" s="29" t="str">
        <f>"Nazwa handlowa /
"&amp;C10&amp;" / 
"&amp;D10</f>
        <v>Nazwa handlowa /
Dawka / 
Postać /Opakowanie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118</v>
      </c>
      <c r="C11" s="43" t="s">
        <v>119</v>
      </c>
      <c r="D11" s="43" t="s">
        <v>120</v>
      </c>
      <c r="E11" s="33">
        <v>48600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2" spans="1:17" ht="45">
      <c r="A12" s="43" t="s">
        <v>3</v>
      </c>
      <c r="B12" s="43" t="s">
        <v>118</v>
      </c>
      <c r="C12" s="43" t="s">
        <v>121</v>
      </c>
      <c r="D12" s="43" t="s">
        <v>120</v>
      </c>
      <c r="E12" s="33">
        <v>27000</v>
      </c>
      <c r="F12" s="42" t="s">
        <v>58</v>
      </c>
      <c r="G12" s="44" t="s">
        <v>57</v>
      </c>
      <c r="H12" s="44"/>
      <c r="I12" s="44"/>
      <c r="J12" s="15"/>
      <c r="K12" s="44"/>
      <c r="L12" s="44" t="str">
        <f>IF(K12=0,"0,00",IF(K12&gt;0,ROUND(E12/K12,2)))</f>
        <v>0,00</v>
      </c>
      <c r="M12" s="44"/>
      <c r="N12" s="28">
        <f>ROUND(L12*ROUND(M12,2),2)</f>
        <v>0</v>
      </c>
      <c r="Q12" s="36"/>
    </row>
    <row r="14" spans="2:6" ht="15">
      <c r="B14" s="82" t="s">
        <v>131</v>
      </c>
      <c r="C14" s="83"/>
      <c r="D14" s="83"/>
      <c r="E14" s="83"/>
      <c r="F14" s="84"/>
    </row>
    <row r="16" spans="2:6" ht="41.25" customHeight="1">
      <c r="B16" s="58" t="s">
        <v>75</v>
      </c>
      <c r="C16" s="58"/>
      <c r="D16" s="58"/>
      <c r="E16" s="58"/>
      <c r="F16" s="58"/>
    </row>
  </sheetData>
  <sheetProtection/>
  <mergeCells count="4">
    <mergeCell ref="B16:F16"/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70" zoomScaleNormal="70" zoomScalePageLayoutView="80" workbookViewId="0" topLeftCell="A1">
      <selection activeCell="C3" sqref="C3"/>
    </sheetView>
  </sheetViews>
  <sheetFormatPr defaultColWidth="9.00390625" defaultRowHeight="12.75"/>
  <cols>
    <col min="1" max="1" width="5.125" style="36" customWidth="1"/>
    <col min="2" max="2" width="19.75390625" style="36" customWidth="1"/>
    <col min="3" max="3" width="17.875" style="36" customWidth="1"/>
    <col min="4" max="4" width="29.87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58"/>
      <c r="H2" s="58"/>
      <c r="I2" s="58"/>
    </row>
    <row r="3" ht="15">
      <c r="N3" s="3" t="s">
        <v>56</v>
      </c>
    </row>
    <row r="4" spans="2:17" ht="15">
      <c r="B4" s="39" t="s">
        <v>14</v>
      </c>
      <c r="C4" s="5">
        <v>28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80">
        <f>SUM(N11:N11)</f>
        <v>0</v>
      </c>
      <c r="I6" s="81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85</v>
      </c>
      <c r="E10" s="30" t="s">
        <v>55</v>
      </c>
      <c r="F10" s="42"/>
      <c r="G10" s="29" t="str">
        <f>"Nazwa handlowa /
"&amp;C10&amp;" / 
"&amp;D10</f>
        <v>Nazwa handlowa /
Dawka / 
Postać /Opakowanie</v>
      </c>
      <c r="H10" s="29" t="s">
        <v>54</v>
      </c>
      <c r="I10" s="29" t="str">
        <f>B10</f>
        <v>Skład</v>
      </c>
      <c r="J10" s="29" t="s">
        <v>584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414</v>
      </c>
      <c r="C11" s="43" t="s">
        <v>415</v>
      </c>
      <c r="D11" s="43" t="s">
        <v>416</v>
      </c>
      <c r="E11" s="33">
        <v>12000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3" spans="2:6" ht="15">
      <c r="B13" s="82" t="s">
        <v>417</v>
      </c>
      <c r="C13" s="83"/>
      <c r="D13" s="83"/>
      <c r="E13" s="83"/>
      <c r="F13" s="84"/>
    </row>
    <row r="15" spans="2:6" ht="47.25" customHeight="1">
      <c r="B15" s="58" t="s">
        <v>75</v>
      </c>
      <c r="C15" s="58"/>
      <c r="D15" s="58"/>
      <c r="E15" s="58"/>
      <c r="F15" s="58"/>
    </row>
  </sheetData>
  <sheetProtection/>
  <mergeCells count="4">
    <mergeCell ref="B15:F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70" zoomScaleNormal="70" zoomScalePageLayoutView="85" workbookViewId="0" topLeftCell="A1">
      <selection activeCell="A13" sqref="A13:IV13"/>
    </sheetView>
  </sheetViews>
  <sheetFormatPr defaultColWidth="9.00390625" defaultRowHeight="12.75"/>
  <cols>
    <col min="1" max="1" width="5.125" style="36" customWidth="1"/>
    <col min="2" max="2" width="50.125" style="36" customWidth="1"/>
    <col min="3" max="3" width="14.75390625" style="36" customWidth="1"/>
    <col min="4" max="4" width="27.253906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58"/>
      <c r="H2" s="58"/>
      <c r="I2" s="58"/>
    </row>
    <row r="3" ht="15">
      <c r="N3" s="3" t="s">
        <v>56</v>
      </c>
    </row>
    <row r="4" spans="2:17" ht="15">
      <c r="B4" s="39" t="s">
        <v>14</v>
      </c>
      <c r="C4" s="5">
        <v>29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80">
        <f>SUM(N11:N11)</f>
        <v>0</v>
      </c>
      <c r="I6" s="81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85</v>
      </c>
      <c r="E10" s="30" t="s">
        <v>55</v>
      </c>
      <c r="F10" s="42"/>
      <c r="G10" s="29" t="str">
        <f>"Nazwa handlowa /
"&amp;C10&amp;" / 
"&amp;D10</f>
        <v>Nazwa handlowa /
Dawka / 
Postać /Opakowanie</v>
      </c>
      <c r="H10" s="29" t="s">
        <v>555</v>
      </c>
      <c r="I10" s="29" t="str">
        <f>B10</f>
        <v>Skład</v>
      </c>
      <c r="J10" s="29" t="s">
        <v>584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62.25" customHeight="1">
      <c r="A11" s="43" t="s">
        <v>2</v>
      </c>
      <c r="B11" s="43" t="s">
        <v>418</v>
      </c>
      <c r="C11" s="43" t="s">
        <v>419</v>
      </c>
      <c r="D11" s="43" t="s">
        <v>420</v>
      </c>
      <c r="E11" s="33">
        <v>600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3" spans="2:6" ht="44.25" customHeight="1">
      <c r="B13" s="58" t="s">
        <v>75</v>
      </c>
      <c r="C13" s="58"/>
      <c r="D13" s="58"/>
      <c r="E13" s="58"/>
      <c r="F13" s="58"/>
    </row>
  </sheetData>
  <sheetProtection/>
  <mergeCells count="3">
    <mergeCell ref="B13:F13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8"/>
  <sheetViews>
    <sheetView showGridLines="0" zoomScale="70" zoomScaleNormal="70" zoomScalePageLayoutView="85" workbookViewId="0" topLeftCell="A24">
      <selection activeCell="B28" sqref="B28:F28"/>
    </sheetView>
  </sheetViews>
  <sheetFormatPr defaultColWidth="9.00390625" defaultRowHeight="12.75"/>
  <cols>
    <col min="1" max="1" width="5.125" style="36" customWidth="1"/>
    <col min="2" max="2" width="55.00390625" style="36" customWidth="1"/>
    <col min="3" max="3" width="72.125" style="36" customWidth="1"/>
    <col min="4" max="4" width="36.6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58"/>
      <c r="H2" s="58"/>
      <c r="I2" s="58"/>
    </row>
    <row r="3" ht="15">
      <c r="N3" s="3" t="s">
        <v>56</v>
      </c>
    </row>
    <row r="4" spans="2:17" ht="15">
      <c r="B4" s="39" t="s">
        <v>14</v>
      </c>
      <c r="C4" s="5">
        <v>30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80">
        <f>SUM(N11:N26)</f>
        <v>0</v>
      </c>
      <c r="I6" s="81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85</v>
      </c>
      <c r="E10" s="30" t="s">
        <v>55</v>
      </c>
      <c r="F10" s="42"/>
      <c r="G10" s="29" t="str">
        <f>"Nazwa handlowa /
"&amp;C10&amp;" / 
"&amp;D10</f>
        <v>Nazwa handlowa /
Dawka / 
Postać /Opakowanie</v>
      </c>
      <c r="H10" s="29" t="s">
        <v>555</v>
      </c>
      <c r="I10" s="29" t="str">
        <f>B10</f>
        <v>Skład</v>
      </c>
      <c r="J10" s="29" t="s">
        <v>584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90">
      <c r="A11" s="43" t="s">
        <v>2</v>
      </c>
      <c r="B11" s="43" t="s">
        <v>421</v>
      </c>
      <c r="C11" s="43" t="s">
        <v>530</v>
      </c>
      <c r="D11" s="43" t="s">
        <v>422</v>
      </c>
      <c r="E11" s="33">
        <v>60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 aca="true" t="shared" si="0" ref="L11:L26">IF(K11=0,"0,00",IF(K11&gt;0,ROUND(E11/K11,2)))</f>
        <v>0,00</v>
      </c>
      <c r="M11" s="44"/>
      <c r="N11" s="28">
        <f aca="true" t="shared" si="1" ref="N11:N26">ROUND(L11*ROUND(M11,2),2)</f>
        <v>0</v>
      </c>
      <c r="Q11" s="36"/>
    </row>
    <row r="12" spans="1:17" ht="75">
      <c r="A12" s="43" t="s">
        <v>3</v>
      </c>
      <c r="B12" s="43" t="s">
        <v>423</v>
      </c>
      <c r="C12" s="43" t="s">
        <v>424</v>
      </c>
      <c r="D12" s="43" t="s">
        <v>425</v>
      </c>
      <c r="E12" s="33">
        <v>1800</v>
      </c>
      <c r="F12" s="42" t="s">
        <v>58</v>
      </c>
      <c r="G12" s="44" t="s">
        <v>57</v>
      </c>
      <c r="H12" s="44"/>
      <c r="I12" s="44"/>
      <c r="J12" s="15"/>
      <c r="K12" s="44"/>
      <c r="L12" s="44" t="str">
        <f t="shared" si="0"/>
        <v>0,00</v>
      </c>
      <c r="M12" s="44"/>
      <c r="N12" s="28">
        <f t="shared" si="1"/>
        <v>0</v>
      </c>
      <c r="Q12" s="36"/>
    </row>
    <row r="13" spans="1:17" ht="135">
      <c r="A13" s="43" t="s">
        <v>4</v>
      </c>
      <c r="B13" s="43" t="s">
        <v>524</v>
      </c>
      <c r="C13" s="43" t="s">
        <v>525</v>
      </c>
      <c r="D13" s="43" t="s">
        <v>426</v>
      </c>
      <c r="E13" s="33">
        <v>1000</v>
      </c>
      <c r="F13" s="42" t="s">
        <v>58</v>
      </c>
      <c r="G13" s="44" t="s">
        <v>526</v>
      </c>
      <c r="H13" s="44"/>
      <c r="I13" s="44"/>
      <c r="J13" s="44" t="s">
        <v>527</v>
      </c>
      <c r="K13" s="44"/>
      <c r="L13" s="44" t="str">
        <f t="shared" si="0"/>
        <v>0,00</v>
      </c>
      <c r="M13" s="44"/>
      <c r="N13" s="28">
        <f t="shared" si="1"/>
        <v>0</v>
      </c>
      <c r="Q13" s="36"/>
    </row>
    <row r="14" spans="1:17" ht="72" customHeight="1">
      <c r="A14" s="43" t="s">
        <v>5</v>
      </c>
      <c r="B14" s="43" t="s">
        <v>427</v>
      </c>
      <c r="C14" s="43" t="s">
        <v>528</v>
      </c>
      <c r="D14" s="43" t="s">
        <v>428</v>
      </c>
      <c r="E14" s="33">
        <v>270</v>
      </c>
      <c r="F14" s="42" t="s">
        <v>58</v>
      </c>
      <c r="G14" s="44" t="s">
        <v>57</v>
      </c>
      <c r="H14" s="44"/>
      <c r="I14" s="44"/>
      <c r="J14" s="15"/>
      <c r="K14" s="44"/>
      <c r="L14" s="44" t="str">
        <f t="shared" si="0"/>
        <v>0,00</v>
      </c>
      <c r="M14" s="44"/>
      <c r="N14" s="28">
        <f t="shared" si="1"/>
        <v>0</v>
      </c>
      <c r="Q14" s="36"/>
    </row>
    <row r="15" spans="1:17" ht="135">
      <c r="A15" s="43" t="s">
        <v>35</v>
      </c>
      <c r="B15" s="43" t="s">
        <v>429</v>
      </c>
      <c r="C15" s="43" t="s">
        <v>430</v>
      </c>
      <c r="D15" s="43" t="s">
        <v>529</v>
      </c>
      <c r="E15" s="33">
        <v>1600</v>
      </c>
      <c r="F15" s="42" t="s">
        <v>58</v>
      </c>
      <c r="G15" s="44" t="s">
        <v>531</v>
      </c>
      <c r="H15" s="44"/>
      <c r="I15" s="44"/>
      <c r="J15" s="44" t="s">
        <v>532</v>
      </c>
      <c r="K15" s="44"/>
      <c r="L15" s="44" t="str">
        <f t="shared" si="0"/>
        <v>0,00</v>
      </c>
      <c r="M15" s="44"/>
      <c r="N15" s="28">
        <f t="shared" si="1"/>
        <v>0</v>
      </c>
      <c r="Q15" s="36"/>
    </row>
    <row r="16" spans="1:17" ht="210" customHeight="1">
      <c r="A16" s="102" t="s">
        <v>41</v>
      </c>
      <c r="B16" s="102" t="s">
        <v>431</v>
      </c>
      <c r="C16" s="102" t="s">
        <v>432</v>
      </c>
      <c r="D16" s="102" t="s">
        <v>433</v>
      </c>
      <c r="E16" s="95">
        <v>40000</v>
      </c>
      <c r="F16" s="93" t="s">
        <v>58</v>
      </c>
      <c r="G16" s="100" t="s">
        <v>533</v>
      </c>
      <c r="H16" s="100"/>
      <c r="I16" s="100"/>
      <c r="J16" s="100" t="s">
        <v>534</v>
      </c>
      <c r="K16" s="100"/>
      <c r="L16" s="100" t="str">
        <f t="shared" si="0"/>
        <v>0,00</v>
      </c>
      <c r="M16" s="100"/>
      <c r="N16" s="98">
        <f t="shared" si="1"/>
        <v>0</v>
      </c>
      <c r="Q16" s="36"/>
    </row>
    <row r="17" spans="1:17" ht="317.25" customHeight="1">
      <c r="A17" s="99"/>
      <c r="B17" s="99"/>
      <c r="C17" s="99"/>
      <c r="D17" s="99"/>
      <c r="E17" s="96"/>
      <c r="F17" s="94"/>
      <c r="G17" s="101"/>
      <c r="H17" s="101"/>
      <c r="I17" s="101"/>
      <c r="J17" s="101"/>
      <c r="K17" s="101"/>
      <c r="L17" s="101"/>
      <c r="M17" s="101"/>
      <c r="N17" s="99"/>
      <c r="Q17" s="36"/>
    </row>
    <row r="18" spans="1:17" ht="75">
      <c r="A18" s="43" t="s">
        <v>6</v>
      </c>
      <c r="B18" s="43" t="s">
        <v>434</v>
      </c>
      <c r="C18" s="43" t="s">
        <v>435</v>
      </c>
      <c r="D18" s="43" t="s">
        <v>436</v>
      </c>
      <c r="E18" s="33">
        <v>3500</v>
      </c>
      <c r="F18" s="42" t="s">
        <v>58</v>
      </c>
      <c r="G18" s="44" t="s">
        <v>57</v>
      </c>
      <c r="H18" s="44"/>
      <c r="I18" s="44"/>
      <c r="J18" s="15"/>
      <c r="K18" s="44"/>
      <c r="L18" s="44" t="str">
        <f t="shared" si="0"/>
        <v>0,00</v>
      </c>
      <c r="M18" s="44"/>
      <c r="N18" s="28">
        <f t="shared" si="1"/>
        <v>0</v>
      </c>
      <c r="Q18" s="36"/>
    </row>
    <row r="19" spans="1:17" ht="90">
      <c r="A19" s="43" t="s">
        <v>7</v>
      </c>
      <c r="B19" s="43" t="s">
        <v>437</v>
      </c>
      <c r="C19" s="43" t="s">
        <v>438</v>
      </c>
      <c r="D19" s="43" t="s">
        <v>439</v>
      </c>
      <c r="E19" s="33">
        <v>24600</v>
      </c>
      <c r="F19" s="42" t="s">
        <v>58</v>
      </c>
      <c r="G19" s="44" t="s">
        <v>57</v>
      </c>
      <c r="H19" s="44"/>
      <c r="I19" s="44"/>
      <c r="J19" s="15"/>
      <c r="K19" s="44"/>
      <c r="L19" s="44" t="str">
        <f t="shared" si="0"/>
        <v>0,00</v>
      </c>
      <c r="M19" s="44"/>
      <c r="N19" s="28">
        <f t="shared" si="1"/>
        <v>0</v>
      </c>
      <c r="Q19" s="36"/>
    </row>
    <row r="20" spans="1:17" ht="105">
      <c r="A20" s="43" t="s">
        <v>20</v>
      </c>
      <c r="B20" s="43" t="s">
        <v>440</v>
      </c>
      <c r="C20" s="43" t="s">
        <v>536</v>
      </c>
      <c r="D20" s="43" t="s">
        <v>535</v>
      </c>
      <c r="E20" s="33">
        <v>100</v>
      </c>
      <c r="F20" s="42" t="s">
        <v>58</v>
      </c>
      <c r="G20" s="44" t="s">
        <v>57</v>
      </c>
      <c r="H20" s="44"/>
      <c r="I20" s="44"/>
      <c r="J20" s="15"/>
      <c r="K20" s="44"/>
      <c r="L20" s="44" t="str">
        <f t="shared" si="0"/>
        <v>0,00</v>
      </c>
      <c r="M20" s="44"/>
      <c r="N20" s="28">
        <f t="shared" si="1"/>
        <v>0</v>
      </c>
      <c r="Q20" s="36"/>
    </row>
    <row r="21" spans="1:17" ht="90">
      <c r="A21" s="43" t="s">
        <v>40</v>
      </c>
      <c r="B21" s="43" t="s">
        <v>441</v>
      </c>
      <c r="C21" s="43" t="s">
        <v>442</v>
      </c>
      <c r="D21" s="43" t="s">
        <v>403</v>
      </c>
      <c r="E21" s="33">
        <v>1920</v>
      </c>
      <c r="F21" s="42" t="s">
        <v>58</v>
      </c>
      <c r="G21" s="44" t="s">
        <v>57</v>
      </c>
      <c r="H21" s="44"/>
      <c r="I21" s="44"/>
      <c r="J21" s="15"/>
      <c r="K21" s="44"/>
      <c r="L21" s="44" t="str">
        <f t="shared" si="0"/>
        <v>0,00</v>
      </c>
      <c r="M21" s="44"/>
      <c r="N21" s="28">
        <f t="shared" si="1"/>
        <v>0</v>
      </c>
      <c r="Q21" s="36"/>
    </row>
    <row r="22" spans="1:17" ht="60">
      <c r="A22" s="43" t="s">
        <v>1</v>
      </c>
      <c r="B22" s="43" t="s">
        <v>443</v>
      </c>
      <c r="C22" s="43" t="s">
        <v>444</v>
      </c>
      <c r="D22" s="51" t="s">
        <v>592</v>
      </c>
      <c r="E22" s="33">
        <v>4500</v>
      </c>
      <c r="F22" s="42" t="s">
        <v>58</v>
      </c>
      <c r="G22" s="44" t="s">
        <v>57</v>
      </c>
      <c r="H22" s="44"/>
      <c r="I22" s="44"/>
      <c r="J22" s="15"/>
      <c r="K22" s="44"/>
      <c r="L22" s="44" t="str">
        <f t="shared" si="0"/>
        <v>0,00</v>
      </c>
      <c r="M22" s="44"/>
      <c r="N22" s="28">
        <f t="shared" si="1"/>
        <v>0</v>
      </c>
      <c r="Q22" s="36"/>
    </row>
    <row r="23" spans="1:17" ht="209.25" customHeight="1">
      <c r="A23" s="43" t="s">
        <v>0</v>
      </c>
      <c r="B23" s="43" t="s">
        <v>445</v>
      </c>
      <c r="C23" s="43" t="s">
        <v>446</v>
      </c>
      <c r="D23" s="43" t="s">
        <v>447</v>
      </c>
      <c r="E23" s="33">
        <v>80</v>
      </c>
      <c r="F23" s="42" t="s">
        <v>58</v>
      </c>
      <c r="G23" s="44" t="s">
        <v>526</v>
      </c>
      <c r="H23" s="44"/>
      <c r="I23" s="44"/>
      <c r="J23" s="44" t="s">
        <v>527</v>
      </c>
      <c r="K23" s="44"/>
      <c r="L23" s="44" t="str">
        <f t="shared" si="0"/>
        <v>0,00</v>
      </c>
      <c r="M23" s="44"/>
      <c r="N23" s="28">
        <f t="shared" si="1"/>
        <v>0</v>
      </c>
      <c r="Q23" s="36"/>
    </row>
    <row r="24" spans="1:17" ht="135">
      <c r="A24" s="43" t="s">
        <v>122</v>
      </c>
      <c r="B24" s="43" t="s">
        <v>448</v>
      </c>
      <c r="C24" s="43" t="s">
        <v>449</v>
      </c>
      <c r="D24" s="43" t="s">
        <v>450</v>
      </c>
      <c r="E24" s="33">
        <v>1080</v>
      </c>
      <c r="F24" s="42" t="s">
        <v>58</v>
      </c>
      <c r="G24" s="44" t="s">
        <v>57</v>
      </c>
      <c r="H24" s="44"/>
      <c r="I24" s="44"/>
      <c r="J24" s="15"/>
      <c r="K24" s="44"/>
      <c r="L24" s="44" t="str">
        <f t="shared" si="0"/>
        <v>0,00</v>
      </c>
      <c r="M24" s="44"/>
      <c r="N24" s="28">
        <f t="shared" si="1"/>
        <v>0</v>
      </c>
      <c r="Q24" s="36"/>
    </row>
    <row r="25" spans="1:17" ht="90">
      <c r="A25" s="43" t="s">
        <v>123</v>
      </c>
      <c r="B25" s="43" t="s">
        <v>451</v>
      </c>
      <c r="C25" s="43" t="s">
        <v>452</v>
      </c>
      <c r="D25" s="43" t="s">
        <v>453</v>
      </c>
      <c r="E25" s="33">
        <v>14400</v>
      </c>
      <c r="F25" s="42" t="s">
        <v>58</v>
      </c>
      <c r="G25" s="44" t="s">
        <v>57</v>
      </c>
      <c r="H25" s="44"/>
      <c r="I25" s="44"/>
      <c r="J25" s="15"/>
      <c r="K25" s="44"/>
      <c r="L25" s="44" t="str">
        <f t="shared" si="0"/>
        <v>0,00</v>
      </c>
      <c r="M25" s="44"/>
      <c r="N25" s="28">
        <f t="shared" si="1"/>
        <v>0</v>
      </c>
      <c r="Q25" s="36"/>
    </row>
    <row r="26" spans="1:17" ht="85.5" customHeight="1">
      <c r="A26" s="43" t="s">
        <v>124</v>
      </c>
      <c r="B26" s="43" t="s">
        <v>454</v>
      </c>
      <c r="C26" s="43" t="s">
        <v>455</v>
      </c>
      <c r="D26" s="43" t="s">
        <v>456</v>
      </c>
      <c r="E26" s="33">
        <v>600</v>
      </c>
      <c r="F26" s="42" t="s">
        <v>58</v>
      </c>
      <c r="G26" s="44" t="s">
        <v>57</v>
      </c>
      <c r="H26" s="44"/>
      <c r="I26" s="44"/>
      <c r="J26" s="15"/>
      <c r="K26" s="44"/>
      <c r="L26" s="44" t="str">
        <f t="shared" si="0"/>
        <v>0,00</v>
      </c>
      <c r="M26" s="44"/>
      <c r="N26" s="28">
        <f t="shared" si="1"/>
        <v>0</v>
      </c>
      <c r="Q26" s="36"/>
    </row>
    <row r="28" spans="2:6" ht="24.75" customHeight="1">
      <c r="B28" s="58" t="s">
        <v>75</v>
      </c>
      <c r="C28" s="58"/>
      <c r="D28" s="58"/>
      <c r="E28" s="58"/>
      <c r="F28" s="58"/>
    </row>
  </sheetData>
  <sheetProtection/>
  <mergeCells count="17">
    <mergeCell ref="B28:F28"/>
    <mergeCell ref="G2:I2"/>
    <mergeCell ref="H6:I6"/>
    <mergeCell ref="F16:F17"/>
    <mergeCell ref="E16:E17"/>
    <mergeCell ref="D16:D17"/>
    <mergeCell ref="C16:C17"/>
    <mergeCell ref="B16:B17"/>
    <mergeCell ref="N16:N17"/>
    <mergeCell ref="M16:M17"/>
    <mergeCell ref="L16:L17"/>
    <mergeCell ref="A16:A17"/>
    <mergeCell ref="G16:G17"/>
    <mergeCell ref="H16:H17"/>
    <mergeCell ref="J16:J17"/>
    <mergeCell ref="I16:I17"/>
    <mergeCell ref="K16:K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70" zoomScaleNormal="70" zoomScalePageLayoutView="85" workbookViewId="0" topLeftCell="A1">
      <selection activeCell="C3" sqref="C3"/>
    </sheetView>
  </sheetViews>
  <sheetFormatPr defaultColWidth="9.00390625" defaultRowHeight="12.75"/>
  <cols>
    <col min="1" max="1" width="5.125" style="36" customWidth="1"/>
    <col min="2" max="2" width="51.875" style="36" customWidth="1"/>
    <col min="3" max="3" width="52.625" style="36" customWidth="1"/>
    <col min="4" max="4" width="23.753906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58"/>
      <c r="H2" s="58"/>
      <c r="I2" s="58"/>
    </row>
    <row r="3" ht="15">
      <c r="N3" s="3" t="s">
        <v>56</v>
      </c>
    </row>
    <row r="4" spans="2:17" ht="15">
      <c r="B4" s="39" t="s">
        <v>14</v>
      </c>
      <c r="C4" s="5">
        <v>31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80">
        <f>SUM(N11:N12)</f>
        <v>0</v>
      </c>
      <c r="I6" s="81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87</v>
      </c>
      <c r="E10" s="30" t="s">
        <v>55</v>
      </c>
      <c r="F10" s="42"/>
      <c r="G10" s="29" t="str">
        <f>"Nazwa handlowa /
"&amp;C10&amp;" / 
"&amp;D10</f>
        <v>Nazwa handlowa /
Dawka / 
Postać/ Opakowanie</v>
      </c>
      <c r="H10" s="29" t="s">
        <v>555</v>
      </c>
      <c r="I10" s="29" t="str">
        <f>B10</f>
        <v>Skład</v>
      </c>
      <c r="J10" s="29" t="s">
        <v>584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60">
      <c r="A11" s="43" t="s">
        <v>2</v>
      </c>
      <c r="B11" s="43" t="s">
        <v>457</v>
      </c>
      <c r="C11" s="43" t="s">
        <v>458</v>
      </c>
      <c r="D11" s="43" t="s">
        <v>585</v>
      </c>
      <c r="E11" s="33">
        <v>6000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2" spans="1:17" ht="63" customHeight="1">
      <c r="A12" s="43" t="s">
        <v>3</v>
      </c>
      <c r="B12" s="43" t="s">
        <v>459</v>
      </c>
      <c r="C12" s="43" t="s">
        <v>537</v>
      </c>
      <c r="D12" s="43" t="s">
        <v>460</v>
      </c>
      <c r="E12" s="33">
        <v>2500</v>
      </c>
      <c r="F12" s="42" t="s">
        <v>58</v>
      </c>
      <c r="G12" s="44" t="s">
        <v>57</v>
      </c>
      <c r="H12" s="44"/>
      <c r="I12" s="44"/>
      <c r="J12" s="15"/>
      <c r="K12" s="44"/>
      <c r="L12" s="44" t="str">
        <f>IF(K12=0,"0,00",IF(K12&gt;0,ROUND(E12/K12,2)))</f>
        <v>0,00</v>
      </c>
      <c r="M12" s="44"/>
      <c r="N12" s="28">
        <f>ROUND(L12*ROUND(M12,2),2)</f>
        <v>0</v>
      </c>
      <c r="Q12" s="36"/>
    </row>
    <row r="14" spans="2:6" ht="30.75" customHeight="1">
      <c r="B14" s="58" t="s">
        <v>75</v>
      </c>
      <c r="C14" s="58"/>
      <c r="D14" s="58"/>
      <c r="E14" s="58"/>
      <c r="F14" s="58"/>
    </row>
  </sheetData>
  <sheetProtection/>
  <mergeCells count="3">
    <mergeCell ref="B14:F14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4"/>
  <sheetViews>
    <sheetView showGridLines="0" zoomScale="70" zoomScaleNormal="70" zoomScalePageLayoutView="80" workbookViewId="0" topLeftCell="A19">
      <selection activeCell="C3" sqref="C3"/>
    </sheetView>
  </sheetViews>
  <sheetFormatPr defaultColWidth="9.00390625" defaultRowHeight="12.75"/>
  <cols>
    <col min="1" max="1" width="5.125" style="36" customWidth="1"/>
    <col min="2" max="2" width="51.75390625" style="36" customWidth="1"/>
    <col min="3" max="3" width="54.875" style="36" customWidth="1"/>
    <col min="4" max="4" width="38.87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58"/>
      <c r="H2" s="58"/>
      <c r="I2" s="58"/>
    </row>
    <row r="3" ht="15">
      <c r="N3" s="3" t="s">
        <v>56</v>
      </c>
    </row>
    <row r="4" spans="2:17" ht="15">
      <c r="B4" s="39" t="s">
        <v>14</v>
      </c>
      <c r="C4" s="5">
        <v>32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80">
        <f>SUM(N11:N22)</f>
        <v>0</v>
      </c>
      <c r="I6" s="81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87</v>
      </c>
      <c r="E10" s="30" t="s">
        <v>392</v>
      </c>
      <c r="F10" s="42"/>
      <c r="G10" s="29" t="str">
        <f>"Nazwa handlowa /
"&amp;C10&amp;" / 
"&amp;D10</f>
        <v>Nazwa handlowa /
Dawka / 
Postać/ Opakowanie</v>
      </c>
      <c r="H10" s="29" t="s">
        <v>555</v>
      </c>
      <c r="I10" s="29" t="str">
        <f>B10</f>
        <v>Skład</v>
      </c>
      <c r="J10" s="29" t="s">
        <v>584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135">
      <c r="A11" s="43" t="s">
        <v>2</v>
      </c>
      <c r="B11" s="43" t="s">
        <v>461</v>
      </c>
      <c r="C11" s="43" t="s">
        <v>462</v>
      </c>
      <c r="D11" s="43" t="s">
        <v>463</v>
      </c>
      <c r="E11" s="33">
        <v>900</v>
      </c>
      <c r="F11" s="42" t="s">
        <v>58</v>
      </c>
      <c r="G11" s="44" t="s">
        <v>538</v>
      </c>
      <c r="H11" s="44"/>
      <c r="I11" s="44"/>
      <c r="J11" s="44" t="s">
        <v>539</v>
      </c>
      <c r="K11" s="44"/>
      <c r="L11" s="44" t="str">
        <f aca="true" t="shared" si="0" ref="L11:L22">IF(K11=0,"0,00",IF(K11&gt;0,ROUND(E11/K11,2)))</f>
        <v>0,00</v>
      </c>
      <c r="M11" s="44"/>
      <c r="N11" s="28">
        <f aca="true" t="shared" si="1" ref="N11:N22">ROUND(L11*ROUND(M11,2),2)</f>
        <v>0</v>
      </c>
      <c r="Q11" s="36"/>
    </row>
    <row r="12" spans="1:17" ht="60">
      <c r="A12" s="43" t="s">
        <v>3</v>
      </c>
      <c r="B12" s="43" t="s">
        <v>464</v>
      </c>
      <c r="C12" s="43" t="s">
        <v>465</v>
      </c>
      <c r="D12" s="43" t="s">
        <v>585</v>
      </c>
      <c r="E12" s="33">
        <v>1680</v>
      </c>
      <c r="F12" s="42" t="s">
        <v>58</v>
      </c>
      <c r="G12" s="44" t="s">
        <v>57</v>
      </c>
      <c r="H12" s="44"/>
      <c r="I12" s="44"/>
      <c r="J12" s="15"/>
      <c r="K12" s="44"/>
      <c r="L12" s="44" t="str">
        <f t="shared" si="0"/>
        <v>0,00</v>
      </c>
      <c r="M12" s="44"/>
      <c r="N12" s="28">
        <f t="shared" si="1"/>
        <v>0</v>
      </c>
      <c r="Q12" s="36"/>
    </row>
    <row r="13" spans="1:17" ht="90">
      <c r="A13" s="43" t="s">
        <v>4</v>
      </c>
      <c r="B13" s="43" t="s">
        <v>466</v>
      </c>
      <c r="C13" s="43" t="s">
        <v>467</v>
      </c>
      <c r="D13" s="43" t="s">
        <v>468</v>
      </c>
      <c r="E13" s="33">
        <v>7000</v>
      </c>
      <c r="F13" s="42" t="s">
        <v>58</v>
      </c>
      <c r="G13" s="44" t="s">
        <v>57</v>
      </c>
      <c r="H13" s="44"/>
      <c r="I13" s="44"/>
      <c r="J13" s="15"/>
      <c r="K13" s="44"/>
      <c r="L13" s="44" t="str">
        <f t="shared" si="0"/>
        <v>0,00</v>
      </c>
      <c r="M13" s="44"/>
      <c r="N13" s="28">
        <f t="shared" si="1"/>
        <v>0</v>
      </c>
      <c r="Q13" s="36"/>
    </row>
    <row r="14" spans="1:17" ht="120">
      <c r="A14" s="43" t="s">
        <v>5</v>
      </c>
      <c r="B14" s="43" t="s">
        <v>540</v>
      </c>
      <c r="C14" s="43" t="s">
        <v>469</v>
      </c>
      <c r="D14" s="43" t="s">
        <v>470</v>
      </c>
      <c r="E14" s="33">
        <v>600</v>
      </c>
      <c r="F14" s="42" t="s">
        <v>58</v>
      </c>
      <c r="G14" s="44" t="s">
        <v>57</v>
      </c>
      <c r="H14" s="44"/>
      <c r="I14" s="44"/>
      <c r="J14" s="15"/>
      <c r="K14" s="44"/>
      <c r="L14" s="44" t="str">
        <f t="shared" si="0"/>
        <v>0,00</v>
      </c>
      <c r="M14" s="44"/>
      <c r="N14" s="28">
        <f t="shared" si="1"/>
        <v>0</v>
      </c>
      <c r="Q14" s="36"/>
    </row>
    <row r="15" spans="1:17" ht="135">
      <c r="A15" s="43" t="s">
        <v>35</v>
      </c>
      <c r="B15" s="43" t="s">
        <v>471</v>
      </c>
      <c r="C15" s="43" t="s">
        <v>472</v>
      </c>
      <c r="D15" s="43" t="s">
        <v>473</v>
      </c>
      <c r="E15" s="33">
        <v>2000</v>
      </c>
      <c r="F15" s="42" t="s">
        <v>58</v>
      </c>
      <c r="G15" s="44" t="s">
        <v>541</v>
      </c>
      <c r="H15" s="44"/>
      <c r="I15" s="44"/>
      <c r="J15" s="44" t="s">
        <v>542</v>
      </c>
      <c r="K15" s="44"/>
      <c r="L15" s="44" t="str">
        <f t="shared" si="0"/>
        <v>0,00</v>
      </c>
      <c r="M15" s="44"/>
      <c r="N15" s="28">
        <f t="shared" si="1"/>
        <v>0</v>
      </c>
      <c r="Q15" s="36"/>
    </row>
    <row r="16" spans="1:17" ht="210">
      <c r="A16" s="43" t="s">
        <v>41</v>
      </c>
      <c r="B16" s="43" t="s">
        <v>474</v>
      </c>
      <c r="C16" s="43" t="s">
        <v>475</v>
      </c>
      <c r="D16" s="43" t="s">
        <v>543</v>
      </c>
      <c r="E16" s="33">
        <v>7200</v>
      </c>
      <c r="F16" s="42" t="s">
        <v>58</v>
      </c>
      <c r="G16" s="44" t="s">
        <v>546</v>
      </c>
      <c r="H16" s="44"/>
      <c r="I16" s="44"/>
      <c r="J16" s="44" t="s">
        <v>545</v>
      </c>
      <c r="K16" s="44"/>
      <c r="L16" s="44" t="str">
        <f t="shared" si="0"/>
        <v>0,00</v>
      </c>
      <c r="M16" s="44"/>
      <c r="N16" s="28">
        <f t="shared" si="1"/>
        <v>0</v>
      </c>
      <c r="Q16" s="36"/>
    </row>
    <row r="17" spans="1:17" ht="135">
      <c r="A17" s="43" t="s">
        <v>6</v>
      </c>
      <c r="B17" s="43" t="s">
        <v>476</v>
      </c>
      <c r="C17" s="43" t="s">
        <v>477</v>
      </c>
      <c r="D17" s="43" t="s">
        <v>544</v>
      </c>
      <c r="E17" s="33">
        <v>300</v>
      </c>
      <c r="F17" s="42" t="s">
        <v>58</v>
      </c>
      <c r="G17" s="44" t="s">
        <v>547</v>
      </c>
      <c r="H17" s="44"/>
      <c r="I17" s="44"/>
      <c r="J17" s="44" t="s">
        <v>548</v>
      </c>
      <c r="K17" s="44"/>
      <c r="L17" s="44" t="str">
        <f t="shared" si="0"/>
        <v>0,00</v>
      </c>
      <c r="M17" s="44"/>
      <c r="N17" s="28">
        <f t="shared" si="1"/>
        <v>0</v>
      </c>
      <c r="Q17" s="36"/>
    </row>
    <row r="18" spans="1:17" ht="75">
      <c r="A18" s="43" t="s">
        <v>7</v>
      </c>
      <c r="B18" s="43" t="s">
        <v>478</v>
      </c>
      <c r="C18" s="43" t="s">
        <v>549</v>
      </c>
      <c r="D18" s="43" t="s">
        <v>587</v>
      </c>
      <c r="E18" s="33">
        <v>50</v>
      </c>
      <c r="F18" s="42" t="s">
        <v>58</v>
      </c>
      <c r="G18" s="44" t="s">
        <v>57</v>
      </c>
      <c r="H18" s="44"/>
      <c r="I18" s="44"/>
      <c r="J18" s="15"/>
      <c r="K18" s="44"/>
      <c r="L18" s="44" t="str">
        <f t="shared" si="0"/>
        <v>0,00</v>
      </c>
      <c r="M18" s="44"/>
      <c r="N18" s="28">
        <f t="shared" si="1"/>
        <v>0</v>
      </c>
      <c r="Q18" s="36"/>
    </row>
    <row r="19" spans="1:17" ht="60">
      <c r="A19" s="43" t="s">
        <v>20</v>
      </c>
      <c r="B19" s="43" t="s">
        <v>550</v>
      </c>
      <c r="C19" s="43" t="s">
        <v>479</v>
      </c>
      <c r="D19" s="43" t="s">
        <v>588</v>
      </c>
      <c r="E19" s="33">
        <v>250</v>
      </c>
      <c r="F19" s="42" t="s">
        <v>58</v>
      </c>
      <c r="G19" s="44" t="s">
        <v>57</v>
      </c>
      <c r="H19" s="44"/>
      <c r="I19" s="44"/>
      <c r="J19" s="15"/>
      <c r="K19" s="44"/>
      <c r="L19" s="44" t="str">
        <f t="shared" si="0"/>
        <v>0,00</v>
      </c>
      <c r="M19" s="44"/>
      <c r="N19" s="28">
        <f t="shared" si="1"/>
        <v>0</v>
      </c>
      <c r="Q19" s="36"/>
    </row>
    <row r="20" spans="1:17" ht="150">
      <c r="A20" s="43" t="s">
        <v>40</v>
      </c>
      <c r="B20" s="43" t="s">
        <v>480</v>
      </c>
      <c r="C20" s="43" t="s">
        <v>551</v>
      </c>
      <c r="D20" s="43" t="s">
        <v>586</v>
      </c>
      <c r="E20" s="33">
        <v>3600</v>
      </c>
      <c r="F20" s="42" t="s">
        <v>58</v>
      </c>
      <c r="G20" s="44" t="s">
        <v>57</v>
      </c>
      <c r="H20" s="44"/>
      <c r="I20" s="44"/>
      <c r="J20" s="15"/>
      <c r="K20" s="44"/>
      <c r="L20" s="44" t="str">
        <f t="shared" si="0"/>
        <v>0,00</v>
      </c>
      <c r="M20" s="44"/>
      <c r="N20" s="28">
        <f t="shared" si="1"/>
        <v>0</v>
      </c>
      <c r="Q20" s="36"/>
    </row>
    <row r="21" spans="1:17" ht="60">
      <c r="A21" s="43" t="s">
        <v>1</v>
      </c>
      <c r="B21" s="43" t="s">
        <v>481</v>
      </c>
      <c r="C21" s="43" t="s">
        <v>482</v>
      </c>
      <c r="D21" s="43" t="s">
        <v>589</v>
      </c>
      <c r="E21" s="33">
        <v>800</v>
      </c>
      <c r="F21" s="42" t="s">
        <v>58</v>
      </c>
      <c r="G21" s="44" t="s">
        <v>57</v>
      </c>
      <c r="H21" s="44"/>
      <c r="I21" s="44"/>
      <c r="J21" s="15"/>
      <c r="K21" s="44"/>
      <c r="L21" s="44" t="str">
        <f t="shared" si="0"/>
        <v>0,00</v>
      </c>
      <c r="M21" s="44"/>
      <c r="N21" s="28">
        <f t="shared" si="1"/>
        <v>0</v>
      </c>
      <c r="Q21" s="36"/>
    </row>
    <row r="22" spans="1:17" ht="75">
      <c r="A22" s="43" t="s">
        <v>0</v>
      </c>
      <c r="B22" s="43" t="s">
        <v>483</v>
      </c>
      <c r="C22" s="43" t="s">
        <v>553</v>
      </c>
      <c r="D22" s="43" t="s">
        <v>552</v>
      </c>
      <c r="E22" s="33">
        <v>720</v>
      </c>
      <c r="F22" s="42" t="s">
        <v>58</v>
      </c>
      <c r="G22" s="44" t="s">
        <v>57</v>
      </c>
      <c r="H22" s="44"/>
      <c r="I22" s="44"/>
      <c r="J22" s="15"/>
      <c r="K22" s="44"/>
      <c r="L22" s="44" t="str">
        <f t="shared" si="0"/>
        <v>0,00</v>
      </c>
      <c r="M22" s="44"/>
      <c r="N22" s="28">
        <f t="shared" si="1"/>
        <v>0</v>
      </c>
      <c r="Q22" s="36"/>
    </row>
    <row r="24" spans="2:6" ht="25.5" customHeight="1">
      <c r="B24" s="58" t="s">
        <v>75</v>
      </c>
      <c r="C24" s="58"/>
      <c r="D24" s="58"/>
      <c r="E24" s="58"/>
      <c r="F24" s="58"/>
    </row>
  </sheetData>
  <sheetProtection/>
  <mergeCells count="3">
    <mergeCell ref="B24:F24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70" zoomScaleNormal="70" zoomScalePageLayoutView="85" workbookViewId="0" topLeftCell="A1">
      <selection activeCell="C3" sqref="C3"/>
    </sheetView>
  </sheetViews>
  <sheetFormatPr defaultColWidth="9.00390625" defaultRowHeight="12.75"/>
  <cols>
    <col min="1" max="1" width="5.125" style="36" customWidth="1"/>
    <col min="2" max="2" width="18.25390625" style="36" customWidth="1"/>
    <col min="3" max="3" width="31.625" style="36" customWidth="1"/>
    <col min="4" max="4" width="38.87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58"/>
      <c r="H2" s="58"/>
      <c r="I2" s="58"/>
    </row>
    <row r="3" ht="15">
      <c r="N3" s="3" t="s">
        <v>56</v>
      </c>
    </row>
    <row r="4" spans="2:17" ht="15">
      <c r="B4" s="39" t="s">
        <v>14</v>
      </c>
      <c r="C4" s="5">
        <v>2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80">
        <f>SUM(N11:N11)</f>
        <v>0</v>
      </c>
      <c r="I6" s="81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87</v>
      </c>
      <c r="E10" s="30" t="s">
        <v>484</v>
      </c>
      <c r="F10" s="42"/>
      <c r="G10" s="29" t="str">
        <f>"Nazwa handlowa /
"&amp;C10&amp;" / 
"&amp;D10</f>
        <v>Nazwa handlowa /
Dawka / 
Postać/ 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132</v>
      </c>
      <c r="C11" s="43" t="s">
        <v>133</v>
      </c>
      <c r="D11" s="43" t="s">
        <v>134</v>
      </c>
      <c r="E11" s="33">
        <v>100</v>
      </c>
      <c r="F11" s="42" t="s">
        <v>485</v>
      </c>
      <c r="G11" s="44" t="s">
        <v>57</v>
      </c>
      <c r="H11" s="44"/>
      <c r="I11" s="44"/>
      <c r="J11" s="15"/>
      <c r="K11" s="44"/>
      <c r="L11" s="44"/>
      <c r="M11" s="44"/>
      <c r="N11" s="28">
        <f>ROUND(L11*ROUND(M11,2),2)</f>
        <v>0</v>
      </c>
      <c r="Q11" s="36"/>
    </row>
    <row r="13" spans="2:6" ht="35.25" customHeight="1">
      <c r="B13" s="58" t="s">
        <v>75</v>
      </c>
      <c r="C13" s="58"/>
      <c r="D13" s="58"/>
      <c r="E13" s="58"/>
      <c r="F13" s="58"/>
    </row>
  </sheetData>
  <sheetProtection/>
  <mergeCells count="3">
    <mergeCell ref="B13:F13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1"/>
  <sheetViews>
    <sheetView showGridLines="0" zoomScale="70" zoomScaleNormal="70" zoomScalePageLayoutView="80" workbookViewId="0" topLeftCell="A34">
      <selection activeCell="B46" sqref="B46:F46"/>
    </sheetView>
  </sheetViews>
  <sheetFormatPr defaultColWidth="9.00390625" defaultRowHeight="12.75"/>
  <cols>
    <col min="1" max="1" width="5.125" style="36" customWidth="1"/>
    <col min="2" max="2" width="32.375" style="36" customWidth="1"/>
    <col min="3" max="3" width="21.75390625" style="36" customWidth="1"/>
    <col min="4" max="4" width="41.253906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58"/>
      <c r="H2" s="58"/>
      <c r="I2" s="58"/>
    </row>
    <row r="3" ht="15">
      <c r="N3" s="3" t="s">
        <v>56</v>
      </c>
    </row>
    <row r="4" spans="2:17" ht="15">
      <c r="B4" s="39" t="s">
        <v>14</v>
      </c>
      <c r="C4" s="5">
        <v>3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80">
        <f>SUM(N11:N44)</f>
        <v>0</v>
      </c>
      <c r="I6" s="81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85</v>
      </c>
      <c r="E10" s="30" t="s">
        <v>55</v>
      </c>
      <c r="F10" s="42"/>
      <c r="G10" s="29" t="str">
        <f>"Nazwa handlowa /
"&amp;C10&amp;" / 
"&amp;D10</f>
        <v>Nazwa handlowa /
Dawka / 
Postać /Opakowanie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148</v>
      </c>
      <c r="C11" s="43" t="s">
        <v>149</v>
      </c>
      <c r="D11" s="43" t="s">
        <v>120</v>
      </c>
      <c r="E11" s="33">
        <v>50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 aca="true" t="shared" si="0" ref="L11:L30">IF(K11=0,"0,00",IF(K11&gt;0,ROUND(E11/K11,2)))</f>
        <v>0,00</v>
      </c>
      <c r="M11" s="44"/>
      <c r="N11" s="28">
        <f aca="true" t="shared" si="1" ref="N11:N30">ROUND(L11*ROUND(M11,2),2)</f>
        <v>0</v>
      </c>
      <c r="Q11" s="36"/>
    </row>
    <row r="12" spans="1:17" ht="45">
      <c r="A12" s="43" t="s">
        <v>3</v>
      </c>
      <c r="B12" s="43" t="s">
        <v>150</v>
      </c>
      <c r="C12" s="43" t="s">
        <v>151</v>
      </c>
      <c r="D12" s="43" t="s">
        <v>120</v>
      </c>
      <c r="E12" s="33">
        <v>7000</v>
      </c>
      <c r="F12" s="42" t="s">
        <v>58</v>
      </c>
      <c r="G12" s="44" t="s">
        <v>57</v>
      </c>
      <c r="H12" s="44"/>
      <c r="I12" s="44"/>
      <c r="J12" s="15"/>
      <c r="K12" s="44"/>
      <c r="L12" s="44" t="str">
        <f t="shared" si="0"/>
        <v>0,00</v>
      </c>
      <c r="M12" s="44"/>
      <c r="N12" s="28">
        <f t="shared" si="1"/>
        <v>0</v>
      </c>
      <c r="Q12" s="36"/>
    </row>
    <row r="13" spans="1:17" ht="45">
      <c r="A13" s="43" t="s">
        <v>4</v>
      </c>
      <c r="B13" s="43" t="s">
        <v>486</v>
      </c>
      <c r="C13" s="43" t="s">
        <v>121</v>
      </c>
      <c r="D13" s="43" t="s">
        <v>120</v>
      </c>
      <c r="E13" s="33">
        <v>2700</v>
      </c>
      <c r="F13" s="42" t="s">
        <v>58</v>
      </c>
      <c r="G13" s="44" t="s">
        <v>57</v>
      </c>
      <c r="H13" s="44"/>
      <c r="I13" s="44"/>
      <c r="J13" s="15"/>
      <c r="K13" s="44"/>
      <c r="L13" s="44" t="str">
        <f t="shared" si="0"/>
        <v>0,00</v>
      </c>
      <c r="M13" s="44"/>
      <c r="N13" s="28">
        <f t="shared" si="1"/>
        <v>0</v>
      </c>
      <c r="Q13" s="36"/>
    </row>
    <row r="14" spans="1:17" ht="45">
      <c r="A14" s="43" t="s">
        <v>5</v>
      </c>
      <c r="B14" s="43" t="s">
        <v>486</v>
      </c>
      <c r="C14" s="43" t="s">
        <v>152</v>
      </c>
      <c r="D14" s="43" t="s">
        <v>120</v>
      </c>
      <c r="E14" s="33">
        <v>4500</v>
      </c>
      <c r="F14" s="42" t="s">
        <v>58</v>
      </c>
      <c r="G14" s="44" t="s">
        <v>57</v>
      </c>
      <c r="H14" s="44"/>
      <c r="I14" s="44"/>
      <c r="J14" s="15"/>
      <c r="K14" s="44"/>
      <c r="L14" s="44" t="str">
        <f t="shared" si="0"/>
        <v>0,00</v>
      </c>
      <c r="M14" s="44"/>
      <c r="N14" s="28">
        <f t="shared" si="1"/>
        <v>0</v>
      </c>
      <c r="Q14" s="36"/>
    </row>
    <row r="15" spans="1:17" ht="45">
      <c r="A15" s="43" t="s">
        <v>35</v>
      </c>
      <c r="B15" s="43" t="s">
        <v>487</v>
      </c>
      <c r="C15" s="43" t="s">
        <v>121</v>
      </c>
      <c r="D15" s="43" t="s">
        <v>120</v>
      </c>
      <c r="E15" s="33">
        <v>600</v>
      </c>
      <c r="F15" s="42" t="s">
        <v>58</v>
      </c>
      <c r="G15" s="44" t="s">
        <v>57</v>
      </c>
      <c r="H15" s="44"/>
      <c r="I15" s="44"/>
      <c r="J15" s="15"/>
      <c r="K15" s="44"/>
      <c r="L15" s="44" t="str">
        <f t="shared" si="0"/>
        <v>0,00</v>
      </c>
      <c r="M15" s="44"/>
      <c r="N15" s="28">
        <f t="shared" si="1"/>
        <v>0</v>
      </c>
      <c r="Q15" s="36"/>
    </row>
    <row r="16" spans="1:17" ht="45">
      <c r="A16" s="43" t="s">
        <v>41</v>
      </c>
      <c r="B16" s="43" t="s">
        <v>487</v>
      </c>
      <c r="C16" s="43" t="s">
        <v>152</v>
      </c>
      <c r="D16" s="43" t="s">
        <v>120</v>
      </c>
      <c r="E16" s="33">
        <v>600</v>
      </c>
      <c r="F16" s="42" t="s">
        <v>58</v>
      </c>
      <c r="G16" s="44" t="s">
        <v>57</v>
      </c>
      <c r="H16" s="44"/>
      <c r="I16" s="44"/>
      <c r="J16" s="15"/>
      <c r="K16" s="44"/>
      <c r="L16" s="44" t="str">
        <f t="shared" si="0"/>
        <v>0,00</v>
      </c>
      <c r="M16" s="44"/>
      <c r="N16" s="28">
        <f t="shared" si="1"/>
        <v>0</v>
      </c>
      <c r="Q16" s="36"/>
    </row>
    <row r="17" spans="1:14" s="36" customFormat="1" ht="45">
      <c r="A17" s="43" t="s">
        <v>6</v>
      </c>
      <c r="B17" s="43" t="s">
        <v>564</v>
      </c>
      <c r="C17" s="43" t="s">
        <v>153</v>
      </c>
      <c r="D17" s="43" t="s">
        <v>154</v>
      </c>
      <c r="E17" s="33">
        <v>500</v>
      </c>
      <c r="F17" s="42" t="s">
        <v>58</v>
      </c>
      <c r="G17" s="44" t="s">
        <v>57</v>
      </c>
      <c r="H17" s="44"/>
      <c r="I17" s="44"/>
      <c r="J17" s="15"/>
      <c r="K17" s="44"/>
      <c r="L17" s="44" t="str">
        <f t="shared" si="0"/>
        <v>0,00</v>
      </c>
      <c r="M17" s="44"/>
      <c r="N17" s="28">
        <f t="shared" si="1"/>
        <v>0</v>
      </c>
    </row>
    <row r="18" spans="1:14" s="36" customFormat="1" ht="45">
      <c r="A18" s="43" t="s">
        <v>7</v>
      </c>
      <c r="B18" s="43" t="s">
        <v>155</v>
      </c>
      <c r="C18" s="43" t="s">
        <v>156</v>
      </c>
      <c r="D18" s="43" t="s">
        <v>120</v>
      </c>
      <c r="E18" s="33">
        <v>1800</v>
      </c>
      <c r="F18" s="42" t="s">
        <v>58</v>
      </c>
      <c r="G18" s="44" t="s">
        <v>57</v>
      </c>
      <c r="H18" s="44"/>
      <c r="I18" s="44"/>
      <c r="J18" s="15"/>
      <c r="K18" s="44"/>
      <c r="L18" s="44" t="str">
        <f t="shared" si="0"/>
        <v>0,00</v>
      </c>
      <c r="M18" s="44"/>
      <c r="N18" s="28">
        <f t="shared" si="1"/>
        <v>0</v>
      </c>
    </row>
    <row r="19" spans="1:14" s="36" customFormat="1" ht="45">
      <c r="A19" s="43" t="s">
        <v>20</v>
      </c>
      <c r="B19" s="43" t="s">
        <v>157</v>
      </c>
      <c r="C19" s="43" t="s">
        <v>158</v>
      </c>
      <c r="D19" s="43" t="s">
        <v>120</v>
      </c>
      <c r="E19" s="33">
        <v>2700</v>
      </c>
      <c r="F19" s="42" t="s">
        <v>58</v>
      </c>
      <c r="G19" s="44" t="s">
        <v>57</v>
      </c>
      <c r="H19" s="44"/>
      <c r="I19" s="44"/>
      <c r="J19" s="15"/>
      <c r="K19" s="44"/>
      <c r="L19" s="44" t="str">
        <f t="shared" si="0"/>
        <v>0,00</v>
      </c>
      <c r="M19" s="44"/>
      <c r="N19" s="28">
        <f t="shared" si="1"/>
        <v>0</v>
      </c>
    </row>
    <row r="20" spans="1:14" s="36" customFormat="1" ht="45">
      <c r="A20" s="43" t="s">
        <v>40</v>
      </c>
      <c r="B20" s="43" t="s">
        <v>159</v>
      </c>
      <c r="C20" s="43" t="s">
        <v>121</v>
      </c>
      <c r="D20" s="43" t="s">
        <v>120</v>
      </c>
      <c r="E20" s="33">
        <v>3000</v>
      </c>
      <c r="F20" s="42" t="s">
        <v>58</v>
      </c>
      <c r="G20" s="44" t="s">
        <v>57</v>
      </c>
      <c r="H20" s="44"/>
      <c r="I20" s="44"/>
      <c r="J20" s="15"/>
      <c r="K20" s="44"/>
      <c r="L20" s="44" t="str">
        <f t="shared" si="0"/>
        <v>0,00</v>
      </c>
      <c r="M20" s="44"/>
      <c r="N20" s="28">
        <f t="shared" si="1"/>
        <v>0</v>
      </c>
    </row>
    <row r="21" spans="1:14" s="36" customFormat="1" ht="45">
      <c r="A21" s="43" t="s">
        <v>1</v>
      </c>
      <c r="B21" s="43" t="s">
        <v>159</v>
      </c>
      <c r="C21" s="43" t="s">
        <v>152</v>
      </c>
      <c r="D21" s="43" t="s">
        <v>120</v>
      </c>
      <c r="E21" s="33">
        <v>700</v>
      </c>
      <c r="F21" s="42" t="s">
        <v>58</v>
      </c>
      <c r="G21" s="44" t="s">
        <v>57</v>
      </c>
      <c r="H21" s="44"/>
      <c r="I21" s="44"/>
      <c r="J21" s="15"/>
      <c r="K21" s="44"/>
      <c r="L21" s="44" t="str">
        <f t="shared" si="0"/>
        <v>0,00</v>
      </c>
      <c r="M21" s="44"/>
      <c r="N21" s="28">
        <f t="shared" si="1"/>
        <v>0</v>
      </c>
    </row>
    <row r="22" spans="1:14" s="36" customFormat="1" ht="45">
      <c r="A22" s="43" t="s">
        <v>0</v>
      </c>
      <c r="B22" s="43" t="s">
        <v>160</v>
      </c>
      <c r="C22" s="43" t="s">
        <v>161</v>
      </c>
      <c r="D22" s="43" t="s">
        <v>162</v>
      </c>
      <c r="E22" s="33">
        <v>150</v>
      </c>
      <c r="F22" s="42" t="s">
        <v>58</v>
      </c>
      <c r="G22" s="44" t="s">
        <v>57</v>
      </c>
      <c r="H22" s="44"/>
      <c r="I22" s="44"/>
      <c r="J22" s="15"/>
      <c r="K22" s="44"/>
      <c r="L22" s="44" t="str">
        <f t="shared" si="0"/>
        <v>0,00</v>
      </c>
      <c r="M22" s="44"/>
      <c r="N22" s="28">
        <f t="shared" si="1"/>
        <v>0</v>
      </c>
    </row>
    <row r="23" spans="1:14" s="36" customFormat="1" ht="45">
      <c r="A23" s="43" t="s">
        <v>122</v>
      </c>
      <c r="B23" s="43" t="s">
        <v>163</v>
      </c>
      <c r="C23" s="43" t="s">
        <v>164</v>
      </c>
      <c r="D23" s="43" t="s">
        <v>120</v>
      </c>
      <c r="E23" s="33">
        <v>3000</v>
      </c>
      <c r="F23" s="42" t="s">
        <v>58</v>
      </c>
      <c r="G23" s="44" t="s">
        <v>57</v>
      </c>
      <c r="H23" s="44"/>
      <c r="I23" s="44"/>
      <c r="J23" s="15"/>
      <c r="K23" s="44"/>
      <c r="L23" s="44" t="str">
        <f t="shared" si="0"/>
        <v>0,00</v>
      </c>
      <c r="M23" s="44"/>
      <c r="N23" s="28">
        <f t="shared" si="1"/>
        <v>0</v>
      </c>
    </row>
    <row r="24" spans="1:14" s="36" customFormat="1" ht="45">
      <c r="A24" s="43" t="s">
        <v>123</v>
      </c>
      <c r="B24" s="43" t="s">
        <v>163</v>
      </c>
      <c r="C24" s="43" t="s">
        <v>165</v>
      </c>
      <c r="D24" s="43" t="s">
        <v>120</v>
      </c>
      <c r="E24" s="33">
        <v>600</v>
      </c>
      <c r="F24" s="42" t="s">
        <v>58</v>
      </c>
      <c r="G24" s="44" t="s">
        <v>57</v>
      </c>
      <c r="H24" s="44"/>
      <c r="I24" s="44"/>
      <c r="J24" s="15"/>
      <c r="K24" s="44"/>
      <c r="L24" s="44" t="str">
        <f t="shared" si="0"/>
        <v>0,00</v>
      </c>
      <c r="M24" s="44"/>
      <c r="N24" s="28">
        <f t="shared" si="1"/>
        <v>0</v>
      </c>
    </row>
    <row r="25" spans="1:14" s="36" customFormat="1" ht="45">
      <c r="A25" s="43" t="s">
        <v>124</v>
      </c>
      <c r="B25" s="43" t="s">
        <v>166</v>
      </c>
      <c r="C25" s="43" t="s">
        <v>149</v>
      </c>
      <c r="D25" s="43" t="s">
        <v>167</v>
      </c>
      <c r="E25" s="33">
        <v>1950</v>
      </c>
      <c r="F25" s="42" t="s">
        <v>58</v>
      </c>
      <c r="G25" s="44" t="s">
        <v>57</v>
      </c>
      <c r="H25" s="44"/>
      <c r="I25" s="44"/>
      <c r="J25" s="15"/>
      <c r="K25" s="44"/>
      <c r="L25" s="44" t="str">
        <f t="shared" si="0"/>
        <v>0,00</v>
      </c>
      <c r="M25" s="44"/>
      <c r="N25" s="28">
        <f t="shared" si="1"/>
        <v>0</v>
      </c>
    </row>
    <row r="26" spans="1:14" s="36" customFormat="1" ht="45">
      <c r="A26" s="43" t="s">
        <v>125</v>
      </c>
      <c r="B26" s="43" t="s">
        <v>168</v>
      </c>
      <c r="C26" s="43" t="s">
        <v>152</v>
      </c>
      <c r="D26" s="43" t="s">
        <v>120</v>
      </c>
      <c r="E26" s="33">
        <v>280</v>
      </c>
      <c r="F26" s="42" t="s">
        <v>58</v>
      </c>
      <c r="G26" s="44" t="s">
        <v>57</v>
      </c>
      <c r="H26" s="44"/>
      <c r="I26" s="44"/>
      <c r="J26" s="15"/>
      <c r="K26" s="44"/>
      <c r="L26" s="44" t="str">
        <f t="shared" si="0"/>
        <v>0,00</v>
      </c>
      <c r="M26" s="44"/>
      <c r="N26" s="28">
        <f t="shared" si="1"/>
        <v>0</v>
      </c>
    </row>
    <row r="27" spans="1:14" s="36" customFormat="1" ht="45">
      <c r="A27" s="43" t="s">
        <v>126</v>
      </c>
      <c r="B27" s="43" t="s">
        <v>168</v>
      </c>
      <c r="C27" s="43" t="s">
        <v>149</v>
      </c>
      <c r="D27" s="43" t="s">
        <v>120</v>
      </c>
      <c r="E27" s="33">
        <v>140</v>
      </c>
      <c r="F27" s="42" t="s">
        <v>58</v>
      </c>
      <c r="G27" s="44" t="s">
        <v>57</v>
      </c>
      <c r="H27" s="44"/>
      <c r="I27" s="44"/>
      <c r="J27" s="15"/>
      <c r="K27" s="44"/>
      <c r="L27" s="44" t="str">
        <f t="shared" si="0"/>
        <v>0,00</v>
      </c>
      <c r="M27" s="44"/>
      <c r="N27" s="28">
        <f t="shared" si="1"/>
        <v>0</v>
      </c>
    </row>
    <row r="28" spans="1:14" s="36" customFormat="1" ht="45">
      <c r="A28" s="43" t="s">
        <v>127</v>
      </c>
      <c r="B28" s="43" t="s">
        <v>168</v>
      </c>
      <c r="C28" s="43" t="s">
        <v>169</v>
      </c>
      <c r="D28" s="43" t="s">
        <v>120</v>
      </c>
      <c r="E28" s="33">
        <v>560</v>
      </c>
      <c r="F28" s="42" t="s">
        <v>58</v>
      </c>
      <c r="G28" s="44" t="s">
        <v>57</v>
      </c>
      <c r="H28" s="44"/>
      <c r="I28" s="44"/>
      <c r="J28" s="15"/>
      <c r="K28" s="44"/>
      <c r="L28" s="44" t="str">
        <f t="shared" si="0"/>
        <v>0,00</v>
      </c>
      <c r="M28" s="44"/>
      <c r="N28" s="28">
        <f t="shared" si="1"/>
        <v>0</v>
      </c>
    </row>
    <row r="29" spans="1:14" s="36" customFormat="1" ht="45">
      <c r="A29" s="43" t="s">
        <v>128</v>
      </c>
      <c r="B29" s="43" t="s">
        <v>170</v>
      </c>
      <c r="C29" s="43" t="s">
        <v>149</v>
      </c>
      <c r="D29" s="43" t="s">
        <v>120</v>
      </c>
      <c r="E29" s="33">
        <v>1200</v>
      </c>
      <c r="F29" s="42" t="s">
        <v>58</v>
      </c>
      <c r="G29" s="44" t="s">
        <v>57</v>
      </c>
      <c r="H29" s="44"/>
      <c r="I29" s="44"/>
      <c r="J29" s="15"/>
      <c r="K29" s="44"/>
      <c r="L29" s="44" t="str">
        <f t="shared" si="0"/>
        <v>0,00</v>
      </c>
      <c r="M29" s="44"/>
      <c r="N29" s="28">
        <f t="shared" si="1"/>
        <v>0</v>
      </c>
    </row>
    <row r="30" spans="1:14" s="36" customFormat="1" ht="45">
      <c r="A30" s="43" t="s">
        <v>129</v>
      </c>
      <c r="B30" s="43" t="s">
        <v>565</v>
      </c>
      <c r="C30" s="43" t="s">
        <v>119</v>
      </c>
      <c r="D30" s="43" t="s">
        <v>171</v>
      </c>
      <c r="E30" s="33">
        <v>18000</v>
      </c>
      <c r="F30" s="42" t="s">
        <v>58</v>
      </c>
      <c r="G30" s="44" t="s">
        <v>57</v>
      </c>
      <c r="H30" s="44"/>
      <c r="I30" s="44"/>
      <c r="J30" s="15"/>
      <c r="K30" s="44"/>
      <c r="L30" s="44" t="str">
        <f t="shared" si="0"/>
        <v>0,00</v>
      </c>
      <c r="M30" s="44"/>
      <c r="N30" s="28">
        <f t="shared" si="1"/>
        <v>0</v>
      </c>
    </row>
    <row r="31" spans="1:14" s="36" customFormat="1" ht="45">
      <c r="A31" s="43" t="s">
        <v>130</v>
      </c>
      <c r="B31" s="43" t="s">
        <v>172</v>
      </c>
      <c r="C31" s="43" t="s">
        <v>173</v>
      </c>
      <c r="D31" s="43" t="s">
        <v>174</v>
      </c>
      <c r="E31" s="33">
        <v>10800</v>
      </c>
      <c r="F31" s="42" t="s">
        <v>58</v>
      </c>
      <c r="G31" s="44" t="s">
        <v>57</v>
      </c>
      <c r="H31" s="44"/>
      <c r="I31" s="44"/>
      <c r="J31" s="15"/>
      <c r="K31" s="44"/>
      <c r="L31" s="44" t="str">
        <f aca="true" t="shared" si="2" ref="L31:L43">IF(K31=0,"0,00",IF(K31&gt;0,ROUND(E31/K31,2)))</f>
        <v>0,00</v>
      </c>
      <c r="M31" s="44"/>
      <c r="N31" s="28">
        <f aca="true" t="shared" si="3" ref="N31:N43">ROUND(L31*ROUND(M31,2),2)</f>
        <v>0</v>
      </c>
    </row>
    <row r="32" spans="1:14" s="36" customFormat="1" ht="45">
      <c r="A32" s="43" t="s">
        <v>135</v>
      </c>
      <c r="B32" s="43" t="s">
        <v>175</v>
      </c>
      <c r="C32" s="43" t="s">
        <v>176</v>
      </c>
      <c r="D32" s="43" t="s">
        <v>120</v>
      </c>
      <c r="E32" s="33">
        <v>3000</v>
      </c>
      <c r="F32" s="42" t="s">
        <v>58</v>
      </c>
      <c r="G32" s="44" t="s">
        <v>57</v>
      </c>
      <c r="H32" s="44"/>
      <c r="I32" s="44"/>
      <c r="J32" s="15"/>
      <c r="K32" s="44"/>
      <c r="L32" s="44" t="str">
        <f t="shared" si="2"/>
        <v>0,00</v>
      </c>
      <c r="M32" s="44"/>
      <c r="N32" s="28">
        <f t="shared" si="3"/>
        <v>0</v>
      </c>
    </row>
    <row r="33" spans="1:17" ht="45">
      <c r="A33" s="43" t="s">
        <v>136</v>
      </c>
      <c r="B33" s="43" t="s">
        <v>177</v>
      </c>
      <c r="C33" s="43" t="s">
        <v>178</v>
      </c>
      <c r="D33" s="43" t="s">
        <v>120</v>
      </c>
      <c r="E33" s="33">
        <v>100</v>
      </c>
      <c r="F33" s="42" t="s">
        <v>58</v>
      </c>
      <c r="G33" s="44" t="s">
        <v>57</v>
      </c>
      <c r="H33" s="44"/>
      <c r="I33" s="44"/>
      <c r="J33" s="15"/>
      <c r="K33" s="44"/>
      <c r="L33" s="44" t="str">
        <f t="shared" si="2"/>
        <v>0,00</v>
      </c>
      <c r="M33" s="44"/>
      <c r="N33" s="28">
        <f t="shared" si="3"/>
        <v>0</v>
      </c>
      <c r="Q33" s="36"/>
    </row>
    <row r="34" spans="1:17" ht="45">
      <c r="A34" s="43" t="s">
        <v>137</v>
      </c>
      <c r="B34" s="43" t="s">
        <v>179</v>
      </c>
      <c r="C34" s="43" t="s">
        <v>180</v>
      </c>
      <c r="D34" s="43" t="s">
        <v>181</v>
      </c>
      <c r="E34" s="33">
        <v>100</v>
      </c>
      <c r="F34" s="42" t="s">
        <v>58</v>
      </c>
      <c r="G34" s="44" t="s">
        <v>57</v>
      </c>
      <c r="H34" s="44"/>
      <c r="I34" s="44"/>
      <c r="J34" s="15"/>
      <c r="K34" s="44"/>
      <c r="L34" s="44" t="str">
        <f t="shared" si="2"/>
        <v>0,00</v>
      </c>
      <c r="M34" s="44"/>
      <c r="N34" s="28">
        <f t="shared" si="3"/>
        <v>0</v>
      </c>
      <c r="Q34" s="36"/>
    </row>
    <row r="35" spans="1:17" ht="45">
      <c r="A35" s="43" t="s">
        <v>138</v>
      </c>
      <c r="B35" s="43" t="s">
        <v>182</v>
      </c>
      <c r="C35" s="43" t="s">
        <v>183</v>
      </c>
      <c r="D35" s="43" t="s">
        <v>120</v>
      </c>
      <c r="E35" s="33">
        <v>2040</v>
      </c>
      <c r="F35" s="42" t="s">
        <v>58</v>
      </c>
      <c r="G35" s="44" t="s">
        <v>57</v>
      </c>
      <c r="H35" s="44"/>
      <c r="I35" s="44"/>
      <c r="J35" s="15"/>
      <c r="K35" s="44"/>
      <c r="L35" s="44" t="str">
        <f t="shared" si="2"/>
        <v>0,00</v>
      </c>
      <c r="M35" s="44"/>
      <c r="N35" s="28">
        <f t="shared" si="3"/>
        <v>0</v>
      </c>
      <c r="Q35" s="36"/>
    </row>
    <row r="36" spans="1:17" ht="45">
      <c r="A36" s="43" t="s">
        <v>139</v>
      </c>
      <c r="B36" s="43" t="s">
        <v>184</v>
      </c>
      <c r="C36" s="43" t="s">
        <v>185</v>
      </c>
      <c r="D36" s="43" t="s">
        <v>120</v>
      </c>
      <c r="E36" s="33">
        <v>100</v>
      </c>
      <c r="F36" s="42" t="s">
        <v>58</v>
      </c>
      <c r="G36" s="44" t="s">
        <v>57</v>
      </c>
      <c r="H36" s="44"/>
      <c r="I36" s="44"/>
      <c r="J36" s="15"/>
      <c r="K36" s="44"/>
      <c r="L36" s="44" t="str">
        <f t="shared" si="2"/>
        <v>0,00</v>
      </c>
      <c r="M36" s="44"/>
      <c r="N36" s="28">
        <f t="shared" si="3"/>
        <v>0</v>
      </c>
      <c r="Q36" s="36"/>
    </row>
    <row r="37" spans="1:17" ht="45">
      <c r="A37" s="43" t="s">
        <v>140</v>
      </c>
      <c r="B37" s="43" t="s">
        <v>186</v>
      </c>
      <c r="C37" s="43" t="s">
        <v>119</v>
      </c>
      <c r="D37" s="43" t="s">
        <v>187</v>
      </c>
      <c r="E37" s="33">
        <v>43500</v>
      </c>
      <c r="F37" s="42" t="s">
        <v>58</v>
      </c>
      <c r="G37" s="44" t="s">
        <v>57</v>
      </c>
      <c r="H37" s="44"/>
      <c r="I37" s="44"/>
      <c r="J37" s="15"/>
      <c r="K37" s="44"/>
      <c r="L37" s="44" t="str">
        <f t="shared" si="2"/>
        <v>0,00</v>
      </c>
      <c r="M37" s="44"/>
      <c r="N37" s="28">
        <f t="shared" si="3"/>
        <v>0</v>
      </c>
      <c r="Q37" s="36"/>
    </row>
    <row r="38" spans="1:17" ht="45">
      <c r="A38" s="43" t="s">
        <v>141</v>
      </c>
      <c r="B38" s="43" t="s">
        <v>188</v>
      </c>
      <c r="C38" s="43" t="s">
        <v>189</v>
      </c>
      <c r="D38" s="43" t="s">
        <v>120</v>
      </c>
      <c r="E38" s="33">
        <v>900</v>
      </c>
      <c r="F38" s="42" t="s">
        <v>58</v>
      </c>
      <c r="G38" s="44" t="s">
        <v>57</v>
      </c>
      <c r="H38" s="44"/>
      <c r="I38" s="44"/>
      <c r="J38" s="15"/>
      <c r="K38" s="44"/>
      <c r="L38" s="44" t="str">
        <f t="shared" si="2"/>
        <v>0,00</v>
      </c>
      <c r="M38" s="44"/>
      <c r="N38" s="28">
        <f t="shared" si="3"/>
        <v>0</v>
      </c>
      <c r="Q38" s="36"/>
    </row>
    <row r="39" spans="1:17" ht="45">
      <c r="A39" s="43" t="s">
        <v>142</v>
      </c>
      <c r="B39" s="43" t="s">
        <v>188</v>
      </c>
      <c r="C39" s="43" t="s">
        <v>189</v>
      </c>
      <c r="D39" s="43" t="s">
        <v>190</v>
      </c>
      <c r="E39" s="33">
        <v>300</v>
      </c>
      <c r="F39" s="42" t="s">
        <v>58</v>
      </c>
      <c r="G39" s="44" t="s">
        <v>57</v>
      </c>
      <c r="H39" s="44"/>
      <c r="I39" s="44"/>
      <c r="J39" s="15"/>
      <c r="K39" s="44"/>
      <c r="L39" s="44" t="str">
        <f t="shared" si="2"/>
        <v>0,00</v>
      </c>
      <c r="M39" s="44"/>
      <c r="N39" s="28">
        <f t="shared" si="3"/>
        <v>0</v>
      </c>
      <c r="Q39" s="36"/>
    </row>
    <row r="40" spans="1:17" ht="45">
      <c r="A40" s="43" t="s">
        <v>143</v>
      </c>
      <c r="B40" s="43" t="s">
        <v>191</v>
      </c>
      <c r="C40" s="43" t="s">
        <v>152</v>
      </c>
      <c r="D40" s="43" t="s">
        <v>120</v>
      </c>
      <c r="E40" s="33">
        <v>72000</v>
      </c>
      <c r="F40" s="42" t="s">
        <v>58</v>
      </c>
      <c r="G40" s="44" t="s">
        <v>57</v>
      </c>
      <c r="H40" s="44"/>
      <c r="I40" s="44"/>
      <c r="J40" s="15"/>
      <c r="K40" s="44"/>
      <c r="L40" s="44" t="str">
        <f t="shared" si="2"/>
        <v>0,00</v>
      </c>
      <c r="M40" s="44"/>
      <c r="N40" s="28">
        <f t="shared" si="3"/>
        <v>0</v>
      </c>
      <c r="Q40" s="36"/>
    </row>
    <row r="41" spans="1:17" ht="45">
      <c r="A41" s="43" t="s">
        <v>144</v>
      </c>
      <c r="B41" s="43" t="s">
        <v>191</v>
      </c>
      <c r="C41" s="43" t="s">
        <v>149</v>
      </c>
      <c r="D41" s="43" t="s">
        <v>120</v>
      </c>
      <c r="E41" s="33">
        <v>10000</v>
      </c>
      <c r="F41" s="42" t="s">
        <v>58</v>
      </c>
      <c r="G41" s="44" t="s">
        <v>57</v>
      </c>
      <c r="H41" s="44"/>
      <c r="I41" s="44"/>
      <c r="J41" s="15"/>
      <c r="K41" s="44"/>
      <c r="L41" s="44" t="str">
        <f t="shared" si="2"/>
        <v>0,00</v>
      </c>
      <c r="M41" s="44"/>
      <c r="N41" s="28">
        <f t="shared" si="3"/>
        <v>0</v>
      </c>
      <c r="Q41" s="36"/>
    </row>
    <row r="42" spans="1:17" ht="45">
      <c r="A42" s="43" t="s">
        <v>145</v>
      </c>
      <c r="B42" s="43" t="s">
        <v>192</v>
      </c>
      <c r="C42" s="43" t="s">
        <v>193</v>
      </c>
      <c r="D42" s="43" t="s">
        <v>194</v>
      </c>
      <c r="E42" s="33">
        <v>180</v>
      </c>
      <c r="F42" s="42" t="s">
        <v>58</v>
      </c>
      <c r="G42" s="44" t="s">
        <v>57</v>
      </c>
      <c r="H42" s="44"/>
      <c r="I42" s="44"/>
      <c r="J42" s="15"/>
      <c r="K42" s="44"/>
      <c r="L42" s="44" t="str">
        <f t="shared" si="2"/>
        <v>0,00</v>
      </c>
      <c r="M42" s="44"/>
      <c r="N42" s="28">
        <f t="shared" si="3"/>
        <v>0</v>
      </c>
      <c r="Q42" s="36"/>
    </row>
    <row r="43" spans="1:17" ht="45">
      <c r="A43" s="43" t="s">
        <v>146</v>
      </c>
      <c r="B43" s="43" t="s">
        <v>195</v>
      </c>
      <c r="C43" s="43" t="s">
        <v>196</v>
      </c>
      <c r="D43" s="43" t="s">
        <v>120</v>
      </c>
      <c r="E43" s="33">
        <v>30000</v>
      </c>
      <c r="F43" s="42" t="s">
        <v>58</v>
      </c>
      <c r="G43" s="44" t="s">
        <v>57</v>
      </c>
      <c r="H43" s="44"/>
      <c r="I43" s="44"/>
      <c r="J43" s="15"/>
      <c r="K43" s="44"/>
      <c r="L43" s="44" t="str">
        <f t="shared" si="2"/>
        <v>0,00</v>
      </c>
      <c r="M43" s="44"/>
      <c r="N43" s="28">
        <f t="shared" si="3"/>
        <v>0</v>
      </c>
      <c r="Q43" s="36"/>
    </row>
    <row r="44" spans="1:17" ht="45">
      <c r="A44" s="43" t="s">
        <v>147</v>
      </c>
      <c r="B44" s="43" t="s">
        <v>590</v>
      </c>
      <c r="C44" s="43" t="s">
        <v>197</v>
      </c>
      <c r="D44" s="43" t="s">
        <v>591</v>
      </c>
      <c r="E44" s="33">
        <v>140</v>
      </c>
      <c r="F44" s="42" t="s">
        <v>58</v>
      </c>
      <c r="G44" s="44" t="s">
        <v>57</v>
      </c>
      <c r="H44" s="44"/>
      <c r="I44" s="44"/>
      <c r="J44" s="15"/>
      <c r="K44" s="44"/>
      <c r="L44" s="44" t="str">
        <f>IF(K44=0,"0,00",IF(K44&gt;0,ROUND(E44/K44,2)))</f>
        <v>0,00</v>
      </c>
      <c r="M44" s="44"/>
      <c r="N44" s="28">
        <f>ROUND(L44*ROUND(M44,2),2)</f>
        <v>0</v>
      </c>
      <c r="Q44" s="36"/>
    </row>
    <row r="46" spans="2:6" ht="15">
      <c r="B46" s="82" t="s">
        <v>199</v>
      </c>
      <c r="C46" s="83"/>
      <c r="D46" s="83"/>
      <c r="E46" s="83"/>
      <c r="F46" s="84"/>
    </row>
    <row r="47" spans="2:6" ht="15">
      <c r="B47" s="82" t="s">
        <v>200</v>
      </c>
      <c r="C47" s="85"/>
      <c r="D47" s="85"/>
      <c r="E47" s="85"/>
      <c r="F47" s="86"/>
    </row>
    <row r="48" spans="2:6" ht="15">
      <c r="B48" s="82" t="s">
        <v>201</v>
      </c>
      <c r="C48" s="83"/>
      <c r="D48" s="83"/>
      <c r="E48" s="83"/>
      <c r="F48" s="84"/>
    </row>
    <row r="49" spans="2:6" ht="15">
      <c r="B49" s="82" t="s">
        <v>202</v>
      </c>
      <c r="C49" s="83"/>
      <c r="D49" s="83"/>
      <c r="E49" s="83"/>
      <c r="F49" s="84"/>
    </row>
    <row r="51" spans="2:6" ht="40.5" customHeight="1">
      <c r="B51" s="58" t="s">
        <v>75</v>
      </c>
      <c r="C51" s="58"/>
      <c r="D51" s="58"/>
      <c r="E51" s="58"/>
      <c r="F51" s="58"/>
    </row>
  </sheetData>
  <sheetProtection/>
  <mergeCells count="7">
    <mergeCell ref="B51:F51"/>
    <mergeCell ref="B48:F48"/>
    <mergeCell ref="B46:F46"/>
    <mergeCell ref="G2:I2"/>
    <mergeCell ref="H6:I6"/>
    <mergeCell ref="B49:F49"/>
    <mergeCell ref="B47:F4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8"/>
  <sheetViews>
    <sheetView showGridLines="0" zoomScale="70" zoomScaleNormal="70" zoomScalePageLayoutView="80" workbookViewId="0" topLeftCell="A46">
      <selection activeCell="B58" sqref="B58:F58"/>
    </sheetView>
  </sheetViews>
  <sheetFormatPr defaultColWidth="9.00390625" defaultRowHeight="12.75"/>
  <cols>
    <col min="1" max="1" width="5.125" style="36" customWidth="1"/>
    <col min="2" max="2" width="35.00390625" style="36" customWidth="1"/>
    <col min="3" max="3" width="32.625" style="36" customWidth="1"/>
    <col min="4" max="4" width="38.875" style="36" customWidth="1"/>
    <col min="5" max="5" width="10.125" style="2" customWidth="1"/>
    <col min="6" max="6" width="14.8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58"/>
      <c r="H2" s="58"/>
      <c r="I2" s="58"/>
    </row>
    <row r="3" ht="15">
      <c r="N3" s="3" t="s">
        <v>56</v>
      </c>
    </row>
    <row r="4" spans="2:17" ht="15">
      <c r="B4" s="39" t="s">
        <v>14</v>
      </c>
      <c r="C4" s="5">
        <v>4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80">
        <f>SUM(N11:N53)</f>
        <v>0</v>
      </c>
      <c r="I6" s="81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85</v>
      </c>
      <c r="E10" s="30" t="s">
        <v>55</v>
      </c>
      <c r="F10" s="42"/>
      <c r="G10" s="29" t="str">
        <f>"Nazwa handlowa /
"&amp;C10&amp;" / 
"&amp;D10</f>
        <v>Nazwa handlowa /
Dawka / 
Postać /Opakowanie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211</v>
      </c>
      <c r="C11" s="43" t="s">
        <v>212</v>
      </c>
      <c r="D11" s="43" t="s">
        <v>213</v>
      </c>
      <c r="E11" s="33">
        <v>18000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 aca="true" t="shared" si="0" ref="L11:L44">IF(K11=0,"0,00",IF(K11&gt;0,ROUND(E11/K11,2)))</f>
        <v>0,00</v>
      </c>
      <c r="M11" s="44"/>
      <c r="N11" s="28">
        <f aca="true" t="shared" si="1" ref="N11:N44">ROUND(L11*ROUND(M11,2),2)</f>
        <v>0</v>
      </c>
      <c r="Q11" s="36"/>
    </row>
    <row r="12" spans="1:17" ht="45">
      <c r="A12" s="43" t="s">
        <v>3</v>
      </c>
      <c r="B12" s="43" t="s">
        <v>214</v>
      </c>
      <c r="C12" s="43" t="s">
        <v>215</v>
      </c>
      <c r="D12" s="43" t="s">
        <v>566</v>
      </c>
      <c r="E12" s="33">
        <v>4500</v>
      </c>
      <c r="F12" s="42" t="s">
        <v>58</v>
      </c>
      <c r="G12" s="44" t="s">
        <v>57</v>
      </c>
      <c r="H12" s="44"/>
      <c r="I12" s="44"/>
      <c r="J12" s="15"/>
      <c r="K12" s="44"/>
      <c r="L12" s="44" t="str">
        <f t="shared" si="0"/>
        <v>0,00</v>
      </c>
      <c r="M12" s="44"/>
      <c r="N12" s="28">
        <f t="shared" si="1"/>
        <v>0</v>
      </c>
      <c r="Q12" s="36"/>
    </row>
    <row r="13" spans="1:17" ht="45">
      <c r="A13" s="43" t="s">
        <v>4</v>
      </c>
      <c r="B13" s="43" t="s">
        <v>214</v>
      </c>
      <c r="C13" s="43" t="s">
        <v>216</v>
      </c>
      <c r="D13" s="43" t="s">
        <v>566</v>
      </c>
      <c r="E13" s="33">
        <v>27000</v>
      </c>
      <c r="F13" s="42" t="s">
        <v>58</v>
      </c>
      <c r="G13" s="44" t="s">
        <v>57</v>
      </c>
      <c r="H13" s="44"/>
      <c r="I13" s="44"/>
      <c r="J13" s="15"/>
      <c r="K13" s="44"/>
      <c r="L13" s="44" t="str">
        <f t="shared" si="0"/>
        <v>0,00</v>
      </c>
      <c r="M13" s="44"/>
      <c r="N13" s="28">
        <f t="shared" si="1"/>
        <v>0</v>
      </c>
      <c r="Q13" s="36"/>
    </row>
    <row r="14" spans="1:17" ht="45">
      <c r="A14" s="43" t="s">
        <v>5</v>
      </c>
      <c r="B14" s="43" t="s">
        <v>488</v>
      </c>
      <c r="C14" s="43" t="s">
        <v>491</v>
      </c>
      <c r="D14" s="43" t="s">
        <v>567</v>
      </c>
      <c r="E14" s="33">
        <v>13500</v>
      </c>
      <c r="F14" s="42" t="s">
        <v>58</v>
      </c>
      <c r="G14" s="44" t="s">
        <v>57</v>
      </c>
      <c r="H14" s="44"/>
      <c r="I14" s="44"/>
      <c r="J14" s="15"/>
      <c r="K14" s="44"/>
      <c r="L14" s="44" t="str">
        <f t="shared" si="0"/>
        <v>0,00</v>
      </c>
      <c r="M14" s="44"/>
      <c r="N14" s="28">
        <f t="shared" si="1"/>
        <v>0</v>
      </c>
      <c r="Q14" s="36"/>
    </row>
    <row r="15" spans="1:17" ht="45">
      <c r="A15" s="43" t="s">
        <v>35</v>
      </c>
      <c r="B15" s="43" t="s">
        <v>217</v>
      </c>
      <c r="C15" s="43" t="s">
        <v>218</v>
      </c>
      <c r="D15" s="43" t="s">
        <v>568</v>
      </c>
      <c r="E15" s="33">
        <v>3000</v>
      </c>
      <c r="F15" s="42" t="s">
        <v>58</v>
      </c>
      <c r="G15" s="44" t="s">
        <v>57</v>
      </c>
      <c r="H15" s="44"/>
      <c r="I15" s="44"/>
      <c r="J15" s="15"/>
      <c r="K15" s="44"/>
      <c r="L15" s="44" t="str">
        <f t="shared" si="0"/>
        <v>0,00</v>
      </c>
      <c r="M15" s="44"/>
      <c r="N15" s="28">
        <f t="shared" si="1"/>
        <v>0</v>
      </c>
      <c r="Q15" s="36"/>
    </row>
    <row r="16" spans="1:17" ht="45">
      <c r="A16" s="43" t="s">
        <v>41</v>
      </c>
      <c r="B16" s="43" t="s">
        <v>219</v>
      </c>
      <c r="C16" s="43" t="s">
        <v>220</v>
      </c>
      <c r="D16" s="43" t="s">
        <v>569</v>
      </c>
      <c r="E16" s="33">
        <v>54000</v>
      </c>
      <c r="F16" s="42" t="s">
        <v>58</v>
      </c>
      <c r="G16" s="44" t="s">
        <v>57</v>
      </c>
      <c r="H16" s="44"/>
      <c r="I16" s="44"/>
      <c r="J16" s="15"/>
      <c r="K16" s="44"/>
      <c r="L16" s="44" t="str">
        <f t="shared" si="0"/>
        <v>0,00</v>
      </c>
      <c r="M16" s="44"/>
      <c r="N16" s="28">
        <f t="shared" si="1"/>
        <v>0</v>
      </c>
      <c r="Q16" s="36"/>
    </row>
    <row r="17" spans="1:14" s="36" customFormat="1" ht="45">
      <c r="A17" s="43" t="s">
        <v>6</v>
      </c>
      <c r="B17" s="43" t="s">
        <v>570</v>
      </c>
      <c r="C17" s="43" t="s">
        <v>221</v>
      </c>
      <c r="D17" s="43" t="s">
        <v>566</v>
      </c>
      <c r="E17" s="33">
        <v>23000</v>
      </c>
      <c r="F17" s="42" t="s">
        <v>58</v>
      </c>
      <c r="G17" s="44" t="s">
        <v>57</v>
      </c>
      <c r="H17" s="44"/>
      <c r="I17" s="44"/>
      <c r="J17" s="15"/>
      <c r="K17" s="44"/>
      <c r="L17" s="44" t="str">
        <f t="shared" si="0"/>
        <v>0,00</v>
      </c>
      <c r="M17" s="44"/>
      <c r="N17" s="28">
        <f t="shared" si="1"/>
        <v>0</v>
      </c>
    </row>
    <row r="18" spans="1:14" s="36" customFormat="1" ht="45">
      <c r="A18" s="43" t="s">
        <v>7</v>
      </c>
      <c r="B18" s="43" t="s">
        <v>570</v>
      </c>
      <c r="C18" s="43" t="s">
        <v>121</v>
      </c>
      <c r="D18" s="43" t="s">
        <v>557</v>
      </c>
      <c r="E18" s="33">
        <v>5400</v>
      </c>
      <c r="F18" s="42" t="s">
        <v>58</v>
      </c>
      <c r="G18" s="44" t="s">
        <v>57</v>
      </c>
      <c r="H18" s="44"/>
      <c r="I18" s="44"/>
      <c r="J18" s="15"/>
      <c r="K18" s="44"/>
      <c r="L18" s="44" t="str">
        <f t="shared" si="0"/>
        <v>0,00</v>
      </c>
      <c r="M18" s="44"/>
      <c r="N18" s="28">
        <f t="shared" si="1"/>
        <v>0</v>
      </c>
    </row>
    <row r="19" spans="1:14" s="36" customFormat="1" ht="45">
      <c r="A19" s="43" t="s">
        <v>20</v>
      </c>
      <c r="B19" s="43" t="s">
        <v>222</v>
      </c>
      <c r="C19" s="43" t="s">
        <v>223</v>
      </c>
      <c r="D19" s="43" t="s">
        <v>566</v>
      </c>
      <c r="E19" s="33">
        <v>10800</v>
      </c>
      <c r="F19" s="42" t="s">
        <v>58</v>
      </c>
      <c r="G19" s="44" t="s">
        <v>57</v>
      </c>
      <c r="H19" s="44"/>
      <c r="I19" s="44"/>
      <c r="J19" s="15"/>
      <c r="K19" s="44"/>
      <c r="L19" s="44" t="str">
        <f t="shared" si="0"/>
        <v>0,00</v>
      </c>
      <c r="M19" s="44"/>
      <c r="N19" s="28">
        <f t="shared" si="1"/>
        <v>0</v>
      </c>
    </row>
    <row r="20" spans="1:14" s="36" customFormat="1" ht="45">
      <c r="A20" s="43" t="s">
        <v>40</v>
      </c>
      <c r="B20" s="43" t="s">
        <v>224</v>
      </c>
      <c r="C20" s="43" t="s">
        <v>225</v>
      </c>
      <c r="D20" s="43" t="s">
        <v>566</v>
      </c>
      <c r="E20" s="33">
        <v>2000</v>
      </c>
      <c r="F20" s="42" t="s">
        <v>58</v>
      </c>
      <c r="G20" s="44" t="s">
        <v>57</v>
      </c>
      <c r="H20" s="44"/>
      <c r="I20" s="44"/>
      <c r="J20" s="15"/>
      <c r="K20" s="44"/>
      <c r="L20" s="44" t="str">
        <f t="shared" si="0"/>
        <v>0,00</v>
      </c>
      <c r="M20" s="44"/>
      <c r="N20" s="28">
        <f t="shared" si="1"/>
        <v>0</v>
      </c>
    </row>
    <row r="21" spans="1:14" s="36" customFormat="1" ht="45">
      <c r="A21" s="43" t="s">
        <v>1</v>
      </c>
      <c r="B21" s="43" t="s">
        <v>226</v>
      </c>
      <c r="C21" s="43" t="s">
        <v>227</v>
      </c>
      <c r="D21" s="43" t="s">
        <v>568</v>
      </c>
      <c r="E21" s="33">
        <v>30000</v>
      </c>
      <c r="F21" s="42" t="s">
        <v>58</v>
      </c>
      <c r="G21" s="44" t="s">
        <v>57</v>
      </c>
      <c r="H21" s="44"/>
      <c r="I21" s="44"/>
      <c r="J21" s="15"/>
      <c r="K21" s="44"/>
      <c r="L21" s="44" t="str">
        <f t="shared" si="0"/>
        <v>0,00</v>
      </c>
      <c r="M21" s="44"/>
      <c r="N21" s="28">
        <f t="shared" si="1"/>
        <v>0</v>
      </c>
    </row>
    <row r="22" spans="1:14" s="36" customFormat="1" ht="45">
      <c r="A22" s="43" t="s">
        <v>0</v>
      </c>
      <c r="B22" s="43" t="s">
        <v>489</v>
      </c>
      <c r="C22" s="43" t="s">
        <v>228</v>
      </c>
      <c r="D22" s="43" t="s">
        <v>566</v>
      </c>
      <c r="E22" s="33">
        <v>1200</v>
      </c>
      <c r="F22" s="42" t="s">
        <v>58</v>
      </c>
      <c r="G22" s="44" t="s">
        <v>57</v>
      </c>
      <c r="H22" s="44"/>
      <c r="I22" s="44"/>
      <c r="J22" s="15"/>
      <c r="K22" s="44"/>
      <c r="L22" s="44" t="str">
        <f t="shared" si="0"/>
        <v>0,00</v>
      </c>
      <c r="M22" s="44"/>
      <c r="N22" s="28">
        <f t="shared" si="1"/>
        <v>0</v>
      </c>
    </row>
    <row r="23" spans="1:14" s="36" customFormat="1" ht="45">
      <c r="A23" s="43" t="s">
        <v>122</v>
      </c>
      <c r="B23" s="43" t="s">
        <v>229</v>
      </c>
      <c r="C23" s="43" t="s">
        <v>230</v>
      </c>
      <c r="D23" s="43" t="s">
        <v>557</v>
      </c>
      <c r="E23" s="33">
        <v>3000</v>
      </c>
      <c r="F23" s="42" t="s">
        <v>58</v>
      </c>
      <c r="G23" s="44" t="s">
        <v>57</v>
      </c>
      <c r="H23" s="44"/>
      <c r="I23" s="44"/>
      <c r="J23" s="15"/>
      <c r="K23" s="44"/>
      <c r="L23" s="44" t="str">
        <f t="shared" si="0"/>
        <v>0,00</v>
      </c>
      <c r="M23" s="44"/>
      <c r="N23" s="28">
        <f t="shared" si="1"/>
        <v>0</v>
      </c>
    </row>
    <row r="24" spans="1:14" s="36" customFormat="1" ht="45">
      <c r="A24" s="43" t="s">
        <v>123</v>
      </c>
      <c r="B24" s="43" t="s">
        <v>231</v>
      </c>
      <c r="C24" s="43" t="s">
        <v>121</v>
      </c>
      <c r="D24" s="43" t="s">
        <v>232</v>
      </c>
      <c r="E24" s="33">
        <v>4800</v>
      </c>
      <c r="F24" s="42" t="s">
        <v>58</v>
      </c>
      <c r="G24" s="44" t="s">
        <v>57</v>
      </c>
      <c r="H24" s="44"/>
      <c r="I24" s="44"/>
      <c r="J24" s="15"/>
      <c r="K24" s="44"/>
      <c r="L24" s="44" t="str">
        <f t="shared" si="0"/>
        <v>0,00</v>
      </c>
      <c r="M24" s="44"/>
      <c r="N24" s="28">
        <f t="shared" si="1"/>
        <v>0</v>
      </c>
    </row>
    <row r="25" spans="1:14" s="36" customFormat="1" ht="45">
      <c r="A25" s="43" t="s">
        <v>124</v>
      </c>
      <c r="B25" s="43" t="s">
        <v>233</v>
      </c>
      <c r="C25" s="43" t="s">
        <v>176</v>
      </c>
      <c r="D25" s="43" t="s">
        <v>557</v>
      </c>
      <c r="E25" s="33">
        <v>6500</v>
      </c>
      <c r="F25" s="42" t="s">
        <v>58</v>
      </c>
      <c r="G25" s="44" t="s">
        <v>57</v>
      </c>
      <c r="H25" s="44"/>
      <c r="I25" s="44"/>
      <c r="J25" s="15"/>
      <c r="K25" s="44"/>
      <c r="L25" s="44" t="str">
        <f t="shared" si="0"/>
        <v>0,00</v>
      </c>
      <c r="M25" s="44"/>
      <c r="N25" s="28">
        <f t="shared" si="1"/>
        <v>0</v>
      </c>
    </row>
    <row r="26" spans="1:14" s="36" customFormat="1" ht="45">
      <c r="A26" s="43" t="s">
        <v>125</v>
      </c>
      <c r="B26" s="43" t="s">
        <v>234</v>
      </c>
      <c r="C26" s="43" t="s">
        <v>149</v>
      </c>
      <c r="D26" s="43" t="s">
        <v>571</v>
      </c>
      <c r="E26" s="33">
        <v>42000</v>
      </c>
      <c r="F26" s="42" t="s">
        <v>58</v>
      </c>
      <c r="G26" s="44" t="s">
        <v>57</v>
      </c>
      <c r="H26" s="44"/>
      <c r="I26" s="44"/>
      <c r="J26" s="15"/>
      <c r="K26" s="44"/>
      <c r="L26" s="44" t="str">
        <f t="shared" si="0"/>
        <v>0,00</v>
      </c>
      <c r="M26" s="44"/>
      <c r="N26" s="28">
        <f t="shared" si="1"/>
        <v>0</v>
      </c>
    </row>
    <row r="27" spans="1:14" s="36" customFormat="1" ht="45">
      <c r="A27" s="43" t="s">
        <v>126</v>
      </c>
      <c r="B27" s="43" t="s">
        <v>235</v>
      </c>
      <c r="C27" s="43" t="s">
        <v>236</v>
      </c>
      <c r="D27" s="43" t="s">
        <v>237</v>
      </c>
      <c r="E27" s="33">
        <v>5000</v>
      </c>
      <c r="F27" s="42" t="s">
        <v>58</v>
      </c>
      <c r="G27" s="44" t="s">
        <v>57</v>
      </c>
      <c r="H27" s="44"/>
      <c r="I27" s="44"/>
      <c r="J27" s="15"/>
      <c r="K27" s="44"/>
      <c r="L27" s="44" t="str">
        <f t="shared" si="0"/>
        <v>0,00</v>
      </c>
      <c r="M27" s="44"/>
      <c r="N27" s="28">
        <f t="shared" si="1"/>
        <v>0</v>
      </c>
    </row>
    <row r="28" spans="1:14" s="36" customFormat="1" ht="45">
      <c r="A28" s="43" t="s">
        <v>127</v>
      </c>
      <c r="B28" s="43" t="s">
        <v>235</v>
      </c>
      <c r="C28" s="43" t="s">
        <v>153</v>
      </c>
      <c r="D28" s="43" t="s">
        <v>238</v>
      </c>
      <c r="E28" s="33">
        <v>12040</v>
      </c>
      <c r="F28" s="42" t="s">
        <v>58</v>
      </c>
      <c r="G28" s="44" t="s">
        <v>57</v>
      </c>
      <c r="H28" s="44"/>
      <c r="I28" s="44"/>
      <c r="J28" s="15"/>
      <c r="K28" s="44"/>
      <c r="L28" s="44" t="str">
        <f t="shared" si="0"/>
        <v>0,00</v>
      </c>
      <c r="M28" s="44"/>
      <c r="N28" s="28">
        <f t="shared" si="1"/>
        <v>0</v>
      </c>
    </row>
    <row r="29" spans="1:14" s="36" customFormat="1" ht="45">
      <c r="A29" s="43" t="s">
        <v>128</v>
      </c>
      <c r="B29" s="43" t="s">
        <v>488</v>
      </c>
      <c r="C29" s="43" t="s">
        <v>492</v>
      </c>
      <c r="D29" s="43" t="s">
        <v>239</v>
      </c>
      <c r="E29" s="33">
        <v>30</v>
      </c>
      <c r="F29" s="42" t="s">
        <v>58</v>
      </c>
      <c r="G29" s="44" t="s">
        <v>57</v>
      </c>
      <c r="H29" s="44"/>
      <c r="I29" s="44"/>
      <c r="J29" s="15"/>
      <c r="K29" s="44"/>
      <c r="L29" s="44" t="str">
        <f t="shared" si="0"/>
        <v>0,00</v>
      </c>
      <c r="M29" s="44"/>
      <c r="N29" s="28">
        <f t="shared" si="1"/>
        <v>0</v>
      </c>
    </row>
    <row r="30" spans="1:14" s="36" customFormat="1" ht="45">
      <c r="A30" s="43" t="s">
        <v>129</v>
      </c>
      <c r="B30" s="43" t="s">
        <v>240</v>
      </c>
      <c r="C30" s="43" t="s">
        <v>121</v>
      </c>
      <c r="D30" s="43" t="s">
        <v>557</v>
      </c>
      <c r="E30" s="33">
        <v>700</v>
      </c>
      <c r="F30" s="42" t="s">
        <v>58</v>
      </c>
      <c r="G30" s="44" t="s">
        <v>57</v>
      </c>
      <c r="H30" s="44"/>
      <c r="I30" s="44"/>
      <c r="J30" s="15"/>
      <c r="K30" s="44"/>
      <c r="L30" s="44" t="str">
        <f t="shared" si="0"/>
        <v>0,00</v>
      </c>
      <c r="M30" s="44"/>
      <c r="N30" s="28">
        <f t="shared" si="1"/>
        <v>0</v>
      </c>
    </row>
    <row r="31" spans="1:14" s="36" customFormat="1" ht="45">
      <c r="A31" s="43" t="s">
        <v>130</v>
      </c>
      <c r="B31" s="43" t="s">
        <v>490</v>
      </c>
      <c r="C31" s="43" t="s">
        <v>493</v>
      </c>
      <c r="D31" s="43" t="s">
        <v>558</v>
      </c>
      <c r="E31" s="33">
        <v>500</v>
      </c>
      <c r="F31" s="42" t="s">
        <v>58</v>
      </c>
      <c r="G31" s="44" t="s">
        <v>57</v>
      </c>
      <c r="H31" s="44"/>
      <c r="I31" s="44"/>
      <c r="J31" s="15"/>
      <c r="K31" s="44"/>
      <c r="L31" s="44" t="str">
        <f t="shared" si="0"/>
        <v>0,00</v>
      </c>
      <c r="M31" s="44"/>
      <c r="N31" s="28">
        <f t="shared" si="1"/>
        <v>0</v>
      </c>
    </row>
    <row r="32" spans="1:14" s="36" customFormat="1" ht="45">
      <c r="A32" s="43" t="s">
        <v>135</v>
      </c>
      <c r="B32" s="43" t="s">
        <v>241</v>
      </c>
      <c r="C32" s="43" t="s">
        <v>242</v>
      </c>
      <c r="D32" s="43" t="s">
        <v>557</v>
      </c>
      <c r="E32" s="33">
        <v>5040</v>
      </c>
      <c r="F32" s="42" t="s">
        <v>58</v>
      </c>
      <c r="G32" s="44" t="s">
        <v>57</v>
      </c>
      <c r="H32" s="44"/>
      <c r="I32" s="44"/>
      <c r="J32" s="15"/>
      <c r="K32" s="44"/>
      <c r="L32" s="44" t="str">
        <f t="shared" si="0"/>
        <v>0,00</v>
      </c>
      <c r="M32" s="44"/>
      <c r="N32" s="28">
        <f t="shared" si="1"/>
        <v>0</v>
      </c>
    </row>
    <row r="33" spans="1:14" s="36" customFormat="1" ht="45">
      <c r="A33" s="43" t="s">
        <v>136</v>
      </c>
      <c r="B33" s="43" t="s">
        <v>241</v>
      </c>
      <c r="C33" s="43" t="s">
        <v>243</v>
      </c>
      <c r="D33" s="43" t="s">
        <v>557</v>
      </c>
      <c r="E33" s="33">
        <v>2520</v>
      </c>
      <c r="F33" s="42" t="s">
        <v>58</v>
      </c>
      <c r="G33" s="44" t="s">
        <v>57</v>
      </c>
      <c r="H33" s="44"/>
      <c r="I33" s="44"/>
      <c r="J33" s="15"/>
      <c r="K33" s="44"/>
      <c r="L33" s="44" t="str">
        <f t="shared" si="0"/>
        <v>0,00</v>
      </c>
      <c r="M33" s="44"/>
      <c r="N33" s="28">
        <f t="shared" si="1"/>
        <v>0</v>
      </c>
    </row>
    <row r="34" spans="1:14" s="36" customFormat="1" ht="45">
      <c r="A34" s="43" t="s">
        <v>137</v>
      </c>
      <c r="B34" s="43" t="s">
        <v>244</v>
      </c>
      <c r="C34" s="43" t="s">
        <v>494</v>
      </c>
      <c r="D34" s="43" t="s">
        <v>566</v>
      </c>
      <c r="E34" s="33">
        <v>130000</v>
      </c>
      <c r="F34" s="42" t="s">
        <v>58</v>
      </c>
      <c r="G34" s="44" t="s">
        <v>57</v>
      </c>
      <c r="H34" s="44"/>
      <c r="I34" s="44"/>
      <c r="J34" s="15"/>
      <c r="K34" s="44"/>
      <c r="L34" s="44" t="str">
        <f t="shared" si="0"/>
        <v>0,00</v>
      </c>
      <c r="M34" s="44"/>
      <c r="N34" s="28">
        <f t="shared" si="1"/>
        <v>0</v>
      </c>
    </row>
    <row r="35" spans="1:14" s="36" customFormat="1" ht="45">
      <c r="A35" s="43" t="s">
        <v>138</v>
      </c>
      <c r="B35" s="43" t="s">
        <v>231</v>
      </c>
      <c r="C35" s="43" t="s">
        <v>245</v>
      </c>
      <c r="D35" s="43" t="s">
        <v>566</v>
      </c>
      <c r="E35" s="33">
        <v>12000</v>
      </c>
      <c r="F35" s="42" t="s">
        <v>58</v>
      </c>
      <c r="G35" s="44" t="s">
        <v>57</v>
      </c>
      <c r="H35" s="44"/>
      <c r="I35" s="44"/>
      <c r="J35" s="15"/>
      <c r="K35" s="44"/>
      <c r="L35" s="44" t="str">
        <f t="shared" si="0"/>
        <v>0,00</v>
      </c>
      <c r="M35" s="44"/>
      <c r="N35" s="28">
        <f t="shared" si="1"/>
        <v>0</v>
      </c>
    </row>
    <row r="36" spans="1:14" s="36" customFormat="1" ht="45">
      <c r="A36" s="43" t="s">
        <v>139</v>
      </c>
      <c r="B36" s="43" t="s">
        <v>572</v>
      </c>
      <c r="C36" s="43" t="s">
        <v>495</v>
      </c>
      <c r="D36" s="43" t="s">
        <v>568</v>
      </c>
      <c r="E36" s="33">
        <v>80000</v>
      </c>
      <c r="F36" s="42" t="s">
        <v>58</v>
      </c>
      <c r="G36" s="44" t="s">
        <v>57</v>
      </c>
      <c r="H36" s="44"/>
      <c r="I36" s="44"/>
      <c r="J36" s="15"/>
      <c r="K36" s="44"/>
      <c r="L36" s="44" t="str">
        <f t="shared" si="0"/>
        <v>0,00</v>
      </c>
      <c r="M36" s="44"/>
      <c r="N36" s="28">
        <f t="shared" si="1"/>
        <v>0</v>
      </c>
    </row>
    <row r="37" spans="1:14" s="36" customFormat="1" ht="45">
      <c r="A37" s="43" t="s">
        <v>140</v>
      </c>
      <c r="B37" s="43" t="s">
        <v>572</v>
      </c>
      <c r="C37" s="43" t="s">
        <v>496</v>
      </c>
      <c r="D37" s="43" t="s">
        <v>568</v>
      </c>
      <c r="E37" s="33">
        <v>2000</v>
      </c>
      <c r="F37" s="42" t="s">
        <v>58</v>
      </c>
      <c r="G37" s="44" t="s">
        <v>57</v>
      </c>
      <c r="H37" s="44"/>
      <c r="I37" s="44"/>
      <c r="J37" s="15"/>
      <c r="K37" s="44"/>
      <c r="L37" s="44" t="str">
        <f t="shared" si="0"/>
        <v>0,00</v>
      </c>
      <c r="M37" s="44"/>
      <c r="N37" s="28">
        <f t="shared" si="1"/>
        <v>0</v>
      </c>
    </row>
    <row r="38" spans="1:14" s="36" customFormat="1" ht="45">
      <c r="A38" s="43" t="s">
        <v>141</v>
      </c>
      <c r="B38" s="43" t="s">
        <v>246</v>
      </c>
      <c r="C38" s="43" t="s">
        <v>247</v>
      </c>
      <c r="D38" s="43" t="s">
        <v>556</v>
      </c>
      <c r="E38" s="33">
        <v>400</v>
      </c>
      <c r="F38" s="42" t="s">
        <v>58</v>
      </c>
      <c r="G38" s="44" t="s">
        <v>57</v>
      </c>
      <c r="H38" s="44"/>
      <c r="I38" s="44"/>
      <c r="J38" s="15"/>
      <c r="K38" s="44"/>
      <c r="L38" s="44" t="str">
        <f t="shared" si="0"/>
        <v>0,00</v>
      </c>
      <c r="M38" s="44"/>
      <c r="N38" s="28">
        <f t="shared" si="1"/>
        <v>0</v>
      </c>
    </row>
    <row r="39" spans="1:14" s="36" customFormat="1" ht="45">
      <c r="A39" s="43" t="s">
        <v>142</v>
      </c>
      <c r="B39" s="43" t="s">
        <v>246</v>
      </c>
      <c r="C39" s="43" t="s">
        <v>248</v>
      </c>
      <c r="D39" s="43" t="s">
        <v>499</v>
      </c>
      <c r="E39" s="33">
        <v>80</v>
      </c>
      <c r="F39" s="42" t="s">
        <v>58</v>
      </c>
      <c r="G39" s="44" t="s">
        <v>57</v>
      </c>
      <c r="H39" s="44"/>
      <c r="I39" s="44"/>
      <c r="J39" s="15"/>
      <c r="K39" s="44"/>
      <c r="L39" s="44" t="str">
        <f t="shared" si="0"/>
        <v>0,00</v>
      </c>
      <c r="M39" s="44"/>
      <c r="N39" s="28">
        <f t="shared" si="1"/>
        <v>0</v>
      </c>
    </row>
    <row r="40" spans="1:14" s="36" customFormat="1" ht="45">
      <c r="A40" s="43" t="s">
        <v>143</v>
      </c>
      <c r="B40" s="43" t="s">
        <v>249</v>
      </c>
      <c r="C40" s="43" t="s">
        <v>242</v>
      </c>
      <c r="D40" s="43" t="s">
        <v>250</v>
      </c>
      <c r="E40" s="33">
        <v>1200</v>
      </c>
      <c r="F40" s="42" t="s">
        <v>58</v>
      </c>
      <c r="G40" s="44" t="s">
        <v>57</v>
      </c>
      <c r="H40" s="44"/>
      <c r="I40" s="44"/>
      <c r="J40" s="15"/>
      <c r="K40" s="44"/>
      <c r="L40" s="44" t="str">
        <f t="shared" si="0"/>
        <v>0,00</v>
      </c>
      <c r="M40" s="44"/>
      <c r="N40" s="28">
        <f t="shared" si="1"/>
        <v>0</v>
      </c>
    </row>
    <row r="41" spans="1:14" s="36" customFormat="1" ht="45">
      <c r="A41" s="43" t="s">
        <v>144</v>
      </c>
      <c r="B41" s="43" t="s">
        <v>249</v>
      </c>
      <c r="C41" s="43" t="s">
        <v>243</v>
      </c>
      <c r="D41" s="43" t="s">
        <v>250</v>
      </c>
      <c r="E41" s="33">
        <v>100</v>
      </c>
      <c r="F41" s="42" t="s">
        <v>58</v>
      </c>
      <c r="G41" s="44" t="s">
        <v>57</v>
      </c>
      <c r="H41" s="44"/>
      <c r="I41" s="44"/>
      <c r="J41" s="15"/>
      <c r="K41" s="44"/>
      <c r="L41" s="44" t="str">
        <f t="shared" si="0"/>
        <v>0,00</v>
      </c>
      <c r="M41" s="44"/>
      <c r="N41" s="28">
        <f t="shared" si="1"/>
        <v>0</v>
      </c>
    </row>
    <row r="42" spans="1:14" s="36" customFormat="1" ht="45">
      <c r="A42" s="43" t="s">
        <v>145</v>
      </c>
      <c r="B42" s="43" t="s">
        <v>251</v>
      </c>
      <c r="C42" s="43" t="s">
        <v>252</v>
      </c>
      <c r="D42" s="43" t="s">
        <v>566</v>
      </c>
      <c r="E42" s="33">
        <v>700</v>
      </c>
      <c r="F42" s="42" t="s">
        <v>58</v>
      </c>
      <c r="G42" s="44" t="s">
        <v>57</v>
      </c>
      <c r="H42" s="44"/>
      <c r="I42" s="44"/>
      <c r="J42" s="15"/>
      <c r="K42" s="44"/>
      <c r="L42" s="44" t="str">
        <f t="shared" si="0"/>
        <v>0,00</v>
      </c>
      <c r="M42" s="44"/>
      <c r="N42" s="28">
        <f t="shared" si="1"/>
        <v>0</v>
      </c>
    </row>
    <row r="43" spans="1:14" s="36" customFormat="1" ht="45">
      <c r="A43" s="43" t="s">
        <v>146</v>
      </c>
      <c r="B43" s="43" t="s">
        <v>253</v>
      </c>
      <c r="C43" s="43" t="s">
        <v>169</v>
      </c>
      <c r="D43" s="43" t="s">
        <v>120</v>
      </c>
      <c r="E43" s="33">
        <v>7000</v>
      </c>
      <c r="F43" s="42" t="s">
        <v>58</v>
      </c>
      <c r="G43" s="44" t="s">
        <v>57</v>
      </c>
      <c r="H43" s="44"/>
      <c r="I43" s="44"/>
      <c r="J43" s="15"/>
      <c r="K43" s="44"/>
      <c r="L43" s="44" t="str">
        <f t="shared" si="0"/>
        <v>0,00</v>
      </c>
      <c r="M43" s="44"/>
      <c r="N43" s="28">
        <f t="shared" si="1"/>
        <v>0</v>
      </c>
    </row>
    <row r="44" spans="1:14" s="36" customFormat="1" ht="45">
      <c r="A44" s="43" t="s">
        <v>147</v>
      </c>
      <c r="B44" s="43" t="s">
        <v>254</v>
      </c>
      <c r="C44" s="43" t="s">
        <v>255</v>
      </c>
      <c r="D44" s="43" t="s">
        <v>573</v>
      </c>
      <c r="E44" s="33">
        <v>144000</v>
      </c>
      <c r="F44" s="42" t="s">
        <v>58</v>
      </c>
      <c r="G44" s="44" t="s">
        <v>57</v>
      </c>
      <c r="H44" s="44"/>
      <c r="I44" s="44"/>
      <c r="J44" s="15"/>
      <c r="K44" s="44"/>
      <c r="L44" s="44" t="str">
        <f t="shared" si="0"/>
        <v>0,00</v>
      </c>
      <c r="M44" s="44"/>
      <c r="N44" s="28">
        <f t="shared" si="1"/>
        <v>0</v>
      </c>
    </row>
    <row r="45" spans="1:14" s="36" customFormat="1" ht="45">
      <c r="A45" s="43" t="s">
        <v>198</v>
      </c>
      <c r="B45" s="43" t="s">
        <v>256</v>
      </c>
      <c r="C45" s="43" t="s">
        <v>257</v>
      </c>
      <c r="D45" s="43" t="s">
        <v>258</v>
      </c>
      <c r="E45" s="33">
        <v>21600</v>
      </c>
      <c r="F45" s="42" t="s">
        <v>58</v>
      </c>
      <c r="G45" s="44" t="s">
        <v>57</v>
      </c>
      <c r="H45" s="44"/>
      <c r="I45" s="44"/>
      <c r="J45" s="15"/>
      <c r="K45" s="44"/>
      <c r="L45" s="44" t="str">
        <f aca="true" t="shared" si="2" ref="L45:L52">IF(K45=0,"0,00",IF(K45&gt;0,ROUND(E45/K45,2)))</f>
        <v>0,00</v>
      </c>
      <c r="M45" s="44"/>
      <c r="N45" s="28">
        <f aca="true" t="shared" si="3" ref="N45:N53">ROUND(L45*ROUND(M45,2),2)</f>
        <v>0</v>
      </c>
    </row>
    <row r="46" spans="1:14" s="36" customFormat="1" ht="45">
      <c r="A46" s="43" t="s">
        <v>203</v>
      </c>
      <c r="B46" s="43" t="s">
        <v>256</v>
      </c>
      <c r="C46" s="43" t="s">
        <v>259</v>
      </c>
      <c r="D46" s="43" t="s">
        <v>258</v>
      </c>
      <c r="E46" s="33">
        <v>8100</v>
      </c>
      <c r="F46" s="42" t="s">
        <v>58</v>
      </c>
      <c r="G46" s="44" t="s">
        <v>57</v>
      </c>
      <c r="H46" s="44"/>
      <c r="I46" s="44"/>
      <c r="J46" s="15"/>
      <c r="K46" s="44"/>
      <c r="L46" s="44" t="str">
        <f t="shared" si="2"/>
        <v>0,00</v>
      </c>
      <c r="M46" s="44"/>
      <c r="N46" s="28">
        <f t="shared" si="3"/>
        <v>0</v>
      </c>
    </row>
    <row r="47" spans="1:14" s="36" customFormat="1" ht="45">
      <c r="A47" s="43" t="s">
        <v>204</v>
      </c>
      <c r="B47" s="43" t="s">
        <v>260</v>
      </c>
      <c r="C47" s="43" t="s">
        <v>261</v>
      </c>
      <c r="D47" s="43" t="s">
        <v>574</v>
      </c>
      <c r="E47" s="33">
        <v>3000</v>
      </c>
      <c r="F47" s="42" t="s">
        <v>58</v>
      </c>
      <c r="G47" s="44" t="s">
        <v>57</v>
      </c>
      <c r="H47" s="44"/>
      <c r="I47" s="44"/>
      <c r="J47" s="15"/>
      <c r="K47" s="44"/>
      <c r="L47" s="44" t="str">
        <f t="shared" si="2"/>
        <v>0,00</v>
      </c>
      <c r="M47" s="44"/>
      <c r="N47" s="28">
        <f t="shared" si="3"/>
        <v>0</v>
      </c>
    </row>
    <row r="48" spans="1:14" s="36" customFormat="1" ht="45">
      <c r="A48" s="43" t="s">
        <v>205</v>
      </c>
      <c r="B48" s="43" t="s">
        <v>262</v>
      </c>
      <c r="C48" s="43" t="s">
        <v>263</v>
      </c>
      <c r="D48" s="43" t="s">
        <v>560</v>
      </c>
      <c r="E48" s="33">
        <v>10000</v>
      </c>
      <c r="F48" s="42" t="s">
        <v>58</v>
      </c>
      <c r="G48" s="44" t="s">
        <v>57</v>
      </c>
      <c r="H48" s="44"/>
      <c r="I48" s="44"/>
      <c r="J48" s="15"/>
      <c r="K48" s="44"/>
      <c r="L48" s="44" t="str">
        <f t="shared" si="2"/>
        <v>0,00</v>
      </c>
      <c r="M48" s="44"/>
      <c r="N48" s="28">
        <f t="shared" si="3"/>
        <v>0</v>
      </c>
    </row>
    <row r="49" spans="1:17" ht="45">
      <c r="A49" s="43" t="s">
        <v>206</v>
      </c>
      <c r="B49" s="43" t="s">
        <v>264</v>
      </c>
      <c r="C49" s="43" t="s">
        <v>265</v>
      </c>
      <c r="D49" s="43" t="s">
        <v>575</v>
      </c>
      <c r="E49" s="33">
        <v>45000</v>
      </c>
      <c r="F49" s="42" t="s">
        <v>58</v>
      </c>
      <c r="G49" s="44" t="s">
        <v>57</v>
      </c>
      <c r="H49" s="44"/>
      <c r="I49" s="44"/>
      <c r="J49" s="15"/>
      <c r="K49" s="44"/>
      <c r="L49" s="44" t="str">
        <f t="shared" si="2"/>
        <v>0,00</v>
      </c>
      <c r="M49" s="44"/>
      <c r="N49" s="28">
        <f t="shared" si="3"/>
        <v>0</v>
      </c>
      <c r="Q49" s="36"/>
    </row>
    <row r="50" spans="1:17" ht="45">
      <c r="A50" s="43" t="s">
        <v>207</v>
      </c>
      <c r="B50" s="43" t="s">
        <v>264</v>
      </c>
      <c r="C50" s="43" t="s">
        <v>266</v>
      </c>
      <c r="D50" s="43" t="s">
        <v>561</v>
      </c>
      <c r="E50" s="33">
        <v>20000</v>
      </c>
      <c r="F50" s="42" t="s">
        <v>58</v>
      </c>
      <c r="G50" s="44" t="s">
        <v>57</v>
      </c>
      <c r="H50" s="44"/>
      <c r="I50" s="44"/>
      <c r="J50" s="15"/>
      <c r="K50" s="44"/>
      <c r="L50" s="44" t="str">
        <f t="shared" si="2"/>
        <v>0,00</v>
      </c>
      <c r="M50" s="44"/>
      <c r="N50" s="28">
        <f t="shared" si="3"/>
        <v>0</v>
      </c>
      <c r="Q50" s="36"/>
    </row>
    <row r="51" spans="1:17" ht="45">
      <c r="A51" s="43" t="s">
        <v>208</v>
      </c>
      <c r="B51" s="43" t="s">
        <v>267</v>
      </c>
      <c r="C51" s="43" t="s">
        <v>268</v>
      </c>
      <c r="D51" s="43" t="s">
        <v>576</v>
      </c>
      <c r="E51" s="33">
        <v>1500</v>
      </c>
      <c r="F51" s="42" t="s">
        <v>58</v>
      </c>
      <c r="G51" s="44" t="s">
        <v>57</v>
      </c>
      <c r="H51" s="44"/>
      <c r="I51" s="44"/>
      <c r="J51" s="15"/>
      <c r="K51" s="44"/>
      <c r="L51" s="44" t="str">
        <f t="shared" si="2"/>
        <v>0,00</v>
      </c>
      <c r="M51" s="44"/>
      <c r="N51" s="28">
        <f t="shared" si="3"/>
        <v>0</v>
      </c>
      <c r="Q51" s="36"/>
    </row>
    <row r="52" spans="1:17" ht="45">
      <c r="A52" s="43" t="s">
        <v>209</v>
      </c>
      <c r="B52" s="43" t="s">
        <v>270</v>
      </c>
      <c r="C52" s="43" t="s">
        <v>271</v>
      </c>
      <c r="D52" s="43" t="s">
        <v>272</v>
      </c>
      <c r="E52" s="33">
        <v>60000</v>
      </c>
      <c r="F52" s="42" t="s">
        <v>58</v>
      </c>
      <c r="G52" s="44" t="s">
        <v>57</v>
      </c>
      <c r="H52" s="44"/>
      <c r="I52" s="44"/>
      <c r="J52" s="15"/>
      <c r="K52" s="44"/>
      <c r="L52" s="44" t="str">
        <f t="shared" si="2"/>
        <v>0,00</v>
      </c>
      <c r="M52" s="44"/>
      <c r="N52" s="28">
        <f t="shared" si="3"/>
        <v>0</v>
      </c>
      <c r="Q52" s="36"/>
    </row>
    <row r="53" spans="1:17" ht="45">
      <c r="A53" s="43" t="s">
        <v>210</v>
      </c>
      <c r="B53" s="43" t="s">
        <v>273</v>
      </c>
      <c r="C53" s="43" t="s">
        <v>497</v>
      </c>
      <c r="D53" s="43" t="s">
        <v>274</v>
      </c>
      <c r="E53" s="33">
        <v>50</v>
      </c>
      <c r="F53" s="42" t="s">
        <v>500</v>
      </c>
      <c r="G53" s="44" t="s">
        <v>57</v>
      </c>
      <c r="H53" s="44"/>
      <c r="I53" s="44"/>
      <c r="J53" s="15"/>
      <c r="K53" s="44"/>
      <c r="L53" s="44"/>
      <c r="M53" s="44"/>
      <c r="N53" s="28">
        <f t="shared" si="3"/>
        <v>0</v>
      </c>
      <c r="Q53" s="36"/>
    </row>
    <row r="55" spans="2:6" ht="15">
      <c r="B55" s="82" t="s">
        <v>275</v>
      </c>
      <c r="C55" s="83"/>
      <c r="D55" s="83"/>
      <c r="E55" s="83"/>
      <c r="F55" s="84"/>
    </row>
    <row r="56" spans="2:6" ht="15">
      <c r="B56" s="82" t="s">
        <v>276</v>
      </c>
      <c r="C56" s="83"/>
      <c r="D56" s="83"/>
      <c r="E56" s="83"/>
      <c r="F56" s="84"/>
    </row>
    <row r="58" spans="2:6" ht="36.75" customHeight="1">
      <c r="B58" s="58" t="s">
        <v>75</v>
      </c>
      <c r="C58" s="58"/>
      <c r="D58" s="58"/>
      <c r="E58" s="58"/>
      <c r="F58" s="58"/>
    </row>
  </sheetData>
  <sheetProtection/>
  <mergeCells count="5">
    <mergeCell ref="B58:F58"/>
    <mergeCell ref="B56:F56"/>
    <mergeCell ref="G2:I2"/>
    <mergeCell ref="H6:I6"/>
    <mergeCell ref="B55:F5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70" zoomScaleNormal="70" zoomScalePageLayoutView="85" workbookViewId="0" topLeftCell="A1">
      <selection activeCell="B13" sqref="B13:F13"/>
    </sheetView>
  </sheetViews>
  <sheetFormatPr defaultColWidth="9.00390625" defaultRowHeight="12.75"/>
  <cols>
    <col min="1" max="1" width="5.125" style="36" customWidth="1"/>
    <col min="2" max="2" width="17.875" style="36" customWidth="1"/>
    <col min="3" max="3" width="14.625" style="36" customWidth="1"/>
    <col min="4" max="4" width="25.6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58"/>
      <c r="H2" s="58"/>
      <c r="I2" s="58"/>
    </row>
    <row r="3" ht="15">
      <c r="N3" s="3" t="s">
        <v>56</v>
      </c>
    </row>
    <row r="4" spans="2:17" ht="15">
      <c r="B4" s="39" t="s">
        <v>14</v>
      </c>
      <c r="C4" s="5">
        <v>5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80">
        <f>SUM(N11:N11)</f>
        <v>0</v>
      </c>
      <c r="I6" s="81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85</v>
      </c>
      <c r="E10" s="30" t="s">
        <v>55</v>
      </c>
      <c r="F10" s="42"/>
      <c r="G10" s="29" t="str">
        <f>"Nazwa handlowa /
"&amp;C10&amp;" / 
"&amp;D10</f>
        <v>Nazwa handlowa /
Dawka / 
Postać /Opakowanie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277</v>
      </c>
      <c r="C11" s="43" t="s">
        <v>278</v>
      </c>
      <c r="D11" s="43" t="s">
        <v>279</v>
      </c>
      <c r="E11" s="33">
        <v>16200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3" spans="2:6" ht="15">
      <c r="B13" s="82" t="s">
        <v>280</v>
      </c>
      <c r="C13" s="83"/>
      <c r="D13" s="83"/>
      <c r="E13" s="83"/>
      <c r="F13" s="84"/>
    </row>
    <row r="15" spans="2:6" ht="36.75" customHeight="1">
      <c r="B15" s="58" t="s">
        <v>75</v>
      </c>
      <c r="C15" s="58"/>
      <c r="D15" s="58"/>
      <c r="E15" s="58"/>
      <c r="F15" s="58"/>
    </row>
  </sheetData>
  <sheetProtection/>
  <mergeCells count="4">
    <mergeCell ref="B15:F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70" zoomScaleNormal="70" zoomScalePageLayoutView="85" workbookViewId="0" topLeftCell="A1">
      <selection activeCell="B13" sqref="B13:F13"/>
    </sheetView>
  </sheetViews>
  <sheetFormatPr defaultColWidth="9.00390625" defaultRowHeight="12.75"/>
  <cols>
    <col min="1" max="1" width="5.125" style="36" customWidth="1"/>
    <col min="2" max="2" width="16.125" style="36" customWidth="1"/>
    <col min="3" max="3" width="11.75390625" style="36" customWidth="1"/>
    <col min="4" max="4" width="29.253906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58"/>
      <c r="H2" s="58"/>
      <c r="I2" s="58"/>
    </row>
    <row r="3" ht="15">
      <c r="N3" s="3" t="s">
        <v>56</v>
      </c>
    </row>
    <row r="4" spans="2:17" ht="15">
      <c r="B4" s="39" t="s">
        <v>14</v>
      </c>
      <c r="C4" s="5">
        <v>6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80">
        <f>SUM(N11:N11)</f>
        <v>0</v>
      </c>
      <c r="I6" s="81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85</v>
      </c>
      <c r="E10" s="30" t="s">
        <v>55</v>
      </c>
      <c r="F10" s="42"/>
      <c r="G10" s="29" t="str">
        <f>"Nazwa handlowa /
"&amp;C10&amp;" / 
"&amp;D10</f>
        <v>Nazwa handlowa /
Dawka / 
Postać /Opakowanie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281</v>
      </c>
      <c r="C11" s="43" t="s">
        <v>176</v>
      </c>
      <c r="D11" s="43" t="s">
        <v>577</v>
      </c>
      <c r="E11" s="33">
        <v>1500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3" spans="2:6" ht="50.25" customHeight="1">
      <c r="B13" s="58" t="s">
        <v>75</v>
      </c>
      <c r="C13" s="58"/>
      <c r="D13" s="58"/>
      <c r="E13" s="58"/>
      <c r="F13" s="58"/>
    </row>
  </sheetData>
  <sheetProtection/>
  <mergeCells count="3">
    <mergeCell ref="B13:F13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70" zoomScaleNormal="70" zoomScalePageLayoutView="85" workbookViewId="0" topLeftCell="A1">
      <selection activeCell="C3" sqref="C3"/>
    </sheetView>
  </sheetViews>
  <sheetFormatPr defaultColWidth="9.00390625" defaultRowHeight="12.75"/>
  <cols>
    <col min="1" max="1" width="5.125" style="36" customWidth="1"/>
    <col min="2" max="2" width="19.375" style="36" customWidth="1"/>
    <col min="3" max="3" width="11.75390625" style="36" customWidth="1"/>
    <col min="4" max="4" width="46.1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58"/>
      <c r="H2" s="58"/>
      <c r="I2" s="58"/>
    </row>
    <row r="3" ht="15">
      <c r="N3" s="3" t="s">
        <v>56</v>
      </c>
    </row>
    <row r="4" spans="2:17" ht="15">
      <c r="B4" s="39" t="s">
        <v>14</v>
      </c>
      <c r="C4" s="5">
        <v>7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80">
        <f>SUM(N11:N12)</f>
        <v>0</v>
      </c>
      <c r="I6" s="81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57">
      <c r="A10" s="29" t="s">
        <v>39</v>
      </c>
      <c r="B10" s="29" t="s">
        <v>15</v>
      </c>
      <c r="C10" s="29" t="s">
        <v>16</v>
      </c>
      <c r="D10" s="29" t="s">
        <v>282</v>
      </c>
      <c r="E10" s="30" t="s">
        <v>55</v>
      </c>
      <c r="F10" s="42"/>
      <c r="G10" s="29" t="str">
        <f>"Nazwa handlowa /
"&amp;C10&amp;" / 
"&amp;D10</f>
        <v>Nazwa handlowa /
Dawka / 
Postać/
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283</v>
      </c>
      <c r="C11" s="43" t="s">
        <v>176</v>
      </c>
      <c r="D11" s="43" t="s">
        <v>578</v>
      </c>
      <c r="E11" s="33">
        <v>5000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2" spans="1:17" ht="45">
      <c r="A12" s="43" t="s">
        <v>3</v>
      </c>
      <c r="B12" s="43" t="s">
        <v>283</v>
      </c>
      <c r="C12" s="43" t="s">
        <v>284</v>
      </c>
      <c r="D12" s="43" t="s">
        <v>578</v>
      </c>
      <c r="E12" s="33">
        <v>20000</v>
      </c>
      <c r="F12" s="42" t="s">
        <v>58</v>
      </c>
      <c r="G12" s="44" t="s">
        <v>57</v>
      </c>
      <c r="H12" s="44"/>
      <c r="I12" s="44"/>
      <c r="J12" s="15"/>
      <c r="K12" s="44"/>
      <c r="L12" s="44" t="str">
        <f>IF(K12=0,"0,00",IF(K12&gt;0,ROUND(E12/K12,2)))</f>
        <v>0,00</v>
      </c>
      <c r="M12" s="44"/>
      <c r="N12" s="28">
        <f>ROUND(L12*ROUND(M12,2),2)</f>
        <v>0</v>
      </c>
      <c r="Q12" s="36"/>
    </row>
    <row r="14" spans="2:6" ht="15">
      <c r="B14" s="82" t="s">
        <v>131</v>
      </c>
      <c r="C14" s="83"/>
      <c r="D14" s="83"/>
      <c r="E14" s="83"/>
      <c r="F14" s="84"/>
    </row>
    <row r="16" spans="2:6" ht="44.25" customHeight="1">
      <c r="B16" s="58" t="s">
        <v>75</v>
      </c>
      <c r="C16" s="58"/>
      <c r="D16" s="58"/>
      <c r="E16" s="58"/>
      <c r="F16" s="58"/>
    </row>
  </sheetData>
  <sheetProtection/>
  <mergeCells count="4">
    <mergeCell ref="B16:F16"/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2022-03-18T08:39:46Z</cp:lastPrinted>
  <dcterms:created xsi:type="dcterms:W3CDTF">2003-05-16T10:10:29Z</dcterms:created>
  <dcterms:modified xsi:type="dcterms:W3CDTF">2024-04-23T10:13:31Z</dcterms:modified>
  <cp:category/>
  <cp:version/>
  <cp:contentType/>
  <cp:contentStatus/>
</cp:coreProperties>
</file>