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firstSheet="9" activeTab="2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<sst xmlns="http://schemas.openxmlformats.org/spreadsheetml/2006/main" count="879" uniqueCount="259">
  <si>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</si>
  <si>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</si>
  <si>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</si>
  <si>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</si>
  <si>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</si>
  <si>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</si>
  <si>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</si>
  <si>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</si>
  <si>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</si>
  <si>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</si>
  <si>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</si>
  <si>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</si>
  <si>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</si>
  <si>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</si>
  <si>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</si>
  <si>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</si>
  <si>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</si>
  <si>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</si>
  <si>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</si>
  <si>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</si>
  <si>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</si>
  <si>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</si>
  <si>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</si>
  <si>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</si>
  <si>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</si>
  <si>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</si>
  <si>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</si>
  <si>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</si>
  <si>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</si>
  <si>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</si>
  <si>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</si>
  <si>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</si>
  <si>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</si>
  <si>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</si>
  <si>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</si>
  <si>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</si>
  <si>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</si>
  <si>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</si>
  <si>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</si>
  <si>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</si>
  <si>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</si>
  <si>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</si>
  <si>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</si>
  <si>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</si>
  <si>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</si>
  <si>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</si>
  <si>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</si>
  <si>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</si>
  <si>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</si>
  <si>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</si>
  <si>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</si>
  <si>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</si>
  <si>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</si>
  <si>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</si>
  <si>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</si>
  <si>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</si>
  <si>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</si>
  <si>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</si>
  <si>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</si>
  <si>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</si>
  <si>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</si>
  <si>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</si>
  <si>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</si>
  <si>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</si>
  <si>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</si>
  <si>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</si>
  <si>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</si>
  <si>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</si>
  <si>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</si>
  <si>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</si>
  <si>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</si>
  <si>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</si>
  <si>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</si>
  <si>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</si>
  <si>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</si>
  <si>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</si>
  <si>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</si>
  <si>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</si>
  <si>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</si>
  <si>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</si>
  <si>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</si>
  <si>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</si>
  <si>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</si>
  <si>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</si>
  <si>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</si>
  <si>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</si>
  <si>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</si>
  <si>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</si>
  <si>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</si>
  <si>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</si>
  <si>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</si>
  <si>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</si>
  <si>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</si>
  <si>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</si>
  <si>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Postać/ Opakowanie</t>
  </si>
  <si>
    <t>Postać / Opakowanie</t>
  </si>
  <si>
    <t>100 mg</t>
  </si>
  <si>
    <t>*wymagany jeden podmiot odpowiedzialny</t>
  </si>
  <si>
    <t>opakowań</t>
  </si>
  <si>
    <t xml:space="preserve">Ilość </t>
  </si>
  <si>
    <t>Oświadczamy, że zamówienie będziemy wykonywać do czasu wyczerpania kwoty wynagrodzenia umownego, nie dłużej jednak niż przez 18 miesiące od dnia zawarcia umowy.</t>
  </si>
  <si>
    <t>część 19</t>
  </si>
  <si>
    <t>część 20</t>
  </si>
  <si>
    <t>część 21</t>
  </si>
  <si>
    <t>40 mg</t>
  </si>
  <si>
    <t xml:space="preserve">100 mg </t>
  </si>
  <si>
    <t>^wykaz C Obwieszczenia MZ aktualny na dzień składania oferty</t>
  </si>
  <si>
    <t xml:space="preserve">Postać </t>
  </si>
  <si>
    <t>^ wykaz C Obwieszczenia MZ aktualny na dzień składania oferty</t>
  </si>
  <si>
    <t>^wykaz C Obwieszczenia Ministra Zdrowia aktualny na dzień składania oferty</t>
  </si>
  <si>
    <t>30 mg</t>
  </si>
  <si>
    <t>20 mg</t>
  </si>
  <si>
    <t>Postać / opakowanie</t>
  </si>
  <si>
    <t>* wymagany jeden podmiot odpowiedzialny</t>
  </si>
  <si>
    <t>10 mg</t>
  </si>
  <si>
    <t>Załącznik nr 1 do SWZ</t>
  </si>
  <si>
    <t>DFP.271.25.2024.BM</t>
  </si>
  <si>
    <t>Dostawa produktów leczniczych oraz wyrobów medycznych.</t>
  </si>
  <si>
    <t>część 22</t>
  </si>
  <si>
    <t>część 23</t>
  </si>
  <si>
    <t>część 24</t>
  </si>
  <si>
    <t>Dotyczy częśc 24 (poz. 2 – 9) Oświadczamy, że oferowane przez nas 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</si>
  <si>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Interferon beta - 1a ^</t>
  </si>
  <si>
    <t>Do  zakupu: 
30 mcg/0,5 ml 
(6 mln j.m.) 
x 4amp.-strz. i 
 x 4wstrzyk.</t>
  </si>
  <si>
    <t>roztwór do wstrzykiwań; 
4 x amp - strzyk. 0,5 ml; 
4 x wstrzyk. 
+1 pojemnik na zużyte igły</t>
  </si>
  <si>
    <t>^wykaz B Obwieszczenia Ministra Zdrowia aktualny na dzień składania oferty, Zamawiający będzie stosował leki w ramach programów lekowych NFZ, incydentalnie w ramach innych sposobów finansowania np. Ratunkowy dostęp do technologii lekowej</t>
  </si>
  <si>
    <t>Interferon beta-1-a^ *</t>
  </si>
  <si>
    <t>roztwór do wstrzykiwań, 12 amp-strzyk + 1 pojemnik na zużyte igły</t>
  </si>
  <si>
    <t xml:space="preserve"> 44 mcg/0,5 ml 
(24 mln j.m./ml); 
x 4 wkł. a 1,5 ml</t>
  </si>
  <si>
    <t>roztwór do wstrzykiwań,4 wkłady + 1 pojemnik na zużyte igły</t>
  </si>
  <si>
    <r>
      <t>44 mcg</t>
    </r>
    <r>
      <rPr>
        <sz val="9"/>
        <color indexed="10"/>
        <rFont val="Garamond"/>
        <family val="1"/>
      </rPr>
      <t xml:space="preserve">  </t>
    </r>
    <r>
      <rPr>
        <sz val="9"/>
        <rFont val="Garamond"/>
        <family val="1"/>
      </rPr>
      <t xml:space="preserve">x 12 amp.-strz x a 0,5 ml </t>
    </r>
  </si>
  <si>
    <t>Sofosbuvirum + Velpatasvirum ^</t>
  </si>
  <si>
    <t>400 mg+100 mg</t>
  </si>
  <si>
    <t>28 tabletki powlekane</t>
  </si>
  <si>
    <t>Daratumumabum^ *</t>
  </si>
  <si>
    <t>20 mg/ml, fiol a 5 ml</t>
  </si>
  <si>
    <t xml:space="preserve">koncentrat do sporządzania roztworu do infuzji   </t>
  </si>
  <si>
    <t>20 mg/ml, fiol a 20 ml</t>
  </si>
  <si>
    <t>fiolek</t>
  </si>
  <si>
    <t>Dexamethasonum ^</t>
  </si>
  <si>
    <t>700 μg</t>
  </si>
  <si>
    <t>1 implant doszklistkowy 
z aplikatorem</t>
  </si>
  <si>
    <t>Midostaurinum * ^</t>
  </si>
  <si>
    <t>25 mg</t>
  </si>
  <si>
    <t>kapsułki miękkie, opakowanie 
a 112 kaps.</t>
  </si>
  <si>
    <t>kapsułki miękkie, opakowanie
a 56 kaps.</t>
  </si>
  <si>
    <t>400mg + 100mg + 100mg</t>
  </si>
  <si>
    <t xml:space="preserve">tabletki powlekane, 
opakowanie a 28 tabl. </t>
  </si>
  <si>
    <t>Ledipasvirum + Sofosbuvirum ^</t>
  </si>
  <si>
    <t>90 + 400 mg</t>
  </si>
  <si>
    <t>28 tabl powl.</t>
  </si>
  <si>
    <t>Anagrelidum ^</t>
  </si>
  <si>
    <t>0,5 mg</t>
  </si>
  <si>
    <t>100 kapsułek</t>
  </si>
  <si>
    <t>Anagrelidum  ^  ***</t>
  </si>
  <si>
    <t xml:space="preserve"> 0,5 mg</t>
  </si>
  <si>
    <t xml:space="preserve">*** możliwość stosowania u pacjentów z klirensem kreatyniny poniżej 50ml/min - zgodnie z CHPL;
Zamawiający zawarł wymóg, aby oferowany preparat mógł być stosowany u pacjentów z klirensem kreatyniny poniżej 50ml/min., ponieważ spełnia kryterium 1 i 2 linii leczenia nadpłytkowości samoistnej, natomiast preparaty nie posiadające tego wymogu zalecane są tylko i wyłącznie w drugiej linii leczenia u chorych z nadpłytkowością samoistną, którzy nie tolerują wcześniej stosowanego leczenia lub u których zwiększona liczba płytek krwi nie obniżyła się do zadowalającej wartości podczas wcześniej stosowanego leczenia. W przypadku produktów generycznych poziom klirensu kreatyniny, przy którym należy przerwać terapię to &lt;50 ml/min. Dla specyfikowanego produktu jest to &lt;30 ml/min. 
Konieczna jest kontynuacja terapii dla 23% obecnie leczonych pacjentów z uszkodzeniem nerek.
Zgodnie z aktualnymi potrzebami 77% produktów zawierających substancję czynną Anagrelidum zostało wyspecyfikowanych bez dodatkowych wymogów (część 9, w niniejszym postępowaniu przetargowym).
</t>
  </si>
  <si>
    <t xml:space="preserve">Etoposidum * ^ ** </t>
  </si>
  <si>
    <t>koncentrat do sporządzania roztworu do infuzji</t>
  </si>
  <si>
    <t>200 mg</t>
  </si>
  <si>
    <t>400 mg</t>
  </si>
  <si>
    <t>** wymagane, aby okres ważności fiolki po pierwszym otwaciu wynosił minimum 24 godziny -  informacje muszą być zawarte w Charakterystyce Produktu Leczniczego</t>
  </si>
  <si>
    <t xml:space="preserve">Doxorubicini hydrochloridum * ^ ** </t>
  </si>
  <si>
    <t>2mg/ml, 5ml</t>
  </si>
  <si>
    <t>roztwór do wstrz. lub koncentrat do sporządzania roztworu do infuzji, fiol.</t>
  </si>
  <si>
    <t>2mg/ml, 25ml</t>
  </si>
  <si>
    <t xml:space="preserve"> 2 mg/ml, 100ml </t>
  </si>
  <si>
    <t xml:space="preserve"> 2 mg/ml, 50ml </t>
  </si>
  <si>
    <t xml:space="preserve">^ wykaz C Obwieszczenia MZ aktualny na dzień składania oferty; lek we wskazaniu C.20 </t>
  </si>
  <si>
    <t>** wymagane aby okres ważności fiolki po pierwszym otwaciu wynosił minimum 24 godziny - informacje muszą być zawarte w Charakterystyce Produktu Leczniczego</t>
  </si>
  <si>
    <t xml:space="preserve">Chlorowodorek doksorubicyny w pegylowanych liposomach ^ </t>
  </si>
  <si>
    <t>2 mg/ml; 10ml</t>
  </si>
  <si>
    <t xml:space="preserve">koncentrat do sporządzania roztworu do infuzji, fiol. </t>
  </si>
  <si>
    <t>10mg/ml; 10 ml</t>
  </si>
  <si>
    <t xml:space="preserve"> roztwór do wstrzykiwań i infuzji, fiol</t>
  </si>
  <si>
    <t>10mg/ml; 20 ml</t>
  </si>
  <si>
    <t>10mg/ml; 50 ml</t>
  </si>
  <si>
    <t>10mg/ml; 100 ml</t>
  </si>
  <si>
    <t>Calcii folinas * ^</t>
  </si>
  <si>
    <t>10mg/ml; 35 ml</t>
  </si>
  <si>
    <t>10mg/ml; 5 ml</t>
  </si>
  <si>
    <r>
      <t xml:space="preserve">Calcii folinas * </t>
    </r>
    <r>
      <rPr>
        <b/>
        <sz val="11"/>
        <rFont val="Garamond"/>
        <family val="1"/>
      </rPr>
      <t xml:space="preserve">^^ </t>
    </r>
  </si>
  <si>
    <t>^^ wykaz C Obwieszczenia Ministra Zdrowia aktualny na dzień składania oferty</t>
  </si>
  <si>
    <t>^ czasowe dopuszczenie</t>
  </si>
  <si>
    <t>Vinorelbinum ^*</t>
  </si>
  <si>
    <t>kaps</t>
  </si>
  <si>
    <t>Vinorelbinum ^ *</t>
  </si>
  <si>
    <t>Pegfilgrastimum ^</t>
  </si>
  <si>
    <t xml:space="preserve">6 mg/0,6 ml                              </t>
  </si>
  <si>
    <t>roztwór do wstrz.; amp.-strzyk.</t>
  </si>
  <si>
    <t>Glatirameri acetas^</t>
  </si>
  <si>
    <t>40 mg/ml</t>
  </si>
  <si>
    <t>Entecavirum^ *</t>
  </si>
  <si>
    <t>1 mg</t>
  </si>
  <si>
    <t>30 tabletki powlekane</t>
  </si>
  <si>
    <t xml:space="preserve">0,5 mg </t>
  </si>
  <si>
    <t>Abemaciclibum^ *</t>
  </si>
  <si>
    <t>50 mg</t>
  </si>
  <si>
    <t>tabletki powlekane
opakowanie 70 sztuk</t>
  </si>
  <si>
    <t xml:space="preserve">150 mg </t>
  </si>
  <si>
    <t>Venetoclaxum ^*</t>
  </si>
  <si>
    <t xml:space="preserve">Tabletki powlekane, 10 mg x 14 tabl. </t>
  </si>
  <si>
    <t>Tabletki powlekane, 50 mg x 7 tabl.</t>
  </si>
  <si>
    <t>Tabletki powlekane, 100 mg x 7 tabl.</t>
  </si>
  <si>
    <t>Tabletki powlekane, 100 mg x 14 tabl.</t>
  </si>
  <si>
    <t>Tabletki powlekane, 100 mg x 112 tabl.</t>
  </si>
  <si>
    <t>^ wykaz B Obwieszczenia Ministra Zdrowia aktualny na dzień składania oferty; 
Zamawiający będzie stosował leki w ramach programów lekowych NFZ, incydentalnie w ramach 
innych sposobów finansowania np. Ratunkowy dostęp do technologii lekowej</t>
  </si>
  <si>
    <t>Epirubicini hydrochloridum *^***</t>
  </si>
  <si>
    <t xml:space="preserve"> koncentrat do sporządzania roztworu do infuzji lub roztwór do wstrzykiwań i infuzji, fiol.</t>
  </si>
  <si>
    <t>^wykaz C Obwieszczenia Ministra Zdrowia aktualny na dzień składania ofert</t>
  </si>
  <si>
    <t>*wymagany jeden podmiot odpowiedzialny, gdyż niedopuszczalne jest łączenie dwóch preparatów od różnych podmiotów odpowiedzialnych i sprzeczne z podstawowymi zasadami sporządzania leków.</t>
  </si>
  <si>
    <t xml:space="preserve">*** stabliność po rozcieńczeniu przez 96 h w temp. od 2°C do 8°C - informacje zawarte w Charakterystyce Produktu Leczniczego     </t>
  </si>
  <si>
    <t xml:space="preserve">Zestaw dwóch fiolek:  fiolka normalnej immunoglobuliny ludzkiej ( Rozkład podklas IgG -wartości przybliżone: IgG1 ≥56,9%, IgG2 ≥ 26,6%, IgG3 ≥3,4%, IgG4 ≥1,7%. Max. zawartość IgA 140 mcg/ml) i fiolka rekombinowanej hialuronidazy ludzkiej (rHuPH20) * </t>
  </si>
  <si>
    <t>Do zakupu: 2,5g; 5g; 10g; 20g; 30g</t>
  </si>
  <si>
    <t>dawek a 5g</t>
  </si>
  <si>
    <t>* wykaz B Obwieszczenia Ministra Zdrowia aktualny na dzień składania oferty;  Zamawiający będzie stosował leki w ramach programów lekowych NFZ, incydentalnie w ramach innych sposobów finansowania np. Ratunkowy dostęp do technologii lekowej</t>
  </si>
  <si>
    <t>^ Wykonawca zobowiązany jest udostępnić na okres trwania umowy max  75 pomp infuzyjnych  odpowiednich do podania preparatu z poz. 1 na podstawie protokołu zdawczo - odbiorczego. Pompy Wykonawca zobowiązany jest dostarczyć w terminie  do 7 dni od wezwania przez Zamawiającego do Apteki Szpitala Uniwersyteckiego</t>
  </si>
  <si>
    <t>Opis urządzeń będących przedmiotem udostępnienia - 75 pomp infuzyjnych odpowiednich do podania preparatu z poz. 1</t>
  </si>
  <si>
    <t>Nazwa oferowanych urządzeń/Typ/Producent</t>
  </si>
  <si>
    <t>Nazwa oferowanych urządzeń:
Typ:
Producent:</t>
  </si>
  <si>
    <t>Dla dawki 2,5 g:
Nazwa handlowa:
Dawka: 
Postać / Opakowanie:
Dla dawki 5 g:
Nazwa handlowa:
Dawka: 
Postać / Opakowanie:
Dla dawki 10 g:
Nazwa handlowa:
Dawka: 
Postać / Opakowanie:
Dla dawki 20 g:
Nazwa handlowa:
Dawka: 
Postać / Opakowanie:
Dla dawki 30 g:
Nazwa handlowa:
Dawka: 
Postać / Opakowanie:</t>
  </si>
  <si>
    <t>Dla dawki 2,5 g:
Dla dawki 5 g:
Dla dawki 10 g:
Dla dawki 20 g:
Dla dawki 30 g:</t>
  </si>
  <si>
    <t>Wartość brutto# pozycji</t>
  </si>
  <si>
    <t>Asciminibum^*</t>
  </si>
  <si>
    <t>tabletki powlekane, opakowanie a 60 sztuk</t>
  </si>
  <si>
    <t>Normalna immunoglobulina ludzka
(co najmniej 98%) * ^</t>
  </si>
  <si>
    <t>Do zakupu: 
200mg/ml:
opak. a: 5ml, 10ml, 20ml, 50ml</t>
  </si>
  <si>
    <t>roztwór do wstrz. podskórnych</t>
  </si>
  <si>
    <t>dawek a 1g</t>
  </si>
  <si>
    <t>Oferowana ilość dawek a 1g</t>
  </si>
  <si>
    <t>Cena brutto # jednej dawki a 1g</t>
  </si>
  <si>
    <t>Oferowana ilość dawek a 5g</t>
  </si>
  <si>
    <t>Cena brutto # jednej dawki a 5g</t>
  </si>
  <si>
    <t>Dla opakowania 5ml:
Nazwa handlowa:
Dawka: 
Postać / Opakowanie:
Dla opakowania 10ml:
Nazwa handlowa:
Dawka: 
Postać / Opakowanie:
Dla opakowania 20ml:
Nazwa handlowa:
Dawka: 
Postać / Opakowanie:
Dla opakowania 50ml:
Nazwa handlowa:
Dawka: 
Postać / Opakowanie:</t>
  </si>
  <si>
    <t>Dla opakowania 5ml:
Dla opakowania 10ml:
Dla opakowania 20ml:
Dla opakowania 50ml:</t>
  </si>
  <si>
    <t>strzykawki 3 częściową do pomp infuzyjnych 20 ml (typu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</si>
  <si>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</si>
  <si>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</si>
  <si>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</si>
  <si>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igła 
High-flow 24G</t>
  </si>
  <si>
    <t>gazik sterylny 5 x 5 cm pakowany pojedynczo (folia, papier) ^^</t>
  </si>
  <si>
    <t>opatrunek sterylny do kaniul, przeźroczysty 
6 x 7 cm ^^</t>
  </si>
  <si>
    <t xml:space="preserve"> gaziki nasączone 70 % alkoholem izopropylowym do dezynfekcji skóry w miejscu wkłucia i ampułki przed pobraniem preparatu ^^</t>
  </si>
  <si>
    <t>Opis</t>
  </si>
  <si>
    <t>Do zakupu w rozmiarach:
9mm/12mm/14mm jedno lub dwudrożne</t>
  </si>
  <si>
    <t>Nazwa handlowa:</t>
  </si>
  <si>
    <t>Dla rozmiaru 9 mm jednodrożne:
Nazwa handlowa:
Dla rozmiaru 12 mm jednodrożne:
Nazwa handlowa:
Dla rozmiaru 14 mm jednodrożne:
Nazwa handlowa:
Dla rozmiaru 9 mm dwudrożne:
Nazwa handlowa:
Dla rozmiaru 12 mm dwudrożne:
Nazwa handlowa:
Dla rozmiaru 14 mm dwudrożne:
Nazwa handlowa:</t>
  </si>
  <si>
    <t>Nazwa handlowa</t>
  </si>
  <si>
    <t>Producent (poz. 2-9)</t>
  </si>
  <si>
    <t>* wykaz B Obwieszczenia Ministra Zdrowia aktualny na dzień składania oferty; lek we wskazaniu B.67 LECZENIE IMMUNOGLOBULINAMI CHORÓB NEUROLOGICZNYCH (ICD-10: G61.8, G62.8, G63.1, G70, G04.8, G73.1, G73.2, G72.4, G61.0, G36.0, M33.0, M33.1, M33.2);
Zamawiający będzie stosował leki w ramach programów lekowych NFZ, incydentalnie w ramach innych sposobów finansowania np. Ratunkowy dostęp do technologii lekowej</t>
  </si>
  <si>
    <t>^ Wykonawca udostępni bezpłatnie na okres trwania umowy max 50 pomp infuzyjnych odpowiednich do podania preparatu z poz. 1 na podstawie protokołu zdawczo-odbiorczego; pompy Wykonawca zobowiązany jest dostarczyć w terminie do 7 dni od wezwania przez Zamawiającego na Oddział Kliniczny Klinik Chorób Wewnętrznych Szpitala Uniwersyteckiego/Poradni Immunologicznej/Poradni Chorób Immunologicznych i Nadkrzepliwości Krwi Szpitala Uniwersyteckiego</t>
  </si>
  <si>
    <t>^^ produkty niezbędne do podania produktu leczniczego z poz. 1 i kompatybilne z udostępnianymi pompami</t>
  </si>
  <si>
    <t>Opis urządzeń będących przedmiotem udostępnienia - 50 pomp infuzyjnych odpowiednich do podania preparatu z poz. 1</t>
  </si>
  <si>
    <t>^^ Wykonawca użyczy zestawy umożliwiające transport leków i akcesoriów z zachowaniem warunków przechowywania określonych w CHPL w ilości dostarczonych pomp</t>
  </si>
  <si>
    <r>
      <t xml:space="preserve">Dotyczy części 1-23, 24 (poz. 1): Oświadczamy, że oferowane przez nas produkty lecznicze są dopuszczone do obrotu na terenie Polski na zasadach określonych </t>
    </r>
    <r>
      <rPr>
        <sz val="11"/>
        <rFont val="Garamond"/>
        <family val="1"/>
      </rPr>
      <t>w art. 3 lub art. 4 ust. 8 lub 4a</t>
    </r>
    <r>
      <rPr>
        <sz val="11"/>
        <color indexed="8"/>
        <rFont val="Garamond"/>
        <family val="1"/>
      </rPr>
      <t xml:space="preserve"> ustawy prawo farmaceutyczne. Jednocześnie oświadczamy, że na każdorazowe wezwanie Zamawiającego przedstawimy dokumenty dopuszczające do obrotu na terenie Polski (dotyczy wykonawców oferujących produkty lecznicze).</t>
    </r>
  </si>
  <si>
    <t>Wymogi dotyczące udostępnianych urządzeń:
- Urządzenia fabrycznie nowe, rok prod. min 2022
- Menu w pełnym zakresie w języku polskim
- Brak dodatkowych akcesoriów koniecznych do zamontowania 
- Dostęp do telefonicznej pomocy technicznej przez 24 h na dobę 
- Czas reakcji na zgłoszoną awarię – do 2 dni. Dotyczy dni roboczych.
- Na czas naprawy urządzenia  dostarczane urządzenie zastępcze
- Czas  naprawy do 7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</si>
  <si>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 xml:space="preserve"> Urządzenie fabrycznie nowe, rok prod. min 2022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7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</si>
  <si>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>Sofosbuvirum +
Velpatasvirum + Voxilaprevirum^</t>
  </si>
  <si>
    <t xml:space="preserve"> roztwór do infuzji do podania podskórnego, zestawy infuzyjne ^ ^^ 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</si>
</sst>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9"/>
      <color indexed="8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Garamond"/>
      <family val="1"/>
    </font>
    <font>
      <sz val="11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86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 applyBorder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8" borderId="12" xfId="0" applyFont="1" applyFill="1" applyBorder="1" applyAlignment="1">
      <alignment horizontal="justify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70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0" fontId="56" fillId="33" borderId="13" xfId="0" applyFont="1" applyFill="1" applyBorder="1" applyAlignment="1" applyProtection="1">
      <alignment horizontal="left" vertical="top" wrapText="1"/>
      <protection locked="0"/>
    </xf>
    <xf numFmtId="3" fontId="56" fillId="33" borderId="14" xfId="55" applyNumberFormat="1" applyFont="1" applyFill="1" applyBorder="1" applyAlignment="1" applyProtection="1">
      <alignment horizontal="left" vertical="top" wrapText="1"/>
      <protection locked="0"/>
    </xf>
    <xf numFmtId="0" fontId="55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13" xfId="0" applyFont="1" applyFill="1" applyBorder="1" applyAlignment="1" applyProtection="1">
      <alignment horizontal="left" vertical="top" wrapText="1"/>
      <protection locked="0"/>
    </xf>
    <xf numFmtId="4" fontId="5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5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3" xfId="97" applyFont="1" applyFill="1" applyBorder="1" applyAlignment="1">
      <alignment horizontal="center" vertical="center" wrapText="1"/>
      <protection/>
    </xf>
    <xf numFmtId="3" fontId="9" fillId="33" borderId="13" xfId="112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 applyProtection="1">
      <alignment horizontal="right" vertical="center" wrapText="1"/>
      <protection locked="0"/>
    </xf>
    <xf numFmtId="0" fontId="7" fillId="33" borderId="13" xfId="89" applyFont="1" applyFill="1" applyBorder="1" applyAlignment="1">
      <alignment horizontal="center" vertical="center" wrapText="1"/>
      <protection/>
    </xf>
    <xf numFmtId="3" fontId="7" fillId="33" borderId="13" xfId="112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 applyProtection="1">
      <alignment horizontal="left" vertical="center" wrapText="1"/>
      <protection locked="0"/>
    </xf>
    <xf numFmtId="0" fontId="11" fillId="33" borderId="13" xfId="89" applyFont="1" applyFill="1" applyBorder="1" applyAlignment="1">
      <alignment horizontal="center" vertical="center" wrapText="1"/>
      <protection/>
    </xf>
    <xf numFmtId="3" fontId="11" fillId="33" borderId="13" xfId="112" applyNumberFormat="1" applyFont="1" applyFill="1" applyBorder="1" applyAlignment="1">
      <alignment horizontal="center" vertical="center" wrapText="1"/>
    </xf>
    <xf numFmtId="0" fontId="58" fillId="33" borderId="13" xfId="89" applyFont="1" applyFill="1" applyBorder="1" applyAlignment="1">
      <alignment horizontal="center" vertical="center" wrapText="1"/>
      <protection/>
    </xf>
    <xf numFmtId="0" fontId="58" fillId="33" borderId="13" xfId="89" applyFont="1" applyFill="1" applyBorder="1" applyAlignment="1">
      <alignment horizontal="center" vertical="center"/>
      <protection/>
    </xf>
    <xf numFmtId="3" fontId="58" fillId="33" borderId="13" xfId="112" applyNumberFormat="1" applyFont="1" applyFill="1" applyBorder="1" applyAlignment="1">
      <alignment horizontal="center" vertical="center"/>
    </xf>
    <xf numFmtId="3" fontId="58" fillId="33" borderId="13" xfId="44" applyNumberFormat="1" applyFont="1" applyFill="1" applyBorder="1" applyAlignment="1">
      <alignment horizontal="center" vertical="center" wrapText="1"/>
    </xf>
    <xf numFmtId="49" fontId="59" fillId="33" borderId="16" xfId="0" applyNumberFormat="1" applyFont="1" applyFill="1" applyBorder="1" applyAlignment="1">
      <alignment horizontal="center" vertical="center" wrapText="1"/>
    </xf>
    <xf numFmtId="3" fontId="58" fillId="33" borderId="13" xfId="89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top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13" xfId="0" applyNumberFormat="1" applyFont="1" applyFill="1" applyBorder="1" applyAlignment="1" applyProtection="1">
      <alignment horizontal="left" vertical="top" wrapText="1"/>
      <protection locked="0"/>
    </xf>
    <xf numFmtId="44" fontId="55" fillId="0" borderId="13" xfId="106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5" fillId="0" borderId="0" xfId="106" applyNumberFormat="1" applyFont="1" applyFill="1" applyBorder="1" applyAlignment="1" applyProtection="1">
      <alignment horizontal="left" vertical="top" wrapText="1"/>
      <protection locked="0"/>
    </xf>
    <xf numFmtId="0" fontId="55" fillId="0" borderId="13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3" fontId="5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3" fontId="56" fillId="0" borderId="13" xfId="0" applyNumberFormat="1" applyFont="1" applyFill="1" applyBorder="1" applyAlignment="1" applyProtection="1">
      <alignment horizontal="right" vertical="top" wrapText="1"/>
      <protection locked="0"/>
    </xf>
    <xf numFmtId="0" fontId="7" fillId="33" borderId="13" xfId="90" applyFont="1" applyFill="1" applyBorder="1" applyAlignment="1">
      <alignment horizontal="center" vertical="center" wrapText="1"/>
      <protection/>
    </xf>
    <xf numFmtId="3" fontId="7" fillId="33" borderId="13" xfId="47" applyNumberFormat="1" applyFont="1" applyFill="1" applyBorder="1" applyAlignment="1">
      <alignment horizontal="center" vertical="center" wrapText="1"/>
    </xf>
    <xf numFmtId="0" fontId="7" fillId="33" borderId="17" xfId="89" applyFont="1" applyFill="1" applyBorder="1" applyAlignment="1">
      <alignment horizontal="center" vertical="center" wrapText="1"/>
      <protection/>
    </xf>
    <xf numFmtId="3" fontId="7" fillId="33" borderId="17" xfId="77" applyNumberFormat="1" applyFont="1" applyFill="1" applyBorder="1" applyAlignment="1">
      <alignment horizontal="center" vertical="center" wrapText="1"/>
    </xf>
    <xf numFmtId="0" fontId="55" fillId="34" borderId="0" xfId="0" applyFont="1" applyFill="1" applyAlignment="1" applyProtection="1">
      <alignment horizontal="left" vertical="top" wrapText="1"/>
      <protection locked="0"/>
    </xf>
    <xf numFmtId="0" fontId="55" fillId="34" borderId="0" xfId="0" applyFont="1" applyFill="1" applyBorder="1" applyAlignment="1" applyProtection="1">
      <alignment horizontal="left" vertical="top" wrapText="1"/>
      <protection locked="0"/>
    </xf>
    <xf numFmtId="0" fontId="60" fillId="34" borderId="0" xfId="0" applyFont="1" applyFill="1" applyBorder="1" applyAlignment="1">
      <alignment horizontal="left" vertical="top" wrapText="1"/>
    </xf>
    <xf numFmtId="9" fontId="55" fillId="34" borderId="0" xfId="0" applyNumberFormat="1" applyFont="1" applyFill="1" applyAlignment="1" applyProtection="1">
      <alignment horizontal="left" vertical="top" wrapText="1"/>
      <protection locked="0"/>
    </xf>
    <xf numFmtId="0" fontId="58" fillId="33" borderId="13" xfId="97" applyFont="1" applyFill="1" applyBorder="1" applyAlignment="1">
      <alignment horizontal="center" vertical="center" wrapText="1"/>
      <protection/>
    </xf>
    <xf numFmtId="0" fontId="55" fillId="33" borderId="13" xfId="89" applyFont="1" applyFill="1" applyBorder="1" applyAlignment="1">
      <alignment horizontal="center" vertical="center" wrapText="1"/>
      <protection/>
    </xf>
    <xf numFmtId="3" fontId="55" fillId="33" borderId="13" xfId="47" applyNumberFormat="1" applyFont="1" applyFill="1" applyBorder="1" applyAlignment="1">
      <alignment horizontal="center" vertical="center" wrapText="1"/>
    </xf>
    <xf numFmtId="0" fontId="10" fillId="33" borderId="18" xfId="89" applyFont="1" applyFill="1" applyBorder="1" applyAlignment="1" applyProtection="1">
      <alignment horizontal="center" vertical="center" wrapText="1"/>
      <protection locked="0"/>
    </xf>
    <xf numFmtId="0" fontId="10" fillId="33" borderId="18" xfId="89" applyFont="1" applyFill="1" applyBorder="1" applyAlignment="1">
      <alignment horizontal="center" vertical="center" wrapText="1"/>
      <protection/>
    </xf>
    <xf numFmtId="3" fontId="10" fillId="33" borderId="18" xfId="47" applyNumberFormat="1" applyFont="1" applyFill="1" applyBorder="1" applyAlignment="1">
      <alignment horizontal="center" vertical="center" wrapText="1"/>
    </xf>
    <xf numFmtId="0" fontId="10" fillId="33" borderId="13" xfId="89" applyFont="1" applyFill="1" applyBorder="1" applyAlignment="1">
      <alignment horizontal="center" vertical="center" wrapText="1"/>
      <protection/>
    </xf>
    <xf numFmtId="3" fontId="10" fillId="33" borderId="13" xfId="47" applyNumberFormat="1" applyFont="1" applyFill="1" applyBorder="1" applyAlignment="1">
      <alignment horizontal="center" vertical="center" wrapText="1"/>
    </xf>
    <xf numFmtId="0" fontId="10" fillId="33" borderId="13" xfId="89" applyFont="1" applyFill="1" applyBorder="1" applyAlignment="1" applyProtection="1">
      <alignment horizontal="center" vertical="center" wrapText="1"/>
      <protection locked="0"/>
    </xf>
    <xf numFmtId="0" fontId="55" fillId="33" borderId="15" xfId="0" applyFont="1" applyFill="1" applyBorder="1" applyAlignment="1" applyProtection="1">
      <alignment horizontal="center" vertical="center" wrapText="1"/>
      <protection locked="0"/>
    </xf>
    <xf numFmtId="177" fontId="10" fillId="33" borderId="13" xfId="56" applyNumberFormat="1" applyFont="1" applyFill="1" applyBorder="1" applyAlignment="1">
      <alignment horizontal="center" vertical="center" wrapText="1"/>
    </xf>
    <xf numFmtId="177" fontId="10" fillId="33" borderId="13" xfId="47" applyNumberFormat="1" applyFont="1" applyFill="1" applyBorder="1" applyAlignment="1">
      <alignment horizontal="center" vertical="center"/>
    </xf>
    <xf numFmtId="0" fontId="10" fillId="33" borderId="13" xfId="97" applyFont="1" applyFill="1" applyBorder="1" applyAlignment="1">
      <alignment horizontal="center" vertical="center" wrapText="1"/>
      <protection/>
    </xf>
    <xf numFmtId="177" fontId="10" fillId="33" borderId="13" xfId="42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177" fontId="10" fillId="33" borderId="13" xfId="61" applyNumberFormat="1" applyFont="1" applyFill="1" applyBorder="1" applyAlignment="1">
      <alignment horizontal="left" vertical="center" wrapText="1"/>
    </xf>
    <xf numFmtId="0" fontId="61" fillId="33" borderId="19" xfId="97" applyFont="1" applyFill="1" applyBorder="1" applyAlignment="1">
      <alignment horizontal="center" vertical="center" wrapText="1"/>
      <protection/>
    </xf>
    <xf numFmtId="187" fontId="61" fillId="33" borderId="19" xfId="44" applyNumberFormat="1" applyFont="1" applyFill="1" applyBorder="1" applyAlignment="1">
      <alignment horizontal="center" vertical="center" wrapText="1"/>
    </xf>
    <xf numFmtId="177" fontId="10" fillId="33" borderId="13" xfId="44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 applyProtection="1">
      <alignment horizontal="right" vertical="center" wrapText="1"/>
      <protection locked="0"/>
    </xf>
    <xf numFmtId="0" fontId="55" fillId="33" borderId="13" xfId="0" applyFont="1" applyFill="1" applyBorder="1" applyAlignment="1">
      <alignment horizontal="center" vertical="center" wrapText="1"/>
    </xf>
    <xf numFmtId="3" fontId="10" fillId="33" borderId="13" xfId="112" applyNumberFormat="1" applyFont="1" applyFill="1" applyBorder="1" applyAlignment="1">
      <alignment horizontal="center" vertical="center" wrapText="1"/>
    </xf>
    <xf numFmtId="0" fontId="10" fillId="33" borderId="13" xfId="89" applyFont="1" applyFill="1" applyBorder="1" applyAlignment="1">
      <alignment horizontal="left" vertical="center" wrapText="1"/>
      <protection/>
    </xf>
    <xf numFmtId="3" fontId="10" fillId="34" borderId="0" xfId="112" applyNumberFormat="1" applyFont="1" applyFill="1" applyBorder="1" applyAlignment="1">
      <alignment vertical="center" wrapText="1"/>
    </xf>
    <xf numFmtId="3" fontId="10" fillId="33" borderId="13" xfId="56" applyNumberFormat="1" applyFont="1" applyFill="1" applyBorder="1" applyAlignment="1">
      <alignment horizontal="center" vertical="center" wrapText="1"/>
    </xf>
    <xf numFmtId="0" fontId="10" fillId="33" borderId="13" xfId="89" applyFont="1" applyFill="1" applyBorder="1" applyAlignment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9" xfId="97" applyFont="1" applyFill="1" applyBorder="1" applyAlignment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justify" vertical="top" wrapText="1"/>
      <protection/>
    </xf>
    <xf numFmtId="0" fontId="55" fillId="33" borderId="15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0" fontId="55" fillId="33" borderId="14" xfId="0" applyFont="1" applyFill="1" applyBorder="1" applyAlignment="1" applyProtection="1">
      <alignment horizontal="right" vertical="top" wrapText="1"/>
      <protection/>
    </xf>
    <xf numFmtId="0" fontId="55" fillId="33" borderId="15" xfId="0" applyFont="1" applyFill="1" applyBorder="1" applyAlignment="1" applyProtection="1">
      <alignment horizontal="right" vertical="top" wrapText="1"/>
      <protection/>
    </xf>
    <xf numFmtId="0" fontId="55" fillId="0" borderId="20" xfId="0" applyFont="1" applyFill="1" applyBorder="1" applyAlignment="1" applyProtection="1">
      <alignment horizontal="justify" vertical="top" wrapText="1"/>
      <protection locked="0"/>
    </xf>
    <xf numFmtId="0" fontId="55" fillId="0" borderId="20" xfId="0" applyFont="1" applyBorder="1" applyAlignment="1">
      <alignment horizontal="justify" vertical="top" wrapText="1"/>
    </xf>
    <xf numFmtId="0" fontId="55" fillId="0" borderId="21" xfId="0" applyFont="1" applyFill="1" applyBorder="1" applyAlignment="1" applyProtection="1">
      <alignment horizontal="justify" vertical="top" wrapText="1"/>
      <protection/>
    </xf>
    <xf numFmtId="0" fontId="55" fillId="0" borderId="20" xfId="0" applyFont="1" applyFill="1" applyBorder="1" applyAlignment="1" applyProtection="1">
      <alignment horizontal="justify" vertical="top" wrapText="1"/>
      <protection/>
    </xf>
    <xf numFmtId="0" fontId="55" fillId="0" borderId="21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14" xfId="0" applyFont="1" applyFill="1" applyBorder="1" applyAlignment="1" applyProtection="1">
      <alignment wrapText="1"/>
      <protection locked="0"/>
    </xf>
    <xf numFmtId="0" fontId="55" fillId="0" borderId="15" xfId="0" applyFont="1" applyFill="1" applyBorder="1" applyAlignment="1" applyProtection="1">
      <alignment wrapText="1"/>
      <protection locked="0"/>
    </xf>
    <xf numFmtId="0" fontId="55" fillId="0" borderId="13" xfId="0" applyFont="1" applyFill="1" applyBorder="1" applyAlignment="1" applyProtection="1">
      <alignment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0" fontId="55" fillId="0" borderId="16" xfId="0" applyFont="1" applyFill="1" applyBorder="1" applyAlignment="1" applyProtection="1">
      <alignment horizontal="left" vertical="top" wrapText="1"/>
      <protection locked="0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5" fillId="0" borderId="13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Alignment="1">
      <alignment horizontal="justify" vertical="top" wrapText="1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44" fontId="55" fillId="0" borderId="14" xfId="0" applyNumberFormat="1" applyFont="1" applyFill="1" applyBorder="1" applyAlignment="1" applyProtection="1">
      <alignment horizontal="left" vertical="top" wrapText="1"/>
      <protection locked="0"/>
    </xf>
    <xf numFmtId="44" fontId="55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33" borderId="13" xfId="0" applyFont="1" applyFill="1" applyBorder="1" applyAlignment="1" applyProtection="1">
      <alignment horizontal="left" vertical="top" wrapText="1"/>
      <protection locked="0"/>
    </xf>
    <xf numFmtId="0" fontId="60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9" fillId="33" borderId="13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 applyProtection="1">
      <alignment horizontal="left" vertical="top" wrapText="1"/>
      <protection locked="0"/>
    </xf>
    <xf numFmtId="0" fontId="55" fillId="33" borderId="14" xfId="0" applyFont="1" applyFill="1" applyBorder="1" applyAlignment="1" applyProtection="1">
      <alignment horizontal="left" vertical="top" wrapText="1"/>
      <protection locked="0"/>
    </xf>
    <xf numFmtId="0" fontId="55" fillId="33" borderId="16" xfId="0" applyFont="1" applyFill="1" applyBorder="1" applyAlignment="1" applyProtection="1">
      <alignment horizontal="left" vertical="top" wrapText="1"/>
      <protection locked="0"/>
    </xf>
    <xf numFmtId="0" fontId="55" fillId="33" borderId="15" xfId="0" applyFont="1" applyFill="1" applyBorder="1" applyAlignment="1" applyProtection="1">
      <alignment horizontal="left" vertical="top" wrapText="1"/>
      <protection locked="0"/>
    </xf>
    <xf numFmtId="0" fontId="56" fillId="33" borderId="14" xfId="0" applyFont="1" applyFill="1" applyBorder="1" applyAlignment="1" applyProtection="1">
      <alignment horizontal="left" vertical="top" wrapText="1"/>
      <protection locked="0"/>
    </xf>
    <xf numFmtId="0" fontId="56" fillId="33" borderId="16" xfId="0" applyFont="1" applyFill="1" applyBorder="1" applyAlignment="1" applyProtection="1">
      <alignment horizontal="left" vertical="top" wrapText="1"/>
      <protection locked="0"/>
    </xf>
    <xf numFmtId="0" fontId="56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4" xfId="89" applyFont="1" applyFill="1" applyBorder="1" applyAlignment="1">
      <alignment horizontal="left" vertical="center" wrapText="1"/>
      <protection/>
    </xf>
    <xf numFmtId="0" fontId="10" fillId="33" borderId="16" xfId="89" applyFont="1" applyFill="1" applyBorder="1" applyAlignment="1">
      <alignment horizontal="left" vertical="center" wrapText="1"/>
      <protection/>
    </xf>
    <xf numFmtId="0" fontId="10" fillId="33" borderId="15" xfId="89" applyFont="1" applyFill="1" applyBorder="1" applyAlignment="1">
      <alignment horizontal="left" vertical="center" wrapText="1"/>
      <protection/>
    </xf>
  </cellXfs>
  <cellStyles count="13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13" xfId="111"/>
    <cellStyle name="Walutowy 2" xfId="112"/>
    <cellStyle name="Walutowy 2 10" xfId="113"/>
    <cellStyle name="Walutowy 2 2" xfId="114"/>
    <cellStyle name="Walutowy 2 2 2" xfId="115"/>
    <cellStyle name="Walutowy 2 2 3" xfId="116"/>
    <cellStyle name="Walutowy 2 3" xfId="117"/>
    <cellStyle name="Walutowy 2 3 2" xfId="118"/>
    <cellStyle name="Walutowy 2 4" xfId="119"/>
    <cellStyle name="Walutowy 2 5" xfId="120"/>
    <cellStyle name="Walutowy 2 6" xfId="121"/>
    <cellStyle name="Walutowy 2 7" xfId="122"/>
    <cellStyle name="Walutowy 2 8" xfId="123"/>
    <cellStyle name="Walutowy 2 9" xfId="124"/>
    <cellStyle name="Walutowy 3" xfId="125"/>
    <cellStyle name="Walutowy 3 2" xfId="126"/>
    <cellStyle name="Walutowy 3 2 2" xfId="127"/>
    <cellStyle name="Walutowy 3 2 3" xfId="128"/>
    <cellStyle name="Walutowy 3 3" xfId="129"/>
    <cellStyle name="Walutowy 3 4" xfId="130"/>
    <cellStyle name="Walutowy 3 5" xfId="131"/>
    <cellStyle name="Walutowy 3 6" xfId="132"/>
    <cellStyle name="Walutowy 3 7" xfId="133"/>
    <cellStyle name="Walutowy 3 8" xfId="134"/>
    <cellStyle name="Walutowy 3 9" xfId="135"/>
    <cellStyle name="Walutowy 4" xfId="136"/>
    <cellStyle name="Walutowy 4 2" xfId="137"/>
    <cellStyle name="Walutowy 4 2 2" xfId="138"/>
    <cellStyle name="Walutowy 4 2 3" xfId="139"/>
    <cellStyle name="Walutowy 4 3" xfId="140"/>
    <cellStyle name="Walutowy 4 4" xfId="141"/>
    <cellStyle name="Walutowy 4 5" xfId="142"/>
    <cellStyle name="Walutowy 5" xfId="143"/>
    <cellStyle name="Walutowy 5 2" xfId="144"/>
    <cellStyle name="Walutowy 5 3" xfId="145"/>
    <cellStyle name="Walutowy 6" xfId="146"/>
    <cellStyle name="Walutowy 7" xfId="147"/>
    <cellStyle name="Walutowy 8" xfId="148"/>
    <cellStyle name="Walutowy 9" xfId="149"/>
    <cellStyle name="Zły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6.25390625" style="1" customWidth="1"/>
    <col min="2" max="2" width="127.875" style="1" customWidth="1"/>
    <col min="3" max="9" width="9.125" style="1" customWidth="1"/>
    <col min="10" max="10" width="36.625" style="1" customWidth="1"/>
    <col min="11" max="16384" width="9.125" style="1" customWidth="1"/>
  </cols>
  <sheetData>
    <row r="2" ht="18.75">
      <c r="B2" s="4" t="s">
        <v>80</v>
      </c>
    </row>
    <row r="3" ht="19.5" thickBot="1"/>
    <row r="4" ht="117.75" customHeight="1">
      <c r="B4" s="5" t="s">
        <v>79</v>
      </c>
    </row>
    <row r="5" ht="102" customHeight="1">
      <c r="B5" s="3" t="s">
        <v>78</v>
      </c>
    </row>
    <row r="6" ht="95.25" customHeight="1" thickBot="1">
      <c r="B6" s="2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0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16.125" style="6" customWidth="1"/>
    <col min="3" max="3" width="10.125" style="6" customWidth="1"/>
    <col min="4" max="4" width="26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8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99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37" t="s">
        <v>148</v>
      </c>
      <c r="C11" s="37" t="s">
        <v>149</v>
      </c>
      <c r="D11" s="37" t="s">
        <v>150</v>
      </c>
      <c r="E11" s="38">
        <v>6</v>
      </c>
      <c r="F11" s="36" t="s">
        <v>98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54.75" customHeight="1">
      <c r="B13" s="135" t="s">
        <v>125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26.375" style="6" customWidth="1"/>
    <col min="3" max="3" width="14.00390625" style="6" customWidth="1"/>
    <col min="4" max="4" width="31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9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99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37" t="s">
        <v>151</v>
      </c>
      <c r="C11" s="37" t="s">
        <v>152</v>
      </c>
      <c r="D11" s="37" t="s">
        <v>153</v>
      </c>
      <c r="E11" s="38">
        <v>550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15">
      <c r="B13" s="135" t="s">
        <v>109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90" zoomScaleNormal="9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16.875" style="6" customWidth="1"/>
    <col min="3" max="3" width="11.875" style="6" customWidth="1"/>
    <col min="4" max="4" width="37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10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99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37" t="s">
        <v>154</v>
      </c>
      <c r="C11" s="37" t="s">
        <v>155</v>
      </c>
      <c r="D11" s="37" t="s">
        <v>153</v>
      </c>
      <c r="E11" s="38">
        <v>170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15">
      <c r="B13" s="135" t="s">
        <v>106</v>
      </c>
      <c r="C13" s="136"/>
      <c r="D13" s="136"/>
      <c r="E13" s="136"/>
      <c r="F13" s="136"/>
    </row>
    <row r="14" spans="2:6" ht="184.5" customHeight="1">
      <c r="B14" s="135" t="s">
        <v>156</v>
      </c>
      <c r="C14" s="136"/>
      <c r="D14" s="136"/>
      <c r="E14" s="136"/>
      <c r="F14" s="136"/>
    </row>
    <row r="15" spans="2:17" s="69" customFormat="1" ht="15">
      <c r="B15" s="70"/>
      <c r="C15" s="71"/>
      <c r="D15" s="71"/>
      <c r="E15" s="71"/>
      <c r="F15" s="71"/>
      <c r="Q15" s="72"/>
    </row>
    <row r="16" spans="2:14" ht="34.5" customHeight="1">
      <c r="B16" s="131" t="s">
        <v>73</v>
      </c>
      <c r="C16" s="132"/>
      <c r="D16" s="132"/>
      <c r="E16" s="132"/>
      <c r="F16" s="132"/>
      <c r="G16" s="31"/>
      <c r="H16" s="31"/>
      <c r="I16" s="31"/>
      <c r="J16" s="31"/>
      <c r="K16" s="31"/>
      <c r="L16" s="31"/>
      <c r="M16" s="31"/>
      <c r="N16" s="31"/>
    </row>
    <row r="21" ht="15">
      <c r="B21" s="32"/>
    </row>
  </sheetData>
  <sheetProtection/>
  <mergeCells count="5">
    <mergeCell ref="G2:I2"/>
    <mergeCell ref="H6:I6"/>
    <mergeCell ref="B13:F13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zoomScale="90" zoomScaleNormal="90" zoomScalePageLayoutView="80" workbookViewId="0" topLeftCell="A4">
      <selection activeCell="A11" sqref="A11:F13"/>
    </sheetView>
  </sheetViews>
  <sheetFormatPr defaultColWidth="9.00390625" defaultRowHeight="12.75"/>
  <cols>
    <col min="1" max="1" width="5.375" style="6" customWidth="1"/>
    <col min="2" max="2" width="20.75390625" style="6" customWidth="1"/>
    <col min="3" max="3" width="10.375" style="6" customWidth="1"/>
    <col min="4" max="4" width="32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11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SUM(N11:N13)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37" t="s">
        <v>157</v>
      </c>
      <c r="C11" s="37" t="s">
        <v>96</v>
      </c>
      <c r="D11" s="37" t="s">
        <v>158</v>
      </c>
      <c r="E11" s="38">
        <v>180</v>
      </c>
      <c r="F11" s="36" t="s">
        <v>138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9" t="s">
        <v>3</v>
      </c>
      <c r="B12" s="37" t="s">
        <v>157</v>
      </c>
      <c r="C12" s="37" t="s">
        <v>159</v>
      </c>
      <c r="D12" s="37" t="s">
        <v>158</v>
      </c>
      <c r="E12" s="38">
        <v>200</v>
      </c>
      <c r="F12" s="36" t="s">
        <v>138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3" spans="1:14" ht="45">
      <c r="A13" s="39" t="s">
        <v>4</v>
      </c>
      <c r="B13" s="37" t="s">
        <v>157</v>
      </c>
      <c r="C13" s="37" t="s">
        <v>160</v>
      </c>
      <c r="D13" s="37" t="s">
        <v>158</v>
      </c>
      <c r="E13" s="38">
        <v>700</v>
      </c>
      <c r="F13" s="36" t="s">
        <v>138</v>
      </c>
      <c r="G13" s="28" t="s">
        <v>55</v>
      </c>
      <c r="H13" s="28"/>
      <c r="I13" s="28"/>
      <c r="J13" s="29"/>
      <c r="K13" s="28"/>
      <c r="L13" s="28" t="str">
        <f>IF(K13=0,"0,00",IF(K13&gt;0,ROUND(E13/K13,2)))</f>
        <v>0,00</v>
      </c>
      <c r="M13" s="28"/>
      <c r="N13" s="30">
        <f>ROUND(L13*ROUND(M13,2),2)</f>
        <v>0</v>
      </c>
    </row>
    <row r="15" spans="2:6" ht="15.75" customHeight="1">
      <c r="B15" s="135" t="s">
        <v>109</v>
      </c>
      <c r="C15" s="136"/>
      <c r="D15" s="136"/>
      <c r="E15" s="136"/>
      <c r="F15" s="136"/>
    </row>
    <row r="16" spans="2:6" ht="15">
      <c r="B16" s="135" t="s">
        <v>113</v>
      </c>
      <c r="C16" s="136"/>
      <c r="D16" s="136"/>
      <c r="E16" s="136"/>
      <c r="F16" s="136"/>
    </row>
    <row r="17" spans="2:6" ht="33" customHeight="1">
      <c r="B17" s="135" t="s">
        <v>161</v>
      </c>
      <c r="C17" s="136"/>
      <c r="D17" s="136"/>
      <c r="E17" s="136"/>
      <c r="F17" s="136"/>
    </row>
    <row r="18" ht="21.75" customHeight="1">
      <c r="E18" s="6"/>
    </row>
    <row r="19" spans="2:14" ht="34.5" customHeight="1">
      <c r="B19" s="131" t="s">
        <v>73</v>
      </c>
      <c r="C19" s="132"/>
      <c r="D19" s="132"/>
      <c r="E19" s="132"/>
      <c r="F19" s="132"/>
      <c r="G19" s="31"/>
      <c r="H19" s="31"/>
      <c r="I19" s="31"/>
      <c r="J19" s="31"/>
      <c r="K19" s="31"/>
      <c r="L19" s="31"/>
      <c r="M19" s="31"/>
      <c r="N19" s="31"/>
    </row>
    <row r="23" ht="15">
      <c r="B23" s="32"/>
    </row>
  </sheetData>
  <sheetProtection/>
  <mergeCells count="6">
    <mergeCell ref="B17:F17"/>
    <mergeCell ref="B16:F16"/>
    <mergeCell ref="G2:I2"/>
    <mergeCell ref="H6:I6"/>
    <mergeCell ref="B15:F15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zoomScale="90" zoomScaleNormal="90" zoomScalePageLayoutView="80" workbookViewId="0" topLeftCell="A1">
      <selection activeCell="A11" sqref="A11:F14"/>
    </sheetView>
  </sheetViews>
  <sheetFormatPr defaultColWidth="9.00390625" defaultRowHeight="12.75"/>
  <cols>
    <col min="1" max="1" width="5.375" style="6" customWidth="1"/>
    <col min="2" max="2" width="18.375" style="6" customWidth="1"/>
    <col min="3" max="3" width="12.00390625" style="6" customWidth="1"/>
    <col min="4" max="4" width="33.8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12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SUM(N11:N14)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3" t="s">
        <v>162</v>
      </c>
      <c r="C11" s="73" t="s">
        <v>163</v>
      </c>
      <c r="D11" s="73" t="s">
        <v>164</v>
      </c>
      <c r="E11" s="45">
        <v>20</v>
      </c>
      <c r="F11" s="93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9" t="s">
        <v>3</v>
      </c>
      <c r="B12" s="73" t="s">
        <v>162</v>
      </c>
      <c r="C12" s="73" t="s">
        <v>165</v>
      </c>
      <c r="D12" s="73" t="s">
        <v>164</v>
      </c>
      <c r="E12" s="45">
        <v>20</v>
      </c>
      <c r="F12" s="93" t="s">
        <v>56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3" spans="1:14" ht="45">
      <c r="A13" s="39" t="s">
        <v>4</v>
      </c>
      <c r="B13" s="73" t="s">
        <v>162</v>
      </c>
      <c r="C13" s="73" t="s">
        <v>166</v>
      </c>
      <c r="D13" s="73" t="s">
        <v>164</v>
      </c>
      <c r="E13" s="45">
        <v>800</v>
      </c>
      <c r="F13" s="93" t="s">
        <v>56</v>
      </c>
      <c r="G13" s="28" t="s">
        <v>55</v>
      </c>
      <c r="H13" s="28"/>
      <c r="I13" s="28"/>
      <c r="J13" s="29"/>
      <c r="K13" s="28"/>
      <c r="L13" s="28" t="str">
        <f>IF(K13=0,"0,00",IF(K13&gt;0,ROUND(E13/K13,2)))</f>
        <v>0,00</v>
      </c>
      <c r="M13" s="28"/>
      <c r="N13" s="30">
        <f>ROUND(L13*ROUND(M13,2),2)</f>
        <v>0</v>
      </c>
    </row>
    <row r="14" spans="1:14" ht="45">
      <c r="A14" s="39" t="s">
        <v>5</v>
      </c>
      <c r="B14" s="73" t="s">
        <v>162</v>
      </c>
      <c r="C14" s="73" t="s">
        <v>167</v>
      </c>
      <c r="D14" s="73" t="s">
        <v>164</v>
      </c>
      <c r="E14" s="45">
        <v>20</v>
      </c>
      <c r="F14" s="93" t="s">
        <v>56</v>
      </c>
      <c r="G14" s="28" t="s">
        <v>55</v>
      </c>
      <c r="H14" s="28"/>
      <c r="I14" s="28"/>
      <c r="J14" s="29"/>
      <c r="K14" s="28"/>
      <c r="L14" s="28" t="str">
        <f>IF(K14=0,"0,00",IF(K14&gt;0,ROUND(E14/K14,2)))</f>
        <v>0,00</v>
      </c>
      <c r="M14" s="28"/>
      <c r="N14" s="30">
        <f>ROUND(L14*ROUND(M14,2),2)</f>
        <v>0</v>
      </c>
    </row>
    <row r="16" spans="2:6" ht="15">
      <c r="B16" s="135" t="s">
        <v>113</v>
      </c>
      <c r="C16" s="136"/>
      <c r="D16" s="136"/>
      <c r="E16" s="136"/>
      <c r="F16" s="136"/>
    </row>
    <row r="17" spans="2:6" ht="15">
      <c r="B17" s="135" t="s">
        <v>168</v>
      </c>
      <c r="C17" s="136"/>
      <c r="D17" s="136"/>
      <c r="E17" s="136"/>
      <c r="F17" s="136"/>
    </row>
    <row r="18" spans="2:6" ht="34.5" customHeight="1">
      <c r="B18" s="135" t="s">
        <v>169</v>
      </c>
      <c r="C18" s="136"/>
      <c r="D18" s="136"/>
      <c r="E18" s="136"/>
      <c r="F18" s="136"/>
    </row>
    <row r="20" spans="2:14" ht="34.5" customHeight="1">
      <c r="B20" s="131" t="s">
        <v>73</v>
      </c>
      <c r="C20" s="132"/>
      <c r="D20" s="132"/>
      <c r="E20" s="132"/>
      <c r="F20" s="132"/>
      <c r="G20" s="31"/>
      <c r="H20" s="31"/>
      <c r="I20" s="31"/>
      <c r="J20" s="31"/>
      <c r="K20" s="31"/>
      <c r="L20" s="31"/>
      <c r="M20" s="31"/>
      <c r="N20" s="31"/>
    </row>
    <row r="25" ht="15">
      <c r="B25" s="32"/>
    </row>
  </sheetData>
  <sheetProtection/>
  <mergeCells count="6">
    <mergeCell ref="G2:I2"/>
    <mergeCell ref="H6:I6"/>
    <mergeCell ref="B16:F16"/>
    <mergeCell ref="B20:F20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28.25390625" style="6" customWidth="1"/>
    <col min="3" max="3" width="14.875" style="6" customWidth="1"/>
    <col min="4" max="4" width="38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13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99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4" t="s">
        <v>170</v>
      </c>
      <c r="C11" s="74" t="s">
        <v>171</v>
      </c>
      <c r="D11" s="74" t="s">
        <v>172</v>
      </c>
      <c r="E11" s="75">
        <v>1000</v>
      </c>
      <c r="F11" s="93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15">
      <c r="B13" s="135" t="s">
        <v>109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zoomScale="90" zoomScaleNormal="90" zoomScalePageLayoutView="85" workbookViewId="0" topLeftCell="A4">
      <selection activeCell="A11" sqref="A11:F16"/>
    </sheetView>
  </sheetViews>
  <sheetFormatPr defaultColWidth="9.00390625" defaultRowHeight="12.75"/>
  <cols>
    <col min="1" max="1" width="5.375" style="6" customWidth="1"/>
    <col min="2" max="2" width="23.125" style="6" customWidth="1"/>
    <col min="3" max="3" width="17.75390625" style="6" customWidth="1"/>
    <col min="4" max="4" width="28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14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SUM(N11:N16)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99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6" t="s">
        <v>181</v>
      </c>
      <c r="C11" s="77" t="s">
        <v>173</v>
      </c>
      <c r="D11" s="77" t="s">
        <v>174</v>
      </c>
      <c r="E11" s="78">
        <v>200</v>
      </c>
      <c r="F11" s="82" t="s">
        <v>138</v>
      </c>
      <c r="G11" s="28" t="s">
        <v>55</v>
      </c>
      <c r="H11" s="28"/>
      <c r="I11" s="28"/>
      <c r="J11" s="29"/>
      <c r="K11" s="28"/>
      <c r="L11" s="28" t="str">
        <f aca="true" t="shared" si="0" ref="L11:L16">IF(K11=0,"0,00",IF(K11&gt;0,ROUND(E11/K11,2)))</f>
        <v>0,00</v>
      </c>
      <c r="M11" s="28"/>
      <c r="N11" s="30">
        <f aca="true" t="shared" si="1" ref="N11:N16">ROUND(L11*ROUND(M11,2),2)</f>
        <v>0</v>
      </c>
    </row>
    <row r="12" spans="1:14" ht="45">
      <c r="A12" s="39" t="s">
        <v>3</v>
      </c>
      <c r="B12" s="76" t="s">
        <v>181</v>
      </c>
      <c r="C12" s="77" t="s">
        <v>175</v>
      </c>
      <c r="D12" s="77" t="s">
        <v>174</v>
      </c>
      <c r="E12" s="78">
        <v>20</v>
      </c>
      <c r="F12" s="82" t="s">
        <v>138</v>
      </c>
      <c r="G12" s="28" t="s">
        <v>55</v>
      </c>
      <c r="H12" s="28"/>
      <c r="I12" s="28"/>
      <c r="J12" s="29"/>
      <c r="K12" s="28"/>
      <c r="L12" s="28" t="str">
        <f t="shared" si="0"/>
        <v>0,00</v>
      </c>
      <c r="M12" s="28"/>
      <c r="N12" s="30">
        <f t="shared" si="1"/>
        <v>0</v>
      </c>
    </row>
    <row r="13" spans="1:14" ht="45">
      <c r="A13" s="39" t="s">
        <v>4</v>
      </c>
      <c r="B13" s="76" t="s">
        <v>181</v>
      </c>
      <c r="C13" s="79" t="s">
        <v>176</v>
      </c>
      <c r="D13" s="79" t="s">
        <v>174</v>
      </c>
      <c r="E13" s="80">
        <v>20</v>
      </c>
      <c r="F13" s="82" t="s">
        <v>138</v>
      </c>
      <c r="G13" s="28" t="s">
        <v>55</v>
      </c>
      <c r="H13" s="28"/>
      <c r="I13" s="28"/>
      <c r="J13" s="29"/>
      <c r="K13" s="28"/>
      <c r="L13" s="28" t="str">
        <f t="shared" si="0"/>
        <v>0,00</v>
      </c>
      <c r="M13" s="28"/>
      <c r="N13" s="30">
        <f t="shared" si="1"/>
        <v>0</v>
      </c>
    </row>
    <row r="14" spans="1:14" ht="45">
      <c r="A14" s="39" t="s">
        <v>5</v>
      </c>
      <c r="B14" s="76" t="s">
        <v>181</v>
      </c>
      <c r="C14" s="77" t="s">
        <v>177</v>
      </c>
      <c r="D14" s="77" t="s">
        <v>174</v>
      </c>
      <c r="E14" s="78">
        <v>20</v>
      </c>
      <c r="F14" s="82" t="s">
        <v>138</v>
      </c>
      <c r="G14" s="28" t="s">
        <v>55</v>
      </c>
      <c r="H14" s="28"/>
      <c r="I14" s="28"/>
      <c r="J14" s="29"/>
      <c r="K14" s="28"/>
      <c r="L14" s="28" t="str">
        <f t="shared" si="0"/>
        <v>0,00</v>
      </c>
      <c r="M14" s="28"/>
      <c r="N14" s="30">
        <f t="shared" si="1"/>
        <v>0</v>
      </c>
    </row>
    <row r="15" spans="1:14" ht="45">
      <c r="A15" s="39" t="s">
        <v>34</v>
      </c>
      <c r="B15" s="81" t="s">
        <v>178</v>
      </c>
      <c r="C15" s="77" t="s">
        <v>179</v>
      </c>
      <c r="D15" s="79" t="s">
        <v>174</v>
      </c>
      <c r="E15" s="80">
        <v>20</v>
      </c>
      <c r="F15" s="82" t="s">
        <v>138</v>
      </c>
      <c r="G15" s="28" t="s">
        <v>55</v>
      </c>
      <c r="H15" s="28"/>
      <c r="I15" s="28"/>
      <c r="J15" s="29"/>
      <c r="K15" s="28"/>
      <c r="L15" s="28" t="str">
        <f t="shared" si="0"/>
        <v>0,00</v>
      </c>
      <c r="M15" s="28"/>
      <c r="N15" s="30">
        <f t="shared" si="1"/>
        <v>0</v>
      </c>
    </row>
    <row r="16" spans="1:14" ht="45">
      <c r="A16" s="39" t="s">
        <v>40</v>
      </c>
      <c r="B16" s="81" t="s">
        <v>178</v>
      </c>
      <c r="C16" s="77" t="s">
        <v>180</v>
      </c>
      <c r="D16" s="79" t="s">
        <v>174</v>
      </c>
      <c r="E16" s="80">
        <v>20</v>
      </c>
      <c r="F16" s="82" t="s">
        <v>138</v>
      </c>
      <c r="G16" s="28" t="s">
        <v>55</v>
      </c>
      <c r="H16" s="28"/>
      <c r="I16" s="28"/>
      <c r="J16" s="29"/>
      <c r="K16" s="28"/>
      <c r="L16" s="28" t="str">
        <f t="shared" si="0"/>
        <v>0,00</v>
      </c>
      <c r="M16" s="28"/>
      <c r="N16" s="30">
        <f t="shared" si="1"/>
        <v>0</v>
      </c>
    </row>
    <row r="18" spans="2:6" ht="24" customHeight="1">
      <c r="B18" s="135" t="s">
        <v>113</v>
      </c>
      <c r="C18" s="137"/>
      <c r="D18" s="137"/>
      <c r="E18" s="137"/>
      <c r="F18" s="137"/>
    </row>
    <row r="19" spans="2:6" ht="15">
      <c r="B19" s="135" t="s">
        <v>182</v>
      </c>
      <c r="C19" s="137"/>
      <c r="D19" s="137"/>
      <c r="E19" s="137"/>
      <c r="F19" s="137"/>
    </row>
    <row r="20" spans="2:6" ht="15">
      <c r="B20" s="135" t="s">
        <v>183</v>
      </c>
      <c r="C20" s="137"/>
      <c r="D20" s="137"/>
      <c r="E20" s="137"/>
      <c r="F20" s="137"/>
    </row>
    <row r="22" spans="2:14" ht="34.5" customHeight="1">
      <c r="B22" s="131" t="s">
        <v>73</v>
      </c>
      <c r="C22" s="138"/>
      <c r="D22" s="138"/>
      <c r="E22" s="138"/>
      <c r="F22" s="138"/>
      <c r="G22" s="31"/>
      <c r="H22" s="31"/>
      <c r="I22" s="31"/>
      <c r="J22" s="31"/>
      <c r="K22" s="31"/>
      <c r="L22" s="31"/>
      <c r="M22" s="31"/>
      <c r="N22" s="31"/>
    </row>
    <row r="25" ht="15">
      <c r="B25" s="32"/>
    </row>
  </sheetData>
  <sheetProtection/>
  <mergeCells count="6">
    <mergeCell ref="G2:I2"/>
    <mergeCell ref="H6:I6"/>
    <mergeCell ref="B18:F18"/>
    <mergeCell ref="B22:F22"/>
    <mergeCell ref="B19:F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90" zoomScaleNormal="90" zoomScalePageLayoutView="85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18.75390625" style="6" customWidth="1"/>
    <col min="3" max="3" width="9.875" style="6" customWidth="1"/>
    <col min="4" max="4" width="41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15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112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9" t="s">
        <v>184</v>
      </c>
      <c r="C11" s="79" t="s">
        <v>111</v>
      </c>
      <c r="D11" s="79" t="s">
        <v>185</v>
      </c>
      <c r="E11" s="98">
        <v>10800</v>
      </c>
      <c r="F11" s="93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9" t="s">
        <v>3</v>
      </c>
      <c r="B12" s="79" t="s">
        <v>186</v>
      </c>
      <c r="C12" s="79" t="s">
        <v>110</v>
      </c>
      <c r="D12" s="79" t="s">
        <v>185</v>
      </c>
      <c r="E12" s="98">
        <v>2800</v>
      </c>
      <c r="F12" s="93" t="s">
        <v>56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spans="2:6" ht="15">
      <c r="B14" s="135" t="s">
        <v>108</v>
      </c>
      <c r="C14" s="136"/>
      <c r="D14" s="136"/>
      <c r="E14" s="136"/>
      <c r="F14" s="136"/>
    </row>
    <row r="15" spans="2:6" ht="15">
      <c r="B15" s="135" t="s">
        <v>113</v>
      </c>
      <c r="C15" s="136"/>
      <c r="D15" s="136"/>
      <c r="E15" s="136"/>
      <c r="F15" s="136"/>
    </row>
    <row r="17" spans="2:14" ht="34.5" customHeight="1">
      <c r="B17" s="131" t="s">
        <v>73</v>
      </c>
      <c r="C17" s="132"/>
      <c r="D17" s="132"/>
      <c r="E17" s="132"/>
      <c r="F17" s="132"/>
      <c r="G17" s="31"/>
      <c r="H17" s="31"/>
      <c r="I17" s="31"/>
      <c r="J17" s="31"/>
      <c r="K17" s="31"/>
      <c r="L17" s="31"/>
      <c r="M17" s="31"/>
      <c r="N17" s="31"/>
    </row>
    <row r="22" ht="15">
      <c r="B22" s="32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0" workbookViewId="0" topLeftCell="A3">
      <selection activeCell="A11" sqref="A11:F11"/>
    </sheetView>
  </sheetViews>
  <sheetFormatPr defaultColWidth="9.00390625" defaultRowHeight="12.75"/>
  <cols>
    <col min="1" max="1" width="5.375" style="6" customWidth="1"/>
    <col min="2" max="2" width="57.375" style="6" customWidth="1"/>
    <col min="3" max="3" width="10.25390625" style="6" customWidth="1"/>
    <col min="4" max="4" width="25.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16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94</v>
      </c>
      <c r="E10" s="25" t="s">
        <v>53</v>
      </c>
      <c r="F10" s="26"/>
      <c r="G10" s="24" t="str">
        <f>"Nazwa handlowa /
"&amp;C10&amp;" / 
"&amp;D10</f>
        <v>Nazwa handlowa /
Dawka / 
Postać/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9" t="s">
        <v>187</v>
      </c>
      <c r="C11" s="79" t="s">
        <v>188</v>
      </c>
      <c r="D11" s="79" t="s">
        <v>189</v>
      </c>
      <c r="E11" s="99">
        <v>3500</v>
      </c>
      <c r="F11" s="93" t="s">
        <v>56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23.25" customHeight="1">
      <c r="B13" s="135" t="s">
        <v>108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14.75390625" style="6" customWidth="1"/>
    <col min="3" max="3" width="9.125" style="6" customWidth="1"/>
    <col min="4" max="4" width="29.8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17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94</v>
      </c>
      <c r="E10" s="25" t="s">
        <v>99</v>
      </c>
      <c r="F10" s="26"/>
      <c r="G10" s="24" t="str">
        <f>"Nazwa handlowa /
"&amp;C10&amp;" / 
"&amp;D10</f>
        <v>Nazwa handlowa /
Dawka / 
Postać/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9" t="s">
        <v>190</v>
      </c>
      <c r="C11" s="79" t="s">
        <v>191</v>
      </c>
      <c r="D11" s="79" t="s">
        <v>127</v>
      </c>
      <c r="E11" s="83">
        <v>1190</v>
      </c>
      <c r="F11" s="36" t="s">
        <v>98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48" customHeight="1">
      <c r="B13" s="135" t="s">
        <v>125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0"/>
  <sheetViews>
    <sheetView showGridLines="0" zoomScale="80" zoomScaleNormal="80" zoomScaleSheetLayoutView="85" zoomScalePageLayoutView="115" workbookViewId="0" topLeftCell="A37">
      <selection activeCell="C45" sqref="C45:E45"/>
    </sheetView>
  </sheetViews>
  <sheetFormatPr defaultColWidth="9.00390625" defaultRowHeight="12.75"/>
  <cols>
    <col min="1" max="1" width="9.125" style="15" customWidth="1"/>
    <col min="2" max="2" width="6.125" style="15" customWidth="1"/>
    <col min="3" max="4" width="30.00390625" style="15" customWidth="1"/>
    <col min="5" max="5" width="50.25390625" style="14" customWidth="1"/>
    <col min="6" max="7" width="9.125" style="15" customWidth="1"/>
    <col min="8" max="8" width="31.00390625" style="15" customWidth="1"/>
    <col min="9" max="9" width="9.125" style="15" customWidth="1"/>
    <col min="10" max="10" width="36.625" style="15" customWidth="1"/>
    <col min="11" max="12" width="16.125" style="15" customWidth="1"/>
    <col min="13" max="16384" width="9.125" style="15" customWidth="1"/>
  </cols>
  <sheetData>
    <row r="1" ht="15">
      <c r="E1" s="18" t="s">
        <v>115</v>
      </c>
    </row>
    <row r="2" spans="3:5" ht="15">
      <c r="C2" s="48"/>
      <c r="D2" s="48" t="s">
        <v>50</v>
      </c>
      <c r="E2" s="48"/>
    </row>
    <row r="4" spans="3:4" ht="15">
      <c r="C4" s="15" t="s">
        <v>42</v>
      </c>
      <c r="D4" s="15" t="s">
        <v>116</v>
      </c>
    </row>
    <row r="6" spans="3:5" ht="33" customHeight="1">
      <c r="C6" s="15" t="s">
        <v>41</v>
      </c>
      <c r="D6" s="116" t="s">
        <v>117</v>
      </c>
      <c r="E6" s="116"/>
    </row>
    <row r="8" spans="3:5" ht="15">
      <c r="C8" s="49" t="s">
        <v>37</v>
      </c>
      <c r="D8" s="119"/>
      <c r="E8" s="119"/>
    </row>
    <row r="9" spans="3:5" ht="15">
      <c r="C9" s="49" t="s">
        <v>43</v>
      </c>
      <c r="D9" s="117"/>
      <c r="E9" s="118"/>
    </row>
    <row r="10" spans="3:5" ht="15">
      <c r="C10" s="49" t="s">
        <v>36</v>
      </c>
      <c r="D10" s="117"/>
      <c r="E10" s="118"/>
    </row>
    <row r="11" spans="3:5" ht="15">
      <c r="C11" s="49" t="s">
        <v>44</v>
      </c>
      <c r="D11" s="117"/>
      <c r="E11" s="118"/>
    </row>
    <row r="12" spans="3:5" ht="15">
      <c r="C12" s="49" t="s">
        <v>45</v>
      </c>
      <c r="D12" s="117"/>
      <c r="E12" s="118"/>
    </row>
    <row r="13" spans="3:5" ht="15">
      <c r="C13" s="49" t="s">
        <v>46</v>
      </c>
      <c r="D13" s="117"/>
      <c r="E13" s="118"/>
    </row>
    <row r="14" spans="3:5" ht="15">
      <c r="C14" s="49" t="s">
        <v>47</v>
      </c>
      <c r="D14" s="117"/>
      <c r="E14" s="118"/>
    </row>
    <row r="15" spans="3:5" ht="15">
      <c r="C15" s="49" t="s">
        <v>48</v>
      </c>
      <c r="D15" s="117"/>
      <c r="E15" s="118"/>
    </row>
    <row r="16" spans="3:5" ht="15">
      <c r="C16" s="49" t="s">
        <v>49</v>
      </c>
      <c r="D16" s="117"/>
      <c r="E16" s="118"/>
    </row>
    <row r="17" spans="4:5" ht="15">
      <c r="D17" s="13"/>
      <c r="E17" s="50"/>
    </row>
    <row r="18" spans="2:5" ht="15" customHeight="1">
      <c r="B18" s="15" t="s">
        <v>2</v>
      </c>
      <c r="C18" s="106" t="s">
        <v>57</v>
      </c>
      <c r="D18" s="107"/>
      <c r="E18" s="108"/>
    </row>
    <row r="19" spans="4:5" ht="15">
      <c r="D19" s="6"/>
      <c r="E19" s="8"/>
    </row>
    <row r="20" spans="3:5" ht="21" customHeight="1">
      <c r="C20" s="12" t="s">
        <v>17</v>
      </c>
      <c r="D20" s="51" t="s">
        <v>76</v>
      </c>
      <c r="E20" s="13"/>
    </row>
    <row r="21" spans="3:5" ht="15">
      <c r="C21" s="49" t="s">
        <v>24</v>
      </c>
      <c r="D21" s="52">
        <f>'część (1)'!H$6</f>
        <v>0</v>
      </c>
      <c r="E21" s="53"/>
    </row>
    <row r="22" spans="3:5" ht="15">
      <c r="C22" s="49" t="s">
        <v>25</v>
      </c>
      <c r="D22" s="52">
        <f>'część (2)'!H$6</f>
        <v>0</v>
      </c>
      <c r="E22" s="53"/>
    </row>
    <row r="23" spans="3:5" ht="15">
      <c r="C23" s="49" t="s">
        <v>26</v>
      </c>
      <c r="D23" s="52">
        <f>'część (3)'!H$6</f>
        <v>0</v>
      </c>
      <c r="E23" s="53"/>
    </row>
    <row r="24" spans="3:5" ht="15">
      <c r="C24" s="49" t="s">
        <v>27</v>
      </c>
      <c r="D24" s="52">
        <f>'część (4)'!H$6</f>
        <v>0</v>
      </c>
      <c r="E24" s="53"/>
    </row>
    <row r="25" spans="3:5" ht="15">
      <c r="C25" s="49" t="s">
        <v>28</v>
      </c>
      <c r="D25" s="52">
        <f>'część (5)'!H$6</f>
        <v>0</v>
      </c>
      <c r="E25" s="53"/>
    </row>
    <row r="26" spans="3:5" ht="15">
      <c r="C26" s="49" t="s">
        <v>29</v>
      </c>
      <c r="D26" s="52">
        <f>'część (6)'!H$6</f>
        <v>0</v>
      </c>
      <c r="E26" s="53"/>
    </row>
    <row r="27" spans="3:5" ht="15">
      <c r="C27" s="49" t="s">
        <v>30</v>
      </c>
      <c r="D27" s="52">
        <f>'część (7)'!H$6</f>
        <v>0</v>
      </c>
      <c r="E27" s="53"/>
    </row>
    <row r="28" spans="3:5" ht="15">
      <c r="C28" s="49" t="s">
        <v>31</v>
      </c>
      <c r="D28" s="52">
        <f>'część (8)'!H$6</f>
        <v>0</v>
      </c>
      <c r="E28" s="53"/>
    </row>
    <row r="29" spans="3:5" ht="15">
      <c r="C29" s="49" t="s">
        <v>84</v>
      </c>
      <c r="D29" s="52">
        <f>'część (9)'!H$6</f>
        <v>0</v>
      </c>
      <c r="E29" s="53"/>
    </row>
    <row r="30" spans="3:5" ht="15">
      <c r="C30" s="49" t="s">
        <v>85</v>
      </c>
      <c r="D30" s="52">
        <f>'część (10)'!H$6</f>
        <v>0</v>
      </c>
      <c r="E30" s="53"/>
    </row>
    <row r="31" spans="3:5" ht="15">
      <c r="C31" s="49" t="s">
        <v>86</v>
      </c>
      <c r="D31" s="52">
        <f>'część (11)'!H$6</f>
        <v>0</v>
      </c>
      <c r="E31" s="53"/>
    </row>
    <row r="32" spans="3:5" ht="15">
      <c r="C32" s="49" t="s">
        <v>87</v>
      </c>
      <c r="D32" s="52">
        <f>'część (12)'!H$6</f>
        <v>0</v>
      </c>
      <c r="E32" s="53"/>
    </row>
    <row r="33" spans="3:5" ht="15">
      <c r="C33" s="49" t="s">
        <v>88</v>
      </c>
      <c r="D33" s="52">
        <f>'część (13)'!H$6</f>
        <v>0</v>
      </c>
      <c r="E33" s="53"/>
    </row>
    <row r="34" spans="3:5" ht="15">
      <c r="C34" s="49" t="s">
        <v>89</v>
      </c>
      <c r="D34" s="52">
        <f>'część (14)'!H$6</f>
        <v>0</v>
      </c>
      <c r="E34" s="53"/>
    </row>
    <row r="35" spans="3:5" ht="15">
      <c r="C35" s="49" t="s">
        <v>90</v>
      </c>
      <c r="D35" s="52">
        <f>'część (15)'!H$6</f>
        <v>0</v>
      </c>
      <c r="E35" s="53"/>
    </row>
    <row r="36" spans="3:5" ht="15">
      <c r="C36" s="49" t="s">
        <v>91</v>
      </c>
      <c r="D36" s="52">
        <f>'część (16)'!H$6</f>
        <v>0</v>
      </c>
      <c r="E36" s="53"/>
    </row>
    <row r="37" spans="3:5" ht="15">
      <c r="C37" s="49" t="s">
        <v>92</v>
      </c>
      <c r="D37" s="52">
        <f>'część (17)'!H$6</f>
        <v>0</v>
      </c>
      <c r="E37" s="53"/>
    </row>
    <row r="38" spans="3:5" ht="15">
      <c r="C38" s="49" t="s">
        <v>93</v>
      </c>
      <c r="D38" s="52">
        <f>'część (18)'!H$6</f>
        <v>0</v>
      </c>
      <c r="E38" s="53"/>
    </row>
    <row r="39" spans="3:5" ht="15">
      <c r="C39" s="49" t="s">
        <v>101</v>
      </c>
      <c r="D39" s="52">
        <f>'część (19)'!H$6</f>
        <v>0</v>
      </c>
      <c r="E39" s="53"/>
    </row>
    <row r="40" spans="3:5" ht="15">
      <c r="C40" s="49" t="s">
        <v>102</v>
      </c>
      <c r="D40" s="52">
        <f>'część (20)'!H$6</f>
        <v>0</v>
      </c>
      <c r="E40" s="53"/>
    </row>
    <row r="41" spans="3:5" ht="15">
      <c r="C41" s="49" t="s">
        <v>103</v>
      </c>
      <c r="D41" s="52">
        <f>'część (21)'!H$6</f>
        <v>0</v>
      </c>
      <c r="E41" s="53"/>
    </row>
    <row r="42" spans="3:5" ht="15">
      <c r="C42" s="49" t="s">
        <v>118</v>
      </c>
      <c r="D42" s="52">
        <f>'część (22)'!H$6</f>
        <v>0</v>
      </c>
      <c r="E42" s="53"/>
    </row>
    <row r="43" spans="3:5" ht="15">
      <c r="C43" s="49" t="s">
        <v>119</v>
      </c>
      <c r="D43" s="52">
        <f>'część (23)'!H$6</f>
        <v>0</v>
      </c>
      <c r="E43" s="53"/>
    </row>
    <row r="44" spans="3:5" ht="15">
      <c r="C44" s="49" t="s">
        <v>120</v>
      </c>
      <c r="D44" s="52">
        <f>'część (24)'!H$6</f>
        <v>0</v>
      </c>
      <c r="E44" s="53"/>
    </row>
    <row r="45" spans="3:5" ht="36" customHeight="1">
      <c r="C45" s="104" t="s">
        <v>73</v>
      </c>
      <c r="D45" s="104"/>
      <c r="E45" s="104"/>
    </row>
    <row r="46" spans="4:5" ht="15">
      <c r="D46" s="54"/>
      <c r="E46" s="53"/>
    </row>
    <row r="47" spans="2:5" ht="34.5" customHeight="1">
      <c r="B47" s="15" t="s">
        <v>3</v>
      </c>
      <c r="C47" s="113" t="s">
        <v>58</v>
      </c>
      <c r="D47" s="113"/>
      <c r="E47" s="113"/>
    </row>
    <row r="48" spans="3:5" ht="50.25" customHeight="1">
      <c r="C48" s="102" t="s">
        <v>59</v>
      </c>
      <c r="D48" s="103"/>
      <c r="E48" s="55" t="s">
        <v>60</v>
      </c>
    </row>
    <row r="49" spans="3:5" ht="57.75" customHeight="1">
      <c r="C49" s="114" t="s">
        <v>61</v>
      </c>
      <c r="D49" s="114"/>
      <c r="E49" s="114"/>
    </row>
    <row r="50" spans="2:5" ht="31.5" customHeight="1">
      <c r="B50" s="15" t="s">
        <v>4</v>
      </c>
      <c r="C50" s="115" t="s">
        <v>62</v>
      </c>
      <c r="D50" s="115"/>
      <c r="E50" s="115"/>
    </row>
    <row r="51" spans="3:5" ht="33" customHeight="1">
      <c r="C51" s="102" t="s">
        <v>63</v>
      </c>
      <c r="D51" s="103"/>
      <c r="E51" s="55" t="s">
        <v>64</v>
      </c>
    </row>
    <row r="52" spans="3:5" ht="98.25" customHeight="1">
      <c r="C52" s="111" t="s">
        <v>82</v>
      </c>
      <c r="D52" s="111"/>
      <c r="E52" s="111"/>
    </row>
    <row r="53" spans="2:5" ht="18.75" customHeight="1">
      <c r="B53" s="15" t="s">
        <v>5</v>
      </c>
      <c r="C53" s="115" t="s">
        <v>65</v>
      </c>
      <c r="D53" s="115"/>
      <c r="E53" s="115"/>
    </row>
    <row r="54" spans="3:5" ht="94.5" customHeight="1">
      <c r="C54" s="109" t="s">
        <v>66</v>
      </c>
      <c r="D54" s="110"/>
      <c r="E54" s="55" t="s">
        <v>67</v>
      </c>
    </row>
    <row r="55" spans="3:5" ht="25.5" customHeight="1">
      <c r="C55" s="111" t="s">
        <v>68</v>
      </c>
      <c r="D55" s="112"/>
      <c r="E55" s="112"/>
    </row>
    <row r="56" spans="2:5" ht="38.25" customHeight="1">
      <c r="B56" s="15" t="s">
        <v>34</v>
      </c>
      <c r="C56" s="128" t="s">
        <v>69</v>
      </c>
      <c r="D56" s="128"/>
      <c r="E56" s="128"/>
    </row>
    <row r="57" spans="2:5" ht="23.25" customHeight="1">
      <c r="B57" s="15" t="s">
        <v>40</v>
      </c>
      <c r="C57" s="105" t="s">
        <v>70</v>
      </c>
      <c r="D57" s="104"/>
      <c r="E57" s="129"/>
    </row>
    <row r="58" spans="2:5" ht="42.75" customHeight="1">
      <c r="B58" s="15" t="s">
        <v>6</v>
      </c>
      <c r="C58" s="130" t="s">
        <v>100</v>
      </c>
      <c r="D58" s="130"/>
      <c r="E58" s="130"/>
    </row>
    <row r="59" spans="2:5" ht="68.25" customHeight="1">
      <c r="B59" s="15" t="s">
        <v>7</v>
      </c>
      <c r="C59" s="104" t="s">
        <v>254</v>
      </c>
      <c r="D59" s="104"/>
      <c r="E59" s="104"/>
    </row>
    <row r="60" spans="3:5" ht="95.25" customHeight="1">
      <c r="C60" s="106" t="s">
        <v>121</v>
      </c>
      <c r="D60" s="106"/>
      <c r="E60" s="106"/>
    </row>
    <row r="61" spans="2:5" ht="39.75" customHeight="1">
      <c r="B61" s="15" t="s">
        <v>19</v>
      </c>
      <c r="C61" s="104" t="s">
        <v>22</v>
      </c>
      <c r="D61" s="105"/>
      <c r="E61" s="105"/>
    </row>
    <row r="62" spans="2:5" s="56" customFormat="1" ht="29.25" customHeight="1">
      <c r="B62" s="15" t="s">
        <v>39</v>
      </c>
      <c r="C62" s="104" t="s">
        <v>71</v>
      </c>
      <c r="D62" s="105"/>
      <c r="E62" s="105"/>
    </row>
    <row r="63" spans="2:5" s="56" customFormat="1" ht="42" customHeight="1">
      <c r="B63" s="15" t="s">
        <v>1</v>
      </c>
      <c r="C63" s="104" t="s">
        <v>35</v>
      </c>
      <c r="D63" s="105"/>
      <c r="E63" s="105"/>
    </row>
    <row r="64" spans="2:5" ht="18" customHeight="1">
      <c r="B64" s="15" t="s">
        <v>0</v>
      </c>
      <c r="C64" s="57" t="s">
        <v>8</v>
      </c>
      <c r="D64" s="57"/>
      <c r="E64" s="58"/>
    </row>
    <row r="65" spans="3:5" ht="18" customHeight="1">
      <c r="C65" s="6"/>
      <c r="D65" s="6"/>
      <c r="E65" s="18"/>
    </row>
    <row r="66" spans="3:5" ht="18" customHeight="1">
      <c r="C66" s="124" t="s">
        <v>20</v>
      </c>
      <c r="D66" s="125"/>
      <c r="E66" s="126"/>
    </row>
    <row r="67" spans="3:5" ht="18" customHeight="1">
      <c r="C67" s="124" t="s">
        <v>9</v>
      </c>
      <c r="D67" s="126"/>
      <c r="E67" s="49" t="s">
        <v>10</v>
      </c>
    </row>
    <row r="68" spans="3:5" ht="18" customHeight="1">
      <c r="C68" s="122"/>
      <c r="D68" s="123"/>
      <c r="E68" s="49"/>
    </row>
    <row r="69" spans="3:5" ht="18" customHeight="1">
      <c r="C69" s="122"/>
      <c r="D69" s="123"/>
      <c r="E69" s="49"/>
    </row>
    <row r="70" spans="3:5" ht="18" customHeight="1">
      <c r="C70" s="59" t="s">
        <v>11</v>
      </c>
      <c r="D70" s="59"/>
      <c r="E70" s="18"/>
    </row>
    <row r="71" spans="3:5" ht="18" customHeight="1">
      <c r="C71" s="124" t="s">
        <v>21</v>
      </c>
      <c r="D71" s="125"/>
      <c r="E71" s="126"/>
    </row>
    <row r="72" spans="3:5" ht="18" customHeight="1">
      <c r="C72" s="60" t="s">
        <v>9</v>
      </c>
      <c r="D72" s="61" t="s">
        <v>10</v>
      </c>
      <c r="E72" s="62" t="s">
        <v>12</v>
      </c>
    </row>
    <row r="73" spans="3:5" ht="18" customHeight="1">
      <c r="C73" s="63"/>
      <c r="D73" s="61"/>
      <c r="E73" s="64"/>
    </row>
    <row r="74" spans="3:5" ht="18" customHeight="1">
      <c r="C74" s="63"/>
      <c r="D74" s="61"/>
      <c r="E74" s="64"/>
    </row>
    <row r="75" spans="3:5" ht="18" customHeight="1">
      <c r="C75" s="59"/>
      <c r="D75" s="59"/>
      <c r="E75" s="18"/>
    </row>
    <row r="76" spans="3:5" ht="18" customHeight="1">
      <c r="C76" s="124" t="s">
        <v>23</v>
      </c>
      <c r="D76" s="125"/>
      <c r="E76" s="126"/>
    </row>
    <row r="77" spans="3:5" ht="18" customHeight="1">
      <c r="C77" s="127" t="s">
        <v>13</v>
      </c>
      <c r="D77" s="127"/>
      <c r="E77" s="49" t="s">
        <v>72</v>
      </c>
    </row>
    <row r="78" spans="3:5" ht="18" customHeight="1">
      <c r="C78" s="120"/>
      <c r="D78" s="120"/>
      <c r="E78" s="49"/>
    </row>
    <row r="79" ht="34.5" customHeight="1"/>
    <row r="80" spans="3:5" ht="21" customHeight="1">
      <c r="C80" s="121"/>
      <c r="D80" s="108"/>
      <c r="E80" s="108"/>
    </row>
  </sheetData>
  <sheetProtection/>
  <mergeCells count="38">
    <mergeCell ref="C67:D67"/>
    <mergeCell ref="C66:E66"/>
    <mergeCell ref="C63:E63"/>
    <mergeCell ref="C56:E56"/>
    <mergeCell ref="C57:E57"/>
    <mergeCell ref="C58:E58"/>
    <mergeCell ref="C61:E61"/>
    <mergeCell ref="C60:E60"/>
    <mergeCell ref="D12:E12"/>
    <mergeCell ref="C78:D78"/>
    <mergeCell ref="C80:E80"/>
    <mergeCell ref="C68:D68"/>
    <mergeCell ref="C69:D69"/>
    <mergeCell ref="C71:E71"/>
    <mergeCell ref="C76:E76"/>
    <mergeCell ref="C77:D77"/>
    <mergeCell ref="C52:E52"/>
    <mergeCell ref="C53:E53"/>
    <mergeCell ref="C50:E50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C51:D51"/>
    <mergeCell ref="C59:E59"/>
    <mergeCell ref="C62:E62"/>
    <mergeCell ref="C18:E18"/>
    <mergeCell ref="C54:D54"/>
    <mergeCell ref="C55:E55"/>
    <mergeCell ref="C47:E47"/>
    <mergeCell ref="C48:D48"/>
    <mergeCell ref="C45:E45"/>
    <mergeCell ref="C49:E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90" zoomScaleNormal="90" zoomScalePageLayoutView="80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18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79" t="s">
        <v>192</v>
      </c>
      <c r="C11" s="79" t="s">
        <v>193</v>
      </c>
      <c r="D11" s="79" t="s">
        <v>194</v>
      </c>
      <c r="E11" s="84">
        <v>1260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39" t="s">
        <v>3</v>
      </c>
      <c r="B12" s="79" t="s">
        <v>192</v>
      </c>
      <c r="C12" s="79" t="s">
        <v>195</v>
      </c>
      <c r="D12" s="79" t="s">
        <v>194</v>
      </c>
      <c r="E12" s="84">
        <v>6300</v>
      </c>
      <c r="F12" s="36" t="s">
        <v>98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4" spans="2:6" ht="50.25" customHeight="1">
      <c r="B14" s="135" t="s">
        <v>125</v>
      </c>
      <c r="C14" s="136"/>
      <c r="D14" s="136"/>
      <c r="E14" s="136"/>
      <c r="F14" s="136"/>
    </row>
    <row r="15" spans="2:6" ht="15">
      <c r="B15" s="135" t="s">
        <v>97</v>
      </c>
      <c r="C15" s="136"/>
      <c r="D15" s="136"/>
      <c r="E15" s="136"/>
      <c r="F15" s="136"/>
    </row>
    <row r="16" spans="7:14" ht="19.5" customHeight="1">
      <c r="G16" s="31"/>
      <c r="H16" s="31"/>
      <c r="I16" s="31"/>
      <c r="J16" s="31"/>
      <c r="K16" s="31"/>
      <c r="L16" s="31"/>
      <c r="M16" s="31"/>
      <c r="N16" s="31"/>
    </row>
    <row r="17" spans="2:6" ht="30.75" customHeight="1">
      <c r="B17" s="131" t="s">
        <v>73</v>
      </c>
      <c r="C17" s="132"/>
      <c r="D17" s="132"/>
      <c r="E17" s="132"/>
      <c r="F17" s="132"/>
    </row>
    <row r="22" ht="15">
      <c r="B22" s="32"/>
    </row>
  </sheetData>
  <sheetProtection/>
  <mergeCells count="5">
    <mergeCell ref="G2:I2"/>
    <mergeCell ref="H6:I6"/>
    <mergeCell ref="B14:F14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zoomScale="90" zoomScaleNormal="90" zoomScalePageLayoutView="80" workbookViewId="0" topLeftCell="A1">
      <selection activeCell="A11" sqref="A11:F13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19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SUM(N11:N13)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85" t="s">
        <v>196</v>
      </c>
      <c r="C11" s="85" t="s">
        <v>197</v>
      </c>
      <c r="D11" s="85" t="s">
        <v>198</v>
      </c>
      <c r="E11" s="86">
        <v>40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39" t="s">
        <v>3</v>
      </c>
      <c r="B12" s="85" t="s">
        <v>196</v>
      </c>
      <c r="C12" s="85" t="s">
        <v>105</v>
      </c>
      <c r="D12" s="85" t="s">
        <v>198</v>
      </c>
      <c r="E12" s="87">
        <v>130</v>
      </c>
      <c r="F12" s="36" t="s">
        <v>98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3" spans="1:14" ht="45">
      <c r="A13" s="39" t="s">
        <v>4</v>
      </c>
      <c r="B13" s="85" t="s">
        <v>196</v>
      </c>
      <c r="C13" s="85" t="s">
        <v>199</v>
      </c>
      <c r="D13" s="85" t="s">
        <v>198</v>
      </c>
      <c r="E13" s="87">
        <v>360</v>
      </c>
      <c r="F13" s="36" t="s">
        <v>98</v>
      </c>
      <c r="G13" s="28" t="s">
        <v>55</v>
      </c>
      <c r="H13" s="28"/>
      <c r="I13" s="28"/>
      <c r="J13" s="29"/>
      <c r="K13" s="28"/>
      <c r="L13" s="28"/>
      <c r="M13" s="28"/>
      <c r="N13" s="30">
        <f>ROUND(L13*ROUND(M13,2),2)</f>
        <v>0</v>
      </c>
    </row>
    <row r="15" spans="2:6" ht="50.25" customHeight="1">
      <c r="B15" s="135" t="s">
        <v>125</v>
      </c>
      <c r="C15" s="136"/>
      <c r="D15" s="136"/>
      <c r="E15" s="136"/>
      <c r="F15" s="136"/>
    </row>
    <row r="16" spans="2:6" ht="15">
      <c r="B16" s="135" t="s">
        <v>97</v>
      </c>
      <c r="C16" s="136"/>
      <c r="D16" s="136"/>
      <c r="E16" s="136"/>
      <c r="F16" s="136"/>
    </row>
    <row r="17" spans="7:14" ht="19.5" customHeight="1">
      <c r="G17" s="31"/>
      <c r="H17" s="31"/>
      <c r="I17" s="31"/>
      <c r="J17" s="31"/>
      <c r="K17" s="31"/>
      <c r="L17" s="31"/>
      <c r="M17" s="31"/>
      <c r="N17" s="31"/>
    </row>
    <row r="18" spans="2:6" ht="30.75" customHeight="1">
      <c r="B18" s="131" t="s">
        <v>73</v>
      </c>
      <c r="C18" s="132"/>
      <c r="D18" s="132"/>
      <c r="E18" s="132"/>
      <c r="F18" s="132"/>
    </row>
    <row r="23" ht="15">
      <c r="B23" s="32"/>
    </row>
  </sheetData>
  <sheetProtection/>
  <mergeCells count="5">
    <mergeCell ref="G2:I2"/>
    <mergeCell ref="H6:I6"/>
    <mergeCell ref="B15:F15"/>
    <mergeCell ref="B16:F1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tabSelected="1" zoomScale="90" zoomScaleNormal="90" zoomScalePageLayoutView="80" workbookViewId="0" topLeftCell="A1">
      <selection activeCell="G18" sqref="G18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20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SUM(N11:N15)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88" t="s">
        <v>200</v>
      </c>
      <c r="C11" s="88" t="s">
        <v>114</v>
      </c>
      <c r="D11" s="88" t="s">
        <v>201</v>
      </c>
      <c r="E11" s="89">
        <v>15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39" t="s">
        <v>3</v>
      </c>
      <c r="B12" s="88" t="s">
        <v>200</v>
      </c>
      <c r="C12" s="88" t="s">
        <v>197</v>
      </c>
      <c r="D12" s="88" t="s">
        <v>202</v>
      </c>
      <c r="E12" s="89">
        <v>15</v>
      </c>
      <c r="F12" s="36" t="s">
        <v>98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3" spans="1:14" ht="45">
      <c r="A13" s="39" t="s">
        <v>4</v>
      </c>
      <c r="B13" s="88" t="s">
        <v>200</v>
      </c>
      <c r="C13" s="88" t="s">
        <v>105</v>
      </c>
      <c r="D13" s="88" t="s">
        <v>203</v>
      </c>
      <c r="E13" s="89">
        <v>80</v>
      </c>
      <c r="F13" s="36" t="s">
        <v>98</v>
      </c>
      <c r="G13" s="28" t="s">
        <v>55</v>
      </c>
      <c r="H13" s="28"/>
      <c r="I13" s="28"/>
      <c r="J13" s="29"/>
      <c r="K13" s="28"/>
      <c r="L13" s="28"/>
      <c r="M13" s="28"/>
      <c r="N13" s="30">
        <f>ROUND(L13*ROUND(M13,2),2)</f>
        <v>0</v>
      </c>
    </row>
    <row r="14" spans="1:14" ht="45">
      <c r="A14" s="39" t="s">
        <v>5</v>
      </c>
      <c r="B14" s="88" t="s">
        <v>200</v>
      </c>
      <c r="C14" s="88" t="s">
        <v>105</v>
      </c>
      <c r="D14" s="88" t="s">
        <v>204</v>
      </c>
      <c r="E14" s="89">
        <v>90</v>
      </c>
      <c r="F14" s="36" t="s">
        <v>98</v>
      </c>
      <c r="G14" s="28" t="s">
        <v>55</v>
      </c>
      <c r="H14" s="28"/>
      <c r="I14" s="28"/>
      <c r="J14" s="29"/>
      <c r="K14" s="28"/>
      <c r="L14" s="28"/>
      <c r="M14" s="28"/>
      <c r="N14" s="30">
        <f>ROUND(L14*ROUND(M14,2),2)</f>
        <v>0</v>
      </c>
    </row>
    <row r="15" spans="1:14" ht="45">
      <c r="A15" s="39" t="s">
        <v>34</v>
      </c>
      <c r="B15" s="88" t="s">
        <v>200</v>
      </c>
      <c r="C15" s="88" t="s">
        <v>105</v>
      </c>
      <c r="D15" s="88" t="s">
        <v>205</v>
      </c>
      <c r="E15" s="89">
        <v>720</v>
      </c>
      <c r="F15" s="36" t="s">
        <v>98</v>
      </c>
      <c r="G15" s="28" t="s">
        <v>55</v>
      </c>
      <c r="H15" s="28"/>
      <c r="I15" s="28"/>
      <c r="J15" s="29"/>
      <c r="K15" s="28"/>
      <c r="L15" s="28"/>
      <c r="M15" s="28"/>
      <c r="N15" s="30">
        <f>ROUND(L15*ROUND(M15,2),2)</f>
        <v>0</v>
      </c>
    </row>
    <row r="17" spans="2:6" ht="50.25" customHeight="1">
      <c r="B17" s="135" t="s">
        <v>206</v>
      </c>
      <c r="C17" s="136"/>
      <c r="D17" s="136"/>
      <c r="E17" s="136"/>
      <c r="F17" s="136"/>
    </row>
    <row r="18" spans="2:6" ht="15">
      <c r="B18" s="135" t="s">
        <v>97</v>
      </c>
      <c r="C18" s="136"/>
      <c r="D18" s="136"/>
      <c r="E18" s="136"/>
      <c r="F18" s="136"/>
    </row>
    <row r="19" spans="7:14" ht="19.5" customHeight="1">
      <c r="G19" s="31"/>
      <c r="H19" s="31"/>
      <c r="I19" s="31"/>
      <c r="J19" s="31"/>
      <c r="K19" s="31"/>
      <c r="L19" s="31"/>
      <c r="M19" s="31"/>
      <c r="N19" s="31"/>
    </row>
    <row r="20" spans="2:6" ht="30.75" customHeight="1">
      <c r="B20" s="131" t="s">
        <v>73</v>
      </c>
      <c r="C20" s="132"/>
      <c r="D20" s="132"/>
      <c r="E20" s="132"/>
      <c r="F20" s="132"/>
    </row>
    <row r="25" ht="15">
      <c r="B25" s="32"/>
    </row>
  </sheetData>
  <sheetProtection/>
  <mergeCells count="5">
    <mergeCell ref="G2:I2"/>
    <mergeCell ref="H6:I6"/>
    <mergeCell ref="B17:F17"/>
    <mergeCell ref="B18:F18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90" zoomScaleNormal="90" zoomScalePageLayoutView="80" workbookViewId="0" topLeftCell="A4">
      <selection activeCell="A11" sqref="A11:F12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21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60">
      <c r="A11" s="39" t="s">
        <v>2</v>
      </c>
      <c r="B11" s="90" t="s">
        <v>207</v>
      </c>
      <c r="C11" s="90" t="s">
        <v>163</v>
      </c>
      <c r="D11" s="90" t="s">
        <v>208</v>
      </c>
      <c r="E11" s="91">
        <v>300</v>
      </c>
      <c r="F11" s="100" t="s">
        <v>138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60">
      <c r="A12" s="39" t="s">
        <v>3</v>
      </c>
      <c r="B12" s="101" t="s">
        <v>207</v>
      </c>
      <c r="C12" s="90" t="s">
        <v>165</v>
      </c>
      <c r="D12" s="90" t="s">
        <v>208</v>
      </c>
      <c r="E12" s="91">
        <v>300</v>
      </c>
      <c r="F12" s="100" t="s">
        <v>138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4" spans="2:6" ht="20.25" customHeight="1">
      <c r="B14" s="135" t="s">
        <v>209</v>
      </c>
      <c r="C14" s="136"/>
      <c r="D14" s="136"/>
      <c r="E14" s="136"/>
      <c r="F14" s="136"/>
    </row>
    <row r="15" spans="2:6" ht="32.25" customHeight="1">
      <c r="B15" s="135" t="s">
        <v>210</v>
      </c>
      <c r="C15" s="136"/>
      <c r="D15" s="136"/>
      <c r="E15" s="136"/>
      <c r="F15" s="136"/>
    </row>
    <row r="16" spans="2:14" ht="39.75" customHeight="1">
      <c r="B16" s="135" t="s">
        <v>211</v>
      </c>
      <c r="C16" s="136"/>
      <c r="D16" s="136"/>
      <c r="E16" s="136"/>
      <c r="F16" s="136"/>
      <c r="G16" s="31"/>
      <c r="H16" s="31"/>
      <c r="I16" s="31"/>
      <c r="J16" s="31"/>
      <c r="K16" s="31"/>
      <c r="L16" s="31"/>
      <c r="M16" s="31"/>
      <c r="N16" s="31"/>
    </row>
    <row r="17" ht="30.75" customHeight="1"/>
    <row r="18" spans="2:6" ht="35.25" customHeight="1">
      <c r="B18" s="131" t="s">
        <v>73</v>
      </c>
      <c r="C18" s="132"/>
      <c r="D18" s="132"/>
      <c r="E18" s="132"/>
      <c r="F18" s="132"/>
    </row>
    <row r="22" ht="15">
      <c r="B22" s="32"/>
    </row>
  </sheetData>
  <sheetProtection/>
  <mergeCells count="6">
    <mergeCell ref="G2:I2"/>
    <mergeCell ref="H6:I6"/>
    <mergeCell ref="B14:F14"/>
    <mergeCell ref="B15:F15"/>
    <mergeCell ref="B18:F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0" workbookViewId="0" topLeftCell="A10">
      <selection activeCell="A11" sqref="A11:F11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22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231</v>
      </c>
      <c r="M10" s="27" t="s">
        <v>232</v>
      </c>
      <c r="N10" s="24" t="s">
        <v>222</v>
      </c>
    </row>
    <row r="11" spans="1:14" ht="300">
      <c r="A11" s="39" t="s">
        <v>2</v>
      </c>
      <c r="B11" s="88" t="s">
        <v>212</v>
      </c>
      <c r="C11" s="88" t="s">
        <v>213</v>
      </c>
      <c r="D11" s="88" t="s">
        <v>258</v>
      </c>
      <c r="E11" s="92">
        <v>4000</v>
      </c>
      <c r="F11" s="36" t="s">
        <v>214</v>
      </c>
      <c r="G11" s="28" t="s">
        <v>220</v>
      </c>
      <c r="H11" s="28"/>
      <c r="I11" s="28"/>
      <c r="J11" s="29" t="s">
        <v>221</v>
      </c>
      <c r="K11" s="28"/>
      <c r="L11" s="28"/>
      <c r="M11" s="28"/>
      <c r="N11" s="30">
        <f>ROUND(L11*ROUND(M11,2),2)</f>
        <v>0</v>
      </c>
    </row>
    <row r="13" spans="2:6" ht="50.25" customHeight="1">
      <c r="B13" s="135" t="s">
        <v>215</v>
      </c>
      <c r="C13" s="136"/>
      <c r="D13" s="136"/>
      <c r="E13" s="136"/>
      <c r="F13" s="136"/>
    </row>
    <row r="14" spans="2:6" ht="65.25" customHeight="1">
      <c r="B14" s="135" t="s">
        <v>216</v>
      </c>
      <c r="C14" s="136"/>
      <c r="D14" s="136"/>
      <c r="E14" s="136"/>
      <c r="F14" s="136"/>
    </row>
    <row r="15" spans="2:6" ht="30.75" customHeight="1">
      <c r="B15" s="135" t="s">
        <v>253</v>
      </c>
      <c r="C15" s="136"/>
      <c r="D15" s="136"/>
      <c r="E15" s="136"/>
      <c r="F15" s="136"/>
    </row>
    <row r="17" spans="2:8" ht="53.25" customHeight="1">
      <c r="B17" s="141" t="s">
        <v>217</v>
      </c>
      <c r="C17" s="141"/>
      <c r="D17" s="141"/>
      <c r="E17" s="141"/>
      <c r="F17" s="141"/>
      <c r="G17" s="141" t="s">
        <v>218</v>
      </c>
      <c r="H17" s="141"/>
    </row>
    <row r="18" spans="2:8" ht="200.25" customHeight="1">
      <c r="B18" s="139" t="s">
        <v>255</v>
      </c>
      <c r="C18" s="140"/>
      <c r="D18" s="140"/>
      <c r="E18" s="140"/>
      <c r="F18" s="140"/>
      <c r="G18" s="120" t="s">
        <v>219</v>
      </c>
      <c r="H18" s="120"/>
    </row>
    <row r="19" ht="15">
      <c r="B19" s="32"/>
    </row>
    <row r="20" spans="2:6" ht="34.5" customHeight="1">
      <c r="B20" s="131" t="s">
        <v>73</v>
      </c>
      <c r="C20" s="131"/>
      <c r="D20" s="131"/>
      <c r="E20" s="131"/>
      <c r="F20" s="131"/>
    </row>
  </sheetData>
  <sheetProtection/>
  <mergeCells count="10">
    <mergeCell ref="G2:I2"/>
    <mergeCell ref="H6:I6"/>
    <mergeCell ref="B13:F13"/>
    <mergeCell ref="B14:F14"/>
    <mergeCell ref="B20:F20"/>
    <mergeCell ref="B15:F15"/>
    <mergeCell ref="B18:F18"/>
    <mergeCell ref="B17:F17"/>
    <mergeCell ref="G17:H17"/>
    <mergeCell ref="G18:H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90" zoomScaleNormal="90" zoomScalePageLayoutView="80" workbookViewId="0" topLeftCell="A1">
      <selection activeCell="G21" sqref="G21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23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87" t="s">
        <v>223</v>
      </c>
      <c r="C11" s="87" t="s">
        <v>111</v>
      </c>
      <c r="D11" s="94" t="s">
        <v>224</v>
      </c>
      <c r="E11" s="87">
        <v>100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39" t="s">
        <v>3</v>
      </c>
      <c r="B12" s="87" t="s">
        <v>223</v>
      </c>
      <c r="C12" s="87" t="s">
        <v>104</v>
      </c>
      <c r="D12" s="94" t="s">
        <v>224</v>
      </c>
      <c r="E12" s="87">
        <v>480</v>
      </c>
      <c r="F12" s="36" t="s">
        <v>98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4" spans="2:6" ht="50.25" customHeight="1">
      <c r="B14" s="135" t="s">
        <v>125</v>
      </c>
      <c r="C14" s="136"/>
      <c r="D14" s="136"/>
      <c r="E14" s="136"/>
      <c r="F14" s="136"/>
    </row>
    <row r="15" spans="2:6" ht="15">
      <c r="B15" s="135" t="s">
        <v>97</v>
      </c>
      <c r="C15" s="136"/>
      <c r="D15" s="136"/>
      <c r="E15" s="136"/>
      <c r="F15" s="136"/>
    </row>
    <row r="16" spans="7:14" ht="19.5" customHeight="1">
      <c r="G16" s="31"/>
      <c r="H16" s="31"/>
      <c r="I16" s="31"/>
      <c r="J16" s="31"/>
      <c r="K16" s="31"/>
      <c r="L16" s="31"/>
      <c r="M16" s="31"/>
      <c r="N16" s="31"/>
    </row>
    <row r="17" spans="2:6" ht="30.75" customHeight="1">
      <c r="B17" s="131" t="s">
        <v>73</v>
      </c>
      <c r="C17" s="132"/>
      <c r="D17" s="132"/>
      <c r="E17" s="132"/>
      <c r="F17" s="132"/>
    </row>
    <row r="22" ht="15">
      <c r="B22" s="32"/>
    </row>
  </sheetData>
  <sheetProtection/>
  <mergeCells count="5">
    <mergeCell ref="G2:I2"/>
    <mergeCell ref="H6:I6"/>
    <mergeCell ref="B14:F14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0"/>
  <sheetViews>
    <sheetView showGridLines="0" zoomScale="90" zoomScaleNormal="90" zoomScalePageLayoutView="80" workbookViewId="0" topLeftCell="A16">
      <selection activeCell="A18" sqref="A18:F20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24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SUM(N11:N20)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229</v>
      </c>
      <c r="M10" s="27" t="s">
        <v>230</v>
      </c>
      <c r="N10" s="24" t="s">
        <v>222</v>
      </c>
    </row>
    <row r="11" spans="1:14" ht="305.25" customHeight="1">
      <c r="A11" s="39" t="s">
        <v>2</v>
      </c>
      <c r="B11" s="79" t="s">
        <v>225</v>
      </c>
      <c r="C11" s="79" t="s">
        <v>226</v>
      </c>
      <c r="D11" s="79" t="s">
        <v>227</v>
      </c>
      <c r="E11" s="95">
        <v>15000</v>
      </c>
      <c r="F11" s="36" t="s">
        <v>228</v>
      </c>
      <c r="G11" s="28" t="s">
        <v>233</v>
      </c>
      <c r="H11" s="28"/>
      <c r="I11" s="28"/>
      <c r="J11" s="29" t="s">
        <v>234</v>
      </c>
      <c r="K11" s="28"/>
      <c r="L11" s="28"/>
      <c r="M11" s="28"/>
      <c r="N11" s="30">
        <f>ROUND(L11*ROUND(M11,2),2)</f>
        <v>0</v>
      </c>
    </row>
    <row r="12" spans="1:14" s="11" customFormat="1" ht="69.75" customHeight="1">
      <c r="A12" s="24" t="s">
        <v>38</v>
      </c>
      <c r="B12" s="145" t="s">
        <v>243</v>
      </c>
      <c r="C12" s="146"/>
      <c r="D12" s="147"/>
      <c r="E12" s="25" t="s">
        <v>53</v>
      </c>
      <c r="F12" s="26"/>
      <c r="G12" s="24" t="s">
        <v>247</v>
      </c>
      <c r="H12" s="24" t="s">
        <v>248</v>
      </c>
      <c r="I12" s="24" t="str">
        <f>B12</f>
        <v>Opis</v>
      </c>
      <c r="J12" s="24" t="s">
        <v>81</v>
      </c>
      <c r="K12" s="24" t="s">
        <v>32</v>
      </c>
      <c r="L12" s="24" t="s">
        <v>33</v>
      </c>
      <c r="M12" s="27" t="s">
        <v>75</v>
      </c>
      <c r="N12" s="24" t="s">
        <v>222</v>
      </c>
    </row>
    <row r="13" spans="1:14" ht="50.25" customHeight="1">
      <c r="A13" s="39" t="s">
        <v>3</v>
      </c>
      <c r="B13" s="148" t="s">
        <v>235</v>
      </c>
      <c r="C13" s="149"/>
      <c r="D13" s="150"/>
      <c r="E13" s="95">
        <v>6000</v>
      </c>
      <c r="F13" s="36" t="s">
        <v>56</v>
      </c>
      <c r="G13" s="28" t="s">
        <v>245</v>
      </c>
      <c r="H13" s="28"/>
      <c r="I13" s="28"/>
      <c r="J13" s="29"/>
      <c r="K13" s="28"/>
      <c r="L13" s="28"/>
      <c r="M13" s="28"/>
      <c r="N13" s="30">
        <f aca="true" t="shared" si="0" ref="N13:N20">ROUND(L13*ROUND(M13,2),2)</f>
        <v>0</v>
      </c>
    </row>
    <row r="14" spans="1:14" ht="50.25" customHeight="1">
      <c r="A14" s="39" t="s">
        <v>4</v>
      </c>
      <c r="B14" s="148" t="s">
        <v>236</v>
      </c>
      <c r="C14" s="149"/>
      <c r="D14" s="150"/>
      <c r="E14" s="95">
        <v>1500</v>
      </c>
      <c r="F14" s="36" t="s">
        <v>56</v>
      </c>
      <c r="G14" s="28" t="s">
        <v>245</v>
      </c>
      <c r="H14" s="28"/>
      <c r="I14" s="28"/>
      <c r="J14" s="29"/>
      <c r="K14" s="28"/>
      <c r="L14" s="28"/>
      <c r="M14" s="28"/>
      <c r="N14" s="30">
        <f t="shared" si="0"/>
        <v>0</v>
      </c>
    </row>
    <row r="15" spans="1:14" ht="50.25" customHeight="1">
      <c r="A15" s="39" t="s">
        <v>5</v>
      </c>
      <c r="B15" s="148" t="s">
        <v>237</v>
      </c>
      <c r="C15" s="149"/>
      <c r="D15" s="150"/>
      <c r="E15" s="95">
        <v>1500</v>
      </c>
      <c r="F15" s="36" t="s">
        <v>56</v>
      </c>
      <c r="G15" s="28" t="s">
        <v>245</v>
      </c>
      <c r="H15" s="28"/>
      <c r="I15" s="28"/>
      <c r="J15" s="29"/>
      <c r="K15" s="28"/>
      <c r="L15" s="28"/>
      <c r="M15" s="28"/>
      <c r="N15" s="30">
        <f t="shared" si="0"/>
        <v>0</v>
      </c>
    </row>
    <row r="16" spans="1:14" ht="57.75" customHeight="1">
      <c r="A16" s="39" t="s">
        <v>34</v>
      </c>
      <c r="B16" s="148" t="s">
        <v>238</v>
      </c>
      <c r="C16" s="149"/>
      <c r="D16" s="150"/>
      <c r="E16" s="95">
        <v>6000</v>
      </c>
      <c r="F16" s="36" t="s">
        <v>56</v>
      </c>
      <c r="G16" s="28" t="s">
        <v>245</v>
      </c>
      <c r="H16" s="28"/>
      <c r="I16" s="28"/>
      <c r="J16" s="29"/>
      <c r="K16" s="28"/>
      <c r="L16" s="28"/>
      <c r="M16" s="28"/>
      <c r="N16" s="30">
        <f t="shared" si="0"/>
        <v>0</v>
      </c>
    </row>
    <row r="17" spans="1:14" ht="255">
      <c r="A17" s="39" t="s">
        <v>40</v>
      </c>
      <c r="B17" s="148" t="s">
        <v>239</v>
      </c>
      <c r="C17" s="150"/>
      <c r="D17" s="96" t="s">
        <v>244</v>
      </c>
      <c r="E17" s="95">
        <v>2400</v>
      </c>
      <c r="F17" s="36" t="s">
        <v>56</v>
      </c>
      <c r="G17" s="28" t="s">
        <v>246</v>
      </c>
      <c r="H17" s="28"/>
      <c r="I17" s="28"/>
      <c r="J17" s="29"/>
      <c r="K17" s="28"/>
      <c r="L17" s="28"/>
      <c r="M17" s="28"/>
      <c r="N17" s="30">
        <f t="shared" si="0"/>
        <v>0</v>
      </c>
    </row>
    <row r="18" spans="1:14" ht="45" customHeight="1">
      <c r="A18" s="39" t="s">
        <v>6</v>
      </c>
      <c r="B18" s="148" t="s">
        <v>240</v>
      </c>
      <c r="C18" s="149"/>
      <c r="D18" s="150"/>
      <c r="E18" s="95">
        <v>4500</v>
      </c>
      <c r="F18" s="36" t="s">
        <v>56</v>
      </c>
      <c r="G18" s="28" t="s">
        <v>245</v>
      </c>
      <c r="H18" s="28"/>
      <c r="I18" s="28"/>
      <c r="J18" s="29"/>
      <c r="K18" s="28"/>
      <c r="L18" s="28"/>
      <c r="M18" s="28"/>
      <c r="N18" s="30">
        <f t="shared" si="0"/>
        <v>0</v>
      </c>
    </row>
    <row r="19" spans="1:14" ht="42.75" customHeight="1">
      <c r="A19" s="39" t="s">
        <v>7</v>
      </c>
      <c r="B19" s="148" t="s">
        <v>241</v>
      </c>
      <c r="C19" s="149"/>
      <c r="D19" s="150"/>
      <c r="E19" s="95">
        <v>4500</v>
      </c>
      <c r="F19" s="36" t="s">
        <v>56</v>
      </c>
      <c r="G19" s="28" t="s">
        <v>245</v>
      </c>
      <c r="H19" s="28"/>
      <c r="I19" s="28"/>
      <c r="J19" s="29"/>
      <c r="K19" s="28"/>
      <c r="L19" s="28"/>
      <c r="M19" s="28"/>
      <c r="N19" s="30">
        <f t="shared" si="0"/>
        <v>0</v>
      </c>
    </row>
    <row r="20" spans="1:14" ht="53.25" customHeight="1">
      <c r="A20" s="39" t="s">
        <v>19</v>
      </c>
      <c r="B20" s="148" t="s">
        <v>242</v>
      </c>
      <c r="C20" s="149"/>
      <c r="D20" s="150"/>
      <c r="E20" s="95">
        <v>18000</v>
      </c>
      <c r="F20" s="36" t="s">
        <v>56</v>
      </c>
      <c r="G20" s="28" t="s">
        <v>245</v>
      </c>
      <c r="H20" s="28"/>
      <c r="I20" s="28"/>
      <c r="J20" s="29"/>
      <c r="K20" s="28"/>
      <c r="L20" s="28"/>
      <c r="M20" s="28"/>
      <c r="N20" s="30">
        <f t="shared" si="0"/>
        <v>0</v>
      </c>
    </row>
    <row r="21" ht="15">
      <c r="E21" s="97"/>
    </row>
    <row r="22" ht="15">
      <c r="E22" s="6"/>
    </row>
    <row r="23" spans="2:6" ht="84.75" customHeight="1">
      <c r="B23" s="142" t="s">
        <v>249</v>
      </c>
      <c r="C23" s="143"/>
      <c r="D23" s="143"/>
      <c r="E23" s="143"/>
      <c r="F23" s="144"/>
    </row>
    <row r="24" spans="2:6" ht="96" customHeight="1">
      <c r="B24" s="135" t="s">
        <v>250</v>
      </c>
      <c r="C24" s="136"/>
      <c r="D24" s="136"/>
      <c r="E24" s="136"/>
      <c r="F24" s="136"/>
    </row>
    <row r="25" spans="2:6" ht="31.5" customHeight="1">
      <c r="B25" s="135" t="s">
        <v>251</v>
      </c>
      <c r="C25" s="136"/>
      <c r="D25" s="136"/>
      <c r="E25" s="136"/>
      <c r="F25" s="136"/>
    </row>
    <row r="27" spans="2:8" ht="32.25" customHeight="1">
      <c r="B27" s="141" t="s">
        <v>252</v>
      </c>
      <c r="C27" s="141"/>
      <c r="D27" s="141"/>
      <c r="E27" s="141"/>
      <c r="F27" s="141"/>
      <c r="G27" s="141" t="s">
        <v>218</v>
      </c>
      <c r="H27" s="141"/>
    </row>
    <row r="28" spans="2:8" ht="170.25" customHeight="1">
      <c r="B28" s="139" t="s">
        <v>256</v>
      </c>
      <c r="C28" s="140"/>
      <c r="D28" s="140"/>
      <c r="E28" s="140"/>
      <c r="F28" s="140"/>
      <c r="G28" s="120" t="s">
        <v>219</v>
      </c>
      <c r="H28" s="120"/>
    </row>
    <row r="30" spans="2:6" ht="36.75" customHeight="1">
      <c r="B30" s="131" t="s">
        <v>73</v>
      </c>
      <c r="C30" s="132"/>
      <c r="D30" s="132"/>
      <c r="E30" s="132"/>
      <c r="F30" s="132"/>
    </row>
  </sheetData>
  <sheetProtection/>
  <mergeCells count="19">
    <mergeCell ref="B28:F28"/>
    <mergeCell ref="G27:H27"/>
    <mergeCell ref="G28:H28"/>
    <mergeCell ref="B14:D14"/>
    <mergeCell ref="B15:D15"/>
    <mergeCell ref="B16:D16"/>
    <mergeCell ref="B17:C17"/>
    <mergeCell ref="B18:D18"/>
    <mergeCell ref="B19:D19"/>
    <mergeCell ref="G2:I2"/>
    <mergeCell ref="H6:I6"/>
    <mergeCell ref="B23:F23"/>
    <mergeCell ref="B24:F24"/>
    <mergeCell ref="B30:F30"/>
    <mergeCell ref="B25:F25"/>
    <mergeCell ref="B12:D12"/>
    <mergeCell ref="B13:D13"/>
    <mergeCell ref="B20:D20"/>
    <mergeCell ref="B27:F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1" zoomScaleNormal="81" zoomScalePageLayoutView="85" workbookViewId="0" topLeftCell="A1">
      <selection activeCell="B11" sqref="B11"/>
    </sheetView>
  </sheetViews>
  <sheetFormatPr defaultColWidth="9.00390625" defaultRowHeight="12.75"/>
  <cols>
    <col min="1" max="1" width="5.375" style="6" customWidth="1"/>
    <col min="2" max="2" width="20.25390625" style="6" customWidth="1"/>
    <col min="3" max="3" width="14.125" style="6" customWidth="1"/>
    <col min="4" max="4" width="34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1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106.5" customHeight="1">
      <c r="A11" s="33" t="s">
        <v>2</v>
      </c>
      <c r="B11" s="34" t="s">
        <v>122</v>
      </c>
      <c r="C11" s="34" t="s">
        <v>123</v>
      </c>
      <c r="D11" s="34" t="s">
        <v>124</v>
      </c>
      <c r="E11" s="35">
        <v>600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49.5" customHeight="1">
      <c r="B13" s="135" t="s">
        <v>125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PageLayoutView="85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30.00390625" style="6" customWidth="1"/>
    <col min="3" max="3" width="18.125" style="6" customWidth="1"/>
    <col min="4" max="4" width="39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2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99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40" t="s">
        <v>126</v>
      </c>
      <c r="C11" s="40" t="s">
        <v>130</v>
      </c>
      <c r="D11" s="40" t="s">
        <v>127</v>
      </c>
      <c r="E11" s="41">
        <v>80</v>
      </c>
      <c r="F11" s="36" t="s">
        <v>98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9" t="s">
        <v>3</v>
      </c>
      <c r="B12" s="40" t="s">
        <v>126</v>
      </c>
      <c r="C12" s="40" t="s">
        <v>128</v>
      </c>
      <c r="D12" s="40" t="s">
        <v>129</v>
      </c>
      <c r="E12" s="41">
        <v>160</v>
      </c>
      <c r="F12" s="36" t="s">
        <v>98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spans="2:6" ht="35.25" customHeight="1">
      <c r="B14" s="135" t="s">
        <v>125</v>
      </c>
      <c r="C14" s="136"/>
      <c r="D14" s="136"/>
      <c r="E14" s="136"/>
      <c r="F14" s="136"/>
    </row>
    <row r="15" spans="2:6" ht="21.75" customHeight="1">
      <c r="B15" s="135" t="s">
        <v>113</v>
      </c>
      <c r="C15" s="136"/>
      <c r="D15" s="136"/>
      <c r="E15" s="136"/>
      <c r="F15" s="136"/>
    </row>
    <row r="16" spans="7:14" ht="19.5" customHeight="1">
      <c r="G16" s="31"/>
      <c r="H16" s="31"/>
      <c r="I16" s="31"/>
      <c r="J16" s="31"/>
      <c r="K16" s="31"/>
      <c r="L16" s="31"/>
      <c r="M16" s="31"/>
      <c r="N16" s="31"/>
    </row>
    <row r="17" spans="2:6" ht="33.75" customHeight="1">
      <c r="B17" s="131" t="s">
        <v>73</v>
      </c>
      <c r="C17" s="132"/>
      <c r="D17" s="132"/>
      <c r="E17" s="132"/>
      <c r="F17" s="132"/>
    </row>
    <row r="22" ht="15">
      <c r="B22" s="32"/>
    </row>
  </sheetData>
  <sheetProtection/>
  <mergeCells count="5">
    <mergeCell ref="B17:F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0" workbookViewId="0" topLeftCell="A4">
      <selection activeCell="A11" sqref="A11:F11"/>
    </sheetView>
  </sheetViews>
  <sheetFormatPr defaultColWidth="9.00390625" defaultRowHeight="12.75"/>
  <cols>
    <col min="1" max="1" width="5.375" style="6" customWidth="1"/>
    <col min="2" max="2" width="14.75390625" style="6" customWidth="1"/>
    <col min="3" max="3" width="15.25390625" style="6" customWidth="1"/>
    <col min="4" max="4" width="31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3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99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42" t="s">
        <v>131</v>
      </c>
      <c r="C11" s="43" t="s">
        <v>132</v>
      </c>
      <c r="D11" s="42" t="s">
        <v>133</v>
      </c>
      <c r="E11" s="44">
        <v>540</v>
      </c>
      <c r="F11" s="36" t="s">
        <v>98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51" customHeight="1">
      <c r="B13" s="135" t="s">
        <v>125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90" zoomScaleNormal="90" zoomScalePageLayoutView="80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31.125" style="6" customWidth="1"/>
    <col min="3" max="3" width="16.625" style="6" customWidth="1"/>
    <col min="4" max="4" width="23.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4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37" t="s">
        <v>134</v>
      </c>
      <c r="C11" s="37" t="s">
        <v>135</v>
      </c>
      <c r="D11" s="37" t="s">
        <v>136</v>
      </c>
      <c r="E11" s="45">
        <v>60</v>
      </c>
      <c r="F11" s="36" t="s">
        <v>138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9" t="s">
        <v>3</v>
      </c>
      <c r="B12" s="37" t="s">
        <v>134</v>
      </c>
      <c r="C12" s="37" t="s">
        <v>137</v>
      </c>
      <c r="D12" s="37" t="s">
        <v>136</v>
      </c>
      <c r="E12" s="45">
        <v>40</v>
      </c>
      <c r="F12" s="36" t="s">
        <v>138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spans="2:6" ht="47.25" customHeight="1">
      <c r="B14" s="135" t="s">
        <v>125</v>
      </c>
      <c r="C14" s="136"/>
      <c r="D14" s="136"/>
      <c r="E14" s="136"/>
      <c r="F14" s="136"/>
    </row>
    <row r="15" spans="2:6" ht="15">
      <c r="B15" s="135" t="s">
        <v>113</v>
      </c>
      <c r="C15" s="136"/>
      <c r="D15" s="136"/>
      <c r="E15" s="136"/>
      <c r="F15" s="136"/>
    </row>
    <row r="16" spans="7:14" ht="16.5" customHeight="1">
      <c r="G16" s="31"/>
      <c r="H16" s="31"/>
      <c r="I16" s="31"/>
      <c r="J16" s="31"/>
      <c r="K16" s="31"/>
      <c r="L16" s="31"/>
      <c r="M16" s="31"/>
      <c r="N16" s="31"/>
    </row>
    <row r="17" spans="2:6" ht="31.5" customHeight="1">
      <c r="B17" s="131" t="s">
        <v>73</v>
      </c>
      <c r="C17" s="132"/>
      <c r="D17" s="132"/>
      <c r="E17" s="132"/>
      <c r="F17" s="132"/>
    </row>
    <row r="22" ht="15">
      <c r="B22" s="32"/>
    </row>
  </sheetData>
  <sheetProtection/>
  <mergeCells count="5">
    <mergeCell ref="G2:I2"/>
    <mergeCell ref="H6:I6"/>
    <mergeCell ref="B14:F14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19.75390625" style="6" customWidth="1"/>
    <col min="3" max="3" width="12.75390625" style="6" customWidth="1"/>
    <col min="4" max="4" width="20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5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107</v>
      </c>
      <c r="E10" s="25" t="s">
        <v>99</v>
      </c>
      <c r="F10" s="26"/>
      <c r="G10" s="24" t="str">
        <f>"Nazwa handlowa /
"&amp;C10&amp;" / 
"&amp;D10</f>
        <v>Nazwa handlowa /
Dawka / 
Postać 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42" t="s">
        <v>139</v>
      </c>
      <c r="C11" s="42" t="s">
        <v>140</v>
      </c>
      <c r="D11" s="46" t="s">
        <v>141</v>
      </c>
      <c r="E11" s="47">
        <v>10</v>
      </c>
      <c r="F11" s="93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54" customHeight="1">
      <c r="B13" s="135" t="s">
        <v>125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90" zoomScaleNormal="90" zoomScalePageLayoutView="85" workbookViewId="0" topLeftCell="A1">
      <selection activeCell="A11" sqref="A11:F13"/>
    </sheetView>
  </sheetViews>
  <sheetFormatPr defaultColWidth="9.00390625" defaultRowHeight="12.75"/>
  <cols>
    <col min="1" max="1" width="5.375" style="6" customWidth="1"/>
    <col min="2" max="2" width="20.125" style="6" customWidth="1"/>
    <col min="3" max="3" width="23.25390625" style="6" customWidth="1"/>
    <col min="4" max="4" width="22.1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hidden="1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6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SUM(N11:N12)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65" t="s">
        <v>142</v>
      </c>
      <c r="C11" s="65" t="s">
        <v>143</v>
      </c>
      <c r="D11" s="65" t="s">
        <v>144</v>
      </c>
      <c r="E11" s="66">
        <v>10</v>
      </c>
      <c r="F11" s="36" t="s">
        <v>98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9" t="s">
        <v>3</v>
      </c>
      <c r="B12" s="65" t="s">
        <v>142</v>
      </c>
      <c r="C12" s="65" t="s">
        <v>143</v>
      </c>
      <c r="D12" s="65" t="s">
        <v>145</v>
      </c>
      <c r="E12" s="66">
        <v>10</v>
      </c>
      <c r="F12" s="36" t="s">
        <v>98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spans="2:6" ht="47.25" customHeight="1">
      <c r="B14" s="135" t="s">
        <v>125</v>
      </c>
      <c r="C14" s="136"/>
      <c r="D14" s="136"/>
      <c r="E14" s="136"/>
      <c r="F14" s="136"/>
    </row>
    <row r="15" spans="2:6" ht="15">
      <c r="B15" s="135" t="s">
        <v>113</v>
      </c>
      <c r="C15" s="136"/>
      <c r="D15" s="136"/>
      <c r="E15" s="136"/>
      <c r="F15" s="136"/>
    </row>
    <row r="16" spans="7:14" ht="16.5" customHeight="1">
      <c r="G16" s="31"/>
      <c r="H16" s="31"/>
      <c r="I16" s="31"/>
      <c r="J16" s="31"/>
      <c r="K16" s="31"/>
      <c r="L16" s="31"/>
      <c r="M16" s="31"/>
      <c r="N16" s="31"/>
    </row>
    <row r="17" spans="2:6" ht="31.5" customHeight="1">
      <c r="B17" s="131" t="s">
        <v>73</v>
      </c>
      <c r="C17" s="132"/>
      <c r="D17" s="132"/>
      <c r="E17" s="132"/>
      <c r="F17" s="132"/>
    </row>
  </sheetData>
  <sheetProtection/>
  <mergeCells count="5">
    <mergeCell ref="B17:F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90" zoomScaleNormal="9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14.00390625" style="6" customWidth="1"/>
    <col min="3" max="3" width="14.875" style="6" customWidth="1"/>
    <col min="4" max="4" width="30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DFP.271.25.2024.BM</v>
      </c>
      <c r="N1" s="9" t="s">
        <v>51</v>
      </c>
      <c r="S1" s="7"/>
      <c r="T1" s="7"/>
    </row>
    <row r="2" spans="7:9" ht="15">
      <c r="G2" s="107"/>
      <c r="H2" s="107"/>
      <c r="I2" s="107"/>
    </row>
    <row r="3" ht="15">
      <c r="N3" s="9" t="s">
        <v>54</v>
      </c>
    </row>
    <row r="4" spans="2:17" ht="15">
      <c r="B4" s="11" t="s">
        <v>14</v>
      </c>
      <c r="C4" s="12">
        <v>7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33">
        <f>SUM(N11:N11)</f>
        <v>0</v>
      </c>
      <c r="I6" s="134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222</v>
      </c>
    </row>
    <row r="11" spans="1:14" ht="45">
      <c r="A11" s="39" t="s">
        <v>2</v>
      </c>
      <c r="B11" s="67" t="s">
        <v>257</v>
      </c>
      <c r="C11" s="67" t="s">
        <v>146</v>
      </c>
      <c r="D11" s="67" t="s">
        <v>147</v>
      </c>
      <c r="E11" s="68">
        <v>6</v>
      </c>
      <c r="F11" s="36" t="s">
        <v>98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45.75" customHeight="1">
      <c r="B13" s="135" t="s">
        <v>125</v>
      </c>
      <c r="C13" s="136"/>
      <c r="D13" s="136"/>
      <c r="E13" s="136"/>
      <c r="F13" s="136"/>
    </row>
    <row r="15" spans="2:14" ht="34.5" customHeight="1">
      <c r="B15" s="131" t="s">
        <v>73</v>
      </c>
      <c r="C15" s="132"/>
      <c r="D15" s="132"/>
      <c r="E15" s="132"/>
      <c r="F15" s="132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2022-03-18T08:39:46Z</cp:lastPrinted>
  <dcterms:created xsi:type="dcterms:W3CDTF">2003-05-16T10:10:29Z</dcterms:created>
  <dcterms:modified xsi:type="dcterms:W3CDTF">2024-03-21T12:51:31Z</dcterms:modified>
  <cp:category/>
  <cp:version/>
  <cp:contentType/>
  <cp:contentStatus/>
</cp:coreProperties>
</file>