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BZPiFZ - ZAMÓWIENIA PUBLICZNE\02. POSTĘPOWANIA ZP\2022\WIPP.BZPiFZ.271.12.2022 budowa dróg Targowa\"/>
    </mc:Choice>
  </mc:AlternateContent>
  <bookViews>
    <workbookView xWindow="0" yWindow="0" windowWidth="30720" windowHeight="12996"/>
  </bookViews>
  <sheets>
    <sheet name="ZZK" sheetId="1" r:id="rId1"/>
  </sheets>
  <definedNames>
    <definedName name="_xlnm.Print_Area" localSheetId="0">ZZK!$A$1:$G$116</definedName>
    <definedName name="_xlnm.Print_Titles" localSheetId="0">ZZK!$17:$17</definedName>
  </definedName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" l="1"/>
  <c r="G88" i="1"/>
  <c r="G107" i="1" l="1"/>
  <c r="G106" i="1"/>
  <c r="G104" i="1"/>
  <c r="G103" i="1"/>
  <c r="G101" i="1"/>
  <c r="G100" i="1"/>
  <c r="G99" i="1"/>
  <c r="G98" i="1"/>
  <c r="G97" i="1"/>
  <c r="G96" i="1"/>
  <c r="G93" i="1"/>
  <c r="G92" i="1"/>
  <c r="G87" i="1"/>
  <c r="G90" i="1"/>
  <c r="G85" i="1"/>
  <c r="G84" i="1"/>
  <c r="G83" i="1"/>
  <c r="G82" i="1"/>
  <c r="G81" i="1"/>
  <c r="G79" i="1"/>
  <c r="G78" i="1"/>
  <c r="G77" i="1"/>
  <c r="G76" i="1"/>
  <c r="G105" i="1" l="1"/>
  <c r="G95" i="1"/>
  <c r="G80" i="1"/>
  <c r="G102" i="1"/>
  <c r="G91" i="1"/>
  <c r="G94" i="1" s="1"/>
  <c r="G75" i="1"/>
  <c r="G108" i="1" l="1"/>
  <c r="G86" i="1"/>
  <c r="G34" i="1" l="1"/>
  <c r="G35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 s="1"/>
  <c r="G73" i="1"/>
  <c r="G72" i="1"/>
  <c r="G71" i="1"/>
  <c r="G70" i="1"/>
  <c r="G69" i="1"/>
  <c r="G67" i="1"/>
  <c r="G66" i="1"/>
  <c r="G65" i="1"/>
  <c r="G64" i="1"/>
  <c r="G62" i="1"/>
  <c r="G61" i="1"/>
  <c r="G60" i="1"/>
  <c r="G59" i="1"/>
  <c r="G58" i="1"/>
  <c r="G57" i="1"/>
  <c r="G56" i="1"/>
  <c r="G55" i="1"/>
  <c r="G54" i="1"/>
  <c r="G53" i="1"/>
  <c r="G51" i="1"/>
  <c r="G50" i="1"/>
  <c r="G49" i="1"/>
  <c r="G48" i="1"/>
  <c r="G46" i="1"/>
  <c r="G45" i="1"/>
  <c r="G44" i="1"/>
  <c r="G43" i="1"/>
  <c r="G42" i="1"/>
  <c r="G41" i="1"/>
  <c r="G40" i="1"/>
  <c r="G39" i="1"/>
  <c r="G38" i="1"/>
  <c r="G37" i="1"/>
  <c r="G36" i="1"/>
  <c r="G68" i="1" l="1"/>
  <c r="G47" i="1"/>
  <c r="G20" i="1"/>
  <c r="G33" i="1"/>
  <c r="G52" i="1"/>
  <c r="G63" i="1"/>
  <c r="G74" i="1" l="1"/>
  <c r="G109" i="1" s="1"/>
  <c r="G110" i="1" s="1"/>
  <c r="G111" i="1" s="1"/>
</calcChain>
</file>

<file path=xl/sharedStrings.xml><?xml version="1.0" encoding="utf-8"?>
<sst xmlns="http://schemas.openxmlformats.org/spreadsheetml/2006/main" count="347" uniqueCount="247">
  <si>
    <t>Lp.</t>
  </si>
  <si>
    <t>Podstawa</t>
  </si>
  <si>
    <t>Opis</t>
  </si>
  <si>
    <t>j.m.</t>
  </si>
  <si>
    <t>Ilość</t>
  </si>
  <si>
    <t>Cena</t>
  </si>
  <si>
    <t>Wartość</t>
  </si>
  <si>
    <t>1</t>
  </si>
  <si>
    <t>Roboty pomiarowe</t>
  </si>
  <si>
    <t>KNR 2-01 0119-03</t>
  </si>
  <si>
    <t>Odtworzenie trasy i punktów wysokościowych</t>
  </si>
  <si>
    <t>km</t>
  </si>
  <si>
    <t>2</t>
  </si>
  <si>
    <t>Elementy ulicy</t>
  </si>
  <si>
    <t>KNR 2-31 0403-05</t>
  </si>
  <si>
    <t>Opornik betonowy o wymiarach 12x25cm na podsypce c-p 1:4 gr.3cm</t>
  </si>
  <si>
    <t>m</t>
  </si>
  <si>
    <t>KNR 2-31 0402-04</t>
  </si>
  <si>
    <t>Ława z betonu C12/15 z oporem pod opornik betonowy (0,063m2)</t>
  </si>
  <si>
    <t>m3</t>
  </si>
  <si>
    <t>KNR 2-31 0104-01 0104-02</t>
  </si>
  <si>
    <t>Etapowanie- warstwa ulepszonego podłoża -warstwa odsączająca z piasku średniego k10&gt;8m/dobę, gr. 20cm</t>
  </si>
  <si>
    <t>m2</t>
  </si>
  <si>
    <t>KNR 2-31 0204-05</t>
  </si>
  <si>
    <t>Etapowanie- nawierzchnia z tłucznia kamiennego - warstwa górna z tłucznia - grubość po zagęszczeniu 7 cm</t>
  </si>
  <si>
    <t>KNR 2-31 0403-03</t>
  </si>
  <si>
    <t>Krawężnik betonowy najazdowy o wymiarach 15x22cm na podsypce c-p 1:4 gr.3cm</t>
  </si>
  <si>
    <t>Ława z betonu C12/15 z oporem pod krawężnik najazdowy betonowy (0,066m2)</t>
  </si>
  <si>
    <t>Krawężnik betonowy wystający o wymiarach 15x30cm na podsypce c-p 1:4 gr.3cm (1948,8mb+86,7 o R&lt;12m)</t>
  </si>
  <si>
    <t>Ława z betonu C12/15 z oporem pod krawężnik wystający betonowy (0,072m2)</t>
  </si>
  <si>
    <t>Krawężnik betonowy obniżony o wymiarach 15x30cm na podsypce c-p 1:4 gr.3cm (96,5m + 81,5 m o R&lt;12m)</t>
  </si>
  <si>
    <t>Ława z betonu C12/15 z oporem pod krawężnik obniżony betonowy (0,072m2)</t>
  </si>
  <si>
    <t>KNR 2-31 0407-05</t>
  </si>
  <si>
    <t>Obrzeże betonowe o wymiarach 8x30cm na podsypce c-p 1:4 gr.3cm</t>
  </si>
  <si>
    <t>Ława z betonu C8/10 z oporem pod obrzeże betonowe (0,036m2)</t>
  </si>
  <si>
    <t>3</t>
  </si>
  <si>
    <t>Jezdnia bitumiczna KR3</t>
  </si>
  <si>
    <t>KNR 2-31 0103-04</t>
  </si>
  <si>
    <t>Profilowanie i zagęszczanie podłoża w gr. kat. I-IV</t>
  </si>
  <si>
    <t>Warstwa ulepszonego podłoża -warstwa odsączająca z piasku średniego k10&gt;8m/dobę, gr. 40</t>
  </si>
  <si>
    <t>Warstwa ulepszonego podłoża -warstwa odsączająca z piasku średniego k10&gt;8m/dobę, gr. 25</t>
  </si>
  <si>
    <t>KNR 2-31 0114-05 0114-06</t>
  </si>
  <si>
    <t>Podbudowa zasadnicza z mieszanki niezwiązanej C90/3 o uziarn. 0/31,5mm gr. 20cm</t>
  </si>
  <si>
    <t>KNR 2-31 1004-04</t>
  </si>
  <si>
    <t>Oczyszczenie mechaniczne nawierzchni drogowych nieulepszonych</t>
  </si>
  <si>
    <t>KNR 2-31 1004-07</t>
  </si>
  <si>
    <t>Skropienie emulsją asfaltową nawierzchni drogowych nieulepszonych C60B5ZM w ilości 0,7-0,9kg/m2</t>
  </si>
  <si>
    <t>KNR 2-31 0110-01 0110-02</t>
  </si>
  <si>
    <t>Warstwa podbudowy z betonu asfaltowego AC22P KR3 gr. 7cm Miesz.miner-asfalt. do podbudów AC 22 P</t>
  </si>
  <si>
    <t>KNR 2-31 1004-06</t>
  </si>
  <si>
    <t>Oczyszczenie mechaniczne nawierzchni drogowych ulepszonych</t>
  </si>
  <si>
    <t>Skropienie emulsją asfaltową nawierzchni drogowych ulepszonych C60B3ZM w ilości 0,5-0,7kg/m2</t>
  </si>
  <si>
    <t>KNR 2-31 0310-01 0310-02</t>
  </si>
  <si>
    <t>Warstwa wiążąca z betonu asfaltowego AC16W KR3 gr. 5cm</t>
  </si>
  <si>
    <t>Skropienie emulsją asfaltową nawierzchni drogowych ulepszonych C60B3ZM w ilości 0,3-0,5kg/m2</t>
  </si>
  <si>
    <t>KNR 2-31 0310-05 0310-06</t>
  </si>
  <si>
    <t>Warstwa ścieralna z betonu asfaltowego AC11S KR3 gr. 4cm</t>
  </si>
  <si>
    <t>4</t>
  </si>
  <si>
    <t>Zjazdy z kostki betonowej</t>
  </si>
  <si>
    <t>Warstwa ulepszonego podłoża -warstwa odsączająca z piasku średniego k10&gt;8m/dobę, gr. 15cm</t>
  </si>
  <si>
    <t>KNR 2-31 0114-05</t>
  </si>
  <si>
    <t>Podbudowa zasadnicza z mieszanki niezwiązanej C90/3 o uziarn. 0/31,5mm gr. 15cm</t>
  </si>
  <si>
    <t>KNR 2-31 0511-03</t>
  </si>
  <si>
    <t>Nawierzchnia z kostki betonowej z fazą typu "kość" koloru grafitowego gr. 8cm na podsypce cementowo piaskowej 1:4 gr. 3cm</t>
  </si>
  <si>
    <t>5</t>
  </si>
  <si>
    <t>Ścieżki rowerowe bitumiczne</t>
  </si>
  <si>
    <t>KNNR 6 0109-01</t>
  </si>
  <si>
    <t>Podbudowa pomocnicza z mieszanki związanej spoiwem hydraulicznym C1,5/2&gt;4MPa gr. 10cm</t>
  </si>
  <si>
    <t>KNR 2-31 0114-07 0114-08</t>
  </si>
  <si>
    <t>Podbudowa zasadnicza z mieszanki niezwiązanej C90/3 o uziarn. 0/31,5mm gr. 11cm (w śladzie zjazdów)</t>
  </si>
  <si>
    <t>KNR 2-31 0310-01</t>
  </si>
  <si>
    <t>Warstwa wiążąca z betonu asfaltowego AC 16W gr. 4cm (w śladzie zjazdów)</t>
  </si>
  <si>
    <t>Warstwa ścieralna z betonu asfaltowego AC 8S gr. 4cm</t>
  </si>
  <si>
    <t>6</t>
  </si>
  <si>
    <t>Roboty ziemne</t>
  </si>
  <si>
    <t>KNR 2-01 0126-01</t>
  </si>
  <si>
    <t>Usunięcie warstwy ziemi urodzajnej gr. ok. 10cm z wywiezieniem nadmiaru gruntu na odległość do 10 km</t>
  </si>
  <si>
    <t>KNR 2-01 0203-01 0214-03</t>
  </si>
  <si>
    <t>Wykonanie wykopów gruntach nieskalistych, kat. I-IV</t>
  </si>
  <si>
    <t>KNR 2-01 0235-01 z.sz. 2.5.2. 9907</t>
  </si>
  <si>
    <t>Wykonanie nasypów z materiału dowiezionego z dokopu</t>
  </si>
  <si>
    <t>KNR AT-06 0104-02</t>
  </si>
  <si>
    <t>Załadunek z wywiezieniem nadmiaru gruntu z wykopów na odległość do 10 km</t>
  </si>
  <si>
    <t>7</t>
  </si>
  <si>
    <t>Inne</t>
  </si>
  <si>
    <t>KNR 2-31 1406-03</t>
  </si>
  <si>
    <t>Regulacja wysokościowa studni kanalizacyjnych sanitarnych z uzupełnieniem płytami odciążającymi</t>
  </si>
  <si>
    <t>szt.</t>
  </si>
  <si>
    <t>Regulacja wysokościowa studni kanalizacyjnych wodociągowych z uzupełnieniem płytami odciążającymi</t>
  </si>
  <si>
    <t>KNR 2-31 1406-04</t>
  </si>
  <si>
    <t>Regulacja wysokościowa zaworów wodociągowych</t>
  </si>
  <si>
    <t>KNR 2-01 0510-01 + KNR 2-01 0505-01 0510-02</t>
  </si>
  <si>
    <t>Wykonanie trawników na warstwie gleby urodzajnej gr. 10cm</t>
  </si>
  <si>
    <t>Wykonanie projektu powykonawczego wraz z inwentaryzacją geodezyjną</t>
  </si>
  <si>
    <t>kpl.</t>
  </si>
  <si>
    <t>Roboty ziemne i towarzyszące</t>
  </si>
  <si>
    <t>KNR-W 2-01 0802-02</t>
  </si>
  <si>
    <t>Wykopy z zasypaniem, wykonywane w gruncie kat. III, o ścianach zabezpieczonych obudową OW WRONKI - typ boksowy, przy głębokości do 2,50 m; szerokość wykopu 1,0-2,0 m</t>
  </si>
  <si>
    <t>KNR-W 2-01 0808-02</t>
  </si>
  <si>
    <t>Wykopy z zasypaniem, wykonywane w gruncie kat. III, o ścianach zabezpieczonych obudową OW WRONKI - typ słupowy, przy głębokości do 4,80 m; szerokość wykopu 1,0-2,0 m</t>
  </si>
  <si>
    <t>KNNR 1 0605-01</t>
  </si>
  <si>
    <t>Igłofiltry o średnicy do 50 mm wpłukiwane w grunt bezpośrednio bez opsypki do głębokości 4 m.</t>
  </si>
  <si>
    <t>Praca zestawu igłofiltrów</t>
  </si>
  <si>
    <t>m-g</t>
  </si>
  <si>
    <t>Roboty montażowe</t>
  </si>
  <si>
    <t>KNNR 4 1308-03 adapt.</t>
  </si>
  <si>
    <t>Kanały z rur PP SN8 o śr. 200 mm</t>
  </si>
  <si>
    <t>KNR AT-17 0102-04</t>
  </si>
  <si>
    <t>Wiercenie otworów o głębokości do 40 cm śr. 220 mm techniką diamentową w betonie niezbrojonym</t>
  </si>
  <si>
    <t>cm</t>
  </si>
  <si>
    <t>Wykonanie pionowej rury spadowej śr. 300,200,160  przy studniach kaskadowych z obetonowaniem kaskad - UWAGA: rury spadowe wykonane wewnątrz studni</t>
  </si>
  <si>
    <t>KNNR 4 1424-02</t>
  </si>
  <si>
    <t>Studzienki ściekowe uliczne betonowe o śr.500 mm z osadnikiem bez syfonu - wpusty proste D-400</t>
  </si>
  <si>
    <t>KNNR 6 1305-03 adapt.</t>
  </si>
  <si>
    <t>Regulacja pionowa studzienek dla urządzeń podziemnych</t>
  </si>
  <si>
    <t>TPSA 40/301/2</t>
  </si>
  <si>
    <t>Budowa studni kablowych prefabrykowanych rozdzielczych SKR, typ SKR-1, grunt kategorii III</t>
  </si>
  <si>
    <t>szt</t>
  </si>
  <si>
    <t>TPSA 40/102/1</t>
  </si>
  <si>
    <t>Budowa kanalizacji kablowej pierwotnej z rur z tworzyw sztucznych w wykopie wykonanym mechanicznie w gruncie kategorii III, 1 warstwa i 1 otwór w ciągu kanalizacji, 1 rura w warstwie</t>
  </si>
  <si>
    <t>Znaki pionowe</t>
  </si>
  <si>
    <t>KNNR 6 0702-04</t>
  </si>
  <si>
    <t>Wykonanie oznakowania pionowego wielkości małe</t>
  </si>
  <si>
    <t>Wykonanie oznakowania pionowego wielkości średniej</t>
  </si>
  <si>
    <t>Wykonanie oznakowania pionowego - tablice B43, B44</t>
  </si>
  <si>
    <t>Wykonanie oznakowania pionowego (Słupki wskażnikowe G1a, G1b, G1c)</t>
  </si>
  <si>
    <t>Wykonanie oznakowania pionowego (Krzyż  Świętego Andrzeja)</t>
  </si>
  <si>
    <t>Wykonanie oznakowania pionowego - tabliczki T0, T1, T3a, T6a, T6c T29</t>
  </si>
  <si>
    <t>Znaki poziome</t>
  </si>
  <si>
    <t>KNNR 6 0705-02</t>
  </si>
  <si>
    <t>Wykonanie oznakowania poziomego cienkowarstwowego 1. znaki uzupełniające:     - P-26 Piesi - 14,40m2     - P-23 Rower - 13,24m2</t>
  </si>
  <si>
    <t>KNR AT-04 0203-03</t>
  </si>
  <si>
    <t>Wykonanie oznakowania poziomego chemoutwardzalnego grubowarstwowego (gr. min. 3mm) - P-1e Linia pojedyncza przerywana  - 1,92m2 - P-4 Linia podwójna ciągła - 23,04m2 - P-7a  Linia krawędziowa przerywana szeroka - 1,92m2 - P-13 Linia warunkowego zatrzymania złożona z trójkątów - 1,05m2 - P-14 Linia warunkowego zatrzymania złożona z prostokątów - 1,13m2</t>
  </si>
  <si>
    <t>Urządzenia BRD</t>
  </si>
  <si>
    <t>KNR 2-31 0701-01</t>
  </si>
  <si>
    <t>Barieroporęcz  wbijana wysokość 120cm</t>
  </si>
  <si>
    <t>KNR 2-31 0704-01</t>
  </si>
  <si>
    <t>Bariera ochronna stalowa N2 W3  (SP06/1,33) - U-14a</t>
  </si>
  <si>
    <t>Przebudowa sieci Netia S.A.</t>
  </si>
  <si>
    <t>KNR 5-01 0614-07</t>
  </si>
  <si>
    <t>Przekładanie kabla doziemnego o śr. do 30 mm w rowie kablowym w gruncie kat. III - pierwszy</t>
  </si>
  <si>
    <t>Budowa kanalizacji kablowej pierwotnej z rur z tworzyw sztucznych w wykopie wykonanym mechanicznie w gruncie kat. III, 1 warstwa i 1 otwór w ciągu kanalizacji, 1 rura w warstwie (Analogia: Budowa przepustów kablowych)</t>
  </si>
  <si>
    <t>1.1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</si>
  <si>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</si>
  <si>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</si>
  <si>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</si>
  <si>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</si>
  <si>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</si>
  <si>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</si>
  <si>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</si>
  <si>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</si>
  <si>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</si>
  <si>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</si>
  <si>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</si>
  <si>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</si>
  <si>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</si>
  <si>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</si>
  <si>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</si>
  <si>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</si>
  <si>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</si>
  <si>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</si>
  <si>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</si>
  <si>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</si>
  <si>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</si>
  <si>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</si>
  <si>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</si>
  <si>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</si>
  <si>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</si>
  <si>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</si>
  <si>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</si>
  <si>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</si>
  <si>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</si>
  <si>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</si>
  <si>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</si>
  <si>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</si>
  <si>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</si>
  <si>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</si>
  <si>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</si>
  <si>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</si>
  <si>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</si>
  <si>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</si>
  <si>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</si>
  <si>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6.1</t>
  </si>
  <si>
    <t>6.2</t>
  </si>
  <si>
    <t>6.3</t>
  </si>
  <si>
    <t>6.4</t>
  </si>
  <si>
    <t>7.1</t>
  </si>
  <si>
    <t>7.2</t>
  </si>
  <si>
    <t>7.3</t>
  </si>
  <si>
    <t>7.4</t>
  </si>
  <si>
    <t>7.5</t>
  </si>
  <si>
    <t>Razem branża drogowa</t>
  </si>
  <si>
    <t>8</t>
  </si>
  <si>
    <t>8.1</t>
  </si>
  <si>
    <t>8.2</t>
  </si>
  <si>
    <t>8.3</t>
  </si>
  <si>
    <t>8.4</t>
  </si>
  <si>
    <t>9</t>
  </si>
  <si>
    <t>9.1</t>
  </si>
  <si>
    <t>9.2</t>
  </si>
  <si>
    <t>9.3</t>
  </si>
  <si>
    <t>9.4</t>
  </si>
  <si>
    <t>9.5</t>
  </si>
  <si>
    <t>Razem branża sanitarna</t>
  </si>
  <si>
    <t>kalk. Ind.</t>
  </si>
  <si>
    <t>Kanał technologiczny</t>
  </si>
  <si>
    <t>10.1</t>
  </si>
  <si>
    <t>10.2</t>
  </si>
  <si>
    <t>Razem branża teletechniczna - kanał technologiczny</t>
  </si>
  <si>
    <t>11</t>
  </si>
  <si>
    <t>11.1</t>
  </si>
  <si>
    <t>11.2</t>
  </si>
  <si>
    <t>Razem branża teletechniczna - kolizje</t>
  </si>
  <si>
    <t>12</t>
  </si>
  <si>
    <t>12.1</t>
  </si>
  <si>
    <t>12.2</t>
  </si>
  <si>
    <t>12.3</t>
  </si>
  <si>
    <t>12.4</t>
  </si>
  <si>
    <t>12.5</t>
  </si>
  <si>
    <t>12.6</t>
  </si>
  <si>
    <t>13</t>
  </si>
  <si>
    <t>13.1</t>
  </si>
  <si>
    <t>13.2</t>
  </si>
  <si>
    <t>14</t>
  </si>
  <si>
    <t>14.1</t>
  </si>
  <si>
    <t>14.2</t>
  </si>
  <si>
    <t>Razem Stała Organizacja Ruchu</t>
  </si>
  <si>
    <t>podatek VAT 23%</t>
  </si>
  <si>
    <t>Zadanie:</t>
  </si>
  <si>
    <t>Zamwiający: Gmina Solec Kujawski</t>
  </si>
  <si>
    <t>Wykonawca: …………………………………………………………………..</t>
  </si>
  <si>
    <t xml:space="preserve">Kwoty ryczałtowe robót muszą obejmować: </t>
  </si>
  <si>
    <r>
      <t>-  </t>
    </r>
    <r>
      <rPr>
        <sz val="10"/>
        <color rgb="FF000000"/>
        <rFont val="Calibri"/>
        <family val="2"/>
        <charset val="238"/>
      </rPr>
      <t xml:space="preserve">robociznę bezpośrednią wraz z kosztami towarzyszącymi, </t>
    </r>
  </si>
  <si>
    <r>
      <t xml:space="preserve">-  </t>
    </r>
    <r>
      <rPr>
        <sz val="10"/>
        <color rgb="FF000000"/>
        <rFont val="Calibri"/>
        <family val="2"/>
        <charset val="238"/>
      </rPr>
      <t xml:space="preserve">wartość użytych materiałów wraz z kosztami zakupu, magazynowania, ewentualnych ubytków i transportu na teren budowy, </t>
    </r>
  </si>
  <si>
    <r>
      <t xml:space="preserve">-  </t>
    </r>
    <r>
      <rPr>
        <sz val="10"/>
        <color rgb="FF000000"/>
        <rFont val="Calibri"/>
        <family val="2"/>
        <charset val="238"/>
      </rPr>
      <t xml:space="preserve">wartość pracy sprzętu wraz z kosztami towarzyszącymi, </t>
    </r>
  </si>
  <si>
    <r>
      <t>-  </t>
    </r>
    <r>
      <rPr>
        <sz val="10"/>
        <color rgb="FF000000"/>
        <rFont val="Calibri"/>
        <family val="2"/>
        <charset val="238"/>
      </rPr>
      <t xml:space="preserve">koszty pośrednie, zysk kalkulacyjny i ryzyko, </t>
    </r>
  </si>
  <si>
    <r>
      <t xml:space="preserve">-  </t>
    </r>
    <r>
      <rPr>
        <sz val="10"/>
        <color rgb="FF000000"/>
        <rFont val="Calibri"/>
        <family val="2"/>
        <charset val="238"/>
      </rPr>
      <t xml:space="preserve">podatki obliczone zgodnie z obowiązującymi przepisami. </t>
    </r>
  </si>
  <si>
    <r>
      <t xml:space="preserve">Do cen jednostkowych </t>
    </r>
    <r>
      <rPr>
        <u/>
        <sz val="11"/>
        <color theme="1"/>
        <rFont val="Calibri"/>
        <family val="2"/>
        <charset val="238"/>
      </rPr>
      <t>nie należy wliczać podatku VAT</t>
    </r>
    <r>
      <rPr>
        <sz val="11"/>
        <color theme="1"/>
        <rFont val="Calibri"/>
        <family val="2"/>
        <charset val="238"/>
      </rPr>
      <t>.</t>
    </r>
  </si>
  <si>
    <t xml:space="preserve"> Zamawiający nie odpowiada za prawidłowość formuł w pliku EXCEL  Wykonawca jest zobowiązany do ich sprawdzenia.</t>
  </si>
  <si>
    <t xml:space="preserve">Wykonawca ma prawo do zmiany podstaw wyceny poszczególnych pozycji w ZZK, podane podstawy mają charakter przykładowy.
Kwota ryczałtowa pozycji kosztorysowej winna uwzględniać wszystkie czynności, wymagania i badania składające się na jej wykonanie, określone dla tej roboty w Specyfikacjach Technicznych Wykonania i Odbioru Robót i w Dokumentacji Projektowej. </t>
  </si>
  <si>
    <t>Budowa dróg gminnych: nr 051078C (ul. Targowa) w km 0+010 do 0+123, 
nr 050860C od km 0+000 do 0+640 oraz nr 050859C w km 0+000 do 0+037 w Solcu Kujawskim</t>
  </si>
  <si>
    <t>Razem budowa dróg - netto</t>
  </si>
  <si>
    <t>Razem budowa dróg - brutto</t>
  </si>
  <si>
    <t>………………………………………</t>
  </si>
  <si>
    <t>podpis upoważnionego przedstawiciela Wykonawcy</t>
  </si>
  <si>
    <t>Data: ….................</t>
  </si>
  <si>
    <t>WIPP.BZPiFZ.271.12.2022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</si>
</sst>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Microsoft Sans Serif"/>
      <family val="2"/>
      <charset val="238"/>
    </font>
    <font>
      <b/>
      <sz val="9"/>
      <color rgb="FF000000"/>
      <name val="Microsoft Sans Serif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name val="Calibri"/>
      <family val="2"/>
      <scheme val="minor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u/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0">
    <xf numFmtId="0" fontId="0" fillId="0" borderId="0" xfId="0"/>
    <xf numFmtId="0" fontId="4" fillId="0" borderId="1" xfId="0" applyNumberFormat="1" applyFont="1" applyBorder="1" applyAlignment="1">
      <alignment horizontal="center" vertical="center" wrapText="1" shrinkToFit="1" readingOrder="1"/>
    </xf>
    <xf numFmtId="49" fontId="5" fillId="0" borderId="1" xfId="0" applyNumberFormat="1" applyFont="1" applyBorder="1" applyAlignment="1">
      <alignment vertical="top" wrapText="1" shrinkToFit="1" readingOrder="1"/>
    </xf>
    <xf numFmtId="49" fontId="5" fillId="0" borderId="1" xfId="0" applyNumberFormat="1" applyFont="1" applyBorder="1" applyAlignment="1">
      <alignment horizontal="center" vertical="top" wrapText="1" shrinkToFit="1" readingOrder="1"/>
    </xf>
    <xf numFmtId="49" fontId="4" fillId="0" borderId="1" xfId="0" applyNumberFormat="1" applyFont="1" applyBorder="1" applyAlignment="1">
      <alignment horizontal="center" vertical="top" wrapText="1" shrinkToFit="1" readingOrder="1"/>
    </xf>
    <xf numFmtId="0" fontId="3" fillId="0" borderId="0" xfId="0" applyFont="1" applyAlignment="1">
      <alignment vertical="center"/>
    </xf>
    <xf numFmtId="49" fontId="5" fillId="0" borderId="1" xfId="0" applyNumberFormat="1" applyFont="1" applyBorder="1" applyAlignment="1">
      <alignment vertical="center" wrapText="1" shrinkToFit="1" readingOrder="1"/>
    </xf>
    <xf numFmtId="49" fontId="5" fillId="0" borderId="1" xfId="0" applyNumberFormat="1" applyFont="1" applyBorder="1" applyAlignment="1">
      <alignment horizontal="center" vertical="center" wrapText="1" shrinkToFit="1" readingOrder="1"/>
    </xf>
    <xf numFmtId="49" fontId="4" fillId="0" borderId="1" xfId="0" applyNumberFormat="1" applyFont="1" applyBorder="1" applyAlignment="1">
      <alignment horizontal="center" vertical="center" wrapText="1" shrinkToFit="1" readingOrder="1"/>
    </xf>
    <xf numFmtId="0" fontId="4" fillId="0" borderId="1" xfId="0" applyNumberFormat="1" applyFont="1" applyBorder="1" applyAlignment="1">
      <alignment horizontal="left" vertical="center" wrapText="1" shrinkToFit="1" readingOrder="1"/>
    </xf>
    <xf numFmtId="49" fontId="5" fillId="0" borderId="2" xfId="0" applyNumberFormat="1" applyFont="1" applyBorder="1" applyAlignment="1">
      <alignment horizontal="center" vertical="center" wrapText="1" shrinkToFit="1" readingOrder="1"/>
    </xf>
    <xf numFmtId="49" fontId="5" fillId="0" borderId="2" xfId="0" applyNumberFormat="1" applyFont="1" applyBorder="1" applyAlignment="1">
      <alignment vertical="center" wrapText="1" shrinkToFit="1" readingOrder="1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shrinkToFit="1" readingOrder="1"/>
    </xf>
    <xf numFmtId="49" fontId="5" fillId="0" borderId="1" xfId="0" applyNumberFormat="1" applyFont="1" applyBorder="1" applyAlignment="1">
      <alignment horizontal="center" vertical="center" shrinkToFit="1" readingOrder="1"/>
    </xf>
    <xf numFmtId="49" fontId="4" fillId="0" borderId="1" xfId="0" applyNumberFormat="1" applyFont="1" applyBorder="1" applyAlignment="1">
      <alignment horizontal="center" vertical="center" shrinkToFit="1" readingOrder="1"/>
    </xf>
    <xf numFmtId="49" fontId="5" fillId="0" borderId="2" xfId="0" applyNumberFormat="1" applyFont="1" applyBorder="1" applyAlignment="1">
      <alignment horizontal="center" vertical="center" shrinkToFit="1" readingOrder="1"/>
    </xf>
    <xf numFmtId="164" fontId="4" fillId="0" borderId="1" xfId="1" applyFont="1" applyBorder="1" applyAlignment="1">
      <alignment horizontal="right" vertical="center" wrapText="1" shrinkToFit="1" readingOrder="1"/>
    </xf>
    <xf numFmtId="164" fontId="3" fillId="0" borderId="0" xfId="1" applyFont="1" applyAlignment="1">
      <alignment vertical="center"/>
    </xf>
    <xf numFmtId="164" fontId="4" fillId="0" borderId="1" xfId="1" applyFont="1" applyBorder="1" applyAlignment="1">
      <alignment horizontal="center" vertical="center" wrapText="1" shrinkToFit="1" readingOrder="1"/>
    </xf>
    <xf numFmtId="164" fontId="5" fillId="0" borderId="2" xfId="1" applyFont="1" applyBorder="1" applyAlignment="1">
      <alignment vertical="center" wrapText="1" shrinkToFit="1" readingOrder="1"/>
    </xf>
    <xf numFmtId="164" fontId="5" fillId="0" borderId="1" xfId="1" applyFont="1" applyBorder="1" applyAlignment="1">
      <alignment vertical="center" wrapText="1" shrinkToFit="1" readingOrder="1"/>
    </xf>
    <xf numFmtId="0" fontId="4" fillId="0" borderId="1" xfId="0" applyFont="1" applyBorder="1" applyAlignment="1">
      <alignment horizontal="left" vertical="center" wrapText="1" shrinkToFit="1" readingOrder="1"/>
    </xf>
    <xf numFmtId="49" fontId="6" fillId="0" borderId="1" xfId="0" applyNumberFormat="1" applyFont="1" applyBorder="1" applyAlignment="1">
      <alignment horizontal="center" vertical="top" wrapText="1" shrinkToFit="1" readingOrder="1"/>
    </xf>
    <xf numFmtId="49" fontId="4" fillId="0" borderId="1" xfId="0" applyNumberFormat="1" applyFont="1" applyBorder="1" applyAlignment="1">
      <alignment horizontal="left" vertical="top" wrapText="1" shrinkToFit="1" readingOrder="1"/>
    </xf>
    <xf numFmtId="10" fontId="3" fillId="0" borderId="0" xfId="2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 vertical="center" wrapText="1" shrinkToFit="1" readingOrder="1"/>
    </xf>
    <xf numFmtId="49" fontId="10" fillId="0" borderId="1" xfId="0" applyNumberFormat="1" applyFont="1" applyBorder="1" applyAlignment="1">
      <alignment vertical="center" wrapText="1" shrinkToFit="1" readingOrder="1"/>
    </xf>
    <xf numFmtId="49" fontId="8" fillId="0" borderId="1" xfId="0" applyNumberFormat="1" applyFont="1" applyBorder="1" applyAlignment="1">
      <alignment horizontal="center" vertical="center" wrapText="1" shrinkToFit="1" readingOrder="1"/>
    </xf>
    <xf numFmtId="49" fontId="10" fillId="0" borderId="2" xfId="0" applyNumberFormat="1" applyFont="1" applyBorder="1" applyAlignment="1">
      <alignment horizontal="center" vertical="center" wrapText="1" shrinkToFit="1" readingOrder="1"/>
    </xf>
    <xf numFmtId="49" fontId="10" fillId="0" borderId="2" xfId="0" applyNumberFormat="1" applyFont="1" applyBorder="1" applyAlignment="1">
      <alignment vertical="center" wrapText="1" shrinkToFit="1" readingOrder="1"/>
    </xf>
    <xf numFmtId="164" fontId="5" fillId="0" borderId="2" xfId="1" applyFont="1" applyBorder="1" applyAlignment="1">
      <alignment horizontal="right" vertical="center" wrapText="1" shrinkToFit="1" readingOrder="1"/>
    </xf>
    <xf numFmtId="164" fontId="3" fillId="0" borderId="0" xfId="1" applyFont="1" applyAlignment="1">
      <alignment horizontal="right" vertical="center"/>
    </xf>
    <xf numFmtId="0" fontId="12" fillId="0" borderId="1" xfId="0" applyNumberFormat="1" applyFont="1" applyBorder="1" applyAlignment="1">
      <alignment horizontal="center" vertical="center" wrapText="1" shrinkToFit="1" readingOrder="1"/>
    </xf>
    <xf numFmtId="49" fontId="13" fillId="0" borderId="1" xfId="0" applyNumberFormat="1" applyFont="1" applyBorder="1" applyAlignment="1">
      <alignment horizontal="center" vertical="center" wrapText="1" shrinkToFit="1" readingOrder="1"/>
    </xf>
    <xf numFmtId="49" fontId="12" fillId="0" borderId="1" xfId="0" applyNumberFormat="1" applyFont="1" applyBorder="1" applyAlignment="1">
      <alignment horizontal="center" vertical="center" wrapText="1" shrinkToFit="1" readingOrder="1"/>
    </xf>
    <xf numFmtId="49" fontId="13" fillId="0" borderId="2" xfId="0" applyNumberFormat="1" applyFont="1" applyBorder="1" applyAlignment="1">
      <alignment horizontal="center" vertical="center" wrapText="1" shrinkToFit="1" readingOrder="1"/>
    </xf>
    <xf numFmtId="0" fontId="14" fillId="0" borderId="0" xfId="0" applyFont="1" applyAlignment="1">
      <alignment vertical="center"/>
    </xf>
    <xf numFmtId="164" fontId="16" fillId="2" borderId="3" xfId="1" applyFont="1" applyFill="1" applyBorder="1" applyAlignment="1">
      <alignment horizontal="right" vertical="center" wrapText="1" shrinkToFit="1" readingOrder="1"/>
    </xf>
    <xf numFmtId="164" fontId="5" fillId="0" borderId="1" xfId="1" applyFont="1" applyBorder="1" applyAlignment="1">
      <alignment horizontal="right" vertical="center" wrapText="1" shrinkToFit="1" readingOrder="1"/>
    </xf>
    <xf numFmtId="49" fontId="12" fillId="0" borderId="1" xfId="0" applyNumberFormat="1" applyFont="1" applyBorder="1" applyAlignment="1">
      <alignment horizontal="center" vertical="top" wrapText="1" shrinkToFit="1" readingOrder="1"/>
    </xf>
    <xf numFmtId="49" fontId="6" fillId="0" borderId="3" xfId="0" applyNumberFormat="1" applyFont="1" applyBorder="1" applyAlignment="1">
      <alignment horizontal="center" vertical="top" wrapText="1" shrinkToFit="1" readingOrder="1"/>
    </xf>
    <xf numFmtId="49" fontId="12" fillId="0" borderId="3" xfId="0" applyNumberFormat="1" applyFont="1" applyBorder="1" applyAlignment="1">
      <alignment horizontal="center" vertical="top" wrapText="1" shrinkToFit="1" readingOrder="1"/>
    </xf>
    <xf numFmtId="49" fontId="4" fillId="0" borderId="3" xfId="0" applyNumberFormat="1" applyFont="1" applyBorder="1" applyAlignment="1">
      <alignment horizontal="left" vertical="top" wrapText="1" shrinkToFit="1" readingOrder="1"/>
    </xf>
    <xf numFmtId="49" fontId="8" fillId="0" borderId="3" xfId="0" applyNumberFormat="1" applyFont="1" applyBorder="1" applyAlignment="1">
      <alignment horizontal="center" vertical="center" wrapText="1" shrinkToFit="1" readingOrder="1"/>
    </xf>
    <xf numFmtId="164" fontId="4" fillId="0" borderId="3" xfId="1" applyFont="1" applyBorder="1" applyAlignment="1">
      <alignment horizontal="right" vertical="center" wrapText="1" shrinkToFit="1" readingOrder="1"/>
    </xf>
    <xf numFmtId="0" fontId="3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64" fontId="3" fillId="0" borderId="7" xfId="1" applyFont="1" applyBorder="1" applyAlignment="1">
      <alignment vertical="center"/>
    </xf>
    <xf numFmtId="164" fontId="17" fillId="0" borderId="0" xfId="1" applyFont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 wrapText="1" shrinkToFit="1" readingOrder="1"/>
    </xf>
    <xf numFmtId="164" fontId="5" fillId="0" borderId="1" xfId="1" applyFont="1" applyBorder="1" applyAlignment="1">
      <alignment horizontal="right" vertical="top" wrapText="1" shrinkToFit="1" readingOrder="1"/>
    </xf>
    <xf numFmtId="49" fontId="13" fillId="0" borderId="2" xfId="0" applyNumberFormat="1" applyFont="1" applyBorder="1" applyAlignment="1">
      <alignment vertical="center" wrapText="1" shrinkToFit="1" readingOrder="1"/>
    </xf>
    <xf numFmtId="0" fontId="18" fillId="3" borderId="7" xfId="0" applyFont="1" applyFill="1" applyBorder="1" applyAlignment="1">
      <alignment vertical="center"/>
    </xf>
    <xf numFmtId="164" fontId="18" fillId="3" borderId="7" xfId="1" applyFont="1" applyFill="1" applyBorder="1" applyAlignment="1">
      <alignment horizontal="right" vertical="center"/>
    </xf>
    <xf numFmtId="0" fontId="19" fillId="0" borderId="0" xfId="0" applyFont="1"/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21" fillId="0" borderId="0" xfId="1" applyFont="1" applyAlignment="1">
      <alignment vertical="center"/>
    </xf>
    <xf numFmtId="0" fontId="22" fillId="0" borderId="0" xfId="0" quotePrefix="1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1" fillId="0" borderId="0" xfId="1" applyFont="1" applyAlignment="1">
      <alignment vertical="center"/>
    </xf>
    <xf numFmtId="0" fontId="0" fillId="0" borderId="0" xfId="0" applyAlignment="1">
      <alignment vertical="center"/>
    </xf>
    <xf numFmtId="164" fontId="1" fillId="0" borderId="0" xfId="1" applyFont="1" applyBorder="1" applyAlignment="1">
      <alignment vertical="center"/>
    </xf>
    <xf numFmtId="164" fontId="19" fillId="0" borderId="0" xfId="1" applyFont="1"/>
    <xf numFmtId="164" fontId="0" fillId="0" borderId="0" xfId="1" applyFont="1"/>
    <xf numFmtId="164" fontId="7" fillId="2" borderId="3" xfId="1" applyFont="1" applyFill="1" applyBorder="1" applyAlignment="1">
      <alignment horizontal="right" vertical="center" wrapText="1" shrinkToFit="1" readingOrder="1"/>
    </xf>
    <xf numFmtId="164" fontId="5" fillId="0" borderId="1" xfId="1" applyFont="1" applyBorder="1" applyAlignment="1">
      <alignment vertical="top" wrapText="1" shrinkToFit="1" readingOrder="1"/>
    </xf>
    <xf numFmtId="164" fontId="5" fillId="2" borderId="3" xfId="1" applyFont="1" applyFill="1" applyBorder="1" applyAlignment="1">
      <alignment horizontal="right" vertical="center" wrapText="1" shrinkToFit="1" readingOrder="1"/>
    </xf>
    <xf numFmtId="0" fontId="19" fillId="0" borderId="0" xfId="0" applyFont="1" applyAlignment="1"/>
    <xf numFmtId="0" fontId="25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2" fillId="0" borderId="0" xfId="0" quotePrefix="1" applyFont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 shrinkToFit="1" readingOrder="1"/>
    </xf>
    <xf numFmtId="0" fontId="15" fillId="2" borderId="6" xfId="0" applyFont="1" applyFill="1" applyBorder="1" applyAlignment="1">
      <alignment horizontal="center" vertical="center" wrapText="1" shrinkToFit="1" readingOrder="1"/>
    </xf>
    <xf numFmtId="0" fontId="15" fillId="2" borderId="5" xfId="0" applyFont="1" applyFill="1" applyBorder="1" applyAlignment="1">
      <alignment horizontal="center" vertical="center" wrapText="1" shrinkToFit="1" readingOrder="1"/>
    </xf>
    <xf numFmtId="0" fontId="5" fillId="2" borderId="4" xfId="0" applyFont="1" applyFill="1" applyBorder="1" applyAlignment="1">
      <alignment horizontal="center" vertical="center" wrapText="1" shrinkToFit="1" readingOrder="1"/>
    </xf>
    <xf numFmtId="0" fontId="5" fillId="2" borderId="6" xfId="0" applyFont="1" applyFill="1" applyBorder="1" applyAlignment="1">
      <alignment horizontal="center" vertical="center" wrapText="1" shrinkToFit="1" readingOrder="1"/>
    </xf>
    <xf numFmtId="0" fontId="5" fillId="2" borderId="5" xfId="0" applyFont="1" applyFill="1" applyBorder="1" applyAlignment="1">
      <alignment horizontal="center" vertical="center" wrapText="1" shrinkToFit="1" readingOrder="1"/>
    </xf>
    <xf numFmtId="0" fontId="15" fillId="2" borderId="4" xfId="0" applyNumberFormat="1" applyFont="1" applyFill="1" applyBorder="1" applyAlignment="1">
      <alignment horizontal="center" vertical="center" shrinkToFit="1" readingOrder="1"/>
    </xf>
    <xf numFmtId="0" fontId="15" fillId="2" borderId="6" xfId="0" applyNumberFormat="1" applyFont="1" applyFill="1" applyBorder="1" applyAlignment="1">
      <alignment horizontal="center" vertical="center" shrinkToFit="1" readingOrder="1"/>
    </xf>
    <xf numFmtId="0" fontId="15" fillId="2" borderId="5" xfId="0" applyNumberFormat="1" applyFont="1" applyFill="1" applyBorder="1" applyAlignment="1">
      <alignment horizontal="center" vertical="center" shrinkToFit="1" readingOrder="1"/>
    </xf>
    <xf numFmtId="0" fontId="15" fillId="2" borderId="8" xfId="0" applyFont="1" applyFill="1" applyBorder="1" applyAlignment="1">
      <alignment horizontal="center" vertical="center" wrapText="1" shrinkToFit="1" readingOrder="1"/>
    </xf>
    <xf numFmtId="0" fontId="15" fillId="2" borderId="9" xfId="0" applyFont="1" applyFill="1" applyBorder="1" applyAlignment="1">
      <alignment horizontal="center" vertical="center" wrapText="1" shrinkToFit="1" readingOrder="1"/>
    </xf>
    <xf numFmtId="0" fontId="15" fillId="2" borderId="10" xfId="0" applyFont="1" applyFill="1" applyBorder="1" applyAlignment="1">
      <alignment horizontal="center" vertical="center" wrapText="1" shrinkToFit="1" readingOrder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115"/>
  <sheetViews>
    <sheetView tabSelected="1" view="pageBreakPreview" zoomScaleNormal="100" zoomScaleSheetLayoutView="100" workbookViewId="0">
      <selection activeCell="C1" sqref="C1"/>
    </sheetView>
  </sheetViews>
  <sheetFormatPr defaultColWidth="9.109375" defaultRowHeight="14.4" x14ac:dyDescent="0.3"/>
  <cols>
    <col min="1" max="1" width="6" style="12" customWidth="1"/>
    <col min="2" max="2" width="14.44140625" style="40" customWidth="1"/>
    <col min="3" max="3" width="57" style="5" customWidth="1"/>
    <col min="4" max="4" width="4.33203125" style="28" customWidth="1"/>
    <col min="5" max="5" width="9.5546875" style="18" customWidth="1"/>
    <col min="6" max="6" width="9" style="18" bestFit="1" customWidth="1"/>
    <col min="7" max="7" width="15.5546875" style="35" customWidth="1"/>
    <col min="8" max="8" width="13" style="5" customWidth="1"/>
    <col min="9" max="10" width="9.109375" style="5"/>
    <col min="11" max="11" width="17.6640625" style="5" customWidth="1"/>
    <col min="12" max="12" width="14.109375" style="5" customWidth="1"/>
    <col min="13" max="16384" width="9.109375" style="5"/>
  </cols>
  <sheetData>
    <row r="1" spans="1:7" ht="15.6" x14ac:dyDescent="0.3">
      <c r="A1" s="60" t="s">
        <v>228</v>
      </c>
      <c r="B1"/>
      <c r="C1" s="60" t="s">
        <v>246</v>
      </c>
      <c r="D1" s="60"/>
      <c r="E1" s="71"/>
    </row>
    <row r="2" spans="1:7" ht="44.25" customHeight="1" x14ac:dyDescent="0.3">
      <c r="A2"/>
      <c r="B2" s="84" t="s">
        <v>240</v>
      </c>
      <c r="C2" s="84"/>
      <c r="D2" s="84"/>
      <c r="E2" s="84"/>
    </row>
    <row r="3" spans="1:7" ht="15.6" x14ac:dyDescent="0.3">
      <c r="A3" s="60" t="s">
        <v>229</v>
      </c>
      <c r="B3"/>
      <c r="C3" s="60"/>
      <c r="D3" s="60"/>
      <c r="E3" s="71"/>
    </row>
    <row r="4" spans="1:7" ht="15.6" x14ac:dyDescent="0.3">
      <c r="A4" s="60" t="s">
        <v>230</v>
      </c>
      <c r="B4"/>
      <c r="C4" s="60"/>
      <c r="D4" s="60"/>
      <c r="E4" s="71"/>
    </row>
    <row r="5" spans="1:7" ht="15.6" x14ac:dyDescent="0.3">
      <c r="A5" s="60"/>
      <c r="B5"/>
      <c r="C5" s="60"/>
      <c r="D5" s="60"/>
      <c r="E5" s="71"/>
    </row>
    <row r="6" spans="1:7" ht="75.75" customHeight="1" x14ac:dyDescent="0.3">
      <c r="A6" s="60"/>
      <c r="B6" s="85" t="s">
        <v>239</v>
      </c>
      <c r="C6" s="85"/>
      <c r="D6" s="85"/>
      <c r="E6" s="85"/>
    </row>
    <row r="7" spans="1:7" ht="15.6" x14ac:dyDescent="0.3">
      <c r="A7" s="60"/>
      <c r="B7" s="61" t="s">
        <v>231</v>
      </c>
      <c r="C7" s="62"/>
      <c r="D7" s="63"/>
      <c r="E7" s="64"/>
    </row>
    <row r="8" spans="1:7" ht="15.6" x14ac:dyDescent="0.3">
      <c r="A8" s="60"/>
      <c r="B8" s="86" t="s">
        <v>232</v>
      </c>
      <c r="C8" s="86"/>
      <c r="D8" s="65"/>
      <c r="E8" s="72"/>
    </row>
    <row r="9" spans="1:7" ht="31.5" customHeight="1" x14ac:dyDescent="0.3">
      <c r="A9" s="60"/>
      <c r="B9" s="86" t="s">
        <v>233</v>
      </c>
      <c r="C9" s="86"/>
      <c r="D9" s="65"/>
      <c r="E9" s="72"/>
    </row>
    <row r="10" spans="1:7" ht="15.6" x14ac:dyDescent="0.3">
      <c r="A10" s="60"/>
      <c r="B10" s="86" t="s">
        <v>234</v>
      </c>
      <c r="C10" s="86"/>
      <c r="D10" s="65"/>
      <c r="E10" s="72"/>
    </row>
    <row r="11" spans="1:7" ht="15.6" x14ac:dyDescent="0.3">
      <c r="A11" s="60"/>
      <c r="B11" s="86" t="s">
        <v>235</v>
      </c>
      <c r="C11" s="86"/>
      <c r="D11" s="65"/>
      <c r="E11" s="72"/>
    </row>
    <row r="12" spans="1:7" ht="15.6" x14ac:dyDescent="0.3">
      <c r="A12" s="60"/>
      <c r="B12" s="86" t="s">
        <v>236</v>
      </c>
      <c r="C12" s="86"/>
      <c r="D12" s="65"/>
      <c r="E12" s="72"/>
    </row>
    <row r="13" spans="1:7" ht="9" customHeight="1" x14ac:dyDescent="0.3">
      <c r="A13" s="60"/>
      <c r="B13" s="66"/>
      <c r="C13" s="66"/>
      <c r="D13" s="67"/>
      <c r="E13" s="68"/>
    </row>
    <row r="14" spans="1:7" ht="15.6" x14ac:dyDescent="0.3">
      <c r="A14" s="60"/>
      <c r="B14" s="5" t="s">
        <v>237</v>
      </c>
      <c r="C14" s="69"/>
      <c r="D14" s="69"/>
      <c r="E14" s="70"/>
    </row>
    <row r="15" spans="1:7" ht="21.75" customHeight="1" x14ac:dyDescent="0.3">
      <c r="A15" s="60"/>
      <c r="B15" s="87" t="s">
        <v>238</v>
      </c>
      <c r="C15" s="87"/>
      <c r="D15" s="87"/>
      <c r="E15" s="87"/>
      <c r="F15" s="87"/>
      <c r="G15" s="87"/>
    </row>
    <row r="16" spans="1:7" ht="9" customHeight="1" x14ac:dyDescent="0.3"/>
    <row r="17" spans="1:7" ht="22.5" customHeight="1" x14ac:dyDescent="0.3">
      <c r="A17" s="13" t="s">
        <v>0</v>
      </c>
      <c r="B17" s="36" t="s">
        <v>1</v>
      </c>
      <c r="C17" s="1" t="s">
        <v>2</v>
      </c>
      <c r="D17" s="29" t="s">
        <v>3</v>
      </c>
      <c r="E17" s="19" t="s">
        <v>4</v>
      </c>
      <c r="F17" s="19" t="s">
        <v>5</v>
      </c>
      <c r="G17" s="19" t="s">
        <v>6</v>
      </c>
    </row>
    <row r="18" spans="1:7" x14ac:dyDescent="0.3">
      <c r="A18" s="14" t="s">
        <v>7</v>
      </c>
      <c r="B18" s="37"/>
      <c r="C18" s="6" t="s">
        <v>8</v>
      </c>
      <c r="D18" s="30"/>
      <c r="E18" s="21"/>
      <c r="F18" s="21"/>
      <c r="G18" s="34">
        <f>G19</f>
        <v>0</v>
      </c>
    </row>
    <row r="19" spans="1:7" ht="24.75" customHeight="1" x14ac:dyDescent="0.3">
      <c r="A19" s="15" t="s">
        <v>142</v>
      </c>
      <c r="B19" s="38" t="s">
        <v>9</v>
      </c>
      <c r="C19" s="9" t="s">
        <v>10</v>
      </c>
      <c r="D19" s="31" t="s">
        <v>11</v>
      </c>
      <c r="E19" s="17">
        <v>0.79</v>
      </c>
      <c r="F19" s="17"/>
      <c r="G19" s="17">
        <f>E19*F19</f>
        <v>0</v>
      </c>
    </row>
    <row r="20" spans="1:7" x14ac:dyDescent="0.3">
      <c r="A20" s="16" t="s">
        <v>12</v>
      </c>
      <c r="B20" s="39"/>
      <c r="C20" s="11" t="s">
        <v>13</v>
      </c>
      <c r="D20" s="33"/>
      <c r="E20" s="20"/>
      <c r="F20" s="20"/>
      <c r="G20" s="34">
        <f>SUM(G21:G32)</f>
        <v>0</v>
      </c>
    </row>
    <row r="21" spans="1:7" ht="28.8" x14ac:dyDescent="0.3">
      <c r="A21" s="15" t="s">
        <v>143</v>
      </c>
      <c r="B21" s="38" t="s">
        <v>14</v>
      </c>
      <c r="C21" s="9" t="s">
        <v>15</v>
      </c>
      <c r="D21" s="31" t="s">
        <v>16</v>
      </c>
      <c r="E21" s="17">
        <v>96.3</v>
      </c>
      <c r="F21" s="17"/>
      <c r="G21" s="17">
        <f t="shared" ref="G21:G32" si="0">E21*F21</f>
        <v>0</v>
      </c>
    </row>
    <row r="22" spans="1:7" x14ac:dyDescent="0.3">
      <c r="A22" s="15" t="s">
        <v>144</v>
      </c>
      <c r="B22" s="38" t="s">
        <v>17</v>
      </c>
      <c r="C22" s="9" t="s">
        <v>18</v>
      </c>
      <c r="D22" s="31" t="s">
        <v>19</v>
      </c>
      <c r="E22" s="17">
        <v>6.06</v>
      </c>
      <c r="F22" s="17"/>
      <c r="G22" s="17">
        <f t="shared" si="0"/>
        <v>0</v>
      </c>
    </row>
    <row r="23" spans="1:7" ht="28.8" x14ac:dyDescent="0.3">
      <c r="A23" s="15" t="s">
        <v>145</v>
      </c>
      <c r="B23" s="38" t="s">
        <v>20</v>
      </c>
      <c r="C23" s="9" t="s">
        <v>21</v>
      </c>
      <c r="D23" s="31" t="s">
        <v>22</v>
      </c>
      <c r="E23" s="17">
        <v>18.75</v>
      </c>
      <c r="F23" s="17"/>
      <c r="G23" s="17">
        <f t="shared" si="0"/>
        <v>0</v>
      </c>
    </row>
    <row r="24" spans="1:7" ht="28.8" x14ac:dyDescent="0.3">
      <c r="A24" s="15" t="s">
        <v>146</v>
      </c>
      <c r="B24" s="38" t="s">
        <v>23</v>
      </c>
      <c r="C24" s="9" t="s">
        <v>24</v>
      </c>
      <c r="D24" s="31" t="s">
        <v>22</v>
      </c>
      <c r="E24" s="17">
        <v>57.75</v>
      </c>
      <c r="F24" s="17"/>
      <c r="G24" s="17">
        <f t="shared" si="0"/>
        <v>0</v>
      </c>
    </row>
    <row r="25" spans="1:7" ht="28.8" x14ac:dyDescent="0.3">
      <c r="A25" s="15" t="s">
        <v>147</v>
      </c>
      <c r="B25" s="38" t="s">
        <v>25</v>
      </c>
      <c r="C25" s="9" t="s">
        <v>26</v>
      </c>
      <c r="D25" s="31" t="s">
        <v>16</v>
      </c>
      <c r="E25" s="17">
        <v>7</v>
      </c>
      <c r="F25" s="17"/>
      <c r="G25" s="17">
        <f t="shared" si="0"/>
        <v>0</v>
      </c>
    </row>
    <row r="26" spans="1:7" ht="28.8" x14ac:dyDescent="0.3">
      <c r="A26" s="15" t="s">
        <v>148</v>
      </c>
      <c r="B26" s="38" t="s">
        <v>17</v>
      </c>
      <c r="C26" s="9" t="s">
        <v>27</v>
      </c>
      <c r="D26" s="31" t="s">
        <v>19</v>
      </c>
      <c r="E26" s="17">
        <v>0.46</v>
      </c>
      <c r="F26" s="17"/>
      <c r="G26" s="17">
        <f t="shared" si="0"/>
        <v>0</v>
      </c>
    </row>
    <row r="27" spans="1:7" ht="28.8" x14ac:dyDescent="0.3">
      <c r="A27" s="15" t="s">
        <v>149</v>
      </c>
      <c r="B27" s="38" t="s">
        <v>25</v>
      </c>
      <c r="C27" s="9" t="s">
        <v>28</v>
      </c>
      <c r="D27" s="31" t="s">
        <v>16</v>
      </c>
      <c r="E27" s="17">
        <v>1468.5</v>
      </c>
      <c r="F27" s="17"/>
      <c r="G27" s="17">
        <f t="shared" si="0"/>
        <v>0</v>
      </c>
    </row>
    <row r="28" spans="1:7" ht="28.8" x14ac:dyDescent="0.3">
      <c r="A28" s="15" t="s">
        <v>150</v>
      </c>
      <c r="B28" s="38" t="s">
        <v>17</v>
      </c>
      <c r="C28" s="9" t="s">
        <v>29</v>
      </c>
      <c r="D28" s="31" t="s">
        <v>19</v>
      </c>
      <c r="E28" s="17">
        <v>105.74</v>
      </c>
      <c r="F28" s="17"/>
      <c r="G28" s="17">
        <f t="shared" si="0"/>
        <v>0</v>
      </c>
    </row>
    <row r="29" spans="1:7" ht="28.8" x14ac:dyDescent="0.3">
      <c r="A29" s="15" t="s">
        <v>151</v>
      </c>
      <c r="B29" s="38" t="s">
        <v>25</v>
      </c>
      <c r="C29" s="9" t="s">
        <v>30</v>
      </c>
      <c r="D29" s="31" t="s">
        <v>16</v>
      </c>
      <c r="E29" s="17">
        <v>162.9</v>
      </c>
      <c r="F29" s="17"/>
      <c r="G29" s="17">
        <f t="shared" si="0"/>
        <v>0</v>
      </c>
    </row>
    <row r="30" spans="1:7" ht="28.8" x14ac:dyDescent="0.3">
      <c r="A30" s="15" t="s">
        <v>152</v>
      </c>
      <c r="B30" s="38" t="s">
        <v>17</v>
      </c>
      <c r="C30" s="9" t="s">
        <v>31</v>
      </c>
      <c r="D30" s="31" t="s">
        <v>19</v>
      </c>
      <c r="E30" s="17">
        <v>11.73</v>
      </c>
      <c r="F30" s="17"/>
      <c r="G30" s="17">
        <f t="shared" si="0"/>
        <v>0</v>
      </c>
    </row>
    <row r="31" spans="1:7" ht="28.8" x14ac:dyDescent="0.3">
      <c r="A31" s="15" t="s">
        <v>153</v>
      </c>
      <c r="B31" s="38" t="s">
        <v>32</v>
      </c>
      <c r="C31" s="9" t="s">
        <v>33</v>
      </c>
      <c r="D31" s="31" t="s">
        <v>16</v>
      </c>
      <c r="E31" s="17">
        <v>1821.3</v>
      </c>
      <c r="F31" s="17"/>
      <c r="G31" s="17">
        <f t="shared" si="0"/>
        <v>0</v>
      </c>
    </row>
    <row r="32" spans="1:7" x14ac:dyDescent="0.3">
      <c r="A32" s="15" t="s">
        <v>154</v>
      </c>
      <c r="B32" s="38" t="s">
        <v>17</v>
      </c>
      <c r="C32" s="9" t="s">
        <v>34</v>
      </c>
      <c r="D32" s="31" t="s">
        <v>19</v>
      </c>
      <c r="E32" s="17">
        <v>65.569999999999993</v>
      </c>
      <c r="F32" s="17"/>
      <c r="G32" s="17">
        <f t="shared" si="0"/>
        <v>0</v>
      </c>
    </row>
    <row r="33" spans="1:7" x14ac:dyDescent="0.3">
      <c r="A33" s="16" t="s">
        <v>35</v>
      </c>
      <c r="B33" s="39"/>
      <c r="C33" s="11" t="s">
        <v>36</v>
      </c>
      <c r="D33" s="33"/>
      <c r="E33" s="20"/>
      <c r="F33" s="20"/>
      <c r="G33" s="34">
        <f>SUM(G34:G46)</f>
        <v>0</v>
      </c>
    </row>
    <row r="34" spans="1:7" x14ac:dyDescent="0.3">
      <c r="A34" s="15" t="s">
        <v>155</v>
      </c>
      <c r="B34" s="38" t="s">
        <v>37</v>
      </c>
      <c r="C34" s="9" t="s">
        <v>38</v>
      </c>
      <c r="D34" s="31" t="s">
        <v>22</v>
      </c>
      <c r="E34" s="17">
        <v>6693.48</v>
      </c>
      <c r="F34" s="17"/>
      <c r="G34" s="17">
        <f t="shared" ref="G34:G46" si="1">E34*F34</f>
        <v>0</v>
      </c>
    </row>
    <row r="35" spans="1:7" ht="28.8" x14ac:dyDescent="0.3">
      <c r="A35" s="15" t="s">
        <v>156</v>
      </c>
      <c r="B35" s="38" t="s">
        <v>20</v>
      </c>
      <c r="C35" s="9" t="s">
        <v>39</v>
      </c>
      <c r="D35" s="31" t="s">
        <v>22</v>
      </c>
      <c r="E35" s="17">
        <v>514.17999999999995</v>
      </c>
      <c r="F35" s="17"/>
      <c r="G35" s="17">
        <f t="shared" si="1"/>
        <v>0</v>
      </c>
    </row>
    <row r="36" spans="1:7" ht="28.8" x14ac:dyDescent="0.3">
      <c r="A36" s="15" t="s">
        <v>157</v>
      </c>
      <c r="B36" s="38" t="s">
        <v>20</v>
      </c>
      <c r="C36" s="9" t="s">
        <v>40</v>
      </c>
      <c r="D36" s="31" t="s">
        <v>22</v>
      </c>
      <c r="E36" s="17">
        <v>6179.3</v>
      </c>
      <c r="F36" s="17"/>
      <c r="G36" s="17">
        <f t="shared" si="1"/>
        <v>0</v>
      </c>
    </row>
    <row r="37" spans="1:7" ht="28.8" x14ac:dyDescent="0.3">
      <c r="A37" s="15" t="s">
        <v>158</v>
      </c>
      <c r="B37" s="38" t="s">
        <v>41</v>
      </c>
      <c r="C37" s="9" t="s">
        <v>42</v>
      </c>
      <c r="D37" s="31" t="s">
        <v>22</v>
      </c>
      <c r="E37" s="17">
        <v>5255.19</v>
      </c>
      <c r="F37" s="17"/>
      <c r="G37" s="17">
        <f t="shared" si="1"/>
        <v>0</v>
      </c>
    </row>
    <row r="38" spans="1:7" x14ac:dyDescent="0.3">
      <c r="A38" s="15" t="s">
        <v>159</v>
      </c>
      <c r="B38" s="38" t="s">
        <v>43</v>
      </c>
      <c r="C38" s="9" t="s">
        <v>44</v>
      </c>
      <c r="D38" s="31" t="s">
        <v>22</v>
      </c>
      <c r="E38" s="17">
        <v>5255.19</v>
      </c>
      <c r="F38" s="17"/>
      <c r="G38" s="17">
        <f t="shared" si="1"/>
        <v>0</v>
      </c>
    </row>
    <row r="39" spans="1:7" ht="28.8" x14ac:dyDescent="0.3">
      <c r="A39" s="15" t="s">
        <v>160</v>
      </c>
      <c r="B39" s="38" t="s">
        <v>45</v>
      </c>
      <c r="C39" s="9" t="s">
        <v>46</v>
      </c>
      <c r="D39" s="31" t="s">
        <v>22</v>
      </c>
      <c r="E39" s="17">
        <v>5255.19</v>
      </c>
      <c r="F39" s="17"/>
      <c r="G39" s="17">
        <f t="shared" si="1"/>
        <v>0</v>
      </c>
    </row>
    <row r="40" spans="1:7" ht="28.8" x14ac:dyDescent="0.3">
      <c r="A40" s="15" t="s">
        <v>161</v>
      </c>
      <c r="B40" s="38" t="s">
        <v>47</v>
      </c>
      <c r="C40" s="9" t="s">
        <v>48</v>
      </c>
      <c r="D40" s="31" t="s">
        <v>22</v>
      </c>
      <c r="E40" s="17">
        <v>5255.19</v>
      </c>
      <c r="F40" s="17"/>
      <c r="G40" s="17">
        <f t="shared" si="1"/>
        <v>0</v>
      </c>
    </row>
    <row r="41" spans="1:7" x14ac:dyDescent="0.3">
      <c r="A41" s="15" t="s">
        <v>162</v>
      </c>
      <c r="B41" s="38" t="s">
        <v>49</v>
      </c>
      <c r="C41" s="9" t="s">
        <v>50</v>
      </c>
      <c r="D41" s="31" t="s">
        <v>22</v>
      </c>
      <c r="E41" s="17">
        <v>5255.19</v>
      </c>
      <c r="F41" s="17"/>
      <c r="G41" s="17">
        <f t="shared" si="1"/>
        <v>0</v>
      </c>
    </row>
    <row r="42" spans="1:7" ht="28.8" x14ac:dyDescent="0.3">
      <c r="A42" s="15" t="s">
        <v>163</v>
      </c>
      <c r="B42" s="38" t="s">
        <v>45</v>
      </c>
      <c r="C42" s="9" t="s">
        <v>51</v>
      </c>
      <c r="D42" s="31" t="s">
        <v>22</v>
      </c>
      <c r="E42" s="17">
        <v>5255.19</v>
      </c>
      <c r="F42" s="17"/>
      <c r="G42" s="17">
        <f t="shared" si="1"/>
        <v>0</v>
      </c>
    </row>
    <row r="43" spans="1:7" ht="24" x14ac:dyDescent="0.3">
      <c r="A43" s="15" t="s">
        <v>164</v>
      </c>
      <c r="B43" s="38" t="s">
        <v>52</v>
      </c>
      <c r="C43" s="9" t="s">
        <v>53</v>
      </c>
      <c r="D43" s="31" t="s">
        <v>22</v>
      </c>
      <c r="E43" s="17">
        <v>5255.19</v>
      </c>
      <c r="F43" s="17"/>
      <c r="G43" s="17">
        <f t="shared" si="1"/>
        <v>0</v>
      </c>
    </row>
    <row r="44" spans="1:7" x14ac:dyDescent="0.3">
      <c r="A44" s="15" t="s">
        <v>165</v>
      </c>
      <c r="B44" s="38" t="s">
        <v>49</v>
      </c>
      <c r="C44" s="9" t="s">
        <v>50</v>
      </c>
      <c r="D44" s="31" t="s">
        <v>22</v>
      </c>
      <c r="E44" s="17">
        <v>5255.19</v>
      </c>
      <c r="F44" s="17"/>
      <c r="G44" s="17">
        <f t="shared" si="1"/>
        <v>0</v>
      </c>
    </row>
    <row r="45" spans="1:7" ht="28.8" x14ac:dyDescent="0.3">
      <c r="A45" s="15" t="s">
        <v>166</v>
      </c>
      <c r="B45" s="38" t="s">
        <v>45</v>
      </c>
      <c r="C45" s="9" t="s">
        <v>54</v>
      </c>
      <c r="D45" s="31" t="s">
        <v>22</v>
      </c>
      <c r="E45" s="17">
        <v>5255.19</v>
      </c>
      <c r="F45" s="17"/>
      <c r="G45" s="17">
        <f t="shared" si="1"/>
        <v>0</v>
      </c>
    </row>
    <row r="46" spans="1:7" ht="24" x14ac:dyDescent="0.3">
      <c r="A46" s="15" t="s">
        <v>167</v>
      </c>
      <c r="B46" s="38" t="s">
        <v>55</v>
      </c>
      <c r="C46" s="9" t="s">
        <v>56</v>
      </c>
      <c r="D46" s="31" t="s">
        <v>22</v>
      </c>
      <c r="E46" s="17">
        <v>5255.19</v>
      </c>
      <c r="F46" s="17"/>
      <c r="G46" s="17">
        <f t="shared" si="1"/>
        <v>0</v>
      </c>
    </row>
    <row r="47" spans="1:7" x14ac:dyDescent="0.3">
      <c r="A47" s="16" t="s">
        <v>57</v>
      </c>
      <c r="B47" s="39"/>
      <c r="C47" s="11" t="s">
        <v>58</v>
      </c>
      <c r="D47" s="33"/>
      <c r="E47" s="20"/>
      <c r="F47" s="20"/>
      <c r="G47" s="34">
        <f>SUM(G48:G51)</f>
        <v>0</v>
      </c>
    </row>
    <row r="48" spans="1:7" x14ac:dyDescent="0.3">
      <c r="A48" s="15" t="s">
        <v>168</v>
      </c>
      <c r="B48" s="38" t="s">
        <v>37</v>
      </c>
      <c r="C48" s="9" t="s">
        <v>38</v>
      </c>
      <c r="D48" s="31" t="s">
        <v>22</v>
      </c>
      <c r="E48" s="17">
        <v>117.9</v>
      </c>
      <c r="F48" s="17"/>
      <c r="G48" s="17">
        <f t="shared" ref="G48:G51" si="2">E48*F48</f>
        <v>0</v>
      </c>
    </row>
    <row r="49" spans="1:12" ht="28.8" x14ac:dyDescent="0.3">
      <c r="A49" s="15" t="s">
        <v>169</v>
      </c>
      <c r="B49" s="38" t="s">
        <v>20</v>
      </c>
      <c r="C49" s="9" t="s">
        <v>59</v>
      </c>
      <c r="D49" s="31" t="s">
        <v>22</v>
      </c>
      <c r="E49" s="17">
        <v>117.9</v>
      </c>
      <c r="F49" s="17"/>
      <c r="G49" s="17">
        <f t="shared" si="2"/>
        <v>0</v>
      </c>
    </row>
    <row r="50" spans="1:12" ht="28.8" x14ac:dyDescent="0.3">
      <c r="A50" s="15" t="s">
        <v>170</v>
      </c>
      <c r="B50" s="38" t="s">
        <v>60</v>
      </c>
      <c r="C50" s="9" t="s">
        <v>61</v>
      </c>
      <c r="D50" s="31" t="s">
        <v>22</v>
      </c>
      <c r="E50" s="17">
        <v>117.9</v>
      </c>
      <c r="F50" s="17"/>
      <c r="G50" s="17">
        <f t="shared" si="2"/>
        <v>0</v>
      </c>
    </row>
    <row r="51" spans="1:12" ht="43.2" x14ac:dyDescent="0.3">
      <c r="A51" s="15" t="s">
        <v>171</v>
      </c>
      <c r="B51" s="38" t="s">
        <v>62</v>
      </c>
      <c r="C51" s="9" t="s">
        <v>63</v>
      </c>
      <c r="D51" s="31" t="s">
        <v>22</v>
      </c>
      <c r="E51" s="17">
        <v>117.9</v>
      </c>
      <c r="F51" s="17"/>
      <c r="G51" s="17">
        <f t="shared" si="2"/>
        <v>0</v>
      </c>
    </row>
    <row r="52" spans="1:12" x14ac:dyDescent="0.3">
      <c r="A52" s="16" t="s">
        <v>64</v>
      </c>
      <c r="B52" s="39"/>
      <c r="C52" s="11" t="s">
        <v>65</v>
      </c>
      <c r="D52" s="33"/>
      <c r="E52" s="20"/>
      <c r="F52" s="20"/>
      <c r="G52" s="34">
        <f>SUM(G53:G62)</f>
        <v>0</v>
      </c>
      <c r="K52" s="27"/>
      <c r="L52" s="27"/>
    </row>
    <row r="53" spans="1:12" x14ac:dyDescent="0.3">
      <c r="A53" s="15" t="s">
        <v>172</v>
      </c>
      <c r="B53" s="38" t="s">
        <v>37</v>
      </c>
      <c r="C53" s="9" t="s">
        <v>38</v>
      </c>
      <c r="D53" s="31" t="s">
        <v>22</v>
      </c>
      <c r="E53" s="17">
        <v>2288.3000000000002</v>
      </c>
      <c r="F53" s="17"/>
      <c r="G53" s="17">
        <f t="shared" ref="G53:G62" si="3">E53*F53</f>
        <v>0</v>
      </c>
      <c r="J53" s="25"/>
      <c r="K53" s="27"/>
      <c r="L53" s="27"/>
    </row>
    <row r="54" spans="1:12" ht="28.8" x14ac:dyDescent="0.3">
      <c r="A54" s="15" t="s">
        <v>173</v>
      </c>
      <c r="B54" s="38" t="s">
        <v>66</v>
      </c>
      <c r="C54" s="9" t="s">
        <v>67</v>
      </c>
      <c r="D54" s="31" t="s">
        <v>22</v>
      </c>
      <c r="E54" s="17">
        <v>2288.3000000000002</v>
      </c>
      <c r="F54" s="17"/>
      <c r="G54" s="17">
        <f t="shared" si="3"/>
        <v>0</v>
      </c>
      <c r="J54" s="25"/>
      <c r="L54" s="27"/>
    </row>
    <row r="55" spans="1:12" ht="28.8" x14ac:dyDescent="0.3">
      <c r="A55" s="15" t="s">
        <v>174</v>
      </c>
      <c r="B55" s="38" t="s">
        <v>68</v>
      </c>
      <c r="C55" s="9" t="s">
        <v>69</v>
      </c>
      <c r="D55" s="31" t="s">
        <v>22</v>
      </c>
      <c r="E55" s="17">
        <v>41.3</v>
      </c>
      <c r="F55" s="17"/>
      <c r="G55" s="17">
        <f t="shared" si="3"/>
        <v>0</v>
      </c>
      <c r="J55" s="26"/>
    </row>
    <row r="56" spans="1:12" ht="28.8" x14ac:dyDescent="0.3">
      <c r="A56" s="15" t="s">
        <v>175</v>
      </c>
      <c r="B56" s="38" t="s">
        <v>68</v>
      </c>
      <c r="C56" s="9" t="s">
        <v>61</v>
      </c>
      <c r="D56" s="31" t="s">
        <v>22</v>
      </c>
      <c r="E56" s="17">
        <v>2216.3000000000002</v>
      </c>
      <c r="F56" s="17"/>
      <c r="G56" s="17">
        <f t="shared" si="3"/>
        <v>0</v>
      </c>
    </row>
    <row r="57" spans="1:12" x14ac:dyDescent="0.3">
      <c r="A57" s="15" t="s">
        <v>176</v>
      </c>
      <c r="B57" s="38" t="s">
        <v>43</v>
      </c>
      <c r="C57" s="9" t="s">
        <v>44</v>
      </c>
      <c r="D57" s="31" t="s">
        <v>22</v>
      </c>
      <c r="E57" s="17">
        <v>2288.3000000000002</v>
      </c>
      <c r="F57" s="17"/>
      <c r="G57" s="17">
        <f t="shared" si="3"/>
        <v>0</v>
      </c>
    </row>
    <row r="58" spans="1:12" ht="28.8" x14ac:dyDescent="0.3">
      <c r="A58" s="15" t="s">
        <v>177</v>
      </c>
      <c r="B58" s="38" t="s">
        <v>45</v>
      </c>
      <c r="C58" s="9" t="s">
        <v>46</v>
      </c>
      <c r="D58" s="31" t="s">
        <v>22</v>
      </c>
      <c r="E58" s="17">
        <v>2288.3000000000002</v>
      </c>
      <c r="F58" s="17"/>
      <c r="G58" s="17">
        <f t="shared" si="3"/>
        <v>0</v>
      </c>
    </row>
    <row r="59" spans="1:12" ht="28.8" x14ac:dyDescent="0.3">
      <c r="A59" s="15" t="s">
        <v>178</v>
      </c>
      <c r="B59" s="38" t="s">
        <v>70</v>
      </c>
      <c r="C59" s="9" t="s">
        <v>71</v>
      </c>
      <c r="D59" s="31" t="s">
        <v>22</v>
      </c>
      <c r="E59" s="17">
        <v>41.3</v>
      </c>
      <c r="F59" s="17"/>
      <c r="G59" s="17">
        <f t="shared" si="3"/>
        <v>0</v>
      </c>
    </row>
    <row r="60" spans="1:12" x14ac:dyDescent="0.3">
      <c r="A60" s="15" t="s">
        <v>179</v>
      </c>
      <c r="B60" s="38" t="s">
        <v>49</v>
      </c>
      <c r="C60" s="9" t="s">
        <v>50</v>
      </c>
      <c r="D60" s="31" t="s">
        <v>22</v>
      </c>
      <c r="E60" s="17">
        <v>41.3</v>
      </c>
      <c r="F60" s="17"/>
      <c r="G60" s="17">
        <f t="shared" si="3"/>
        <v>0</v>
      </c>
    </row>
    <row r="61" spans="1:12" ht="28.8" x14ac:dyDescent="0.3">
      <c r="A61" s="15" t="s">
        <v>180</v>
      </c>
      <c r="B61" s="38" t="s">
        <v>45</v>
      </c>
      <c r="C61" s="9" t="s">
        <v>54</v>
      </c>
      <c r="D61" s="31" t="s">
        <v>22</v>
      </c>
      <c r="E61" s="17">
        <v>41.3</v>
      </c>
      <c r="F61" s="17"/>
      <c r="G61" s="17">
        <f t="shared" si="3"/>
        <v>0</v>
      </c>
    </row>
    <row r="62" spans="1:12" ht="24" x14ac:dyDescent="0.3">
      <c r="A62" s="15" t="s">
        <v>181</v>
      </c>
      <c r="B62" s="38" t="s">
        <v>55</v>
      </c>
      <c r="C62" s="9" t="s">
        <v>72</v>
      </c>
      <c r="D62" s="31" t="s">
        <v>22</v>
      </c>
      <c r="E62" s="17">
        <v>2288.3000000000002</v>
      </c>
      <c r="F62" s="17"/>
      <c r="G62" s="17">
        <f t="shared" si="3"/>
        <v>0</v>
      </c>
    </row>
    <row r="63" spans="1:12" x14ac:dyDescent="0.3">
      <c r="A63" s="16" t="s">
        <v>73</v>
      </c>
      <c r="B63" s="39"/>
      <c r="C63" s="11" t="s">
        <v>74</v>
      </c>
      <c r="D63" s="33"/>
      <c r="E63" s="20"/>
      <c r="F63" s="20"/>
      <c r="G63" s="34">
        <f>SUM(G64:G67)</f>
        <v>0</v>
      </c>
    </row>
    <row r="64" spans="1:12" ht="28.8" x14ac:dyDescent="0.3">
      <c r="A64" s="15" t="s">
        <v>182</v>
      </c>
      <c r="B64" s="38" t="s">
        <v>75</v>
      </c>
      <c r="C64" s="9" t="s">
        <v>76</v>
      </c>
      <c r="D64" s="31" t="s">
        <v>22</v>
      </c>
      <c r="E64" s="17">
        <v>11241.6</v>
      </c>
      <c r="F64" s="17"/>
      <c r="G64" s="17">
        <f t="shared" ref="G64:G67" si="4">E64*F64</f>
        <v>0</v>
      </c>
    </row>
    <row r="65" spans="1:7" ht="24" x14ac:dyDescent="0.3">
      <c r="A65" s="15" t="s">
        <v>183</v>
      </c>
      <c r="B65" s="38" t="s">
        <v>77</v>
      </c>
      <c r="C65" s="9" t="s">
        <v>78</v>
      </c>
      <c r="D65" s="31" t="s">
        <v>19</v>
      </c>
      <c r="E65" s="17">
        <v>3338.97</v>
      </c>
      <c r="F65" s="17"/>
      <c r="G65" s="17">
        <f t="shared" si="4"/>
        <v>0</v>
      </c>
    </row>
    <row r="66" spans="1:7" ht="24" x14ac:dyDescent="0.3">
      <c r="A66" s="15" t="s">
        <v>184</v>
      </c>
      <c r="B66" s="38" t="s">
        <v>79</v>
      </c>
      <c r="C66" s="9" t="s">
        <v>80</v>
      </c>
      <c r="D66" s="31" t="s">
        <v>19</v>
      </c>
      <c r="E66" s="17">
        <v>497.11</v>
      </c>
      <c r="F66" s="17"/>
      <c r="G66" s="17">
        <f t="shared" si="4"/>
        <v>0</v>
      </c>
    </row>
    <row r="67" spans="1:7" ht="28.8" x14ac:dyDescent="0.3">
      <c r="A67" s="15" t="s">
        <v>185</v>
      </c>
      <c r="B67" s="38" t="s">
        <v>81</v>
      </c>
      <c r="C67" s="9" t="s">
        <v>82</v>
      </c>
      <c r="D67" s="31" t="s">
        <v>19</v>
      </c>
      <c r="E67" s="17">
        <v>3338.97</v>
      </c>
      <c r="F67" s="17"/>
      <c r="G67" s="17">
        <f t="shared" si="4"/>
        <v>0</v>
      </c>
    </row>
    <row r="68" spans="1:7" x14ac:dyDescent="0.3">
      <c r="A68" s="16" t="s">
        <v>83</v>
      </c>
      <c r="B68" s="39"/>
      <c r="C68" s="11" t="s">
        <v>84</v>
      </c>
      <c r="D68" s="33"/>
      <c r="E68" s="20"/>
      <c r="F68" s="20"/>
      <c r="G68" s="34">
        <f>SUM(G69:G73)</f>
        <v>0</v>
      </c>
    </row>
    <row r="69" spans="1:7" ht="28.8" x14ac:dyDescent="0.3">
      <c r="A69" s="15" t="s">
        <v>186</v>
      </c>
      <c r="B69" s="38" t="s">
        <v>85</v>
      </c>
      <c r="C69" s="9" t="s">
        <v>86</v>
      </c>
      <c r="D69" s="31" t="s">
        <v>87</v>
      </c>
      <c r="E69" s="17">
        <v>1</v>
      </c>
      <c r="F69" s="17"/>
      <c r="G69" s="17">
        <f t="shared" ref="G69:G73" si="5">E69*F69</f>
        <v>0</v>
      </c>
    </row>
    <row r="70" spans="1:7" ht="28.8" x14ac:dyDescent="0.3">
      <c r="A70" s="15" t="s">
        <v>187</v>
      </c>
      <c r="B70" s="38" t="s">
        <v>85</v>
      </c>
      <c r="C70" s="9" t="s">
        <v>88</v>
      </c>
      <c r="D70" s="31" t="s">
        <v>87</v>
      </c>
      <c r="E70" s="17">
        <v>1</v>
      </c>
      <c r="F70" s="17"/>
      <c r="G70" s="17">
        <f t="shared" si="5"/>
        <v>0</v>
      </c>
    </row>
    <row r="71" spans="1:7" x14ac:dyDescent="0.3">
      <c r="A71" s="15" t="s">
        <v>188</v>
      </c>
      <c r="B71" s="38" t="s">
        <v>89</v>
      </c>
      <c r="C71" s="9" t="s">
        <v>90</v>
      </c>
      <c r="D71" s="31" t="s">
        <v>87</v>
      </c>
      <c r="E71" s="17">
        <v>4</v>
      </c>
      <c r="F71" s="17"/>
      <c r="G71" s="17">
        <f t="shared" si="5"/>
        <v>0</v>
      </c>
    </row>
    <row r="72" spans="1:7" ht="36" x14ac:dyDescent="0.3">
      <c r="A72" s="15" t="s">
        <v>189</v>
      </c>
      <c r="B72" s="38" t="s">
        <v>91</v>
      </c>
      <c r="C72" s="9" t="s">
        <v>92</v>
      </c>
      <c r="D72" s="31" t="s">
        <v>22</v>
      </c>
      <c r="E72" s="17">
        <v>3106.92</v>
      </c>
      <c r="F72" s="17"/>
      <c r="G72" s="17">
        <f t="shared" si="5"/>
        <v>0</v>
      </c>
    </row>
    <row r="73" spans="1:7" ht="28.8" x14ac:dyDescent="0.3">
      <c r="A73" s="15" t="s">
        <v>190</v>
      </c>
      <c r="B73" s="38" t="s">
        <v>68</v>
      </c>
      <c r="C73" s="9" t="s">
        <v>93</v>
      </c>
      <c r="D73" s="31" t="s">
        <v>94</v>
      </c>
      <c r="E73" s="17">
        <v>1</v>
      </c>
      <c r="F73" s="17"/>
      <c r="G73" s="17">
        <f t="shared" si="5"/>
        <v>0</v>
      </c>
    </row>
    <row r="74" spans="1:7" ht="15.6" x14ac:dyDescent="0.3">
      <c r="A74" s="94" t="s">
        <v>191</v>
      </c>
      <c r="B74" s="95"/>
      <c r="C74" s="95"/>
      <c r="D74" s="95"/>
      <c r="E74" s="95"/>
      <c r="F74" s="96"/>
      <c r="G74" s="41">
        <f>SUM(G68,G63,G52,G47,G33,G20,G18)</f>
        <v>0</v>
      </c>
    </row>
    <row r="75" spans="1:7" ht="18" customHeight="1" x14ac:dyDescent="0.3">
      <c r="A75" s="7" t="s">
        <v>192</v>
      </c>
      <c r="B75" s="7"/>
      <c r="C75" s="6" t="s">
        <v>95</v>
      </c>
      <c r="D75" s="6"/>
      <c r="E75" s="21"/>
      <c r="F75" s="21"/>
      <c r="G75" s="42">
        <f>SUM(G76:G79)</f>
        <v>0</v>
      </c>
    </row>
    <row r="76" spans="1:7" ht="43.2" x14ac:dyDescent="0.3">
      <c r="A76" s="8" t="s">
        <v>193</v>
      </c>
      <c r="B76" s="31" t="s">
        <v>96</v>
      </c>
      <c r="C76" s="22" t="s">
        <v>97</v>
      </c>
      <c r="D76" s="31" t="s">
        <v>19</v>
      </c>
      <c r="E76" s="17">
        <v>147.56</v>
      </c>
      <c r="F76" s="17"/>
      <c r="G76" s="17">
        <f>E76*F76</f>
        <v>0</v>
      </c>
    </row>
    <row r="77" spans="1:7" ht="43.2" x14ac:dyDescent="0.3">
      <c r="A77" s="8" t="s">
        <v>194</v>
      </c>
      <c r="B77" s="31" t="s">
        <v>98</v>
      </c>
      <c r="C77" s="22" t="s">
        <v>99</v>
      </c>
      <c r="D77" s="31" t="s">
        <v>19</v>
      </c>
      <c r="E77" s="17">
        <v>71.63</v>
      </c>
      <c r="F77" s="17"/>
      <c r="G77" s="17">
        <f t="shared" ref="G77:G79" si="6">E77*F77</f>
        <v>0</v>
      </c>
    </row>
    <row r="78" spans="1:7" ht="28.8" x14ac:dyDescent="0.3">
      <c r="A78" s="8" t="s">
        <v>195</v>
      </c>
      <c r="B78" s="31" t="s">
        <v>100</v>
      </c>
      <c r="C78" s="22" t="s">
        <v>101</v>
      </c>
      <c r="D78" s="31" t="s">
        <v>87</v>
      </c>
      <c r="E78" s="17">
        <v>144</v>
      </c>
      <c r="F78" s="17"/>
      <c r="G78" s="17">
        <f t="shared" si="6"/>
        <v>0</v>
      </c>
    </row>
    <row r="79" spans="1:7" x14ac:dyDescent="0.3">
      <c r="A79" s="8" t="s">
        <v>196</v>
      </c>
      <c r="B79" s="31" t="s">
        <v>204</v>
      </c>
      <c r="C79" s="22" t="s">
        <v>102</v>
      </c>
      <c r="D79" s="31" t="s">
        <v>103</v>
      </c>
      <c r="E79" s="17">
        <v>430</v>
      </c>
      <c r="F79" s="17"/>
      <c r="G79" s="17">
        <f t="shared" si="6"/>
        <v>0</v>
      </c>
    </row>
    <row r="80" spans="1:7" x14ac:dyDescent="0.3">
      <c r="A80" s="10" t="s">
        <v>197</v>
      </c>
      <c r="B80" s="32"/>
      <c r="C80" s="11" t="s">
        <v>104</v>
      </c>
      <c r="D80" s="33"/>
      <c r="E80" s="20"/>
      <c r="F80" s="20"/>
      <c r="G80" s="34">
        <f>SUM(G81:G85)</f>
        <v>0</v>
      </c>
    </row>
    <row r="81" spans="1:7" ht="27.6" x14ac:dyDescent="0.3">
      <c r="A81" s="8" t="s">
        <v>198</v>
      </c>
      <c r="B81" s="31" t="s">
        <v>105</v>
      </c>
      <c r="C81" s="22" t="s">
        <v>106</v>
      </c>
      <c r="D81" s="31" t="s">
        <v>16</v>
      </c>
      <c r="E81" s="17">
        <v>62</v>
      </c>
      <c r="F81" s="17"/>
      <c r="G81" s="17">
        <f t="shared" ref="G81:G85" si="7">E81*F81</f>
        <v>0</v>
      </c>
    </row>
    <row r="82" spans="1:7" ht="28.8" x14ac:dyDescent="0.3">
      <c r="A82" s="8" t="s">
        <v>199</v>
      </c>
      <c r="B82" s="31" t="s">
        <v>107</v>
      </c>
      <c r="C82" s="22" t="s">
        <v>108</v>
      </c>
      <c r="D82" s="31" t="s">
        <v>109</v>
      </c>
      <c r="E82" s="17">
        <v>150</v>
      </c>
      <c r="F82" s="17"/>
      <c r="G82" s="17">
        <f t="shared" si="7"/>
        <v>0</v>
      </c>
    </row>
    <row r="83" spans="1:7" ht="43.2" x14ac:dyDescent="0.3">
      <c r="A83" s="8" t="s">
        <v>200</v>
      </c>
      <c r="B83" s="31" t="s">
        <v>204</v>
      </c>
      <c r="C83" s="22" t="s">
        <v>110</v>
      </c>
      <c r="D83" s="31" t="s">
        <v>16</v>
      </c>
      <c r="E83" s="17">
        <v>25.22</v>
      </c>
      <c r="F83" s="17"/>
      <c r="G83" s="17">
        <f t="shared" si="7"/>
        <v>0</v>
      </c>
    </row>
    <row r="84" spans="1:7" ht="28.8" x14ac:dyDescent="0.3">
      <c r="A84" s="8" t="s">
        <v>201</v>
      </c>
      <c r="B84" s="31" t="s">
        <v>111</v>
      </c>
      <c r="C84" s="22" t="s">
        <v>112</v>
      </c>
      <c r="D84" s="31" t="s">
        <v>87</v>
      </c>
      <c r="E84" s="17">
        <v>10</v>
      </c>
      <c r="F84" s="17"/>
      <c r="G84" s="17">
        <f t="shared" si="7"/>
        <v>0</v>
      </c>
    </row>
    <row r="85" spans="1:7" ht="27.6" x14ac:dyDescent="0.3">
      <c r="A85" s="8" t="s">
        <v>202</v>
      </c>
      <c r="B85" s="31" t="s">
        <v>113</v>
      </c>
      <c r="C85" s="22" t="s">
        <v>114</v>
      </c>
      <c r="D85" s="31" t="s">
        <v>19</v>
      </c>
      <c r="E85" s="17">
        <v>0.5</v>
      </c>
      <c r="F85" s="17"/>
      <c r="G85" s="17">
        <f t="shared" si="7"/>
        <v>0</v>
      </c>
    </row>
    <row r="86" spans="1:7" ht="15.6" x14ac:dyDescent="0.3">
      <c r="A86" s="97" t="s">
        <v>203</v>
      </c>
      <c r="B86" s="98"/>
      <c r="C86" s="98"/>
      <c r="D86" s="98"/>
      <c r="E86" s="98"/>
      <c r="F86" s="99"/>
      <c r="G86" s="41">
        <f>SUM(G80,G75)</f>
        <v>0</v>
      </c>
    </row>
    <row r="87" spans="1:7" x14ac:dyDescent="0.3">
      <c r="A87" s="49">
        <v>10</v>
      </c>
      <c r="B87" s="50"/>
      <c r="C87" s="51" t="s">
        <v>205</v>
      </c>
      <c r="D87" s="52"/>
      <c r="E87" s="53"/>
      <c r="F87" s="53"/>
      <c r="G87" s="54">
        <f>SUM(G88,G89)</f>
        <v>0</v>
      </c>
    </row>
    <row r="88" spans="1:7" ht="28.8" x14ac:dyDescent="0.3">
      <c r="A88" s="44" t="s">
        <v>206</v>
      </c>
      <c r="B88" s="45" t="s">
        <v>115</v>
      </c>
      <c r="C88" s="46" t="s">
        <v>116</v>
      </c>
      <c r="D88" s="47" t="s">
        <v>117</v>
      </c>
      <c r="E88" s="48">
        <v>14</v>
      </c>
      <c r="F88" s="48"/>
      <c r="G88" s="17">
        <f>E88*F88</f>
        <v>0</v>
      </c>
    </row>
    <row r="89" spans="1:7" ht="43.2" x14ac:dyDescent="0.3">
      <c r="A89" s="23" t="s">
        <v>207</v>
      </c>
      <c r="B89" s="43" t="s">
        <v>118</v>
      </c>
      <c r="C89" s="24" t="s">
        <v>119</v>
      </c>
      <c r="D89" s="31" t="s">
        <v>16</v>
      </c>
      <c r="E89" s="17">
        <v>933.5</v>
      </c>
      <c r="F89" s="17"/>
      <c r="G89" s="17">
        <f>E89*F89</f>
        <v>0</v>
      </c>
    </row>
    <row r="90" spans="1:7" ht="22.5" customHeight="1" x14ac:dyDescent="0.3">
      <c r="A90" s="88" t="s">
        <v>208</v>
      </c>
      <c r="B90" s="89"/>
      <c r="C90" s="89"/>
      <c r="D90" s="89"/>
      <c r="E90" s="89"/>
      <c r="F90" s="90"/>
      <c r="G90" s="73">
        <f>SUM(G88:G89)</f>
        <v>0</v>
      </c>
    </row>
    <row r="91" spans="1:7" x14ac:dyDescent="0.3">
      <c r="A91" s="3" t="s">
        <v>209</v>
      </c>
      <c r="B91" s="3"/>
      <c r="C91" s="2" t="s">
        <v>138</v>
      </c>
      <c r="D91" s="2"/>
      <c r="E91" s="74"/>
      <c r="F91" s="74"/>
      <c r="G91" s="56">
        <f>SUM(G92:G93)</f>
        <v>0</v>
      </c>
    </row>
    <row r="92" spans="1:7" ht="28.8" x14ac:dyDescent="0.3">
      <c r="A92" s="4" t="s">
        <v>210</v>
      </c>
      <c r="B92" s="38" t="s">
        <v>139</v>
      </c>
      <c r="C92" s="55" t="s">
        <v>140</v>
      </c>
      <c r="D92" s="31" t="s">
        <v>16</v>
      </c>
      <c r="E92" s="48">
        <v>9</v>
      </c>
      <c r="F92" s="48"/>
      <c r="G92" s="48">
        <f>E92*F92</f>
        <v>0</v>
      </c>
    </row>
    <row r="93" spans="1:7" ht="57.6" x14ac:dyDescent="0.3">
      <c r="A93" s="4" t="s">
        <v>211</v>
      </c>
      <c r="B93" s="38" t="s">
        <v>118</v>
      </c>
      <c r="C93" s="55" t="s">
        <v>141</v>
      </c>
      <c r="D93" s="31" t="s">
        <v>16</v>
      </c>
      <c r="E93" s="48">
        <v>7</v>
      </c>
      <c r="F93" s="48"/>
      <c r="G93" s="48">
        <f>E93*F93</f>
        <v>0</v>
      </c>
    </row>
    <row r="94" spans="1:7" ht="21.75" customHeight="1" x14ac:dyDescent="0.3">
      <c r="A94" s="88" t="s">
        <v>212</v>
      </c>
      <c r="B94" s="89"/>
      <c r="C94" s="89"/>
      <c r="D94" s="89"/>
      <c r="E94" s="89"/>
      <c r="F94" s="90"/>
      <c r="G94" s="41">
        <f>G91</f>
        <v>0</v>
      </c>
    </row>
    <row r="95" spans="1:7" x14ac:dyDescent="0.3">
      <c r="A95" s="7" t="s">
        <v>213</v>
      </c>
      <c r="B95" s="7"/>
      <c r="C95" s="6" t="s">
        <v>120</v>
      </c>
      <c r="D95" s="6"/>
      <c r="E95" s="21"/>
      <c r="F95" s="21"/>
      <c r="G95" s="42">
        <f>SUM(G96:G101)</f>
        <v>0</v>
      </c>
    </row>
    <row r="96" spans="1:7" x14ac:dyDescent="0.3">
      <c r="A96" s="8" t="s">
        <v>214</v>
      </c>
      <c r="B96" s="38" t="s">
        <v>121</v>
      </c>
      <c r="C96" s="22" t="s">
        <v>122</v>
      </c>
      <c r="D96" s="38" t="s">
        <v>87</v>
      </c>
      <c r="E96" s="17">
        <v>5</v>
      </c>
      <c r="F96" s="17"/>
      <c r="G96" s="17">
        <f>E96*F96</f>
        <v>0</v>
      </c>
    </row>
    <row r="97" spans="1:7" x14ac:dyDescent="0.3">
      <c r="A97" s="8" t="s">
        <v>215</v>
      </c>
      <c r="B97" s="38" t="s">
        <v>121</v>
      </c>
      <c r="C97" s="22" t="s">
        <v>123</v>
      </c>
      <c r="D97" s="38" t="s">
        <v>87</v>
      </c>
      <c r="E97" s="17">
        <v>1</v>
      </c>
      <c r="F97" s="17"/>
      <c r="G97" s="17">
        <f t="shared" ref="G97:G107" si="8">E97*F97</f>
        <v>0</v>
      </c>
    </row>
    <row r="98" spans="1:7" x14ac:dyDescent="0.3">
      <c r="A98" s="8" t="s">
        <v>216</v>
      </c>
      <c r="B98" s="38" t="s">
        <v>121</v>
      </c>
      <c r="C98" s="22" t="s">
        <v>124</v>
      </c>
      <c r="D98" s="38" t="s">
        <v>87</v>
      </c>
      <c r="E98" s="17">
        <v>4</v>
      </c>
      <c r="F98" s="17"/>
      <c r="G98" s="17">
        <f t="shared" si="8"/>
        <v>0</v>
      </c>
    </row>
    <row r="99" spans="1:7" ht="28.8" x14ac:dyDescent="0.3">
      <c r="A99" s="8" t="s">
        <v>217</v>
      </c>
      <c r="B99" s="38" t="s">
        <v>121</v>
      </c>
      <c r="C99" s="22" t="s">
        <v>125</v>
      </c>
      <c r="D99" s="38" t="s">
        <v>87</v>
      </c>
      <c r="E99" s="17">
        <v>3</v>
      </c>
      <c r="F99" s="17"/>
      <c r="G99" s="17">
        <f t="shared" si="8"/>
        <v>0</v>
      </c>
    </row>
    <row r="100" spans="1:7" x14ac:dyDescent="0.3">
      <c r="A100" s="8" t="s">
        <v>218</v>
      </c>
      <c r="B100" s="38" t="s">
        <v>121</v>
      </c>
      <c r="C100" s="22" t="s">
        <v>126</v>
      </c>
      <c r="D100" s="38" t="s">
        <v>87</v>
      </c>
      <c r="E100" s="17">
        <v>1</v>
      </c>
      <c r="F100" s="17"/>
      <c r="G100" s="17">
        <f t="shared" si="8"/>
        <v>0</v>
      </c>
    </row>
    <row r="101" spans="1:7" ht="28.8" x14ac:dyDescent="0.3">
      <c r="A101" s="8" t="s">
        <v>219</v>
      </c>
      <c r="B101" s="38" t="s">
        <v>121</v>
      </c>
      <c r="C101" s="22" t="s">
        <v>127</v>
      </c>
      <c r="D101" s="38" t="s">
        <v>87</v>
      </c>
      <c r="E101" s="17">
        <v>3</v>
      </c>
      <c r="F101" s="17"/>
      <c r="G101" s="17">
        <f t="shared" si="8"/>
        <v>0</v>
      </c>
    </row>
    <row r="102" spans="1:7" x14ac:dyDescent="0.3">
      <c r="A102" s="10" t="s">
        <v>220</v>
      </c>
      <c r="B102" s="39"/>
      <c r="C102" s="11" t="s">
        <v>128</v>
      </c>
      <c r="D102" s="57"/>
      <c r="E102" s="20"/>
      <c r="F102" s="20"/>
      <c r="G102" s="42">
        <f>SUM(G103:G104)</f>
        <v>0</v>
      </c>
    </row>
    <row r="103" spans="1:7" ht="28.8" x14ac:dyDescent="0.3">
      <c r="A103" s="8" t="s">
        <v>221</v>
      </c>
      <c r="B103" s="38" t="s">
        <v>129</v>
      </c>
      <c r="C103" s="22" t="s">
        <v>130</v>
      </c>
      <c r="D103" s="38" t="s">
        <v>22</v>
      </c>
      <c r="E103" s="17">
        <v>27.64</v>
      </c>
      <c r="F103" s="17"/>
      <c r="G103" s="17">
        <f t="shared" si="8"/>
        <v>0</v>
      </c>
    </row>
    <row r="104" spans="1:7" ht="99" customHeight="1" x14ac:dyDescent="0.3">
      <c r="A104" s="8" t="s">
        <v>222</v>
      </c>
      <c r="B104" s="38" t="s">
        <v>131</v>
      </c>
      <c r="C104" s="22" t="s">
        <v>132</v>
      </c>
      <c r="D104" s="38" t="s">
        <v>22</v>
      </c>
      <c r="E104" s="17">
        <v>29.06</v>
      </c>
      <c r="F104" s="17"/>
      <c r="G104" s="17">
        <f t="shared" si="8"/>
        <v>0</v>
      </c>
    </row>
    <row r="105" spans="1:7" x14ac:dyDescent="0.3">
      <c r="A105" s="10" t="s">
        <v>223</v>
      </c>
      <c r="B105" s="39"/>
      <c r="C105" s="11" t="s">
        <v>133</v>
      </c>
      <c r="D105" s="57"/>
      <c r="E105" s="20"/>
      <c r="F105" s="20"/>
      <c r="G105" s="42">
        <f>SUM(G106:G107)</f>
        <v>0</v>
      </c>
    </row>
    <row r="106" spans="1:7" x14ac:dyDescent="0.3">
      <c r="A106" s="8" t="s">
        <v>224</v>
      </c>
      <c r="B106" s="38" t="s">
        <v>134</v>
      </c>
      <c r="C106" s="22" t="s">
        <v>135</v>
      </c>
      <c r="D106" s="38" t="s">
        <v>16</v>
      </c>
      <c r="E106" s="17">
        <v>88</v>
      </c>
      <c r="F106" s="17"/>
      <c r="G106" s="17">
        <f t="shared" si="8"/>
        <v>0</v>
      </c>
    </row>
    <row r="107" spans="1:7" x14ac:dyDescent="0.3">
      <c r="A107" s="8" t="s">
        <v>225</v>
      </c>
      <c r="B107" s="38" t="s">
        <v>136</v>
      </c>
      <c r="C107" s="22" t="s">
        <v>137</v>
      </c>
      <c r="D107" s="38" t="s">
        <v>16</v>
      </c>
      <c r="E107" s="17">
        <v>12</v>
      </c>
      <c r="F107" s="17"/>
      <c r="G107" s="17">
        <f t="shared" si="8"/>
        <v>0</v>
      </c>
    </row>
    <row r="108" spans="1:7" ht="25.5" customHeight="1" x14ac:dyDescent="0.3">
      <c r="A108" s="91" t="s">
        <v>226</v>
      </c>
      <c r="B108" s="92"/>
      <c r="C108" s="92"/>
      <c r="D108" s="92"/>
      <c r="E108" s="92"/>
      <c r="F108" s="93"/>
      <c r="G108" s="75">
        <f>SUM(G105,G102,G95)</f>
        <v>0</v>
      </c>
    </row>
    <row r="109" spans="1:7" ht="15.6" x14ac:dyDescent="0.3">
      <c r="A109" s="58"/>
      <c r="B109" s="81" t="s">
        <v>241</v>
      </c>
      <c r="C109" s="82"/>
      <c r="D109" s="82"/>
      <c r="E109" s="82"/>
      <c r="F109" s="83"/>
      <c r="G109" s="59">
        <f>SUM(G108,G94,G90,G86,G74)</f>
        <v>0</v>
      </c>
    </row>
    <row r="110" spans="1:7" ht="15.6" x14ac:dyDescent="0.3">
      <c r="A110" s="58"/>
      <c r="B110" s="81" t="s">
        <v>227</v>
      </c>
      <c r="C110" s="82"/>
      <c r="D110" s="82"/>
      <c r="E110" s="82"/>
      <c r="F110" s="83"/>
      <c r="G110" s="59">
        <f>G109*23%</f>
        <v>0</v>
      </c>
    </row>
    <row r="111" spans="1:7" ht="15.6" x14ac:dyDescent="0.3">
      <c r="A111" s="58"/>
      <c r="B111" s="81" t="s">
        <v>242</v>
      </c>
      <c r="C111" s="82"/>
      <c r="D111" s="82"/>
      <c r="E111" s="82"/>
      <c r="F111" s="83"/>
      <c r="G111" s="59">
        <f>G109+G110</f>
        <v>0</v>
      </c>
    </row>
    <row r="113" spans="1:8" ht="15.6" x14ac:dyDescent="0.3">
      <c r="A113" s="80" t="s">
        <v>245</v>
      </c>
      <c r="B113" s="80"/>
      <c r="D113" s="78" t="s">
        <v>243</v>
      </c>
      <c r="E113" s="78"/>
      <c r="F113" s="78"/>
      <c r="G113" s="78"/>
      <c r="H113" s="76"/>
    </row>
    <row r="114" spans="1:8" ht="15" customHeight="1" x14ac:dyDescent="0.25">
      <c r="D114" s="79" t="s">
        <v>244</v>
      </c>
      <c r="E114" s="79"/>
      <c r="F114" s="79"/>
      <c r="G114" s="79"/>
      <c r="H114" s="77"/>
    </row>
    <row r="115" spans="1:8" x14ac:dyDescent="0.3">
      <c r="D115" s="79"/>
      <c r="E115" s="79"/>
      <c r="F115" s="79"/>
      <c r="G115" s="79"/>
    </row>
  </sheetData>
  <mergeCells count="19">
    <mergeCell ref="A108:F108"/>
    <mergeCell ref="A74:F74"/>
    <mergeCell ref="A86:F86"/>
    <mergeCell ref="B11:C11"/>
    <mergeCell ref="B12:C12"/>
    <mergeCell ref="B15:G15"/>
    <mergeCell ref="A90:F90"/>
    <mergeCell ref="A94:F94"/>
    <mergeCell ref="B2:E2"/>
    <mergeCell ref="B6:E6"/>
    <mergeCell ref="B8:C8"/>
    <mergeCell ref="B9:C9"/>
    <mergeCell ref="B10:C10"/>
    <mergeCell ref="D113:G113"/>
    <mergeCell ref="D114:G115"/>
    <mergeCell ref="A113:B113"/>
    <mergeCell ref="B109:F109"/>
    <mergeCell ref="B110:F110"/>
    <mergeCell ref="B111:F111"/>
  </mergeCells>
  <phoneticPr fontId="11" type="noConversion"/>
  <printOptions horizontalCentered="1"/>
  <pageMargins left="0.70866141732283472" right="0.47244094488188981" top="0.38" bottom="0.59" header="0.19685039370078741" footer="0.15748031496062992"/>
  <pageSetup paperSize="9" orientation="landscape" r:id="rId1"/>
  <headerFooter>
    <oddFooter>&amp;LNr sprawy: WIPP.ZP.271.   2022&amp;R&amp;P/&amp;N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ZZK</vt:lpstr>
      <vt:lpstr>ZZK!Obszar_wydruku</vt:lpstr>
      <vt:lpstr>ZZK!Tytuły_wydruku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Grazyna Stanczak</dc:creator>
  <cp:lastModifiedBy>Kasia Michalak</cp:lastModifiedBy>
  <cp:lastPrinted>2022-02-20T10:50:40Z</cp:lastPrinted>
  <dcterms:created xsi:type="dcterms:W3CDTF">2021-08-06T07:21:43Z</dcterms:created>
  <dcterms:modified xsi:type="dcterms:W3CDTF">2022-03-18T12:53:03Z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20.2.3.0</vt:lpwstr>
  </property>
</Properties>
</file>