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4"/>
  </bookViews>
  <sheets>
    <sheet name="Cz. 1 Warzywa" sheetId="4" r:id="rId1"/>
    <sheet name="Cz. 2 Owoce" sheetId="5" r:id="rId2"/>
    <sheet name="Cz. 3 - ziemniaki" sheetId="6" r:id="rId3"/>
    <sheet name="Cz. 4 produkty mleczarskie" sheetId="7" r:id="rId4"/>
    <sheet name="Cz. 5 Drób" sheetId="1" r:id="rId5"/>
    <sheet name="Arkusz2" sheetId="2" state="hidden" r:id="rId6"/>
    <sheet name="Arkusz3" sheetId="3" state="hidden" r:id="rId7"/>
  </sheets>
  <definedNames>
    <definedName name="_xlnm.Print_Area" localSheetId="0">'Cz. 1 Warzywa'!$A$1:$K$32</definedName>
    <definedName name="_xlnm.Print_Area" localSheetId="1">'Cz. 2 Owoce'!$A$1:$K$17</definedName>
    <definedName name="_xlnm.Print_Area" localSheetId="2">'Cz. 3 - ziemniaki'!$A$1:$I$10</definedName>
    <definedName name="_xlnm.Print_Area" localSheetId="3">'Cz. 4 produkty mleczarskie'!$A$1:$L$35</definedName>
    <definedName name="_xlnm.Print_Area" localSheetId="4">'Cz. 5 Drób'!$A$1:$I$20</definedName>
  </definedNames>
  <calcPr calcId="162913"/>
</workbook>
</file>

<file path=xl/calcChain.xml><?xml version="1.0" encoding="utf-8"?>
<calcChain xmlns="http://schemas.openxmlformats.org/spreadsheetml/2006/main">
  <c r="K29" i="7" l="1"/>
  <c r="H18" i="1"/>
  <c r="H17" i="1"/>
  <c r="H16" i="1"/>
  <c r="F16" i="1"/>
  <c r="F8" i="1" l="1"/>
  <c r="G6" i="4"/>
  <c r="F18" i="1" l="1"/>
  <c r="F17" i="1"/>
  <c r="H9" i="1"/>
  <c r="H10" i="1"/>
  <c r="H11" i="1"/>
  <c r="H12" i="1"/>
  <c r="H13" i="1"/>
  <c r="H14" i="1"/>
  <c r="H15" i="1"/>
  <c r="H8" i="1"/>
  <c r="F9" i="1"/>
  <c r="F10" i="1"/>
  <c r="F11" i="1"/>
  <c r="F12" i="1"/>
  <c r="F13" i="1"/>
  <c r="F14" i="1"/>
  <c r="F15" i="1"/>
  <c r="I11" i="7"/>
  <c r="I14" i="7"/>
  <c r="I17" i="7"/>
  <c r="I20" i="7"/>
  <c r="I23" i="7"/>
  <c r="I26" i="7"/>
  <c r="I8" i="7"/>
  <c r="K11" i="7" l="1"/>
  <c r="K14" i="7"/>
  <c r="K17" i="7"/>
  <c r="K20" i="7"/>
  <c r="K23" i="7"/>
  <c r="K26" i="7"/>
  <c r="K8" i="7"/>
  <c r="K30" i="7" l="1"/>
  <c r="K31" i="7" s="1"/>
  <c r="I29" i="7"/>
  <c r="I30" i="7" s="1"/>
  <c r="I31" i="7" s="1"/>
  <c r="H7" i="6"/>
  <c r="F7" i="6"/>
  <c r="H8" i="6" l="1"/>
  <c r="F8" i="6"/>
  <c r="G7" i="4"/>
  <c r="H7" i="4" s="1"/>
  <c r="J7" i="4" s="1"/>
  <c r="G8" i="4"/>
  <c r="H8" i="4" s="1"/>
  <c r="J8" i="4" s="1"/>
  <c r="G9" i="4"/>
  <c r="H9" i="4" s="1"/>
  <c r="G10" i="4"/>
  <c r="H10" i="4" s="1"/>
  <c r="J10" i="4" s="1"/>
  <c r="G11" i="4"/>
  <c r="H11" i="4" s="1"/>
  <c r="J11" i="4" s="1"/>
  <c r="G12" i="4"/>
  <c r="H12" i="4" s="1"/>
  <c r="J12" i="4" s="1"/>
  <c r="G13" i="4"/>
  <c r="H13" i="4" s="1"/>
  <c r="J13" i="4" s="1"/>
  <c r="G14" i="4"/>
  <c r="H14" i="4" s="1"/>
  <c r="J14" i="4" s="1"/>
  <c r="G15" i="4"/>
  <c r="H15" i="4" s="1"/>
  <c r="J15" i="4" s="1"/>
  <c r="G16" i="4"/>
  <c r="H16" i="4" s="1"/>
  <c r="J16" i="4" s="1"/>
  <c r="G17" i="4"/>
  <c r="H17" i="4" s="1"/>
  <c r="J17" i="4" s="1"/>
  <c r="G18" i="4"/>
  <c r="H18" i="4" s="1"/>
  <c r="J18" i="4" s="1"/>
  <c r="G19" i="4"/>
  <c r="H19" i="4" s="1"/>
  <c r="J19" i="4" s="1"/>
  <c r="G20" i="4"/>
  <c r="H20" i="4" s="1"/>
  <c r="J20" i="4" s="1"/>
  <c r="G21" i="4"/>
  <c r="H21" i="4" s="1"/>
  <c r="J21" i="4" s="1"/>
  <c r="G22" i="4"/>
  <c r="H22" i="4" s="1"/>
  <c r="J22" i="4" s="1"/>
  <c r="G23" i="4"/>
  <c r="H23" i="4" s="1"/>
  <c r="J23" i="4" s="1"/>
  <c r="G24" i="4"/>
  <c r="H24" i="4" s="1"/>
  <c r="J24" i="4" s="1"/>
  <c r="G25" i="4"/>
  <c r="H25" i="4" s="1"/>
  <c r="J25" i="4" s="1"/>
  <c r="G26" i="4"/>
  <c r="H26" i="4" s="1"/>
  <c r="J26" i="4" s="1"/>
  <c r="G27" i="4"/>
  <c r="H27" i="4" s="1"/>
  <c r="J27" i="4" s="1"/>
  <c r="G28" i="4"/>
  <c r="H28" i="4" s="1"/>
  <c r="J28" i="4" s="1"/>
  <c r="G29" i="4"/>
  <c r="H29" i="4" s="1"/>
  <c r="J29" i="4" s="1"/>
  <c r="H6" i="4"/>
  <c r="J6" i="4" s="1"/>
  <c r="H30" i="4" l="1"/>
  <c r="J9" i="4"/>
  <c r="J30" i="4" s="1"/>
  <c r="G8" i="5"/>
  <c r="H8" i="5"/>
  <c r="J8" i="5" s="1"/>
  <c r="G9" i="5"/>
  <c r="H9" i="5" s="1"/>
  <c r="J9" i="5" s="1"/>
  <c r="G10" i="5"/>
  <c r="H10" i="5" s="1"/>
  <c r="J10" i="5" s="1"/>
  <c r="G11" i="5"/>
  <c r="H11" i="5" s="1"/>
  <c r="J11" i="5" s="1"/>
  <c r="G12" i="5"/>
  <c r="H12" i="5" s="1"/>
  <c r="J12" i="5" s="1"/>
  <c r="G13" i="5"/>
  <c r="H13" i="5" s="1"/>
  <c r="J13" i="5" s="1"/>
  <c r="G14" i="5"/>
  <c r="H14" i="5"/>
  <c r="J14" i="5" s="1"/>
  <c r="G7" i="5"/>
  <c r="H7" i="5" s="1"/>
  <c r="J7" i="5" s="1"/>
  <c r="J15" i="5" l="1"/>
  <c r="H15" i="5"/>
</calcChain>
</file>

<file path=xl/sharedStrings.xml><?xml version="1.0" encoding="utf-8"?>
<sst xmlns="http://schemas.openxmlformats.org/spreadsheetml/2006/main" count="193" uniqueCount="109">
  <si>
    <t>L.p.</t>
  </si>
  <si>
    <t>Asortyment</t>
  </si>
  <si>
    <t>J.m.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</si>
  <si>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</si>
  <si>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</si>
  <si>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</si>
  <si>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</si>
  <si>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</si>
  <si>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</si>
  <si>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</si>
  <si>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</si>
  <si>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</si>
  <si>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</si>
  <si>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Wartość zamówienia postawowego</t>
  </si>
  <si>
    <t>kg</t>
  </si>
  <si>
    <t>Filet z kurczaka</t>
  </si>
  <si>
    <t>Filet z indyka</t>
  </si>
  <si>
    <t>Wartość zamówienia prawa opcji (10% zamówienia podstawowego)</t>
  </si>
  <si>
    <t>Łączna wartość zamówienia (zamówienie podstawowe plus zamówienie prawo opcji)</t>
  </si>
  <si>
    <t>Pałka z kurczaka</t>
  </si>
  <si>
    <t xml:space="preserve">Porcje rosołowe </t>
  </si>
  <si>
    <t>Wątróbka z kurczaka</t>
  </si>
  <si>
    <t>Udziec z kurczaka</t>
  </si>
  <si>
    <t>Żołądki z kurczaka</t>
  </si>
  <si>
    <t>Udko trybowane b/s b/k</t>
  </si>
  <si>
    <t>Szacunkowa ilość na rok</t>
  </si>
  <si>
    <t>Jednostka miary</t>
  </si>
  <si>
    <t>Cena jednostkowa netto po upuście</t>
  </si>
  <si>
    <t>VAT % NALEŻY OKREŚLIĆ</t>
  </si>
  <si>
    <t xml:space="preserve">Brokuły </t>
  </si>
  <si>
    <t>szt</t>
  </si>
  <si>
    <t>Cebula</t>
  </si>
  <si>
    <t>Cukinia</t>
  </si>
  <si>
    <t>szt.</t>
  </si>
  <si>
    <t>Kalafior</t>
  </si>
  <si>
    <t>Kapusta włoska</t>
  </si>
  <si>
    <t>pęczek</t>
  </si>
  <si>
    <t>Marchew</t>
  </si>
  <si>
    <t>Pietruszka korzeń</t>
  </si>
  <si>
    <t>Rzodkiewka</t>
  </si>
  <si>
    <t>Sałata lodowa</t>
  </si>
  <si>
    <t>Seler</t>
  </si>
  <si>
    <t>Całkowita wartość:</t>
  </si>
  <si>
    <t>Banany</t>
  </si>
  <si>
    <t>kg.</t>
  </si>
  <si>
    <t>Cytryny</t>
  </si>
  <si>
    <t>Grapefruit</t>
  </si>
  <si>
    <t>Gruszki</t>
  </si>
  <si>
    <t>Jabłka</t>
  </si>
  <si>
    <t xml:space="preserve">Kiwi </t>
  </si>
  <si>
    <t xml:space="preserve">Mandarynki </t>
  </si>
  <si>
    <t>Pomarańcze</t>
  </si>
  <si>
    <t>Cena jednostkowa netto</t>
  </si>
  <si>
    <t>Ziemniaki obrane</t>
  </si>
  <si>
    <t>Lp.</t>
  </si>
  <si>
    <t>Szacunkowa ilość</t>
  </si>
  <si>
    <t>maksymalna gramatura</t>
  </si>
  <si>
    <t xml:space="preserve"> VAT % NALEŻY OKREŚLIĆ</t>
  </si>
  <si>
    <t xml:space="preserve">jogurt naturalny </t>
  </si>
  <si>
    <t>200g</t>
  </si>
  <si>
    <t xml:space="preserve">kefir naturalny </t>
  </si>
  <si>
    <t xml:space="preserve">jogurt owocowy </t>
  </si>
  <si>
    <t>jogurt owocowy pitny</t>
  </si>
  <si>
    <t>400ml</t>
  </si>
  <si>
    <t>maślanka naturalna</t>
  </si>
  <si>
    <t>maślanka owocowa</t>
  </si>
  <si>
    <t>wartość zamówienia podstawowego</t>
  </si>
  <si>
    <t>wartość zamówienia prawo opcji(10% zamówienia podstawowego)</t>
  </si>
  <si>
    <t>całkowita wartość zamówienia (zamówienie podstawowe plus zamówienie prawo opcji)</t>
  </si>
  <si>
    <t>Nazwa własna produktu obowiązująca na wystawianej przez Wykonawcę fakturze NALEŻY OKREŚLIĆ**</t>
  </si>
  <si>
    <t>deserek owocowy (serek homogenizowany dla dzieci)</t>
  </si>
  <si>
    <t xml:space="preserve">Cena jednostkowa netto </t>
  </si>
  <si>
    <t>ilość</t>
  </si>
  <si>
    <t>Nazwa własna produktu obowiązująca na wysatawianej przez Wykonawcę fakturze NALEŻY OKREŚLIĆ*</t>
  </si>
  <si>
    <t>Nazwa własna produktu obowiązująca na wystawianej przez wykonawcę fakturze                                                   NALEŻY OKREŚLIĆ*</t>
  </si>
  <si>
    <t>Nazwa własna produktu obowiązująca na wystawianej przez wykonawcę fakturze NALEŻY OKREŚLIĆ*</t>
  </si>
  <si>
    <t>Numer referencyjny postępowania:
SZP/DG-SŻYW/37/2023</t>
  </si>
  <si>
    <t>Dostawa różnych produktów spożywczych</t>
  </si>
  <si>
    <t>część nr 1 - Warzywa</t>
  </si>
  <si>
    <t>część nr 2 - Owoce</t>
  </si>
  <si>
    <t xml:space="preserve">Dostawa różnych produktów spożywczych </t>
  </si>
  <si>
    <t>część nr 3 - Ziemniaki obrane</t>
  </si>
  <si>
    <t>część nr 4 - produkty mleczarskie</t>
  </si>
  <si>
    <t>część nr  5 - Drób</t>
  </si>
  <si>
    <t>Średnia cena giełdowa na dzień 5-12-2023r.</t>
  </si>
  <si>
    <r>
      <t xml:space="preserve">Deklarowany upust % 
</t>
    </r>
    <r>
      <rPr>
        <b/>
        <u/>
        <sz val="11"/>
        <rFont val="Times New Roman"/>
        <family val="1"/>
        <charset val="238"/>
      </rPr>
      <t>NALEŻY OKREŚLIĆ</t>
    </r>
  </si>
  <si>
    <r>
      <t xml:space="preserve">Cena jednostkowa netto </t>
    </r>
    <r>
      <rPr>
        <b/>
        <u/>
        <sz val="11"/>
        <rFont val="Times New Roman"/>
        <family val="1"/>
        <charset val="238"/>
      </rPr>
      <t>po upuście</t>
    </r>
  </si>
  <si>
    <r>
      <t xml:space="preserve">VAT % 
</t>
    </r>
    <r>
      <rPr>
        <b/>
        <u/>
        <sz val="11"/>
        <rFont val="Times New Roman"/>
        <family val="1"/>
        <charset val="238"/>
      </rPr>
      <t>NALEŻY OKREŚLIĆ</t>
    </r>
  </si>
  <si>
    <r>
      <t xml:space="preserve">Nazwa własna produktu obowiązująca na wystawianej przez wykonawcę fakturze         </t>
    </r>
    <r>
      <rPr>
        <b/>
        <u/>
        <sz val="11"/>
        <color theme="1"/>
        <rFont val="Times New Roman"/>
        <family val="1"/>
        <charset val="238"/>
      </rPr>
      <t>NALEŻY OKREŚLIĆ</t>
    </r>
  </si>
  <si>
    <t>Buraki - czerewone długie</t>
  </si>
  <si>
    <t>Czosnek - świeży</t>
  </si>
  <si>
    <t>Kapusta czerwona -  (waga min. 1 kg/szt)</t>
  </si>
  <si>
    <t>Koperek -   1 pęczek min. 25g</t>
  </si>
  <si>
    <t>Ogórek - zielony długi, min. 25cm</t>
  </si>
  <si>
    <t>Papryka - czerwona kl.I gat.A</t>
  </si>
  <si>
    <t>Pietruszka natka -  1 pęczek min. 25g</t>
  </si>
  <si>
    <t xml:space="preserve">Pomidory - średnie 150-180g </t>
  </si>
  <si>
    <t>Por - stosunek białej częsci do zielonej 1:1</t>
  </si>
  <si>
    <t>Sałata masłowa - duża kl.I</t>
  </si>
  <si>
    <t>Szczypiorek - cienki</t>
  </si>
  <si>
    <t>Pieczarki - białe, średniej wielkości</t>
  </si>
  <si>
    <t>* w przypadku nie wypełnienia kolumny 11 dotyczącej nazw własnych produktów obowiązujących u Wykonawcy, Zamawiający będzie  wymagać ścisłego przestrzegania zapisu na fakturze nazw produktów spożywczych określonych w Formularzu Asortymentowo - Cenowym (kolumna 2) przez Zamawiajacego.</t>
  </si>
  <si>
    <t>* w przypadku nie wypełnienia kolumny 9 dotyczącej nazw własnych produktów obowiązujących u Wykonawcy, Zamawiający będzie  wymagać ścisłego przestrzegania zapisu na fakturze nazw produktów spożywczych określonych w Formularzu Asortymentowo - Cenowym (kolumna 2) przez Zamawiajacego.</t>
  </si>
  <si>
    <t>Kapusta pekińska 
(waga 1 kg/szt)</t>
  </si>
  <si>
    <t>Kapusta biała 
(przy wskazaniu na zamówieniu na gołąbki duża)</t>
  </si>
  <si>
    <t>*W Przypadku zaoferowania innej gramatury, należy przeliczyć ilość sztuk  i wskazać w kolumnie 7.  
** w przypadku nie wypełnienia kolumny 12 dotyczącej nazw własnych produktów obowiązujących u Wykonawcy, Zamawiający będzie  wymagać ścisłego przestrzegania zapisu na fakturze nazw produktów spożywczych określonych w Formularzu Asortymentowo - Cenowym (kolumna 2) przez Zamawiajacego.</t>
  </si>
  <si>
    <t xml:space="preserve">
Należy po przeliczeniu podać ilość sztuk*</t>
  </si>
  <si>
    <t>zaoferowana gramatura*</t>
  </si>
  <si>
    <t xml:space="preserve">Załącznik nr 2 do SWZ - Formularz asortymentowo-cenowy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</si>
</sst>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/>
    <xf numFmtId="0" fontId="5" fillId="0" borderId="0" xfId="0" applyFont="1"/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5" fillId="0" borderId="0" xfId="0" applyNumberFormat="1" applyFont="1"/>
    <xf numFmtId="0" fontId="1" fillId="2" borderId="10" xfId="0" applyFont="1" applyFill="1" applyBorder="1"/>
    <xf numFmtId="0" fontId="1" fillId="2" borderId="13" xfId="0" applyFont="1" applyFill="1" applyBorder="1"/>
    <xf numFmtId="0" fontId="1" fillId="2" borderId="22" xfId="0" applyFont="1" applyFill="1" applyBorder="1"/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9" fontId="8" fillId="4" borderId="17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" fontId="3" fillId="5" borderId="23" xfId="0" applyNumberFormat="1" applyFont="1" applyFill="1" applyBorder="1" applyAlignment="1">
      <alignment horizontal="center" vertical="center" wrapText="1"/>
    </xf>
    <xf numFmtId="1" fontId="3" fillId="5" borderId="17" xfId="0" applyNumberFormat="1" applyFont="1" applyFill="1" applyBorder="1" applyAlignment="1">
      <alignment horizontal="center" vertical="center" wrapText="1"/>
    </xf>
    <xf numFmtId="1" fontId="3" fillId="5" borderId="18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" fontId="3" fillId="3" borderId="8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9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4" borderId="18" xfId="0" applyFont="1" applyFill="1" applyBorder="1" applyAlignment="1">
      <alignment horizontal="center" vertical="center" wrapText="1"/>
    </xf>
    <xf numFmtId="1" fontId="1" fillId="0" borderId="0" xfId="0" applyNumberFormat="1" applyFont="1"/>
    <xf numFmtId="4" fontId="3" fillId="3" borderId="18" xfId="0" applyNumberFormat="1" applyFont="1" applyFill="1" applyBorder="1" applyAlignment="1">
      <alignment horizontal="right" vertical="center"/>
    </xf>
    <xf numFmtId="9" fontId="3" fillId="2" borderId="0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horizontal="right" vertical="center"/>
    </xf>
    <xf numFmtId="4" fontId="1" fillId="2" borderId="0" xfId="0" applyNumberFormat="1" applyFont="1" applyFill="1"/>
    <xf numFmtId="9" fontId="1" fillId="0" borderId="0" xfId="0" applyNumberFormat="1" applyFont="1"/>
    <xf numFmtId="4" fontId="1" fillId="0" borderId="0" xfId="0" applyNumberFormat="1" applyFont="1"/>
    <xf numFmtId="4" fontId="3" fillId="5" borderId="1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9" fontId="1" fillId="0" borderId="7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4" borderId="18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1" fillId="0" borderId="12" xfId="0" applyNumberFormat="1" applyFont="1" applyBorder="1" applyAlignment="1">
      <alignment horizontal="right" vertical="center" wrapText="1"/>
    </xf>
    <xf numFmtId="4" fontId="3" fillId="3" borderId="36" xfId="0" applyNumberFormat="1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44" xfId="0" applyNumberFormat="1" applyFont="1" applyFill="1" applyBorder="1" applyAlignment="1">
      <alignment horizontal="right" vertical="center"/>
    </xf>
    <xf numFmtId="4" fontId="3" fillId="3" borderId="45" xfId="0" applyNumberFormat="1" applyFont="1" applyFill="1" applyBorder="1" applyAlignment="1">
      <alignment horizontal="right" vertical="center"/>
    </xf>
    <xf numFmtId="4" fontId="3" fillId="4" borderId="36" xfId="0" applyNumberFormat="1" applyFont="1" applyFill="1" applyBorder="1" applyAlignment="1">
      <alignment horizontal="right" vertical="center"/>
    </xf>
    <xf numFmtId="4" fontId="3" fillId="4" borderId="10" xfId="0" applyNumberFormat="1" applyFont="1" applyFill="1" applyBorder="1" applyAlignment="1">
      <alignment horizontal="right" vertical="center"/>
    </xf>
    <xf numFmtId="4" fontId="3" fillId="4" borderId="13" xfId="0" applyNumberFormat="1" applyFont="1" applyFill="1" applyBorder="1" applyAlignment="1">
      <alignment horizontal="right" vertical="center"/>
    </xf>
    <xf numFmtId="4" fontId="3" fillId="4" borderId="43" xfId="0" applyNumberFormat="1" applyFont="1" applyFill="1" applyBorder="1" applyAlignment="1">
      <alignment horizontal="right" vertical="center" wrapText="1"/>
    </xf>
    <xf numFmtId="4" fontId="3" fillId="4" borderId="44" xfId="0" applyNumberFormat="1" applyFont="1" applyFill="1" applyBorder="1" applyAlignment="1">
      <alignment horizontal="right" vertical="center"/>
    </xf>
    <xf numFmtId="4" fontId="3" fillId="4" borderId="45" xfId="0" applyNumberFormat="1" applyFont="1" applyFill="1" applyBorder="1" applyAlignment="1">
      <alignment horizontal="right" vertical="center"/>
    </xf>
    <xf numFmtId="4" fontId="3" fillId="3" borderId="4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1" fontId="10" fillId="5" borderId="17" xfId="0" applyNumberFormat="1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4" fontId="4" fillId="3" borderId="19" xfId="0" applyNumberFormat="1" applyFont="1" applyFill="1" applyBorder="1" applyAlignment="1">
      <alignment horizontal="right" vertical="center" wrapText="1"/>
    </xf>
    <xf numFmtId="0" fontId="7" fillId="3" borderId="4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8" fillId="3" borderId="4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right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3" fillId="4" borderId="35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9" fontId="3" fillId="4" borderId="35" xfId="0" applyNumberFormat="1" applyFont="1" applyFill="1" applyBorder="1" applyAlignment="1">
      <alignment horizontal="center" vertical="center" wrapText="1"/>
    </xf>
    <xf numFmtId="9" fontId="3" fillId="4" borderId="3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right" vertical="center"/>
    </xf>
    <xf numFmtId="0" fontId="3" fillId="3" borderId="33" xfId="0" applyFont="1" applyFill="1" applyBorder="1" applyAlignment="1">
      <alignment horizontal="right" vertical="center"/>
    </xf>
    <xf numFmtId="0" fontId="3" fillId="3" borderId="3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3" fillId="3" borderId="27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37" xfId="0" applyFont="1" applyFill="1" applyBorder="1" applyAlignment="1">
      <alignment horizontal="right" vertical="center"/>
    </xf>
    <xf numFmtId="0" fontId="3" fillId="3" borderId="38" xfId="0" applyFont="1" applyFill="1" applyBorder="1" applyAlignment="1">
      <alignment horizontal="right" vertical="center"/>
    </xf>
    <xf numFmtId="0" fontId="3" fillId="3" borderId="39" xfId="0" applyFont="1" applyFill="1" applyBorder="1" applyAlignment="1">
      <alignment horizontal="right" vertical="center"/>
    </xf>
    <xf numFmtId="1" fontId="3" fillId="4" borderId="41" xfId="0" applyNumberFormat="1" applyFont="1" applyFill="1" applyBorder="1" applyAlignment="1">
      <alignment horizontal="center" vertical="center" wrapText="1"/>
    </xf>
    <xf numFmtId="1" fontId="3" fillId="4" borderId="25" xfId="0" applyNumberFormat="1" applyFont="1" applyFill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3" fillId="4" borderId="40" xfId="0" applyFont="1" applyFill="1" applyBorder="1" applyAlignment="1">
      <alignment horizontal="right"/>
    </xf>
    <xf numFmtId="0" fontId="3" fillId="4" borderId="35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3" fillId="3" borderId="46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9" fontId="3" fillId="0" borderId="0" xfId="0" applyNumberFormat="1" applyFont="1" applyAlignment="1">
      <alignment horizontal="right" vertical="top"/>
    </xf>
    <xf numFmtId="0" fontId="3" fillId="0" borderId="20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182350</xdr:colOff>
      <xdr:row>0</xdr:row>
      <xdr:rowOff>51955</xdr:rowOff>
    </xdr:from>
    <xdr:to>
      <xdr:col>1</xdr:col>
      <xdr:colOff>1134256</xdr:colOff>
      <xdr:row>0</xdr:row>
      <xdr:rowOff>1248771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50" y="51955"/>
          <a:ext cx="1315204" cy="119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775335</xdr:colOff>
      <xdr:row>1</xdr:row>
      <xdr:rowOff>1032986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1318260" cy="119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775335</xdr:colOff>
      <xdr:row>1</xdr:row>
      <xdr:rowOff>1023461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1318260" cy="119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822960</xdr:colOff>
      <xdr:row>1</xdr:row>
      <xdr:rowOff>1006316</xdr:rowOff>
    </xdr:to>
    <xdr:pic>
      <xdr:nvPicPr>
        <xdr:cNvPr id="4" name="Obraz 3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318260" cy="119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822960</xdr:colOff>
      <xdr:row>2</xdr:row>
      <xdr:rowOff>836771</xdr:rowOff>
    </xdr:to>
    <xdr:pic>
      <xdr:nvPicPr>
        <xdr:cNvPr id="2" name="Obraz 1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318260" cy="1196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A16" zoomScale="90" zoomScaleNormal="90" workbookViewId="0">
      <selection activeCell="A32" sqref="A32:J32"/>
    </sheetView>
  </sheetViews>
  <sheetFormatPr defaultRowHeight="14.4" x14ac:dyDescent="0.3"/>
  <cols>
    <col min="1" max="1" width="6" style="28" customWidth="1"/>
    <col min="2" max="2" width="18.33203125" style="28" customWidth="1"/>
    <col min="3" max="3" width="16.5546875" style="28" customWidth="1"/>
    <col min="4" max="4" width="14" style="28" customWidth="1"/>
    <col min="5" max="5" width="18.6640625" style="29" customWidth="1"/>
    <col min="6" max="6" width="15.5546875" style="4" customWidth="1"/>
    <col min="7" max="7" width="14.88671875" style="27" customWidth="1"/>
    <col min="8" max="8" width="12.44140625" style="3" customWidth="1"/>
    <col min="9" max="9" width="14.88671875" style="26" customWidth="1"/>
    <col min="10" max="10" width="13.44140625" style="3" customWidth="1"/>
    <col min="11" max="11" width="29.6640625" style="25" customWidth="1"/>
  </cols>
  <sheetData>
    <row r="1" spans="1:11" ht="99.75" customHeight="1" thickBot="1" x14ac:dyDescent="0.35">
      <c r="A1" s="24"/>
      <c r="B1" s="24"/>
      <c r="C1" s="144" t="s">
        <v>76</v>
      </c>
      <c r="D1" s="144"/>
      <c r="E1" s="144"/>
      <c r="F1" s="30"/>
      <c r="G1" s="31"/>
      <c r="H1" s="259" t="s">
        <v>108</v>
      </c>
      <c r="I1" s="259"/>
      <c r="J1" s="259"/>
      <c r="K1" s="259"/>
    </row>
    <row r="2" spans="1:11" ht="26.4" customHeight="1" thickBot="1" x14ac:dyDescent="0.35">
      <c r="A2" s="152" t="s">
        <v>77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1" ht="27.6" customHeight="1" thickBot="1" x14ac:dyDescent="0.35">
      <c r="A3" s="149" t="s">
        <v>78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</row>
    <row r="4" spans="1:11" s="2" customFormat="1" ht="78" customHeight="1" thickBot="1" x14ac:dyDescent="0.35">
      <c r="A4" s="32" t="s">
        <v>0</v>
      </c>
      <c r="B4" s="142" t="s">
        <v>1</v>
      </c>
      <c r="C4" s="33" t="s">
        <v>25</v>
      </c>
      <c r="D4" s="33" t="s">
        <v>26</v>
      </c>
      <c r="E4" s="34" t="s">
        <v>84</v>
      </c>
      <c r="F4" s="35" t="s">
        <v>85</v>
      </c>
      <c r="G4" s="36" t="s">
        <v>86</v>
      </c>
      <c r="H4" s="36" t="s">
        <v>3</v>
      </c>
      <c r="I4" s="35" t="s">
        <v>87</v>
      </c>
      <c r="J4" s="37" t="s">
        <v>4</v>
      </c>
      <c r="K4" s="38" t="s">
        <v>88</v>
      </c>
    </row>
    <row r="5" spans="1:11" s="5" customFormat="1" ht="15" thickBot="1" x14ac:dyDescent="0.35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15.6" x14ac:dyDescent="0.3">
      <c r="A6" s="42">
        <v>1</v>
      </c>
      <c r="B6" s="43" t="s">
        <v>29</v>
      </c>
      <c r="C6" s="44">
        <v>140</v>
      </c>
      <c r="D6" s="44" t="s">
        <v>30</v>
      </c>
      <c r="E6" s="45">
        <v>5.75</v>
      </c>
      <c r="F6" s="46"/>
      <c r="G6" s="10">
        <f>ROUND(E6-(E6*F6),2)</f>
        <v>5.75</v>
      </c>
      <c r="H6" s="10">
        <f>ROUND(G6*C6,2)</f>
        <v>805</v>
      </c>
      <c r="I6" s="12"/>
      <c r="J6" s="10">
        <f>ROUND(H6+(H6*I6),2)</f>
        <v>805</v>
      </c>
      <c r="K6" s="47"/>
    </row>
    <row r="7" spans="1:11" ht="31.2" x14ac:dyDescent="0.3">
      <c r="A7" s="48">
        <v>2</v>
      </c>
      <c r="B7" s="140" t="s">
        <v>89</v>
      </c>
      <c r="C7" s="50">
        <v>1500</v>
      </c>
      <c r="D7" s="50" t="s">
        <v>14</v>
      </c>
      <c r="E7" s="51">
        <v>2.4</v>
      </c>
      <c r="F7" s="52"/>
      <c r="G7" s="11">
        <f t="shared" ref="G7:G29" si="0">ROUND(E7-(E7*F7),2)</f>
        <v>2.4</v>
      </c>
      <c r="H7" s="11">
        <f t="shared" ref="H7:H29" si="1">ROUND(G7*C7,2)</f>
        <v>3600</v>
      </c>
      <c r="I7" s="13"/>
      <c r="J7" s="11">
        <f t="shared" ref="J7:J29" si="2">ROUND(H7+(H7*I7),2)</f>
        <v>3600</v>
      </c>
      <c r="K7" s="53"/>
    </row>
    <row r="8" spans="1:11" ht="15.6" x14ac:dyDescent="0.3">
      <c r="A8" s="48">
        <v>3</v>
      </c>
      <c r="B8" s="49" t="s">
        <v>31</v>
      </c>
      <c r="C8" s="50">
        <v>500</v>
      </c>
      <c r="D8" s="50" t="s">
        <v>14</v>
      </c>
      <c r="E8" s="51">
        <v>2.65</v>
      </c>
      <c r="F8" s="52"/>
      <c r="G8" s="11">
        <f t="shared" si="0"/>
        <v>2.65</v>
      </c>
      <c r="H8" s="11">
        <f t="shared" si="1"/>
        <v>1325</v>
      </c>
      <c r="I8" s="13"/>
      <c r="J8" s="11">
        <f t="shared" si="2"/>
        <v>1325</v>
      </c>
      <c r="K8" s="53"/>
    </row>
    <row r="9" spans="1:11" ht="15.6" x14ac:dyDescent="0.3">
      <c r="A9" s="48">
        <v>4</v>
      </c>
      <c r="B9" s="49" t="s">
        <v>32</v>
      </c>
      <c r="C9" s="50">
        <v>500</v>
      </c>
      <c r="D9" s="50" t="s">
        <v>14</v>
      </c>
      <c r="E9" s="51">
        <v>8.3000000000000007</v>
      </c>
      <c r="F9" s="52"/>
      <c r="G9" s="11">
        <f t="shared" si="0"/>
        <v>8.3000000000000007</v>
      </c>
      <c r="H9" s="11">
        <f t="shared" si="1"/>
        <v>4150</v>
      </c>
      <c r="I9" s="13"/>
      <c r="J9" s="11">
        <f t="shared" si="2"/>
        <v>4150</v>
      </c>
      <c r="K9" s="54"/>
    </row>
    <row r="10" spans="1:11" ht="15.6" x14ac:dyDescent="0.3">
      <c r="A10" s="48">
        <v>5</v>
      </c>
      <c r="B10" s="49" t="s">
        <v>90</v>
      </c>
      <c r="C10" s="50">
        <v>50</v>
      </c>
      <c r="D10" s="50" t="s">
        <v>33</v>
      </c>
      <c r="E10" s="51">
        <v>2.15</v>
      </c>
      <c r="F10" s="52"/>
      <c r="G10" s="11">
        <f t="shared" si="0"/>
        <v>2.15</v>
      </c>
      <c r="H10" s="11">
        <f t="shared" si="1"/>
        <v>107.5</v>
      </c>
      <c r="I10" s="13"/>
      <c r="J10" s="11">
        <f t="shared" si="2"/>
        <v>107.5</v>
      </c>
      <c r="K10" s="54"/>
    </row>
    <row r="11" spans="1:11" ht="15.6" x14ac:dyDescent="0.3">
      <c r="A11" s="48">
        <v>6</v>
      </c>
      <c r="B11" s="55" t="s">
        <v>34</v>
      </c>
      <c r="C11" s="56">
        <v>60</v>
      </c>
      <c r="D11" s="50" t="s">
        <v>33</v>
      </c>
      <c r="E11" s="51">
        <v>13.13</v>
      </c>
      <c r="F11" s="52"/>
      <c r="G11" s="11">
        <f t="shared" si="0"/>
        <v>13.13</v>
      </c>
      <c r="H11" s="11">
        <f t="shared" si="1"/>
        <v>787.8</v>
      </c>
      <c r="I11" s="14"/>
      <c r="J11" s="11">
        <f t="shared" si="2"/>
        <v>787.8</v>
      </c>
      <c r="K11" s="54"/>
    </row>
    <row r="12" spans="1:11" ht="55.8" customHeight="1" x14ac:dyDescent="0.3">
      <c r="A12" s="48">
        <v>7</v>
      </c>
      <c r="B12" s="55" t="s">
        <v>104</v>
      </c>
      <c r="C12" s="56">
        <v>500</v>
      </c>
      <c r="D12" s="50" t="s">
        <v>14</v>
      </c>
      <c r="E12" s="51">
        <v>2.6</v>
      </c>
      <c r="F12" s="52"/>
      <c r="G12" s="11">
        <f t="shared" si="0"/>
        <v>2.6</v>
      </c>
      <c r="H12" s="11">
        <f t="shared" si="1"/>
        <v>1300</v>
      </c>
      <c r="I12" s="14"/>
      <c r="J12" s="11">
        <f t="shared" si="2"/>
        <v>1300</v>
      </c>
      <c r="K12" s="54"/>
    </row>
    <row r="13" spans="1:11" ht="41.4" x14ac:dyDescent="0.3">
      <c r="A13" s="48">
        <v>8</v>
      </c>
      <c r="B13" s="55" t="s">
        <v>91</v>
      </c>
      <c r="C13" s="56">
        <v>600</v>
      </c>
      <c r="D13" s="50" t="s">
        <v>14</v>
      </c>
      <c r="E13" s="51">
        <v>3.4</v>
      </c>
      <c r="F13" s="52"/>
      <c r="G13" s="11">
        <f t="shared" si="0"/>
        <v>3.4</v>
      </c>
      <c r="H13" s="11">
        <f t="shared" si="1"/>
        <v>2040</v>
      </c>
      <c r="I13" s="14"/>
      <c r="J13" s="11">
        <f t="shared" si="2"/>
        <v>2040</v>
      </c>
      <c r="K13" s="54"/>
    </row>
    <row r="14" spans="1:11" ht="27.6" x14ac:dyDescent="0.3">
      <c r="A14" s="48">
        <v>9</v>
      </c>
      <c r="B14" s="55" t="s">
        <v>103</v>
      </c>
      <c r="C14" s="56">
        <v>700</v>
      </c>
      <c r="D14" s="50" t="s">
        <v>33</v>
      </c>
      <c r="E14" s="51">
        <v>5.5</v>
      </c>
      <c r="F14" s="52"/>
      <c r="G14" s="11">
        <f t="shared" si="0"/>
        <v>5.5</v>
      </c>
      <c r="H14" s="11">
        <f t="shared" si="1"/>
        <v>3850</v>
      </c>
      <c r="I14" s="14"/>
      <c r="J14" s="11">
        <f t="shared" si="2"/>
        <v>3850</v>
      </c>
      <c r="K14" s="54"/>
    </row>
    <row r="15" spans="1:11" ht="15.6" x14ac:dyDescent="0.3">
      <c r="A15" s="48">
        <v>10</v>
      </c>
      <c r="B15" s="55" t="s">
        <v>35</v>
      </c>
      <c r="C15" s="56">
        <v>100</v>
      </c>
      <c r="D15" s="50" t="s">
        <v>33</v>
      </c>
      <c r="E15" s="51">
        <v>6.5</v>
      </c>
      <c r="F15" s="52"/>
      <c r="G15" s="11">
        <f t="shared" si="0"/>
        <v>6.5</v>
      </c>
      <c r="H15" s="11">
        <f t="shared" si="1"/>
        <v>650</v>
      </c>
      <c r="I15" s="14"/>
      <c r="J15" s="11">
        <f t="shared" si="2"/>
        <v>650</v>
      </c>
      <c r="K15" s="54"/>
    </row>
    <row r="16" spans="1:11" ht="27.6" x14ac:dyDescent="0.3">
      <c r="A16" s="48">
        <v>11</v>
      </c>
      <c r="B16" s="55" t="s">
        <v>92</v>
      </c>
      <c r="C16" s="56">
        <v>4500</v>
      </c>
      <c r="D16" s="50" t="s">
        <v>36</v>
      </c>
      <c r="E16" s="51">
        <v>2.2000000000000002</v>
      </c>
      <c r="F16" s="52"/>
      <c r="G16" s="11">
        <f t="shared" si="0"/>
        <v>2.2000000000000002</v>
      </c>
      <c r="H16" s="11">
        <f t="shared" si="1"/>
        <v>9900</v>
      </c>
      <c r="I16" s="14"/>
      <c r="J16" s="11">
        <f t="shared" si="2"/>
        <v>9900</v>
      </c>
      <c r="K16" s="54"/>
    </row>
    <row r="17" spans="1:15" ht="15.6" x14ac:dyDescent="0.3">
      <c r="A17" s="48">
        <v>12</v>
      </c>
      <c r="B17" s="55" t="s">
        <v>37</v>
      </c>
      <c r="C17" s="56">
        <v>1400</v>
      </c>
      <c r="D17" s="50" t="s">
        <v>14</v>
      </c>
      <c r="E17" s="51">
        <v>2.15</v>
      </c>
      <c r="F17" s="52"/>
      <c r="G17" s="11">
        <f t="shared" si="0"/>
        <v>2.15</v>
      </c>
      <c r="H17" s="11">
        <f t="shared" si="1"/>
        <v>3010</v>
      </c>
      <c r="I17" s="14"/>
      <c r="J17" s="11">
        <f t="shared" si="2"/>
        <v>3010</v>
      </c>
      <c r="K17" s="54"/>
    </row>
    <row r="18" spans="1:15" ht="27.6" x14ac:dyDescent="0.3">
      <c r="A18" s="48">
        <v>13</v>
      </c>
      <c r="B18" s="55" t="s">
        <v>93</v>
      </c>
      <c r="C18" s="56">
        <v>600</v>
      </c>
      <c r="D18" s="50" t="s">
        <v>14</v>
      </c>
      <c r="E18" s="51">
        <v>8.11</v>
      </c>
      <c r="F18" s="52"/>
      <c r="G18" s="11">
        <f t="shared" si="0"/>
        <v>8.11</v>
      </c>
      <c r="H18" s="11">
        <f t="shared" si="1"/>
        <v>4866</v>
      </c>
      <c r="I18" s="14"/>
      <c r="J18" s="11">
        <f t="shared" si="2"/>
        <v>4866</v>
      </c>
      <c r="K18" s="54"/>
    </row>
    <row r="19" spans="1:15" ht="27.6" x14ac:dyDescent="0.3">
      <c r="A19" s="48">
        <v>14</v>
      </c>
      <c r="B19" s="55" t="s">
        <v>94</v>
      </c>
      <c r="C19" s="56">
        <v>600</v>
      </c>
      <c r="D19" s="50" t="s">
        <v>14</v>
      </c>
      <c r="E19" s="51">
        <v>10.6</v>
      </c>
      <c r="F19" s="52"/>
      <c r="G19" s="11">
        <f t="shared" si="0"/>
        <v>10.6</v>
      </c>
      <c r="H19" s="11">
        <f t="shared" si="1"/>
        <v>6360</v>
      </c>
      <c r="I19" s="14"/>
      <c r="J19" s="11">
        <f t="shared" si="2"/>
        <v>6360</v>
      </c>
      <c r="K19" s="54"/>
    </row>
    <row r="20" spans="1:15" ht="15.6" x14ac:dyDescent="0.3">
      <c r="A20" s="48">
        <v>15</v>
      </c>
      <c r="B20" s="55" t="s">
        <v>38</v>
      </c>
      <c r="C20" s="56">
        <v>1000</v>
      </c>
      <c r="D20" s="50" t="s">
        <v>14</v>
      </c>
      <c r="E20" s="51">
        <v>5.6</v>
      </c>
      <c r="F20" s="52"/>
      <c r="G20" s="11">
        <f t="shared" si="0"/>
        <v>5.6</v>
      </c>
      <c r="H20" s="11">
        <f t="shared" si="1"/>
        <v>5600</v>
      </c>
      <c r="I20" s="14"/>
      <c r="J20" s="11">
        <f t="shared" si="2"/>
        <v>5600</v>
      </c>
      <c r="K20" s="54"/>
    </row>
    <row r="21" spans="1:15" ht="32.4" customHeight="1" x14ac:dyDescent="0.3">
      <c r="A21" s="48">
        <v>16</v>
      </c>
      <c r="B21" s="55" t="s">
        <v>95</v>
      </c>
      <c r="C21" s="56">
        <v>4500</v>
      </c>
      <c r="D21" s="50" t="s">
        <v>36</v>
      </c>
      <c r="E21" s="51">
        <v>1.65</v>
      </c>
      <c r="F21" s="52"/>
      <c r="G21" s="11">
        <f t="shared" si="0"/>
        <v>1.65</v>
      </c>
      <c r="H21" s="11">
        <f t="shared" si="1"/>
        <v>7425</v>
      </c>
      <c r="I21" s="14"/>
      <c r="J21" s="11">
        <f t="shared" si="2"/>
        <v>7425</v>
      </c>
      <c r="K21" s="54"/>
    </row>
    <row r="22" spans="1:15" ht="27.6" x14ac:dyDescent="0.3">
      <c r="A22" s="48">
        <v>17</v>
      </c>
      <c r="B22" s="55" t="s">
        <v>96</v>
      </c>
      <c r="C22" s="56">
        <v>1500</v>
      </c>
      <c r="D22" s="50" t="s">
        <v>14</v>
      </c>
      <c r="E22" s="51">
        <v>9.23</v>
      </c>
      <c r="F22" s="52"/>
      <c r="G22" s="11">
        <f t="shared" si="0"/>
        <v>9.23</v>
      </c>
      <c r="H22" s="11">
        <f t="shared" si="1"/>
        <v>13845</v>
      </c>
      <c r="I22" s="14"/>
      <c r="J22" s="11">
        <f t="shared" si="2"/>
        <v>13845</v>
      </c>
      <c r="K22" s="54"/>
    </row>
    <row r="23" spans="1:15" ht="41.4" x14ac:dyDescent="0.3">
      <c r="A23" s="48">
        <v>18</v>
      </c>
      <c r="B23" s="55" t="s">
        <v>97</v>
      </c>
      <c r="C23" s="56">
        <v>1000</v>
      </c>
      <c r="D23" s="50" t="s">
        <v>33</v>
      </c>
      <c r="E23" s="51">
        <v>2.5</v>
      </c>
      <c r="F23" s="52"/>
      <c r="G23" s="11">
        <f t="shared" si="0"/>
        <v>2.5</v>
      </c>
      <c r="H23" s="11">
        <f t="shared" si="1"/>
        <v>2500</v>
      </c>
      <c r="I23" s="14"/>
      <c r="J23" s="11">
        <f t="shared" si="2"/>
        <v>2500</v>
      </c>
      <c r="K23" s="54"/>
    </row>
    <row r="24" spans="1:15" ht="15.6" x14ac:dyDescent="0.3">
      <c r="A24" s="48">
        <v>19</v>
      </c>
      <c r="B24" s="55" t="s">
        <v>39</v>
      </c>
      <c r="C24" s="56">
        <v>500</v>
      </c>
      <c r="D24" s="50" t="s">
        <v>36</v>
      </c>
      <c r="E24" s="51">
        <v>2.1</v>
      </c>
      <c r="F24" s="52"/>
      <c r="G24" s="11">
        <f t="shared" si="0"/>
        <v>2.1</v>
      </c>
      <c r="H24" s="11">
        <f t="shared" si="1"/>
        <v>1050</v>
      </c>
      <c r="I24" s="14"/>
      <c r="J24" s="11">
        <f t="shared" si="2"/>
        <v>1050</v>
      </c>
      <c r="K24" s="54"/>
    </row>
    <row r="25" spans="1:15" ht="27.6" x14ac:dyDescent="0.3">
      <c r="A25" s="48">
        <v>20</v>
      </c>
      <c r="B25" s="55" t="s">
        <v>98</v>
      </c>
      <c r="C25" s="56">
        <v>4600</v>
      </c>
      <c r="D25" s="50" t="s">
        <v>33</v>
      </c>
      <c r="E25" s="51">
        <v>3.5</v>
      </c>
      <c r="F25" s="52"/>
      <c r="G25" s="11">
        <f t="shared" si="0"/>
        <v>3.5</v>
      </c>
      <c r="H25" s="11">
        <f t="shared" si="1"/>
        <v>16100</v>
      </c>
      <c r="I25" s="14"/>
      <c r="J25" s="11">
        <f t="shared" si="2"/>
        <v>16100</v>
      </c>
      <c r="K25" s="54"/>
    </row>
    <row r="26" spans="1:15" ht="15.6" x14ac:dyDescent="0.3">
      <c r="A26" s="48">
        <v>21</v>
      </c>
      <c r="B26" s="55" t="s">
        <v>40</v>
      </c>
      <c r="C26" s="56">
        <v>3150</v>
      </c>
      <c r="D26" s="50" t="s">
        <v>33</v>
      </c>
      <c r="E26" s="51">
        <v>3.6</v>
      </c>
      <c r="F26" s="52"/>
      <c r="G26" s="11">
        <f t="shared" si="0"/>
        <v>3.6</v>
      </c>
      <c r="H26" s="11">
        <f t="shared" si="1"/>
        <v>11340</v>
      </c>
      <c r="I26" s="14"/>
      <c r="J26" s="11">
        <f t="shared" si="2"/>
        <v>11340</v>
      </c>
      <c r="K26" s="54"/>
    </row>
    <row r="27" spans="1:15" ht="15.6" x14ac:dyDescent="0.3">
      <c r="A27" s="48">
        <v>22</v>
      </c>
      <c r="B27" s="55" t="s">
        <v>41</v>
      </c>
      <c r="C27" s="56">
        <v>1300</v>
      </c>
      <c r="D27" s="50" t="s">
        <v>14</v>
      </c>
      <c r="E27" s="51">
        <v>4.7</v>
      </c>
      <c r="F27" s="52"/>
      <c r="G27" s="11">
        <f t="shared" si="0"/>
        <v>4.7</v>
      </c>
      <c r="H27" s="11">
        <f t="shared" si="1"/>
        <v>6110</v>
      </c>
      <c r="I27" s="14"/>
      <c r="J27" s="11">
        <f t="shared" si="2"/>
        <v>6110</v>
      </c>
      <c r="K27" s="54"/>
    </row>
    <row r="28" spans="1:15" ht="27.6" x14ac:dyDescent="0.3">
      <c r="A28" s="48">
        <v>23</v>
      </c>
      <c r="B28" s="55" t="s">
        <v>99</v>
      </c>
      <c r="C28" s="56">
        <v>550</v>
      </c>
      <c r="D28" s="50" t="s">
        <v>36</v>
      </c>
      <c r="E28" s="51">
        <v>1.7</v>
      </c>
      <c r="F28" s="52"/>
      <c r="G28" s="11">
        <f t="shared" si="0"/>
        <v>1.7</v>
      </c>
      <c r="H28" s="11">
        <f t="shared" si="1"/>
        <v>935</v>
      </c>
      <c r="I28" s="14"/>
      <c r="J28" s="11">
        <f t="shared" si="2"/>
        <v>935</v>
      </c>
      <c r="K28" s="54"/>
    </row>
    <row r="29" spans="1:15" ht="28.2" thickBot="1" x14ac:dyDescent="0.35">
      <c r="A29" s="57">
        <v>24</v>
      </c>
      <c r="B29" s="58" t="s">
        <v>100</v>
      </c>
      <c r="C29" s="59">
        <v>600</v>
      </c>
      <c r="D29" s="60" t="s">
        <v>14</v>
      </c>
      <c r="E29" s="61">
        <v>10.5</v>
      </c>
      <c r="F29" s="62"/>
      <c r="G29" s="63">
        <f t="shared" si="0"/>
        <v>10.5</v>
      </c>
      <c r="H29" s="63">
        <f t="shared" si="1"/>
        <v>6300</v>
      </c>
      <c r="I29" s="15"/>
      <c r="J29" s="63">
        <f t="shared" si="2"/>
        <v>6300</v>
      </c>
      <c r="K29" s="64"/>
      <c r="O29" s="2"/>
    </row>
    <row r="30" spans="1:15" ht="16.2" thickBot="1" x14ac:dyDescent="0.35">
      <c r="A30" s="145" t="s">
        <v>42</v>
      </c>
      <c r="B30" s="146"/>
      <c r="C30" s="146"/>
      <c r="D30" s="146"/>
      <c r="E30" s="147"/>
      <c r="F30" s="146"/>
      <c r="G30" s="148"/>
      <c r="H30" s="65">
        <f>ROUND(SUM(H6:H29),2)</f>
        <v>113956.3</v>
      </c>
      <c r="I30" s="66"/>
      <c r="J30" s="65">
        <f>ROUND(SUM(J6:J29),2)</f>
        <v>113956.3</v>
      </c>
      <c r="K30" s="67"/>
    </row>
    <row r="32" spans="1:15" ht="47.25" customHeight="1" x14ac:dyDescent="0.3">
      <c r="A32" s="158" t="s">
        <v>101</v>
      </c>
      <c r="B32" s="158"/>
      <c r="C32" s="158"/>
      <c r="D32" s="158"/>
      <c r="E32" s="158"/>
      <c r="F32" s="158"/>
      <c r="G32" s="158"/>
      <c r="H32" s="158"/>
      <c r="I32" s="158"/>
      <c r="J32" s="158"/>
    </row>
  </sheetData>
  <mergeCells count="6">
    <mergeCell ref="A32:J32"/>
    <mergeCell ref="C1:E1"/>
    <mergeCell ref="A30:G30"/>
    <mergeCell ref="H1:K1"/>
    <mergeCell ref="A3:K3"/>
    <mergeCell ref="A2:K2"/>
  </mergeCells>
  <pageMargins left="0.23622047244094491" right="0.23622047244094491" top="0.35433070866141736" bottom="0.35433070866141736" header="0.31496062992125984" footer="0.31496062992125984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workbookViewId="0">
      <selection activeCell="A17" sqref="A17:J17"/>
    </sheetView>
  </sheetViews>
  <sheetFormatPr defaultRowHeight="13.8" x14ac:dyDescent="0.25"/>
  <cols>
    <col min="1" max="1" width="8.88671875" style="1"/>
    <col min="2" max="2" width="13.33203125" style="1" customWidth="1"/>
    <col min="3" max="3" width="13.109375" style="1" customWidth="1"/>
    <col min="4" max="4" width="12.88671875" style="1" customWidth="1"/>
    <col min="5" max="5" width="17.109375" style="76" customWidth="1"/>
    <col min="6" max="6" width="14.6640625" style="77" customWidth="1"/>
    <col min="7" max="7" width="15" style="78" customWidth="1"/>
    <col min="8" max="8" width="10.88671875" style="78" customWidth="1"/>
    <col min="9" max="9" width="12.21875" style="77" customWidth="1"/>
    <col min="10" max="10" width="10.44140625" style="78" customWidth="1"/>
    <col min="11" max="11" width="24.5546875" style="1" customWidth="1"/>
    <col min="12" max="16384" width="8.88671875" style="1"/>
  </cols>
  <sheetData>
    <row r="1" spans="1:11" x14ac:dyDescent="0.25">
      <c r="A1" s="67"/>
      <c r="B1" s="67"/>
      <c r="C1" s="159" t="s">
        <v>76</v>
      </c>
      <c r="D1" s="160"/>
      <c r="E1" s="160"/>
      <c r="F1" s="69"/>
      <c r="G1" s="70"/>
      <c r="H1" s="168" t="s">
        <v>108</v>
      </c>
      <c r="I1" s="168"/>
      <c r="J1" s="168"/>
      <c r="K1" s="168"/>
    </row>
    <row r="2" spans="1:11" ht="86.25" customHeight="1" thickBot="1" x14ac:dyDescent="0.3">
      <c r="A2" s="67"/>
      <c r="B2" s="67"/>
      <c r="C2" s="161"/>
      <c r="D2" s="161"/>
      <c r="E2" s="161"/>
      <c r="F2" s="69"/>
      <c r="G2" s="70"/>
      <c r="H2" s="70"/>
      <c r="I2" s="69"/>
      <c r="J2" s="70"/>
      <c r="K2" s="67"/>
    </row>
    <row r="3" spans="1:11" ht="23.4" thickBot="1" x14ac:dyDescent="0.3">
      <c r="A3" s="165" t="s">
        <v>80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1" ht="14.4" thickBot="1" x14ac:dyDescent="0.3">
      <c r="A4" s="162" t="s">
        <v>79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1" ht="69.599999999999994" thickBot="1" x14ac:dyDescent="0.3">
      <c r="A5" s="32" t="s">
        <v>54</v>
      </c>
      <c r="B5" s="142" t="s">
        <v>1</v>
      </c>
      <c r="C5" s="33" t="s">
        <v>25</v>
      </c>
      <c r="D5" s="33" t="s">
        <v>26</v>
      </c>
      <c r="E5" s="37" t="s">
        <v>84</v>
      </c>
      <c r="F5" s="35" t="s">
        <v>85</v>
      </c>
      <c r="G5" s="37" t="s">
        <v>27</v>
      </c>
      <c r="H5" s="37" t="s">
        <v>3</v>
      </c>
      <c r="I5" s="35" t="s">
        <v>87</v>
      </c>
      <c r="J5" s="37" t="s">
        <v>4</v>
      </c>
      <c r="K5" s="38" t="s">
        <v>75</v>
      </c>
    </row>
    <row r="6" spans="1:11" s="72" customFormat="1" ht="14.4" thickBot="1" x14ac:dyDescent="0.3">
      <c r="A6" s="39">
        <v>1</v>
      </c>
      <c r="B6" s="40">
        <v>2</v>
      </c>
      <c r="C6" s="40">
        <v>3</v>
      </c>
      <c r="D6" s="40">
        <v>4</v>
      </c>
      <c r="E6" s="79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1">
        <v>11</v>
      </c>
    </row>
    <row r="7" spans="1:11" x14ac:dyDescent="0.25">
      <c r="A7" s="80" t="s">
        <v>5</v>
      </c>
      <c r="B7" s="68" t="s">
        <v>43</v>
      </c>
      <c r="C7" s="81">
        <v>500</v>
      </c>
      <c r="D7" s="82" t="s">
        <v>44</v>
      </c>
      <c r="E7" s="83">
        <v>5.28</v>
      </c>
      <c r="F7" s="84"/>
      <c r="G7" s="85">
        <f>ROUND(E7-(E7*F7),2)</f>
        <v>5.28</v>
      </c>
      <c r="H7" s="85">
        <f>ROUND(G7*C7,2)</f>
        <v>2640</v>
      </c>
      <c r="I7" s="86"/>
      <c r="J7" s="85">
        <f>ROUND(H7+(H7*I7),2)</f>
        <v>2640</v>
      </c>
      <c r="K7" s="87"/>
    </row>
    <row r="8" spans="1:11" x14ac:dyDescent="0.25">
      <c r="A8" s="88" t="s">
        <v>6</v>
      </c>
      <c r="B8" s="55" t="s">
        <v>45</v>
      </c>
      <c r="C8" s="56">
        <v>20</v>
      </c>
      <c r="D8" s="89" t="s">
        <v>44</v>
      </c>
      <c r="E8" s="90">
        <v>7</v>
      </c>
      <c r="F8" s="91"/>
      <c r="G8" s="92">
        <f t="shared" ref="G8:G14" si="0">ROUND(E8-(E8*F8),2)</f>
        <v>7</v>
      </c>
      <c r="H8" s="92">
        <f t="shared" ref="H8:H14" si="1">ROUND(G8*C8,2)</f>
        <v>140</v>
      </c>
      <c r="I8" s="14"/>
      <c r="J8" s="92">
        <f t="shared" ref="J8:J14" si="2">ROUND(H8+(H8*I8),2)</f>
        <v>140</v>
      </c>
      <c r="K8" s="93"/>
    </row>
    <row r="9" spans="1:11" x14ac:dyDescent="0.25">
      <c r="A9" s="88" t="s">
        <v>7</v>
      </c>
      <c r="B9" s="55" t="s">
        <v>46</v>
      </c>
      <c r="C9" s="56">
        <v>500</v>
      </c>
      <c r="D9" s="89" t="s">
        <v>44</v>
      </c>
      <c r="E9" s="90">
        <v>7.32</v>
      </c>
      <c r="F9" s="91"/>
      <c r="G9" s="92">
        <f t="shared" si="0"/>
        <v>7.32</v>
      </c>
      <c r="H9" s="92">
        <f t="shared" si="1"/>
        <v>3660</v>
      </c>
      <c r="I9" s="14"/>
      <c r="J9" s="92">
        <f t="shared" si="2"/>
        <v>3660</v>
      </c>
      <c r="K9" s="54"/>
    </row>
    <row r="10" spans="1:11" x14ac:dyDescent="0.25">
      <c r="A10" s="88" t="s">
        <v>8</v>
      </c>
      <c r="B10" s="55" t="s">
        <v>47</v>
      </c>
      <c r="C10" s="56">
        <v>500</v>
      </c>
      <c r="D10" s="89" t="s">
        <v>44</v>
      </c>
      <c r="E10" s="90">
        <v>7.5</v>
      </c>
      <c r="F10" s="91"/>
      <c r="G10" s="92">
        <f t="shared" si="0"/>
        <v>7.5</v>
      </c>
      <c r="H10" s="92">
        <f t="shared" si="1"/>
        <v>3750</v>
      </c>
      <c r="I10" s="14"/>
      <c r="J10" s="92">
        <f t="shared" si="2"/>
        <v>3750</v>
      </c>
      <c r="K10" s="54"/>
    </row>
    <row r="11" spans="1:11" x14ac:dyDescent="0.25">
      <c r="A11" s="88" t="s">
        <v>9</v>
      </c>
      <c r="B11" s="55" t="s">
        <v>48</v>
      </c>
      <c r="C11" s="56">
        <v>800</v>
      </c>
      <c r="D11" s="89" t="s">
        <v>44</v>
      </c>
      <c r="E11" s="90">
        <v>3.33</v>
      </c>
      <c r="F11" s="91"/>
      <c r="G11" s="92">
        <f t="shared" si="0"/>
        <v>3.33</v>
      </c>
      <c r="H11" s="92">
        <f t="shared" si="1"/>
        <v>2664</v>
      </c>
      <c r="I11" s="14"/>
      <c r="J11" s="92">
        <f t="shared" si="2"/>
        <v>2664</v>
      </c>
      <c r="K11" s="54"/>
    </row>
    <row r="12" spans="1:11" x14ac:dyDescent="0.25">
      <c r="A12" s="88" t="s">
        <v>10</v>
      </c>
      <c r="B12" s="55" t="s">
        <v>49</v>
      </c>
      <c r="C12" s="56">
        <v>2777</v>
      </c>
      <c r="D12" s="89" t="s">
        <v>33</v>
      </c>
      <c r="E12" s="90">
        <v>1.1299999999999999</v>
      </c>
      <c r="F12" s="91"/>
      <c r="G12" s="92">
        <f t="shared" si="0"/>
        <v>1.1299999999999999</v>
      </c>
      <c r="H12" s="92">
        <f t="shared" si="1"/>
        <v>3138.01</v>
      </c>
      <c r="I12" s="14"/>
      <c r="J12" s="92">
        <f t="shared" si="2"/>
        <v>3138.01</v>
      </c>
      <c r="K12" s="54"/>
    </row>
    <row r="13" spans="1:11" x14ac:dyDescent="0.25">
      <c r="A13" s="88" t="s">
        <v>11</v>
      </c>
      <c r="B13" s="55" t="s">
        <v>50</v>
      </c>
      <c r="C13" s="56">
        <v>80</v>
      </c>
      <c r="D13" s="89" t="s">
        <v>44</v>
      </c>
      <c r="E13" s="90">
        <v>7.75</v>
      </c>
      <c r="F13" s="91"/>
      <c r="G13" s="92">
        <f t="shared" si="0"/>
        <v>7.75</v>
      </c>
      <c r="H13" s="92">
        <f t="shared" si="1"/>
        <v>620</v>
      </c>
      <c r="I13" s="14"/>
      <c r="J13" s="92">
        <f t="shared" si="2"/>
        <v>620</v>
      </c>
      <c r="K13" s="54"/>
    </row>
    <row r="14" spans="1:11" ht="14.4" thickBot="1" x14ac:dyDescent="0.3">
      <c r="A14" s="94" t="s">
        <v>12</v>
      </c>
      <c r="B14" s="58" t="s">
        <v>51</v>
      </c>
      <c r="C14" s="59">
        <v>250</v>
      </c>
      <c r="D14" s="95" t="s">
        <v>44</v>
      </c>
      <c r="E14" s="96">
        <v>8</v>
      </c>
      <c r="F14" s="97"/>
      <c r="G14" s="92">
        <f t="shared" si="0"/>
        <v>8</v>
      </c>
      <c r="H14" s="92">
        <f t="shared" si="1"/>
        <v>2000</v>
      </c>
      <c r="I14" s="15"/>
      <c r="J14" s="92">
        <f t="shared" si="2"/>
        <v>2000</v>
      </c>
      <c r="K14" s="64"/>
    </row>
    <row r="15" spans="1:11" ht="14.4" thickBot="1" x14ac:dyDescent="0.3">
      <c r="A15" s="155" t="s">
        <v>42</v>
      </c>
      <c r="B15" s="156"/>
      <c r="C15" s="156"/>
      <c r="D15" s="156"/>
      <c r="E15" s="156"/>
      <c r="F15" s="156"/>
      <c r="G15" s="157"/>
      <c r="H15" s="73">
        <f>ROUND(SUM(H7:H14),2)</f>
        <v>18612.009999999998</v>
      </c>
      <c r="I15" s="74"/>
      <c r="J15" s="75">
        <f>ROUND(SUM(J7:J14),2)</f>
        <v>18612.009999999998</v>
      </c>
      <c r="K15" s="67"/>
    </row>
    <row r="17" spans="1:10" ht="43.5" customHeight="1" x14ac:dyDescent="0.25">
      <c r="A17" s="158" t="s">
        <v>101</v>
      </c>
      <c r="B17" s="158"/>
      <c r="C17" s="158"/>
      <c r="D17" s="158"/>
      <c r="E17" s="158"/>
      <c r="F17" s="158"/>
      <c r="G17" s="158"/>
      <c r="H17" s="158"/>
      <c r="I17" s="158"/>
      <c r="J17" s="158"/>
    </row>
  </sheetData>
  <mergeCells count="6">
    <mergeCell ref="A15:G15"/>
    <mergeCell ref="A17:J17"/>
    <mergeCell ref="C1:E2"/>
    <mergeCell ref="A4:K4"/>
    <mergeCell ref="A3:K3"/>
    <mergeCell ref="H1:K1"/>
  </mergeCells>
  <pageMargins left="0.7" right="0.7" top="0.75" bottom="0.75" header="0.3" footer="0.3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C1" sqref="C1:E2"/>
    </sheetView>
  </sheetViews>
  <sheetFormatPr defaultRowHeight="13.8" x14ac:dyDescent="0.3"/>
  <cols>
    <col min="1" max="1" width="8.88671875" style="67"/>
    <col min="2" max="2" width="13.44140625" style="67" customWidth="1"/>
    <col min="3" max="3" width="13.5546875" style="67" customWidth="1"/>
    <col min="4" max="4" width="11.5546875" style="67" customWidth="1"/>
    <col min="5" max="5" width="13.88671875" style="67" customWidth="1"/>
    <col min="6" max="6" width="12" style="67" customWidth="1"/>
    <col min="7" max="7" width="12.33203125" style="67" customWidth="1"/>
    <col min="8" max="8" width="11.88671875" style="67" customWidth="1"/>
    <col min="9" max="9" width="30.44140625" style="67" customWidth="1"/>
    <col min="10" max="16384" width="8.88671875" style="67"/>
  </cols>
  <sheetData>
    <row r="1" spans="1:9" x14ac:dyDescent="0.3">
      <c r="C1" s="159" t="s">
        <v>76</v>
      </c>
      <c r="D1" s="159"/>
      <c r="E1" s="159"/>
      <c r="F1" s="168" t="s">
        <v>108</v>
      </c>
      <c r="G1" s="168"/>
      <c r="H1" s="168"/>
      <c r="I1" s="168"/>
    </row>
    <row r="2" spans="1:9" ht="84" customHeight="1" thickBot="1" x14ac:dyDescent="0.35">
      <c r="C2" s="260"/>
      <c r="D2" s="260"/>
      <c r="E2" s="260"/>
    </row>
    <row r="3" spans="1:9" ht="23.4" thickBot="1" x14ac:dyDescent="0.35">
      <c r="A3" s="152" t="s">
        <v>77</v>
      </c>
      <c r="B3" s="153"/>
      <c r="C3" s="153"/>
      <c r="D3" s="153"/>
      <c r="E3" s="153"/>
      <c r="F3" s="153"/>
      <c r="G3" s="153"/>
      <c r="H3" s="153"/>
      <c r="I3" s="154"/>
    </row>
    <row r="4" spans="1:9" ht="18" thickBot="1" x14ac:dyDescent="0.35">
      <c r="A4" s="169" t="s">
        <v>81</v>
      </c>
      <c r="B4" s="170"/>
      <c r="C4" s="170"/>
      <c r="D4" s="170"/>
      <c r="E4" s="170"/>
      <c r="F4" s="170"/>
      <c r="G4" s="170"/>
      <c r="H4" s="170"/>
      <c r="I4" s="171"/>
    </row>
    <row r="5" spans="1:9" ht="63" thickBot="1" x14ac:dyDescent="0.35">
      <c r="A5" s="16" t="s">
        <v>54</v>
      </c>
      <c r="B5" s="143" t="s">
        <v>1</v>
      </c>
      <c r="C5" s="17" t="s">
        <v>25</v>
      </c>
      <c r="D5" s="17" t="s">
        <v>26</v>
      </c>
      <c r="E5" s="17" t="s">
        <v>52</v>
      </c>
      <c r="F5" s="17" t="s">
        <v>3</v>
      </c>
      <c r="G5" s="17" t="s">
        <v>28</v>
      </c>
      <c r="H5" s="17" t="s">
        <v>4</v>
      </c>
      <c r="I5" s="71" t="s">
        <v>74</v>
      </c>
    </row>
    <row r="6" spans="1:9" s="22" customFormat="1" ht="16.2" thickBot="1" x14ac:dyDescent="0.35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98">
        <v>9</v>
      </c>
    </row>
    <row r="7" spans="1:9" ht="31.8" thickBot="1" x14ac:dyDescent="0.35">
      <c r="A7" s="99" t="s">
        <v>5</v>
      </c>
      <c r="B7" s="100" t="s">
        <v>53</v>
      </c>
      <c r="C7" s="101">
        <v>14000</v>
      </c>
      <c r="D7" s="100" t="s">
        <v>44</v>
      </c>
      <c r="E7" s="102"/>
      <c r="F7" s="103">
        <f>ROUND(E7*C7,2)</f>
        <v>0</v>
      </c>
      <c r="G7" s="104"/>
      <c r="H7" s="103">
        <f>ROUND(F7+(F7*G7),2)</f>
        <v>0</v>
      </c>
      <c r="I7" s="105"/>
    </row>
    <row r="8" spans="1:9" ht="14.4" thickBot="1" x14ac:dyDescent="0.35">
      <c r="A8" s="155" t="s">
        <v>42</v>
      </c>
      <c r="B8" s="156"/>
      <c r="C8" s="156"/>
      <c r="D8" s="156"/>
      <c r="E8" s="157"/>
      <c r="F8" s="73">
        <f>ROUND(SUM(F7),2)</f>
        <v>0</v>
      </c>
      <c r="G8" s="106"/>
      <c r="H8" s="75">
        <f>ROUND(SUM(H7),2)</f>
        <v>0</v>
      </c>
    </row>
    <row r="10" spans="1:9" ht="56.25" customHeight="1" x14ac:dyDescent="0.3">
      <c r="A10" s="158" t="s">
        <v>102</v>
      </c>
      <c r="B10" s="158"/>
      <c r="C10" s="158"/>
      <c r="D10" s="158"/>
      <c r="E10" s="158"/>
      <c r="F10" s="158"/>
      <c r="G10" s="158"/>
      <c r="H10" s="158"/>
    </row>
  </sheetData>
  <mergeCells count="6">
    <mergeCell ref="A8:E8"/>
    <mergeCell ref="F1:I1"/>
    <mergeCell ref="A10:H10"/>
    <mergeCell ref="C1:E2"/>
    <mergeCell ref="A4:I4"/>
    <mergeCell ref="A3:I3"/>
  </mergeCells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A10" zoomScale="85" zoomScaleNormal="85" workbookViewId="0">
      <selection activeCell="C1" sqref="C1:E2"/>
    </sheetView>
  </sheetViews>
  <sheetFormatPr defaultRowHeight="13.8" x14ac:dyDescent="0.3"/>
  <cols>
    <col min="1" max="1" width="8.88671875" style="67"/>
    <col min="2" max="2" width="18.44140625" style="67" customWidth="1"/>
    <col min="3" max="3" width="11.88671875" style="67" customWidth="1"/>
    <col min="4" max="4" width="11.33203125" style="67" customWidth="1"/>
    <col min="5" max="5" width="12.44140625" style="67" customWidth="1"/>
    <col min="6" max="6" width="13.88671875" style="107" customWidth="1"/>
    <col min="7" max="7" width="15.6640625" style="108" customWidth="1"/>
    <col min="8" max="8" width="16.88671875" style="107" customWidth="1"/>
    <col min="9" max="9" width="12.6640625" style="107" customWidth="1"/>
    <col min="10" max="10" width="12.21875" style="109" customWidth="1"/>
    <col min="11" max="11" width="9.109375" style="107"/>
    <col min="12" max="12" width="24.88671875" style="110" customWidth="1"/>
    <col min="13" max="13" width="8.88671875" style="67"/>
    <col min="14" max="14" width="45.5546875" style="67" customWidth="1"/>
    <col min="15" max="16384" width="8.88671875" style="67"/>
  </cols>
  <sheetData>
    <row r="1" spans="1:14" x14ac:dyDescent="0.3">
      <c r="C1" s="159" t="s">
        <v>76</v>
      </c>
      <c r="D1" s="159"/>
      <c r="E1" s="159"/>
      <c r="I1" s="168" t="s">
        <v>108</v>
      </c>
      <c r="J1" s="168"/>
      <c r="K1" s="168"/>
      <c r="L1" s="168"/>
    </row>
    <row r="2" spans="1:14" ht="84" customHeight="1" thickBot="1" x14ac:dyDescent="0.35">
      <c r="C2" s="260"/>
      <c r="D2" s="260"/>
      <c r="E2" s="260"/>
    </row>
    <row r="3" spans="1:14" ht="23.4" thickBot="1" x14ac:dyDescent="0.35">
      <c r="A3" s="152" t="s">
        <v>80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1:14" ht="18" thickBot="1" x14ac:dyDescent="0.35">
      <c r="A4" s="186" t="s">
        <v>82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1:14" s="22" customFormat="1" x14ac:dyDescent="0.3">
      <c r="A5" s="172" t="s">
        <v>54</v>
      </c>
      <c r="B5" s="174" t="s">
        <v>1</v>
      </c>
      <c r="C5" s="176" t="s">
        <v>55</v>
      </c>
      <c r="D5" s="176" t="s">
        <v>26</v>
      </c>
      <c r="E5" s="178" t="s">
        <v>56</v>
      </c>
      <c r="F5" s="180" t="s">
        <v>107</v>
      </c>
      <c r="G5" s="239" t="s">
        <v>106</v>
      </c>
      <c r="H5" s="180" t="s">
        <v>52</v>
      </c>
      <c r="I5" s="180" t="s">
        <v>3</v>
      </c>
      <c r="J5" s="182" t="s">
        <v>57</v>
      </c>
      <c r="K5" s="180" t="s">
        <v>4</v>
      </c>
      <c r="L5" s="184" t="s">
        <v>69</v>
      </c>
    </row>
    <row r="6" spans="1:14" s="22" customFormat="1" ht="76.5" customHeight="1" thickBot="1" x14ac:dyDescent="0.35">
      <c r="A6" s="173"/>
      <c r="B6" s="175"/>
      <c r="C6" s="177"/>
      <c r="D6" s="177"/>
      <c r="E6" s="179"/>
      <c r="F6" s="181"/>
      <c r="G6" s="240"/>
      <c r="H6" s="181"/>
      <c r="I6" s="181"/>
      <c r="J6" s="183"/>
      <c r="K6" s="181"/>
      <c r="L6" s="185"/>
    </row>
    <row r="7" spans="1:14" s="111" customFormat="1" ht="27" customHeight="1" thickBot="1" x14ac:dyDescent="0.35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141">
        <v>6</v>
      </c>
      <c r="G7" s="141">
        <v>7</v>
      </c>
      <c r="H7" s="40">
        <v>8</v>
      </c>
      <c r="I7" s="40">
        <v>9</v>
      </c>
      <c r="J7" s="40">
        <v>10</v>
      </c>
      <c r="K7" s="40">
        <v>11</v>
      </c>
      <c r="L7" s="41">
        <v>12</v>
      </c>
    </row>
    <row r="8" spans="1:14" x14ac:dyDescent="0.3">
      <c r="A8" s="189">
        <v>1</v>
      </c>
      <c r="B8" s="191" t="s">
        <v>58</v>
      </c>
      <c r="C8" s="193">
        <v>10000</v>
      </c>
      <c r="D8" s="191" t="s">
        <v>30</v>
      </c>
      <c r="E8" s="192" t="s">
        <v>59</v>
      </c>
      <c r="F8" s="211"/>
      <c r="G8" s="241"/>
      <c r="H8" s="213"/>
      <c r="I8" s="213">
        <f>ROUND(G8*H8,2)</f>
        <v>0</v>
      </c>
      <c r="J8" s="216"/>
      <c r="K8" s="213">
        <f>ROUND(I80+(I8*J8),2)</f>
        <v>0</v>
      </c>
      <c r="L8" s="206"/>
    </row>
    <row r="9" spans="1:14" x14ac:dyDescent="0.3">
      <c r="A9" s="189"/>
      <c r="B9" s="191"/>
      <c r="C9" s="191"/>
      <c r="D9" s="191"/>
      <c r="E9" s="195"/>
      <c r="F9" s="220"/>
      <c r="G9" s="233"/>
      <c r="H9" s="213"/>
      <c r="I9" s="213"/>
      <c r="J9" s="216"/>
      <c r="K9" s="213"/>
      <c r="L9" s="207"/>
    </row>
    <row r="10" spans="1:14" x14ac:dyDescent="0.3">
      <c r="A10" s="190"/>
      <c r="B10" s="192"/>
      <c r="C10" s="192"/>
      <c r="D10" s="191"/>
      <c r="E10" s="195"/>
      <c r="F10" s="220"/>
      <c r="G10" s="242"/>
      <c r="H10" s="214"/>
      <c r="I10" s="214"/>
      <c r="J10" s="217"/>
      <c r="K10" s="214"/>
      <c r="L10" s="207"/>
    </row>
    <row r="11" spans="1:14" x14ac:dyDescent="0.3">
      <c r="A11" s="196">
        <v>2</v>
      </c>
      <c r="B11" s="197" t="s">
        <v>60</v>
      </c>
      <c r="C11" s="208">
        <v>4000</v>
      </c>
      <c r="D11" s="191"/>
      <c r="E11" s="195" t="s">
        <v>59</v>
      </c>
      <c r="F11" s="209"/>
      <c r="G11" s="232"/>
      <c r="H11" s="212"/>
      <c r="I11" s="213">
        <f t="shared" ref="I11" si="0">ROUND(G11*H11,2)</f>
        <v>0</v>
      </c>
      <c r="J11" s="215"/>
      <c r="K11" s="213">
        <f t="shared" ref="K11" si="1">ROUND(I83+(I11*J11),2)</f>
        <v>0</v>
      </c>
      <c r="L11" s="218"/>
    </row>
    <row r="12" spans="1:14" x14ac:dyDescent="0.3">
      <c r="A12" s="189"/>
      <c r="B12" s="191"/>
      <c r="C12" s="191"/>
      <c r="D12" s="191"/>
      <c r="E12" s="195"/>
      <c r="F12" s="210"/>
      <c r="G12" s="233"/>
      <c r="H12" s="213"/>
      <c r="I12" s="213"/>
      <c r="J12" s="216"/>
      <c r="K12" s="213"/>
      <c r="L12" s="219"/>
    </row>
    <row r="13" spans="1:14" x14ac:dyDescent="0.3">
      <c r="A13" s="190"/>
      <c r="B13" s="192"/>
      <c r="C13" s="192"/>
      <c r="D13" s="191"/>
      <c r="E13" s="195"/>
      <c r="F13" s="211"/>
      <c r="G13" s="242"/>
      <c r="H13" s="214"/>
      <c r="I13" s="214"/>
      <c r="J13" s="217"/>
      <c r="K13" s="214"/>
      <c r="L13" s="206"/>
    </row>
    <row r="14" spans="1:14" x14ac:dyDescent="0.3">
      <c r="A14" s="196">
        <v>3</v>
      </c>
      <c r="B14" s="197" t="s">
        <v>61</v>
      </c>
      <c r="C14" s="197">
        <v>5000</v>
      </c>
      <c r="D14" s="191"/>
      <c r="E14" s="198" t="s">
        <v>59</v>
      </c>
      <c r="F14" s="209"/>
      <c r="G14" s="232"/>
      <c r="H14" s="212"/>
      <c r="I14" s="213">
        <f t="shared" ref="I14" si="2">ROUND(G14*H14,2)</f>
        <v>0</v>
      </c>
      <c r="J14" s="215"/>
      <c r="K14" s="213">
        <f t="shared" ref="K14" si="3">ROUND(I86+(I14*J14),2)</f>
        <v>0</v>
      </c>
      <c r="L14" s="218"/>
    </row>
    <row r="15" spans="1:14" x14ac:dyDescent="0.3">
      <c r="A15" s="189"/>
      <c r="B15" s="191"/>
      <c r="C15" s="191"/>
      <c r="D15" s="191"/>
      <c r="E15" s="199"/>
      <c r="F15" s="210"/>
      <c r="G15" s="233"/>
      <c r="H15" s="213"/>
      <c r="I15" s="213"/>
      <c r="J15" s="216"/>
      <c r="K15" s="213"/>
      <c r="L15" s="219"/>
      <c r="N15" s="235"/>
    </row>
    <row r="16" spans="1:14" x14ac:dyDescent="0.3">
      <c r="A16" s="190"/>
      <c r="B16" s="192"/>
      <c r="C16" s="192"/>
      <c r="D16" s="191"/>
      <c r="E16" s="200"/>
      <c r="F16" s="211"/>
      <c r="G16" s="242"/>
      <c r="H16" s="214"/>
      <c r="I16" s="214"/>
      <c r="J16" s="217"/>
      <c r="K16" s="214"/>
      <c r="L16" s="206"/>
      <c r="N16" s="235"/>
    </row>
    <row r="17" spans="1:14" x14ac:dyDescent="0.3">
      <c r="A17" s="196">
        <v>4</v>
      </c>
      <c r="B17" s="197" t="s">
        <v>70</v>
      </c>
      <c r="C17" s="208">
        <v>10000</v>
      </c>
      <c r="D17" s="191"/>
      <c r="E17" s="221" t="s">
        <v>59</v>
      </c>
      <c r="F17" s="220"/>
      <c r="G17" s="232"/>
      <c r="H17" s="212"/>
      <c r="I17" s="213">
        <f t="shared" ref="I17" si="4">ROUND(G17*H17,2)</f>
        <v>0</v>
      </c>
      <c r="J17" s="215"/>
      <c r="K17" s="213">
        <f t="shared" ref="K17" si="5">ROUND(I89+(I17*J17),2)</f>
        <v>0</v>
      </c>
      <c r="L17" s="207"/>
      <c r="N17" s="235"/>
    </row>
    <row r="18" spans="1:14" x14ac:dyDescent="0.3">
      <c r="A18" s="189"/>
      <c r="B18" s="191"/>
      <c r="C18" s="191"/>
      <c r="D18" s="191"/>
      <c r="E18" s="221"/>
      <c r="F18" s="220"/>
      <c r="G18" s="233"/>
      <c r="H18" s="213"/>
      <c r="I18" s="213"/>
      <c r="J18" s="216"/>
      <c r="K18" s="213"/>
      <c r="L18" s="207"/>
      <c r="N18" s="235"/>
    </row>
    <row r="19" spans="1:14" x14ac:dyDescent="0.3">
      <c r="A19" s="190"/>
      <c r="B19" s="192"/>
      <c r="C19" s="192"/>
      <c r="D19" s="191"/>
      <c r="E19" s="221"/>
      <c r="F19" s="220"/>
      <c r="G19" s="242"/>
      <c r="H19" s="214"/>
      <c r="I19" s="214"/>
      <c r="J19" s="217"/>
      <c r="K19" s="214"/>
      <c r="L19" s="207"/>
      <c r="N19" s="235"/>
    </row>
    <row r="20" spans="1:14" x14ac:dyDescent="0.3">
      <c r="A20" s="196">
        <v>5</v>
      </c>
      <c r="B20" s="197" t="s">
        <v>62</v>
      </c>
      <c r="C20" s="197">
        <v>5000</v>
      </c>
      <c r="D20" s="191"/>
      <c r="E20" s="198" t="s">
        <v>63</v>
      </c>
      <c r="F20" s="209"/>
      <c r="G20" s="232"/>
      <c r="H20" s="212"/>
      <c r="I20" s="213">
        <f t="shared" ref="I20" si="6">ROUND(G20*H20,2)</f>
        <v>0</v>
      </c>
      <c r="J20" s="215"/>
      <c r="K20" s="213">
        <f t="shared" ref="K20" si="7">ROUND(I92+(I20*J20),2)</f>
        <v>0</v>
      </c>
      <c r="L20" s="218"/>
      <c r="N20" s="235"/>
    </row>
    <row r="21" spans="1:14" x14ac:dyDescent="0.3">
      <c r="A21" s="189"/>
      <c r="B21" s="191"/>
      <c r="C21" s="191"/>
      <c r="D21" s="191"/>
      <c r="E21" s="199"/>
      <c r="F21" s="210"/>
      <c r="G21" s="233"/>
      <c r="H21" s="213"/>
      <c r="I21" s="213"/>
      <c r="J21" s="216"/>
      <c r="K21" s="213"/>
      <c r="L21" s="219"/>
      <c r="N21" s="235"/>
    </row>
    <row r="22" spans="1:14" x14ac:dyDescent="0.3">
      <c r="A22" s="190"/>
      <c r="B22" s="192"/>
      <c r="C22" s="192"/>
      <c r="D22" s="191"/>
      <c r="E22" s="200"/>
      <c r="F22" s="211"/>
      <c r="G22" s="242"/>
      <c r="H22" s="214"/>
      <c r="I22" s="214"/>
      <c r="J22" s="217"/>
      <c r="K22" s="214"/>
      <c r="L22" s="206"/>
      <c r="N22" s="235"/>
    </row>
    <row r="23" spans="1:14" x14ac:dyDescent="0.3">
      <c r="A23" s="196">
        <v>6</v>
      </c>
      <c r="B23" s="197" t="s">
        <v>64</v>
      </c>
      <c r="C23" s="208">
        <v>5000</v>
      </c>
      <c r="D23" s="191"/>
      <c r="E23" s="198" t="s">
        <v>63</v>
      </c>
      <c r="F23" s="220"/>
      <c r="G23" s="232"/>
      <c r="H23" s="212"/>
      <c r="I23" s="213">
        <f t="shared" ref="I23" si="8">ROUND(G23*H23,2)</f>
        <v>0</v>
      </c>
      <c r="J23" s="215"/>
      <c r="K23" s="213">
        <f t="shared" ref="K23" si="9">ROUND(I95+(I23*J23),2)</f>
        <v>0</v>
      </c>
      <c r="L23" s="207"/>
    </row>
    <row r="24" spans="1:14" x14ac:dyDescent="0.3">
      <c r="A24" s="189"/>
      <c r="B24" s="191"/>
      <c r="C24" s="191"/>
      <c r="D24" s="191"/>
      <c r="E24" s="199"/>
      <c r="F24" s="220"/>
      <c r="G24" s="233"/>
      <c r="H24" s="213"/>
      <c r="I24" s="213"/>
      <c r="J24" s="216"/>
      <c r="K24" s="213"/>
      <c r="L24" s="207"/>
    </row>
    <row r="25" spans="1:14" x14ac:dyDescent="0.3">
      <c r="A25" s="190"/>
      <c r="B25" s="192"/>
      <c r="C25" s="192"/>
      <c r="D25" s="191"/>
      <c r="E25" s="200"/>
      <c r="F25" s="220"/>
      <c r="G25" s="242"/>
      <c r="H25" s="214"/>
      <c r="I25" s="214"/>
      <c r="J25" s="217"/>
      <c r="K25" s="214"/>
      <c r="L25" s="207"/>
    </row>
    <row r="26" spans="1:14" x14ac:dyDescent="0.3">
      <c r="A26" s="196">
        <v>7</v>
      </c>
      <c r="B26" s="195" t="s">
        <v>65</v>
      </c>
      <c r="C26" s="203">
        <v>5000</v>
      </c>
      <c r="D26" s="191"/>
      <c r="E26" s="198" t="s">
        <v>63</v>
      </c>
      <c r="F26" s="220"/>
      <c r="G26" s="232"/>
      <c r="H26" s="227"/>
      <c r="I26" s="213">
        <f t="shared" ref="I26" si="10">ROUND(G26*H26,2)</f>
        <v>0</v>
      </c>
      <c r="J26" s="243"/>
      <c r="K26" s="213">
        <f t="shared" ref="K26" si="11">ROUND(I98+(I26*J26),2)</f>
        <v>0</v>
      </c>
      <c r="L26" s="207"/>
    </row>
    <row r="27" spans="1:14" x14ac:dyDescent="0.3">
      <c r="A27" s="189"/>
      <c r="B27" s="195"/>
      <c r="C27" s="204"/>
      <c r="D27" s="191"/>
      <c r="E27" s="199"/>
      <c r="F27" s="220"/>
      <c r="G27" s="233"/>
      <c r="H27" s="227"/>
      <c r="I27" s="213"/>
      <c r="J27" s="243"/>
      <c r="K27" s="213"/>
      <c r="L27" s="207"/>
    </row>
    <row r="28" spans="1:14" ht="14.4" thickBot="1" x14ac:dyDescent="0.35">
      <c r="A28" s="201"/>
      <c r="B28" s="202"/>
      <c r="C28" s="205"/>
      <c r="D28" s="194"/>
      <c r="E28" s="225"/>
      <c r="F28" s="226"/>
      <c r="G28" s="234"/>
      <c r="H28" s="228"/>
      <c r="I28" s="214"/>
      <c r="J28" s="244"/>
      <c r="K28" s="214"/>
      <c r="L28" s="245"/>
    </row>
    <row r="29" spans="1:14" x14ac:dyDescent="0.3">
      <c r="A29" s="222" t="s">
        <v>66</v>
      </c>
      <c r="B29" s="223"/>
      <c r="C29" s="223"/>
      <c r="D29" s="223"/>
      <c r="E29" s="223"/>
      <c r="F29" s="223"/>
      <c r="G29" s="223"/>
      <c r="H29" s="224"/>
      <c r="I29" s="128">
        <f>ROUND(SUM(I8:I28),2)</f>
        <v>0</v>
      </c>
      <c r="J29" s="112"/>
      <c r="K29" s="139">
        <f>ROUND(SUM(K8:K28),2)</f>
        <v>0</v>
      </c>
    </row>
    <row r="30" spans="1:14" x14ac:dyDescent="0.3">
      <c r="A30" s="229" t="s">
        <v>67</v>
      </c>
      <c r="B30" s="230"/>
      <c r="C30" s="230"/>
      <c r="D30" s="230"/>
      <c r="E30" s="230"/>
      <c r="F30" s="230"/>
      <c r="G30" s="230"/>
      <c r="H30" s="231"/>
      <c r="I30" s="129">
        <f>ROUND(I29*10%,2)</f>
        <v>0</v>
      </c>
      <c r="J30" s="113"/>
      <c r="K30" s="131">
        <f>ROUND(K29*10%,2)</f>
        <v>0</v>
      </c>
    </row>
    <row r="31" spans="1:14" ht="14.4" thickBot="1" x14ac:dyDescent="0.35">
      <c r="A31" s="236" t="s">
        <v>68</v>
      </c>
      <c r="B31" s="237"/>
      <c r="C31" s="237"/>
      <c r="D31" s="237"/>
      <c r="E31" s="237"/>
      <c r="F31" s="237"/>
      <c r="G31" s="237"/>
      <c r="H31" s="238"/>
      <c r="I31" s="130">
        <f>ROUND(SUM(I29:I30),2)</f>
        <v>0</v>
      </c>
      <c r="J31" s="113"/>
      <c r="K31" s="132">
        <f>ROUND(SUM(K29:K30),2)</f>
        <v>0</v>
      </c>
    </row>
    <row r="34" spans="1:10" ht="66.75" customHeight="1" x14ac:dyDescent="0.3">
      <c r="A34" s="158" t="s">
        <v>105</v>
      </c>
      <c r="B34" s="158"/>
      <c r="C34" s="158"/>
      <c r="D34" s="158"/>
      <c r="E34" s="158"/>
      <c r="F34" s="158"/>
      <c r="G34" s="158"/>
      <c r="H34" s="158"/>
      <c r="I34" s="158"/>
      <c r="J34" s="114"/>
    </row>
    <row r="35" spans="1:10" x14ac:dyDescent="0.3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23.25" customHeight="1" x14ac:dyDescent="0.3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</sheetData>
  <mergeCells count="99">
    <mergeCell ref="N15:N22"/>
    <mergeCell ref="C1:E2"/>
    <mergeCell ref="A34:I34"/>
    <mergeCell ref="A31:H31"/>
    <mergeCell ref="I1:L1"/>
    <mergeCell ref="G5:G6"/>
    <mergeCell ref="G8:G10"/>
    <mergeCell ref="G11:G13"/>
    <mergeCell ref="G14:G16"/>
    <mergeCell ref="G17:G19"/>
    <mergeCell ref="G20:G22"/>
    <mergeCell ref="G23:G25"/>
    <mergeCell ref="I26:I28"/>
    <mergeCell ref="J26:J28"/>
    <mergeCell ref="K26:K28"/>
    <mergeCell ref="L26:L28"/>
    <mergeCell ref="A29:H29"/>
    <mergeCell ref="E26:E28"/>
    <mergeCell ref="F26:F28"/>
    <mergeCell ref="H26:H28"/>
    <mergeCell ref="A30:H30"/>
    <mergeCell ref="G26:G28"/>
    <mergeCell ref="L20:L22"/>
    <mergeCell ref="A23:A25"/>
    <mergeCell ref="B23:B25"/>
    <mergeCell ref="C23:C25"/>
    <mergeCell ref="E23:E25"/>
    <mergeCell ref="F23:F25"/>
    <mergeCell ref="H23:H25"/>
    <mergeCell ref="L23:L25"/>
    <mergeCell ref="I23:I25"/>
    <mergeCell ref="J23:J25"/>
    <mergeCell ref="K23:K25"/>
    <mergeCell ref="F20:F22"/>
    <mergeCell ref="H20:H22"/>
    <mergeCell ref="I20:I22"/>
    <mergeCell ref="J20:J22"/>
    <mergeCell ref="K20:K22"/>
    <mergeCell ref="L14:L16"/>
    <mergeCell ref="A17:A19"/>
    <mergeCell ref="B17:B19"/>
    <mergeCell ref="C17:C19"/>
    <mergeCell ref="E17:E19"/>
    <mergeCell ref="F17:F19"/>
    <mergeCell ref="H17:H19"/>
    <mergeCell ref="I17:I19"/>
    <mergeCell ref="J17:J19"/>
    <mergeCell ref="K17:K19"/>
    <mergeCell ref="L17:L19"/>
    <mergeCell ref="F14:F16"/>
    <mergeCell ref="H14:H16"/>
    <mergeCell ref="I14:I16"/>
    <mergeCell ref="J14:J16"/>
    <mergeCell ref="K14:K16"/>
    <mergeCell ref="L8:L10"/>
    <mergeCell ref="A11:A13"/>
    <mergeCell ref="B11:B13"/>
    <mergeCell ref="C11:C13"/>
    <mergeCell ref="E11:E13"/>
    <mergeCell ref="F11:F13"/>
    <mergeCell ref="H11:H13"/>
    <mergeCell ref="I11:I13"/>
    <mergeCell ref="J11:J13"/>
    <mergeCell ref="K11:K13"/>
    <mergeCell ref="L11:L13"/>
    <mergeCell ref="F8:F10"/>
    <mergeCell ref="H8:H10"/>
    <mergeCell ref="I8:I10"/>
    <mergeCell ref="J8:J10"/>
    <mergeCell ref="K8:K10"/>
    <mergeCell ref="A8:A10"/>
    <mergeCell ref="B8:B10"/>
    <mergeCell ref="C8:C10"/>
    <mergeCell ref="D8:D28"/>
    <mergeCell ref="E8:E10"/>
    <mergeCell ref="A14:A16"/>
    <mergeCell ref="B14:B16"/>
    <mergeCell ref="C14:C16"/>
    <mergeCell ref="E14:E16"/>
    <mergeCell ref="A20:A22"/>
    <mergeCell ref="B20:B22"/>
    <mergeCell ref="C20:C22"/>
    <mergeCell ref="E20:E22"/>
    <mergeCell ref="A26:A28"/>
    <mergeCell ref="B26:B28"/>
    <mergeCell ref="C26:C28"/>
    <mergeCell ref="A3:L3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  <mergeCell ref="A4:L4"/>
  </mergeCells>
  <pageMargins left="0.70866141732283472" right="0.70866141732283472" top="0.35433070866141736" bottom="0.35433070866141736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85" zoomScaleNormal="85" workbookViewId="0">
      <selection activeCell="B1" sqref="B1:D3"/>
    </sheetView>
  </sheetViews>
  <sheetFormatPr defaultRowHeight="13.8" x14ac:dyDescent="0.25"/>
  <cols>
    <col min="1" max="1" width="8.88671875" style="1"/>
    <col min="2" max="2" width="39.109375" style="1" customWidth="1"/>
    <col min="3" max="3" width="18.88671875" style="9" customWidth="1"/>
    <col min="4" max="4" width="8.88671875" style="1"/>
    <col min="5" max="5" width="14.88671875" style="1" customWidth="1"/>
    <col min="6" max="7" width="14.109375" style="1" customWidth="1"/>
    <col min="8" max="8" width="19.44140625" style="1" customWidth="1"/>
    <col min="9" max="9" width="27" style="1" customWidth="1"/>
    <col min="10" max="16384" width="8.88671875" style="1"/>
  </cols>
  <sheetData>
    <row r="1" spans="1:9" ht="13.8" customHeight="1" x14ac:dyDescent="0.25">
      <c r="A1" s="115"/>
      <c r="B1" s="159" t="s">
        <v>76</v>
      </c>
      <c r="C1" s="159"/>
      <c r="D1" s="159"/>
      <c r="E1" s="115"/>
      <c r="F1" s="168" t="s">
        <v>108</v>
      </c>
      <c r="G1" s="168"/>
      <c r="H1" s="168"/>
      <c r="I1" s="168"/>
    </row>
    <row r="2" spans="1:9" x14ac:dyDescent="0.25">
      <c r="A2" s="22"/>
      <c r="B2" s="159"/>
      <c r="C2" s="159"/>
      <c r="D2" s="159"/>
      <c r="E2" s="22"/>
      <c r="F2" s="22"/>
      <c r="G2" s="22"/>
      <c r="H2" s="22"/>
      <c r="I2" s="22"/>
    </row>
    <row r="3" spans="1:9" ht="69" customHeight="1" thickBot="1" x14ac:dyDescent="0.3">
      <c r="A3" s="23"/>
      <c r="B3" s="260"/>
      <c r="C3" s="260"/>
      <c r="D3" s="260"/>
      <c r="E3" s="23"/>
      <c r="F3" s="23"/>
      <c r="G3" s="23"/>
      <c r="H3" s="23"/>
      <c r="I3" s="23"/>
    </row>
    <row r="4" spans="1:9" ht="23.4" thickBot="1" x14ac:dyDescent="0.3">
      <c r="A4" s="253" t="s">
        <v>77</v>
      </c>
      <c r="B4" s="254"/>
      <c r="C4" s="254"/>
      <c r="D4" s="254"/>
      <c r="E4" s="254"/>
      <c r="F4" s="254"/>
      <c r="G4" s="254"/>
      <c r="H4" s="254"/>
      <c r="I4" s="255"/>
    </row>
    <row r="5" spans="1:9" ht="14.4" thickBot="1" x14ac:dyDescent="0.3">
      <c r="A5" s="256" t="s">
        <v>83</v>
      </c>
      <c r="B5" s="257"/>
      <c r="C5" s="257"/>
      <c r="D5" s="257"/>
      <c r="E5" s="257"/>
      <c r="F5" s="257"/>
      <c r="G5" s="257"/>
      <c r="H5" s="257"/>
      <c r="I5" s="258"/>
    </row>
    <row r="6" spans="1:9" s="126" customFormat="1" ht="69.599999999999994" thickBot="1" x14ac:dyDescent="0.3">
      <c r="A6" s="32" t="s">
        <v>0</v>
      </c>
      <c r="B6" s="142" t="s">
        <v>1</v>
      </c>
      <c r="C6" s="33" t="s">
        <v>72</v>
      </c>
      <c r="D6" s="33" t="s">
        <v>2</v>
      </c>
      <c r="E6" s="33" t="s">
        <v>71</v>
      </c>
      <c r="F6" s="33" t="s">
        <v>3</v>
      </c>
      <c r="G6" s="33" t="s">
        <v>28</v>
      </c>
      <c r="H6" s="33" t="s">
        <v>4</v>
      </c>
      <c r="I6" s="116" t="s">
        <v>73</v>
      </c>
    </row>
    <row r="7" spans="1:9" s="126" customFormat="1" ht="14.4" thickBot="1" x14ac:dyDescent="0.3">
      <c r="A7" s="117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9">
        <v>9</v>
      </c>
    </row>
    <row r="8" spans="1:9" ht="15.75" customHeight="1" x14ac:dyDescent="0.25">
      <c r="A8" s="80" t="s">
        <v>5</v>
      </c>
      <c r="B8" s="120" t="s">
        <v>19</v>
      </c>
      <c r="C8" s="121">
        <v>1000</v>
      </c>
      <c r="D8" s="191" t="s">
        <v>14</v>
      </c>
      <c r="E8" s="85"/>
      <c r="F8" s="85">
        <f>ROUND(C8*E8,2)</f>
        <v>0</v>
      </c>
      <c r="G8" s="86"/>
      <c r="H8" s="85">
        <f>ROUND(F8+(F8*G8),2)</f>
        <v>0</v>
      </c>
      <c r="I8" s="8"/>
    </row>
    <row r="9" spans="1:9" x14ac:dyDescent="0.25">
      <c r="A9" s="88" t="s">
        <v>6</v>
      </c>
      <c r="B9" s="122" t="s">
        <v>15</v>
      </c>
      <c r="C9" s="123">
        <v>900</v>
      </c>
      <c r="D9" s="191"/>
      <c r="E9" s="92"/>
      <c r="F9" s="85">
        <f t="shared" ref="F9:F15" si="0">ROUND(C9*E9,2)</f>
        <v>0</v>
      </c>
      <c r="G9" s="14"/>
      <c r="H9" s="85">
        <f t="shared" ref="H9:H15" si="1">ROUND(F9+(F9*G9),2)</f>
        <v>0</v>
      </c>
      <c r="I9" s="6"/>
    </row>
    <row r="10" spans="1:9" x14ac:dyDescent="0.25">
      <c r="A10" s="88" t="s">
        <v>7</v>
      </c>
      <c r="B10" s="122" t="s">
        <v>20</v>
      </c>
      <c r="C10" s="123">
        <v>1100</v>
      </c>
      <c r="D10" s="191"/>
      <c r="E10" s="92"/>
      <c r="F10" s="85">
        <f t="shared" si="0"/>
        <v>0</v>
      </c>
      <c r="G10" s="14"/>
      <c r="H10" s="85">
        <f t="shared" si="1"/>
        <v>0</v>
      </c>
      <c r="I10" s="6"/>
    </row>
    <row r="11" spans="1:9" x14ac:dyDescent="0.25">
      <c r="A11" s="88" t="s">
        <v>8</v>
      </c>
      <c r="B11" s="122" t="s">
        <v>16</v>
      </c>
      <c r="C11" s="123">
        <v>500</v>
      </c>
      <c r="D11" s="191"/>
      <c r="E11" s="92"/>
      <c r="F11" s="85">
        <f t="shared" si="0"/>
        <v>0</v>
      </c>
      <c r="G11" s="14"/>
      <c r="H11" s="85">
        <f t="shared" si="1"/>
        <v>0</v>
      </c>
      <c r="I11" s="6"/>
    </row>
    <row r="12" spans="1:9" x14ac:dyDescent="0.25">
      <c r="A12" s="88" t="s">
        <v>9</v>
      </c>
      <c r="B12" s="122" t="s">
        <v>21</v>
      </c>
      <c r="C12" s="123">
        <v>50</v>
      </c>
      <c r="D12" s="191"/>
      <c r="E12" s="92"/>
      <c r="F12" s="85">
        <f t="shared" si="0"/>
        <v>0</v>
      </c>
      <c r="G12" s="14"/>
      <c r="H12" s="85">
        <f t="shared" si="1"/>
        <v>0</v>
      </c>
      <c r="I12" s="6"/>
    </row>
    <row r="13" spans="1:9" x14ac:dyDescent="0.25">
      <c r="A13" s="88" t="s">
        <v>10</v>
      </c>
      <c r="B13" s="122" t="s">
        <v>22</v>
      </c>
      <c r="C13" s="123">
        <v>150</v>
      </c>
      <c r="D13" s="191"/>
      <c r="E13" s="92"/>
      <c r="F13" s="85">
        <f t="shared" si="0"/>
        <v>0</v>
      </c>
      <c r="G13" s="14"/>
      <c r="H13" s="85">
        <f t="shared" si="1"/>
        <v>0</v>
      </c>
      <c r="I13" s="6"/>
    </row>
    <row r="14" spans="1:9" x14ac:dyDescent="0.25">
      <c r="A14" s="88" t="s">
        <v>11</v>
      </c>
      <c r="B14" s="122" t="s">
        <v>23</v>
      </c>
      <c r="C14" s="123">
        <v>50</v>
      </c>
      <c r="D14" s="191"/>
      <c r="E14" s="92"/>
      <c r="F14" s="85">
        <f t="shared" si="0"/>
        <v>0</v>
      </c>
      <c r="G14" s="14"/>
      <c r="H14" s="85">
        <f t="shared" si="1"/>
        <v>0</v>
      </c>
      <c r="I14" s="6"/>
    </row>
    <row r="15" spans="1:9" ht="14.4" thickBot="1" x14ac:dyDescent="0.3">
      <c r="A15" s="94" t="s">
        <v>12</v>
      </c>
      <c r="B15" s="124" t="s">
        <v>24</v>
      </c>
      <c r="C15" s="125">
        <v>500</v>
      </c>
      <c r="D15" s="194"/>
      <c r="E15" s="127"/>
      <c r="F15" s="85">
        <f t="shared" si="0"/>
        <v>0</v>
      </c>
      <c r="G15" s="15"/>
      <c r="H15" s="85">
        <f t="shared" si="1"/>
        <v>0</v>
      </c>
      <c r="I15" s="7"/>
    </row>
    <row r="16" spans="1:9" ht="22.5" customHeight="1" x14ac:dyDescent="0.25">
      <c r="A16" s="249" t="s">
        <v>13</v>
      </c>
      <c r="B16" s="250"/>
      <c r="C16" s="250"/>
      <c r="D16" s="250"/>
      <c r="E16" s="250"/>
      <c r="F16" s="133">
        <f>ROUND(SUM(F8:F15),)</f>
        <v>0</v>
      </c>
      <c r="G16" s="20"/>
      <c r="H16" s="136">
        <f>ROUND(SUM(H8:H15),2)</f>
        <v>0</v>
      </c>
    </row>
    <row r="17" spans="1:8" ht="27.75" customHeight="1" x14ac:dyDescent="0.25">
      <c r="A17" s="251" t="s">
        <v>17</v>
      </c>
      <c r="B17" s="252"/>
      <c r="C17" s="252"/>
      <c r="D17" s="252"/>
      <c r="E17" s="252"/>
      <c r="F17" s="134">
        <f>ROUND(F16*10%,2)</f>
        <v>0</v>
      </c>
      <c r="G17" s="21"/>
      <c r="H17" s="137">
        <f>ROUND(H16*10%,2)</f>
        <v>0</v>
      </c>
    </row>
    <row r="18" spans="1:8" ht="27" customHeight="1" thickBot="1" x14ac:dyDescent="0.3">
      <c r="A18" s="247" t="s">
        <v>18</v>
      </c>
      <c r="B18" s="248"/>
      <c r="C18" s="248"/>
      <c r="D18" s="248"/>
      <c r="E18" s="248"/>
      <c r="F18" s="135">
        <f>ROUND(SUM(F16:F17),2)</f>
        <v>0</v>
      </c>
      <c r="G18" s="20"/>
      <c r="H18" s="138">
        <f>ROUND(SUM(H16:H17),2)</f>
        <v>0</v>
      </c>
    </row>
    <row r="20" spans="1:8" ht="48.75" customHeight="1" x14ac:dyDescent="0.25">
      <c r="A20" s="246" t="s">
        <v>102</v>
      </c>
      <c r="B20" s="246"/>
      <c r="C20" s="246"/>
      <c r="D20" s="246"/>
      <c r="E20" s="246"/>
      <c r="F20" s="246"/>
    </row>
  </sheetData>
  <mergeCells count="9">
    <mergeCell ref="A20:F20"/>
    <mergeCell ref="B1:D3"/>
    <mergeCell ref="A18:E18"/>
    <mergeCell ref="A16:E16"/>
    <mergeCell ref="A17:E17"/>
    <mergeCell ref="D8:D15"/>
    <mergeCell ref="A4:I4"/>
    <mergeCell ref="F1:I1"/>
    <mergeCell ref="A5:I5"/>
  </mergeCells>
  <pageMargins left="0.7" right="0.7" top="0.75" bottom="0.7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Cz. 1 Warzywa</vt:lpstr>
      <vt:lpstr>Cz. 2 Owoce</vt:lpstr>
      <vt:lpstr>Cz. 3 - ziemniaki</vt:lpstr>
      <vt:lpstr>Cz. 4 produkty mleczarskie</vt:lpstr>
      <vt:lpstr>Cz. 5 Drób</vt:lpstr>
      <vt:lpstr>Arkusz2</vt:lpstr>
      <vt:lpstr>Arkusz3</vt:lpstr>
      <vt:lpstr>'Cz. 1 Warzywa'!Obszar_wydruku</vt:lpstr>
      <vt:lpstr>'Cz. 2 Owoce'!Obszar_wydruku</vt:lpstr>
      <vt:lpstr>'Cz. 3 - ziemniaki'!Obszar_wydruku</vt:lpstr>
      <vt:lpstr>'Cz. 4 produkty mleczarskie'!Obszar_wydruku</vt:lpstr>
      <vt:lpstr>'Cz. 5 Drób'!Obszar_wydruku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2023-12-07T11:03:52Z</dcterms:modified>
</cp:coreProperties>
</file>