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activeTab="0"/>
  </bookViews>
  <sheets>
    <sheet name="informacje ogólne" sheetId="1" r:id="rId1"/>
    <sheet name="informacj dodatkowe" sheetId="2" r:id="rId2"/>
    <sheet name="budynki" sheetId="3" r:id="rId3"/>
    <sheet name="elektronika " sheetId="4" r:id="rId4"/>
    <sheet name="pojazdy" sheetId="5" r:id="rId5"/>
    <sheet name="środki trwałe" sheetId="6" r:id="rId6"/>
    <sheet name="szkodowość" sheetId="7" r:id="rId7"/>
    <sheet name="lokalizacje" sheetId="8" r:id="rId8"/>
  </sheets>
  <definedNames>
    <definedName name="_xlnm.Print_Area" localSheetId="2">'budynki'!$A$1:$AF$104</definedName>
    <definedName name="_xlnm.Print_Area" localSheetId="3">'elektronika '!$A$1:$D$577</definedName>
    <definedName name="_xlnm.Print_Area" localSheetId="0">'informacje ogólne'!$A$1:$I$22</definedName>
    <definedName name="_xlnm.Print_Area" localSheetId="7">'lokalizacje'!$A$1:$C$39</definedName>
    <definedName name="_xlnm.Print_Area" localSheetId="4">'pojazdy'!$A$1:$AC$39</definedName>
    <definedName name="_xlnm.Print_Area" localSheetId="6">'szkodowość'!$A$1:$D$55</definedName>
  </definedNames>
  <calcPr fullCalcOnLoad="1"/>
</workbook>
</file>

<file path=xl/sharedStrings.xml><?xml version="1.0" encoding="utf-8"?>
<sst xmlns="http://schemas.openxmlformats.org/spreadsheetml/2006/main" count="2519" uniqueCount="1150">
  <si>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</si>
  <si>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</si>
  <si>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L.p.</t>
  </si>
  <si>
    <t>Nazwa jednostki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</si>
  <si>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</si>
  <si>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</si>
  <si>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</si>
  <si>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</si>
  <si>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</si>
  <si>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</si>
  <si>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</si>
  <si>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</si>
  <si>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</si>
  <si>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</si>
  <si>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</si>
  <si>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</si>
  <si>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</si>
  <si>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</si>
  <si>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</si>
  <si>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</si>
  <si>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</si>
  <si>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</si>
  <si>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</si>
  <si>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</si>
  <si>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</si>
  <si>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</si>
  <si>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</si>
  <si>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</si>
  <si>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</si>
  <si>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</si>
  <si>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</si>
  <si>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</si>
  <si>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</si>
  <si>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</si>
  <si>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</si>
  <si>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</si>
  <si>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</si>
  <si>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</si>
  <si>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</si>
  <si>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</si>
  <si>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</si>
  <si>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</si>
  <si>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</si>
  <si>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</si>
  <si>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</si>
  <si>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</si>
  <si>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</si>
  <si>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Tabela nr 1 - Informacje ogólne do oceny ryzyka w Gminie Miejskiej Lidzbark Warmiński</t>
  </si>
  <si>
    <t xml:space="preserve">Gmina Miejska Lidzbark Warmiński - Urząd Miejski </t>
  </si>
  <si>
    <t>Centrum Usług Wspólnych</t>
  </si>
  <si>
    <t xml:space="preserve">Ośrodek Sportu i Rekreacji </t>
  </si>
  <si>
    <t>Miejska Biblioteka Publiczna 
im. Marcina Kromera w Lidzbarku Warmińskim</t>
  </si>
  <si>
    <t xml:space="preserve">Lidzbarski Dom Kultury </t>
  </si>
  <si>
    <t>Przedszkole Miejskie nr 5 "Piąteczka"</t>
  </si>
  <si>
    <t>Szkoła Podstawowa nr 1 
im. Mikołaja Kopernika</t>
  </si>
  <si>
    <t>Szkoła Podstawowa nr 3 
im. Ignacego Krasickiego</t>
  </si>
  <si>
    <t>Zespół Szkolno - Przedszkolny w Lidzbarku Warmińskim</t>
  </si>
  <si>
    <t xml:space="preserve">Miejski Ośrodek Pomocy Społecznej </t>
  </si>
  <si>
    <t>Miejska Biblioteka Pedagogiczna</t>
  </si>
  <si>
    <t xml:space="preserve">1. Urząd Miejski </t>
  </si>
  <si>
    <t>2. Centrum Usług Wspólnych</t>
  </si>
  <si>
    <t xml:space="preserve">3. Ośrodek Sportu i Rekreacji </t>
  </si>
  <si>
    <t xml:space="preserve">4. Miejska Biblioteka Publiczna </t>
  </si>
  <si>
    <t xml:space="preserve">5. Lidzbarski Dom Kultury </t>
  </si>
  <si>
    <t>6. Przedszkole Miejskie nr 5 "Piąteczka"</t>
  </si>
  <si>
    <t xml:space="preserve">7. Szkoła Podstawowa nr 1 </t>
  </si>
  <si>
    <t xml:space="preserve">8. Szkoła Podstawowa nr 3 </t>
  </si>
  <si>
    <t>WYKAZ LOKALIZACJI, W KTÓRYCH PROWADZONA JEST DZIAŁALNOŚĆ ORAZ LOKALIZACJI, GDZIE ZNAJDUJE SIĘ MIENIE NALEŻĄCE DO JEDNOSTEK GMINY MIEJSKIEJ LIDZBARK WARMIŃSKI (nie wykazane w załączniku nr 1 - poniższy wykaz nie musi być pełnym wykazem lokalizacji)</t>
  </si>
  <si>
    <t xml:space="preserve">9. Zespół Szkolno - Przedszkolny </t>
  </si>
  <si>
    <t xml:space="preserve">10. Miejski Ośrodek Pomocy Społecznej </t>
  </si>
  <si>
    <t>11. Miejska Biblioteka Pedagogiczna</t>
  </si>
  <si>
    <t>1.</t>
  </si>
  <si>
    <t>2.</t>
  </si>
  <si>
    <t>000791303</t>
  </si>
  <si>
    <t>281518207</t>
  </si>
  <si>
    <t>001323745</t>
  </si>
  <si>
    <t>000331240</t>
  </si>
  <si>
    <t>170973110</t>
  </si>
  <si>
    <t>007013141</t>
  </si>
  <si>
    <t>007008476</t>
  </si>
  <si>
    <t>Adres</t>
  </si>
  <si>
    <t>000525665</t>
  </si>
  <si>
    <t xml:space="preserve">ul. Ks. J. Poniatowskiego 22, Lidzbark Warmiński </t>
  </si>
  <si>
    <t xml:space="preserve">ul. Bartoszycka 24, Lidzbark Warmiński </t>
  </si>
  <si>
    <t xml:space="preserve">ul. Ratuszowa 4, Lidzbark Warmiński </t>
  </si>
  <si>
    <t xml:space="preserve">ul. Słowackiego 4, Lidzbark Warmiński </t>
  </si>
  <si>
    <t xml:space="preserve">ul. Szkolna 2, Lidzbark Warmiński </t>
  </si>
  <si>
    <t xml:space="preserve">ul. Lipowa 17a, Lidzbark Warmiński </t>
  </si>
  <si>
    <t xml:space="preserve">ul. Polna 36, Lidzbark Warmiński </t>
  </si>
  <si>
    <t xml:space="preserve">ul. Akacjowa 7, Lidzbark Warmiński </t>
  </si>
  <si>
    <t>9101A</t>
  </si>
  <si>
    <t>Działalność bibliotek</t>
  </si>
  <si>
    <t>8899Z</t>
  </si>
  <si>
    <t>Pomoc Społeczna bez zakwaterowania</t>
  </si>
  <si>
    <t>Działalność wspomagająca edukację</t>
  </si>
  <si>
    <t>8520Z</t>
  </si>
  <si>
    <t>Szkoły podstawowe</t>
  </si>
  <si>
    <t>8510Z</t>
  </si>
  <si>
    <t>9004Z</t>
  </si>
  <si>
    <t>Działalność obiektów kulturalnych</t>
  </si>
  <si>
    <t>9311Z</t>
  </si>
  <si>
    <t>Działalność obiektów sportowych</t>
  </si>
  <si>
    <t>8411Z</t>
  </si>
  <si>
    <t>PKD główne</t>
  </si>
  <si>
    <t>czy budynek jest przeznaczony do rozbiórki? (TAK/NIE)</t>
  </si>
  <si>
    <t>OGÓŁEM</t>
  </si>
  <si>
    <t>w tym mienie będące w posiadaniu (użytkowane) na podstawie umów najmu, dzierżawy, użytkowania, leasingu lub umów pokrewnych</t>
  </si>
  <si>
    <t>6920Z</t>
  </si>
  <si>
    <t>Środowiskowy Dom Samopomocy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</si>
  <si>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</si>
  <si>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</si>
  <si>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</si>
  <si>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</si>
  <si>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</si>
  <si>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</si>
  <si>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</si>
  <si>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</si>
  <si>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</si>
  <si>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</si>
  <si>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</si>
  <si>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</si>
  <si>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</si>
  <si>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</si>
  <si>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</si>
  <si>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</si>
  <si>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VAT)</t>
  </si>
  <si>
    <t>Wyposażenie dodatkowe</t>
  </si>
  <si>
    <t>Okres ubezpieczenia OC i NW</t>
  </si>
  <si>
    <t>Okres ubezpieczenia AC i KR</t>
  </si>
  <si>
    <t>Ryzyka podlegające ubezpieczeniu w danym pojeździe (wybrane ryzyka zaznaczone X)</t>
  </si>
  <si>
    <t>rodzaj</t>
  </si>
  <si>
    <t>wartość</t>
  </si>
  <si>
    <t>Od</t>
  </si>
  <si>
    <t>Do</t>
  </si>
  <si>
    <t>OC</t>
  </si>
  <si>
    <t>NW</t>
  </si>
  <si>
    <t>AC/KR</t>
  </si>
  <si>
    <t>ASS</t>
  </si>
  <si>
    <r>
      <t>Zielona Karta</t>
    </r>
    <r>
      <rPr>
        <sz val="10"/>
        <rFont val="Arial"/>
        <family val="2"/>
      </rPr>
      <t xml:space="preserve"> (kraj)</t>
    </r>
  </si>
  <si>
    <t>biuro</t>
  </si>
  <si>
    <t>TAK</t>
  </si>
  <si>
    <t>NIE</t>
  </si>
  <si>
    <t>brak danych</t>
  </si>
  <si>
    <t>bardzo dobry</t>
  </si>
  <si>
    <t>nie dotyczy</t>
  </si>
  <si>
    <t>brak</t>
  </si>
  <si>
    <t>Volkswagen</t>
  </si>
  <si>
    <t>samochód osobowy</t>
  </si>
  <si>
    <t>-</t>
  </si>
  <si>
    <t>x</t>
  </si>
  <si>
    <t>Pawilon sportowy</t>
  </si>
  <si>
    <t>administracyjno-hotelowe</t>
  </si>
  <si>
    <t>tak</t>
  </si>
  <si>
    <t>nie</t>
  </si>
  <si>
    <t>hydrant-2 szt, gaśnice -3 szt.monitoring</t>
  </si>
  <si>
    <t>L-k Warm Bartoszycka 24</t>
  </si>
  <si>
    <t>betonowe</t>
  </si>
  <si>
    <t>papa</t>
  </si>
  <si>
    <t>bardzo dobra</t>
  </si>
  <si>
    <t>Garaż</t>
  </si>
  <si>
    <t>magazyn sprzętu</t>
  </si>
  <si>
    <t>Gaśnica -1 szt, monitoring</t>
  </si>
  <si>
    <t>dobry</t>
  </si>
  <si>
    <t>dobra</t>
  </si>
  <si>
    <t>nie posiada</t>
  </si>
  <si>
    <t>Sanitariat zewnętrzny</t>
  </si>
  <si>
    <t>sanitarno-higieniczne</t>
  </si>
  <si>
    <t>monitoring</t>
  </si>
  <si>
    <t xml:space="preserve">betonowe </t>
  </si>
  <si>
    <t xml:space="preserve">Wiata </t>
  </si>
  <si>
    <t>magazyn sprzętu  i wyposażenia OSIR</t>
  </si>
  <si>
    <t>Gaśnica -1 szt. monitoring</t>
  </si>
  <si>
    <t>blacha</t>
  </si>
  <si>
    <t>konstrukcja metalowa</t>
  </si>
  <si>
    <t>blacha falista</t>
  </si>
  <si>
    <t>Garaż metalowy</t>
  </si>
  <si>
    <t xml:space="preserve">magazyn  sprzętu </t>
  </si>
  <si>
    <t xml:space="preserve">nie </t>
  </si>
  <si>
    <t>L-k Warm. ul. Bartoszycka 24</t>
  </si>
  <si>
    <t>6 m x 6 m</t>
  </si>
  <si>
    <t>Hydrofornia wraz z urządzeniami i instalacjami</t>
  </si>
  <si>
    <t>Instalacja do nawadniania boiska</t>
  </si>
  <si>
    <t>L-k Warm. ul.Bartoszycka 24</t>
  </si>
  <si>
    <t>bloczek silka</t>
  </si>
  <si>
    <t>blacha stalowa ocynkowana</t>
  </si>
  <si>
    <t>Stadion  (trybuna kryta, krzesełka, ogrodzenie ,  lampy oświtleniowe</t>
  </si>
  <si>
    <t>sportowo-rekreacyjne</t>
  </si>
  <si>
    <t>huydranty- 2 szt, monitoring</t>
  </si>
  <si>
    <t>siedziska PCV</t>
  </si>
  <si>
    <t>Budynek WC</t>
  </si>
  <si>
    <t xml:space="preserve">tak </t>
  </si>
  <si>
    <t>Wielochowo - plaża</t>
  </si>
  <si>
    <t>cegła pełna</t>
  </si>
  <si>
    <t>drewniane</t>
  </si>
  <si>
    <t>gont bitumiczny</t>
  </si>
  <si>
    <t xml:space="preserve">Budynek ratownika </t>
  </si>
  <si>
    <t>administracyjno-socjalny</t>
  </si>
  <si>
    <t>płyta warstwowa z rdzeniem steropianowym</t>
  </si>
  <si>
    <t>Przebieralnia</t>
  </si>
  <si>
    <t>przebieralnia</t>
  </si>
  <si>
    <t>Wielochowo-plaża</t>
  </si>
  <si>
    <t>gont bitumivzny</t>
  </si>
  <si>
    <t>Hala sportowa + korty tenisowe + siłownia zewnętrzna</t>
  </si>
  <si>
    <t>sportowo rekreacyjne</t>
  </si>
  <si>
    <t>monitoring, gaśnice - 6 szt. , hydranty - 4 szt</t>
  </si>
  <si>
    <t>blacha fałdowa powlekana</t>
  </si>
  <si>
    <t>809 ,15</t>
  </si>
  <si>
    <t>rekreacyjne</t>
  </si>
  <si>
    <t>Boisko sportowe Orlik</t>
  </si>
  <si>
    <t>boisko sportowe</t>
  </si>
  <si>
    <t>L-k Warm. ul.Lipowa 17A</t>
  </si>
  <si>
    <t>L-k Warm. ul.Słoneczna</t>
  </si>
  <si>
    <t>Skatepark</t>
  </si>
  <si>
    <t>L-k Warm. ul.Ogrodowa</t>
  </si>
  <si>
    <t xml:space="preserve">Przystań kajakowa </t>
  </si>
  <si>
    <t>L-k Warm. ul. Kopernika</t>
  </si>
  <si>
    <t>Pomost   drewniany</t>
  </si>
  <si>
    <t xml:space="preserve">rekreacyne </t>
  </si>
  <si>
    <t>Zjeżdżalnia -laminat</t>
  </si>
  <si>
    <t>magazyn</t>
  </si>
  <si>
    <t>obiekt sportowy</t>
  </si>
  <si>
    <t>system alarmowy,monitoringhali,gaśnice(9 szt.)skrzynki hydrantowe(4szt.)przekazywany sygnał do agencji ochrony</t>
  </si>
  <si>
    <t>L-k Warm. ul.Polna 36</t>
  </si>
  <si>
    <t>płyta</t>
  </si>
  <si>
    <t xml:space="preserve">bardzo dobry </t>
  </si>
  <si>
    <t>1kondygnacja hali                       2 kondygnacje części socjalnej</t>
  </si>
  <si>
    <t>Siłownia zewnętrzna + street workout'</t>
  </si>
  <si>
    <t>L-k  ul.Olsztyńska</t>
  </si>
  <si>
    <t xml:space="preserve">Toaleta  stacjonarna </t>
  </si>
  <si>
    <t xml:space="preserve">monitoring, gaśnice - 2 szt. </t>
  </si>
  <si>
    <t>L-k Warm. ul. Konopnickiej</t>
  </si>
  <si>
    <t>płyta warstowa -blacha ocynkowanai lakierowana</t>
  </si>
  <si>
    <t xml:space="preserve">  blacha</t>
  </si>
  <si>
    <t>Siłownia  plenerowa</t>
  </si>
  <si>
    <t>Bulwar Nad Łyną</t>
  </si>
  <si>
    <t>Garaż blaszany dwustanowiskowy</t>
  </si>
  <si>
    <t xml:space="preserve">magazyn </t>
  </si>
  <si>
    <t>Wiata grilowa</t>
  </si>
  <si>
    <t>Kompleks sportowo-rekreacyjny</t>
  </si>
  <si>
    <t>_</t>
  </si>
  <si>
    <t>L-k  ul. Ornecka</t>
  </si>
  <si>
    <t>Komputer AIO LENOVO 700-24</t>
  </si>
  <si>
    <t>Komputer AIO LENOVO 520-24IKU</t>
  </si>
  <si>
    <t xml:space="preserve">John Deere </t>
  </si>
  <si>
    <t>1LV252OECBE710146</t>
  </si>
  <si>
    <t>Ciągnik  kompaktowy</t>
  </si>
  <si>
    <t>2000 kg</t>
  </si>
  <si>
    <t>X</t>
  </si>
  <si>
    <t>Niewiadów</t>
  </si>
  <si>
    <t>B 3500</t>
  </si>
  <si>
    <t>SWNB 35000C0002933</t>
  </si>
  <si>
    <t>NLI 36KN</t>
  </si>
  <si>
    <t>przyczepa</t>
  </si>
  <si>
    <t>05.11.2012</t>
  </si>
  <si>
    <t>985/1400/0</t>
  </si>
  <si>
    <t>1400 kg</t>
  </si>
  <si>
    <t>Transporter T5</t>
  </si>
  <si>
    <t>WV1ZZZ7JZ9X006533</t>
  </si>
  <si>
    <t>NLI 10RA</t>
  </si>
  <si>
    <t>ciężarowy</t>
  </si>
  <si>
    <t>05.01.2009</t>
  </si>
  <si>
    <t>2800 kg</t>
  </si>
  <si>
    <t>BS 750</t>
  </si>
  <si>
    <t>SWNB75000G0083490</t>
  </si>
  <si>
    <t>NLI60RJ</t>
  </si>
  <si>
    <t>25.03.2016</t>
  </si>
  <si>
    <t xml:space="preserve"> gaśnica 1 szt.</t>
  </si>
  <si>
    <t>Plaża Miejska  gm. Wielochowo</t>
  </si>
  <si>
    <t>Leśny  park uzdrowiskowy Doliny Symsarny</t>
  </si>
  <si>
    <t>MBP</t>
  </si>
  <si>
    <t>Biblioteka</t>
  </si>
  <si>
    <t>Tak</t>
  </si>
  <si>
    <t>Nie</t>
  </si>
  <si>
    <t>ul. Ratuszowa 4</t>
  </si>
  <si>
    <t>użyteczności publicznej</t>
  </si>
  <si>
    <t>ul. Ratuszowa 5</t>
  </si>
  <si>
    <t>budynek Lidzbarskiego Domu Kultury</t>
  </si>
  <si>
    <t>działalność kulturalna i część mieszkalna</t>
  </si>
  <si>
    <t>zabezpieczenie p.pożarowe, system alarmow, sygnalizacja, oddymianie, drzwi przeciwpożarowe</t>
  </si>
  <si>
    <t>11-100 Lidzbark Warmiński, ul. Słowackiego 4</t>
  </si>
  <si>
    <t>modernizacja Lidzbarskiego Domu Kultury etap I i II etap termomodernizacji Ocieplenie ścian styropian gr 15 cm, ocieplenie dachu styropian 20 cm, okna PCV szklane zestawem jednokomorowym. Powierzchnia przed rozbudową  1 288,78 m2, powierzchnia po rozbudowie 1.494,67 m2.</t>
  </si>
  <si>
    <t xml:space="preserve">do remontu cz. administracyjna budynku LDK, pozostała część budynku bardzo dobra  </t>
  </si>
  <si>
    <t>cz. administracyjna zła, pozostala część bardzo dobra</t>
  </si>
  <si>
    <t>1.616,26 m2</t>
  </si>
  <si>
    <t>częściowo dwu kondygnacyjne</t>
  </si>
  <si>
    <t>częściowo</t>
  </si>
  <si>
    <t>Budowle</t>
  </si>
  <si>
    <t>osadniki, ogrodzenie, plac</t>
  </si>
  <si>
    <t>garaże szt 5</t>
  </si>
  <si>
    <t>magazynowanie sprzętu</t>
  </si>
  <si>
    <t>5 x 18m2</t>
  </si>
  <si>
    <t>kamienica</t>
  </si>
  <si>
    <t>działalność kulturalna</t>
  </si>
  <si>
    <t>gaśnice - wymagana ilość to 2 kg lub 3 dm3 środka gaśniczego na każde 100 m powierzchni, sygnalizacja, oddymianie, drzwi przeciwpożarowe, hydranty zewnętrzne, kamery zewnętrzne - sygnał do minitoringu miejskiego</t>
  </si>
  <si>
    <t>11-100 Lidzbark Warmiński ul. Plac Młyński 6</t>
  </si>
  <si>
    <t>żelbeto niepalny</t>
  </si>
  <si>
    <t>konstrukcja drewniana zabezpieczona dwoma warstwami płyty gipsowo kartonowej przeciwpożarowej grubośc 2,5 cm, dachówka ceramiczna niepalna</t>
  </si>
  <si>
    <t>rzeka Symsarna, 45 metrów, fosa 51 metrów, hydrant 25 metrów</t>
  </si>
  <si>
    <t>nowo wybudowany</t>
  </si>
  <si>
    <t>601,32 m2</t>
  </si>
  <si>
    <t>trzy kondygnacje</t>
  </si>
  <si>
    <t>amfiteatr miejski - budowla</t>
  </si>
  <si>
    <t>scena plenerowa z drzewkiem jazzowym</t>
  </si>
  <si>
    <t>KONTENER BIUROWY – standardowy kontener typu biurowego</t>
  </si>
  <si>
    <t>KONTENER BIUROWY z WC – standardowy kontener typu biurowego, z wydzielonym pomieszczeniem WC</t>
  </si>
  <si>
    <t>notebook LENOVO B-50</t>
  </si>
  <si>
    <t>telefon Huawei FIG-LX1</t>
  </si>
  <si>
    <t xml:space="preserve">Oświetlenie sceniczne </t>
  </si>
  <si>
    <t>Cyfrowa konsoleta foniczna – frontowa Soundcraft Vi1000</t>
  </si>
  <si>
    <t>Cyfrowa konsoleta foniczna – monitorowa Soundcraft Si Impact</t>
  </si>
  <si>
    <t>Cyfrowa konsoleta foniczna Soundcraft Si Impact</t>
  </si>
  <si>
    <t>Cyfrowy stagebox Soundcraft Compact Stage Box 32/16 Cat.5</t>
  </si>
  <si>
    <t>Dell PE T130 E3-1220v6, RAM 8GB,HDD 2x 1TB, H330 DVD-RW, Windows Serwer 2012 Foundation</t>
  </si>
  <si>
    <t>Drukarka biletowa Bixolon SLP D420</t>
  </si>
  <si>
    <t>drukarka fiskalna Novitus Delio Prime E COMP SA, Novitus</t>
  </si>
  <si>
    <t>Ekran projekcyjny elektryczny ELECTRONIC 240x180 cm IVOLUM</t>
  </si>
  <si>
    <t>Ekran projekcyjny Gwerriets cVario 64 800 x 335</t>
  </si>
  <si>
    <t>Komputer Dell V3267SFF i3-6100 4GB 1TB DVDRW 5in1 Intel HD Wi-FI + BT Win10P</t>
  </si>
  <si>
    <t>Komputer laptop Dell Vostro 3568</t>
  </si>
  <si>
    <t>Komputer stacjonarny (jednostka centralna) Vostro 3670 DELL</t>
  </si>
  <si>
    <t>Mikrofon dynamiczny instrumentalny - typ 1 Shure SM57</t>
  </si>
  <si>
    <t>Mikrofon dynamiczny instrumentalny – typ I Shure SM57</t>
  </si>
  <si>
    <t>Mikrofon dynamiczny wokalny Shure SM58</t>
  </si>
  <si>
    <t>Mikrofon pojemnościowy kierunkowy Audio-Technica AT 8035</t>
  </si>
  <si>
    <t>Mikrofon pojemnościowy wokalny AKG C 214 SZT 2</t>
  </si>
  <si>
    <t>Monitor AOC E970SWN 18.5", 1366x768, D-Sub</t>
  </si>
  <si>
    <t>Monitor Iiyama XB2283HS-B3 22'', panel VA, HDMI/DP</t>
  </si>
  <si>
    <t>Monitor K222HQLCBID Acer</t>
  </si>
  <si>
    <t>Naświetlacz blinder LED</t>
  </si>
  <si>
    <t>Odbiornik mikrofonów bezprzewodowych Shure QLXD4 
+ QLXD2/SM58</t>
  </si>
  <si>
    <t>Odbiornik zestawu mikrofonu bezprzewodowego bezprzewodowy LXD24/Beta58 Shure</t>
  </si>
  <si>
    <t>Oświetlacz LED RGBW ZOOM</t>
  </si>
  <si>
    <t>Podrozdzielnica elektryczna sceniczna ELGAT 35350000</t>
  </si>
  <si>
    <t>Podrozdzielnica elektryczna sceniczna PCE „Świdnica” custom</t>
  </si>
  <si>
    <t>Procesor DSP BSS BLU-100</t>
  </si>
  <si>
    <t>Procesor DSP DBX DriveRack VENU 360</t>
  </si>
  <si>
    <t>Procesor dźwięku Dolby</t>
  </si>
  <si>
    <t>Projektor cyfrowy DCI + serwer DCI + obiektywy</t>
  </si>
  <si>
    <t>Projektor multimedialny EH-TW5650 EPSON</t>
  </si>
  <si>
    <t>Punkt dostępowy WIFI TP- Link Archer C1200</t>
  </si>
  <si>
    <t>Reflektor sceniczny typu PC SZT 8</t>
  </si>
  <si>
    <t>Regulator napięcia dimmer z blokiem zasilania</t>
  </si>
  <si>
    <t>Router RB3011UIAS Mikrotik</t>
  </si>
  <si>
    <t>Rozdzielnica elektryczna sceniczna ZIKE</t>
  </si>
  <si>
    <t>Samsung Galaxy J3 2016</t>
  </si>
  <si>
    <t>Sceniczny monitor odsłuchowy JBL SRX812 szt 6</t>
  </si>
  <si>
    <t>Skaler video Extron</t>
  </si>
  <si>
    <t>Stacja ładowania akumulatorów Shure SBC200-E</t>
  </si>
  <si>
    <t>Stagebox cyfrowej konsolety fonicznej Soundcraft Mini Stage Box 32i`</t>
  </si>
  <si>
    <t>Sterownik oświetlenia scenicznego CHAMSYS MQ 60</t>
  </si>
  <si>
    <t>Symetryzator - typ 1 DBX DB12 SZT 4</t>
  </si>
  <si>
    <t>Symetryzator - typ 2 DBX DB10 SZT 2</t>
  </si>
  <si>
    <t>UPS APC Power-Saving Back-UPS ES 8 Outlet 700VA 230V CEE 7/5 APC by Schneider Electric</t>
  </si>
  <si>
    <t>Urządzenie peryferyjne – odtwarzacz Blu-ray Denon</t>
  </si>
  <si>
    <t>Urządzenie peryferyjne – Tablet do obsługi matrycy iPad Air 32GB Wi Fi Apple</t>
  </si>
  <si>
    <t>Urządzenie sterujące – typ 1</t>
  </si>
  <si>
    <t>Urządzenie sterujące – typ 2 Soundcraft</t>
  </si>
  <si>
    <t>Urządzenie wielofunkcyjne MC760dn OKI</t>
  </si>
  <si>
    <t>Wzmacniacz mocy Crown Xti 4002</t>
  </si>
  <si>
    <t>Zasilacz UPS Cyber power PR2200ELCDRT2U</t>
  </si>
  <si>
    <t>Zestaw głośnikowy niskotonowy JBL SRX828SP</t>
  </si>
  <si>
    <t>Zestaw głośnikowy szerokopasmowy JBL VRX932LAP</t>
  </si>
  <si>
    <t>Zestaw głośnikowy z mikserem EON 208P JBL</t>
  </si>
  <si>
    <t>cymbały wileńskie</t>
  </si>
  <si>
    <t>Honor 9x 4/128, Open, Sapphire Blue</t>
  </si>
  <si>
    <t>2020</t>
  </si>
  <si>
    <t>Urzadzenie wielofunkcyjne HP LaserJet Pro M148dw</t>
  </si>
  <si>
    <t>Drukarka laserowa Xerox Phaser 3020B</t>
  </si>
  <si>
    <t>statyw kolumnowy teleskopowy Dynawid Widlicki 2500-SK</t>
  </si>
  <si>
    <t>Shure SM 137 LC mikrofon pojemnościowy</t>
  </si>
  <si>
    <t>komputer Dell precision T3630 MT 460W i7-9700K 16GB 256GB_SSD</t>
  </si>
  <si>
    <t>komputer Dell Vostro 3670 MY i3-9100 8 GB 1TB UHD630</t>
  </si>
  <si>
    <t>komputer Dell Vostro 3670 MT i5-9400 8 GB 256GB SSD + 1TB HDD</t>
  </si>
  <si>
    <t xml:space="preserve">Tracklight LED wersja na szynę 3 fazową, dyfuzor </t>
  </si>
  <si>
    <t>Dragonframe 4 + USB Controller</t>
  </si>
  <si>
    <t xml:space="preserve">d-Link </t>
  </si>
  <si>
    <t>Citroen Jumpy</t>
  </si>
  <si>
    <t>Jumpy HDI 1997 CCM</t>
  </si>
  <si>
    <t>VF7XDRHKH9Z042875</t>
  </si>
  <si>
    <t>NLI 87FX</t>
  </si>
  <si>
    <t>872 kg</t>
  </si>
  <si>
    <t xml:space="preserve">budynek nr 1 </t>
  </si>
  <si>
    <t>agencja ochrony, czujniki ruchu, gazowy, gaśnice szt 3</t>
  </si>
  <si>
    <t>ul.Wodna 9 L-W</t>
  </si>
  <si>
    <t>cegła</t>
  </si>
  <si>
    <t>dachówka, dwuspadowy</t>
  </si>
  <si>
    <t>100m</t>
  </si>
  <si>
    <t>agencja ochrony czujnik ruchu , gaśnice szt 3</t>
  </si>
  <si>
    <t>betonowy</t>
  </si>
  <si>
    <t>płaski , papa</t>
  </si>
  <si>
    <t xml:space="preserve"> </t>
  </si>
  <si>
    <t>śmietnik</t>
  </si>
  <si>
    <t>agencja ochrony</t>
  </si>
  <si>
    <t>szkoła</t>
  </si>
  <si>
    <t>edukacja</t>
  </si>
  <si>
    <t>dostateczny</t>
  </si>
  <si>
    <t>konstrukcja i pokrycie drewniane, dachówka ceramiczna</t>
  </si>
  <si>
    <t>około 400 metrów</t>
  </si>
  <si>
    <t>tablica interaktywna</t>
  </si>
  <si>
    <t>kserokopiarka</t>
  </si>
  <si>
    <t>urządzenie wielofunkcyjne Brother</t>
  </si>
  <si>
    <t>monitor interaktywny</t>
  </si>
  <si>
    <t>tablica multimedialna</t>
  </si>
  <si>
    <t>monitor Digital</t>
  </si>
  <si>
    <t>laptop ACER</t>
  </si>
  <si>
    <t>laptop Lenovo</t>
  </si>
  <si>
    <t>laptop Dell</t>
  </si>
  <si>
    <t>laptop HP</t>
  </si>
  <si>
    <t>laptop SKK</t>
  </si>
  <si>
    <t>kamera - na zewnątrz</t>
  </si>
  <si>
    <t>na potrzeby Szkoły Podstawowej nr 4 i Przedszkola nr 6</t>
  </si>
  <si>
    <t>ławy fundamentowe żelbetonowe, ściany fundamentowe ceglane</t>
  </si>
  <si>
    <t>dwuspadowy, na płytkach korytkowych, kryty papą termozgrzewalną</t>
  </si>
  <si>
    <t>3 km Jezioro Wielochowo</t>
  </si>
  <si>
    <t>Drukarka 3D</t>
  </si>
  <si>
    <t>Kompleksowy system monitoringu wizyjnego, zainstalowany na zewnątrz i wewnątrz budynku</t>
  </si>
  <si>
    <t>004445093</t>
  </si>
  <si>
    <t>Niszczarka HSM X10</t>
  </si>
  <si>
    <t>Niszczarka HSM Securio AF150</t>
  </si>
  <si>
    <t>Komputer DELL 3240 AIO 8 GB</t>
  </si>
  <si>
    <t>Router fortigate</t>
  </si>
  <si>
    <t>Dysk twardy DELL 600 GB SAS 15000 RPM 2,5</t>
  </si>
  <si>
    <t>Drukarka Canon MF-H21 DW</t>
  </si>
  <si>
    <t>Komputer ALL in One HP 24 AiOi5-8250U</t>
  </si>
  <si>
    <t>Drukarka Canon MF421DW</t>
  </si>
  <si>
    <t>Qnap TS-453 BE-</t>
  </si>
  <si>
    <t>Komputer LenoVo AIO M820Z „21,5”</t>
  </si>
  <si>
    <t>Niszczarka HSM SH RedstarX10</t>
  </si>
  <si>
    <t>Drukarka Canon – sensys ME443dw</t>
  </si>
  <si>
    <t>Telefon GSM MM715BB+SOS</t>
  </si>
  <si>
    <t>Kasa fiskalna</t>
  </si>
  <si>
    <t>Telefon Samsung Galaxy A7</t>
  </si>
  <si>
    <t>Telefon komórkowy XIAOMI REDM</t>
  </si>
  <si>
    <t>Telefon Panasonic KX-TG 1611H</t>
  </si>
  <si>
    <t>Kamery + koryto (wewnątrz budynku ogrzewalni)</t>
  </si>
  <si>
    <t>Kamery (2 szt) + rejestrator IP Dahua DHI-NVR4216 + Switch POE 4 portowy</t>
  </si>
  <si>
    <t>System monitoringu</t>
  </si>
  <si>
    <t>Kamera wraz z montażem</t>
  </si>
  <si>
    <t xml:space="preserve">Volkswagen </t>
  </si>
  <si>
    <t>Transporter 7HC Kombi</t>
  </si>
  <si>
    <t>WV2ZZZ7H5X006225</t>
  </si>
  <si>
    <t>NLI N365</t>
  </si>
  <si>
    <t>Samochód osobowy</t>
  </si>
  <si>
    <r>
      <t>1896 cm</t>
    </r>
    <r>
      <rPr>
        <vertAlign val="superscript"/>
        <sz val="10"/>
        <rFont val="Arial"/>
        <family val="2"/>
      </rPr>
      <t>3</t>
    </r>
  </si>
  <si>
    <t>Autoalarm</t>
  </si>
  <si>
    <t>radio</t>
  </si>
  <si>
    <t>ul. Akacjowa 7
11-100 Lidzbark Warmiński</t>
  </si>
  <si>
    <t>Budynek Administracji Budynków Komunalnych znajduje się przy ul. Lipowa 21 (ogrzewalnia dla bezdomnych)</t>
  </si>
  <si>
    <t>1) Gaśnica proszkowa (6 kg)
2) Hydrant w odległości około 50 metrów od budynku</t>
  </si>
  <si>
    <t>„Oranżeria „ budynek zabytkowy – poz. Rejestru A-448 z dnia 17.12.1957</t>
  </si>
  <si>
    <t>Miejska Biblioteka Pedagogiczna – funkcje oświatowo-kulturalne</t>
  </si>
  <si>
    <t>Gaśnica – 4 / czujniki p.poż i ruchu – 38 szt- w każdym pomieszczeniu/ sygnał alarmowy przekazywany do PSP, całodobowy monitoring/ kamery 4</t>
  </si>
  <si>
    <t>CEGŁA</t>
  </si>
  <si>
    <t>500 m</t>
  </si>
  <si>
    <t>Bardzo dobra</t>
  </si>
  <si>
    <t>Zagospodarowanie terenu wokół Oranżerii: taras, kaskada i schody o pow. zabudowy 199, 25 m. Nawierzchnia z płyt granitowych, balustrady z piaskowca, częściowo metalowe.2 fontanny: o średnicy 4,56m – 1 szt/ o średnicy 2,26m – 1 szt. Oświetlenie zewnętrzne – latarnie wysokie szt. 29/ latarnie niskie – szt. 60 . Oświetlenie iluminacja – 2 lampy wysokie i 20 szt. lamp wbudowanych. Scieżki spacerowe o nawierzchni żwirowej Hanse – grand oraz schody terenowe o nawierzchni kamiennej</t>
  </si>
  <si>
    <t>Działka Nr 28 – ul. Ignacego Krasickiego 2 / część działki 27 przy ulicy Mławskiej / Działka Nr 13 przy ulicy Mławskiej</t>
  </si>
  <si>
    <t>Rejestrator - wenątrz budynku</t>
  </si>
  <si>
    <t>9101A,90.04.Z , 82.30.Z , 91.03.Z , 58.1 , 85.60.Z , 79.90.A, 85.52.Z</t>
  </si>
  <si>
    <t>ul. Akcjowa 7, 11-100 Lidzbark Warmiński</t>
  </si>
  <si>
    <t>12. Środowiskowy Dom Samopomocy</t>
  </si>
  <si>
    <t>Mikser Yamaha MG10HU+Kabel</t>
  </si>
  <si>
    <t>Frytkownica MPM MFR-06</t>
  </si>
  <si>
    <t>Monitor Aktywny + Głosnik</t>
  </si>
  <si>
    <t>Syntezator</t>
  </si>
  <si>
    <t>Komputer AIP AIO DELL</t>
  </si>
  <si>
    <t>Drukarka Canon i-sensys MF 421 dw</t>
  </si>
  <si>
    <t>Projektor Bema TH671STDLP</t>
  </si>
  <si>
    <t>Komputer Lenovo A340-24 IWL</t>
  </si>
  <si>
    <t>Niszczarka Profioffice piranaha</t>
  </si>
  <si>
    <t>Switch TL-SG 1016DE</t>
  </si>
  <si>
    <t>UPS</t>
  </si>
  <si>
    <t>Qnap TS-453BE-4G</t>
  </si>
  <si>
    <t>Mikser elektrolux ESM 3300</t>
  </si>
  <si>
    <t>Pralko-suszarka Samsung WD80I5A10AW</t>
  </si>
  <si>
    <t>Piekarnik Concept ETV-7160</t>
  </si>
  <si>
    <t>Kolumna Yamaha DBR 15Powered</t>
  </si>
  <si>
    <t>Telefax Panasonic KX-FC 2788PDS</t>
  </si>
  <si>
    <t>Mówik+tablet</t>
  </si>
  <si>
    <t>Laptop Lenowo 15”6</t>
  </si>
  <si>
    <t>Laptop HP250 G6i3</t>
  </si>
  <si>
    <t>Radio Eltra Śnieżka</t>
  </si>
  <si>
    <t>Radioodtwarzacz</t>
  </si>
  <si>
    <t>Laptop 15,6” HP 15S</t>
  </si>
  <si>
    <t>Budynek Miejski Ośrodek Pomocy Społecznej
ul. Akacjowa 7
11-100 Lidzbark Warmiński</t>
  </si>
  <si>
    <t>8810Z</t>
  </si>
  <si>
    <t xml:space="preserve">zabezpieczenia
(znane zabiezpieczenia p-poż i przeciw kradzieżowe)  </t>
  </si>
  <si>
    <t>Cegła pełna</t>
  </si>
  <si>
    <t>Stropy betonowe</t>
  </si>
  <si>
    <t>Noclegownia Miejska – umowa użyczenia nr 3/2016</t>
  </si>
  <si>
    <t>Budynek mieszkalny</t>
  </si>
  <si>
    <t>ul. Lipowa 21B
11-100 Lidzbark Warmiński</t>
  </si>
  <si>
    <t>Stropy drewniane</t>
  </si>
  <si>
    <t>Odległość od fontanny około 150 metrów</t>
  </si>
  <si>
    <t>dachówka ceramiczna</t>
  </si>
  <si>
    <t>3. Ośrodek Sportu i Rekreacji brak</t>
  </si>
  <si>
    <t>5. Lidzbarski Dom Kultury brak</t>
  </si>
  <si>
    <t>6. Przedszkole Miejskie nr 5 "Piąteczka" brak</t>
  </si>
  <si>
    <t>sala przedszkolna , pion kuchenny, pokoje admin., piwnice, hol</t>
  </si>
  <si>
    <t>dwie sale, łazienki dzieci,  szatnie</t>
  </si>
  <si>
    <t>Kradzież</t>
  </si>
  <si>
    <t>Kradzież 6 koszy ze stali nierdzewnej.</t>
  </si>
  <si>
    <t>Elektronika</t>
  </si>
  <si>
    <t>Uszkodzenie monitora  w wyniku zrzucenia sprzetu z biurka nauczyciela na podłągę - zaczepienie przez wychodzących na przerwę uczniów.</t>
  </si>
  <si>
    <t>Uszkodzenie laptopa i projektora w wyniku przepięcia sieciowego.</t>
  </si>
  <si>
    <t>Szyby</t>
  </si>
  <si>
    <t>Mienie od ognia i innych zdarzeń</t>
  </si>
  <si>
    <t>Awaria projektora z powodu mechanicznego uszkodzenia filtrów powietrza</t>
  </si>
  <si>
    <t>Uszkodzenie ławki betonowo - drewnianej w parku uzdrowiskowym w wyniku przewrócenia się drzewa.</t>
  </si>
  <si>
    <t>Uszkodzenie sceny plenerowej wskutek nadmiernego naciągnięcia siatki.</t>
  </si>
  <si>
    <t>Uszkodzenie wiaty przystankowej wskutek aktu wandalizmu dokonanego przez nieznanych sprawców</t>
  </si>
  <si>
    <t>Uszkodzenie drzwi wiaty śmietnikowej wskutek aktu wandalizmu dokonanego przez nieznanych sprawców</t>
  </si>
  <si>
    <t>Uszkodzenie (spalenie) dwóch kontenerów na śmieci oraz nadpalenie wiaty śmietnikowej prawdopodobnie wskutek wyrzucenia zbyt gorącego popiołu</t>
  </si>
  <si>
    <t>Zniszczenie mienia wskutek przepięcia.</t>
  </si>
  <si>
    <t>Uszkodzenie elewacji budynku oraz rynien zewnętrznych wskutek wandalizmu.</t>
  </si>
  <si>
    <t>Uszkodzenie dwóch tafli szyb zadaszenia wiaty w wyniku aktu wandalizmu.</t>
  </si>
  <si>
    <t>Uszkodzenie ekranu kinowego przez nieznanego sprawcę.</t>
  </si>
  <si>
    <t>Wybicie szyby w wiacie przystankowej wskutek aktu wandalizmu dokonanego przez nieznanych sprawców</t>
  </si>
  <si>
    <t>Zbicie szyby w drzwiach wejściowych do szkoły.</t>
  </si>
  <si>
    <t>OC dróg</t>
  </si>
  <si>
    <t>Upadek w wyniku zahaczenia o cieńki łańcuch, niewidoczny na nieoświetlonej nawierzchni.</t>
  </si>
  <si>
    <t>AC</t>
  </si>
  <si>
    <t>Uszkodzenie pojazdu (szyby) w wyniku uderzenia kamienia, który wypadł spod kół pojazdu ciężarowego podczas mijania.</t>
  </si>
  <si>
    <t>Pęknięcie zewnetrznej szyby okiennej (dwuwarstwowej) w wyniku prawdopodobnie uderzenia kamieniem.</t>
  </si>
  <si>
    <t>OC komunikacyjne</t>
  </si>
  <si>
    <t>REZERWA</t>
  </si>
  <si>
    <t>szkoda w mieniu z OC</t>
  </si>
  <si>
    <t>Ryzyko</t>
  </si>
  <si>
    <t>Data szkody</t>
  </si>
  <si>
    <t>Wypłacone odszkodowanie</t>
  </si>
  <si>
    <t>Krótki opis</t>
  </si>
  <si>
    <t>VOLKSWAGEN</t>
  </si>
  <si>
    <t>Zalaeni pomieszczenia socjalnego</t>
  </si>
  <si>
    <t>Zalanie przedszkola</t>
  </si>
  <si>
    <t>10. Środowiskowy Dom Samopomocy</t>
  </si>
  <si>
    <t>czy w konstrukcji budynku znajduje się płyta warstwowa (TAK/NIE)? Jeżeli TAK, to prosimy o informacje co wykonano z płyty wartstowej oraz jakie jest jej wypełnienie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</si>
  <si>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</si>
  <si>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</si>
  <si>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</si>
  <si>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</si>
  <si>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aktualny protokół z okresowego (pięcioletniego) przeglądu stanu technicznego obiektu (TAK/NIE)</t>
  </si>
  <si>
    <t>ocena stanu technicznego budynku i instalacji według protokołu, zalecenia</t>
  </si>
  <si>
    <t>ochrona odgromowa na obiekcie (TAK/NIE), data wykonania badań, uwagi do instalacji</t>
  </si>
  <si>
    <t>lokal użytkowy</t>
  </si>
  <si>
    <t>BRAK DANYCH</t>
  </si>
  <si>
    <t>drzwi antywłamaniowe,alarm,gaśniece proszkowe</t>
  </si>
  <si>
    <t>Poniatowskiego 22</t>
  </si>
  <si>
    <t>JEZIORO 6KM, RZECZKA 50M</t>
  </si>
  <si>
    <t>BARDZO DOBRY</t>
  </si>
  <si>
    <t>BARDZO DOBRA</t>
  </si>
  <si>
    <t>NIE DOTYCZY</t>
  </si>
  <si>
    <t>parter,piętro, strych</t>
  </si>
  <si>
    <t>UPS GREEN CELL LINE LCD 1200W</t>
  </si>
  <si>
    <t>UPS EVER DUO II</t>
  </si>
  <si>
    <t>system alarmowy</t>
  </si>
  <si>
    <t>system alarmowy archiwum</t>
  </si>
  <si>
    <t>Transporter T5 TDI Mixt</t>
  </si>
  <si>
    <t>WV2ZZZ7HZ6X013674</t>
  </si>
  <si>
    <t>NLIS499</t>
  </si>
  <si>
    <t>alarm, immobilaizer</t>
  </si>
  <si>
    <t>gaśnica, 3x drzwi antywłamaniowe,alarm</t>
  </si>
  <si>
    <t>żelbetowe prefabrykowanei monolityczne</t>
  </si>
  <si>
    <t>papa termozgrzewalna</t>
  </si>
  <si>
    <t>Rzeka - 500 m</t>
  </si>
  <si>
    <t>TAK 2021</t>
  </si>
  <si>
    <t>trybuna kokonstrukcja drewniano-stalowa ocynkowana</t>
  </si>
  <si>
    <t>Jezioro - 10 m</t>
  </si>
  <si>
    <t xml:space="preserve">konstrukcja stalowa </t>
  </si>
  <si>
    <t>blacha  stalowa trapezowa</t>
  </si>
  <si>
    <t>Jezioro-10 m</t>
  </si>
  <si>
    <t>Jezioro -8 m</t>
  </si>
  <si>
    <t>drewno klejone pokryte  blachą stalową z rdzeniem termoizolacji. Ściany w części socjalnej  murowane z cegły ceramicznej i wapienno piaskowej.</t>
  </si>
  <si>
    <t>żelbetowe</t>
  </si>
  <si>
    <t xml:space="preserve">TAK </t>
  </si>
  <si>
    <t xml:space="preserve">Rzeka </t>
  </si>
  <si>
    <t>ROCZNY</t>
  </si>
  <si>
    <t>L-k Warm. ul.Przystaniowa</t>
  </si>
  <si>
    <t>Rzeka</t>
  </si>
  <si>
    <t xml:space="preserve">Jezioro  </t>
  </si>
  <si>
    <t xml:space="preserve">Jezioro </t>
  </si>
  <si>
    <t>Rzeka -500m</t>
  </si>
  <si>
    <t xml:space="preserve"> Ściany  konstrukcja  stalowa-rygle ścienne stalowe i płyta warstwowa stalowa oraz  murowane z cegły z rdzeniami żelbetowymi.</t>
  </si>
  <si>
    <t>płyty stalowe  wielowarstwowe z rdzeniem  z termoizolacji</t>
  </si>
  <si>
    <t>Blacha stalowa warstwowa,powlekana  z rdzeniem</t>
  </si>
  <si>
    <t>płyta warstwowa stalowa z rdzeniem  z termoizolacji</t>
  </si>
  <si>
    <t xml:space="preserve">  </t>
  </si>
  <si>
    <t>Rzeka - 70 m</t>
  </si>
  <si>
    <t>Rzeka - 30 m</t>
  </si>
  <si>
    <t>Jezioro - 70 m</t>
  </si>
  <si>
    <t>Aparat SONY DSCV-HX400V Czarny</t>
  </si>
  <si>
    <t>Modernizacja rok 2015</t>
  </si>
  <si>
    <t>RATUSZ</t>
  </si>
  <si>
    <t>Modernizacja  rok 2011</t>
  </si>
  <si>
    <t>Lidzbarski Dom Kultury *</t>
  </si>
  <si>
    <t>* namiot materiałolwy - 3 000 zł</t>
  </si>
  <si>
    <t>scena plenerow - przenośna</t>
  </si>
  <si>
    <t>stalowe</t>
  </si>
  <si>
    <t>drukarka fiskalna Novitus online</t>
  </si>
  <si>
    <t>terminal POS Nori</t>
  </si>
  <si>
    <t>Blackmagic Design ATEM Mini</t>
  </si>
  <si>
    <t>karta rozszerzeń</t>
  </si>
  <si>
    <t xml:space="preserve">SSL 2 + </t>
  </si>
  <si>
    <t>statyw Benro KH-25N</t>
  </si>
  <si>
    <t>drukarka Bixolon SLP-TX400</t>
  </si>
  <si>
    <t>ul. Słowackiego 4, 11-100 Lidzbark Warmiński</t>
  </si>
  <si>
    <t>alarm, rolety antywłamaniowe, dozór agencji ochrony, gaśnice, hydranty, czujniki</t>
  </si>
  <si>
    <t>ul. Plac Młynski 6, 11-100 Lidzbark Warmiński</t>
  </si>
  <si>
    <t>dozór pracowniczy gaśnice, hydranty, czujniki</t>
  </si>
  <si>
    <t>gaśnica proszkowa 9 szt., kraty w Sali komputerowej, kratyw sekretariacie,czujnik ruchu na kotytarzu szkoły oraz w gabinecie dyrektorai sekretariacie,boisko wielofunkcyjne zabezpieczone 2 kamerami oraz rejestratorem sieciowym umieswzczonym w sekretarioacie szkoły</t>
  </si>
  <si>
    <t>ul.Szkolna 2</t>
  </si>
  <si>
    <t>stalowo - ceramiczne</t>
  </si>
  <si>
    <t>średni</t>
  </si>
  <si>
    <t>gaśnica proszkowa 5 sztuk,kraty w pomieszczeniach archiwum</t>
  </si>
  <si>
    <t xml:space="preserve">6. Przedszkole Miejskie nr 5 "Piąteczka" </t>
  </si>
  <si>
    <t>rejestrator sieciowy - wewnątrz budynku</t>
  </si>
  <si>
    <t>8560Z
8520Z
8510Z</t>
  </si>
  <si>
    <t>ochrona EKOTRADE (alarm) dwie kamery, wymagana p[rzepisami liczba gaśnic 24, hydrantów 7</t>
  </si>
  <si>
    <t>strop pod piwnicą, parterem i pietrem, płyty żelbetonowe typu Żerań</t>
  </si>
  <si>
    <t>Moduł pomiarowy puls z klipsem do ucha</t>
  </si>
  <si>
    <t>Radiomagnetofon Blau PunktBB16WH</t>
  </si>
  <si>
    <t>Lokal mieszkalny Administracji Budynków Komunalnych znajduje się przy ul. Wiślanej 1-3 (mieszkanie chronione)</t>
  </si>
  <si>
    <t>Miejski Ośrodek Pomocy Społecznej – umowa użyczenia nr 2/2016</t>
  </si>
  <si>
    <t>1) pomoc społeczna
2) praca biurowa</t>
  </si>
  <si>
    <t>1) Gaśnica proszkowa 2kg ABC/BC – 2 szt 
2) Gaśnica proszkowa 4 kg ABC – 4 szt
3) Gaśnica proszkowa 6 kg ABC – 1 szt
4) Hydrant DN – 25 – 2 szt
5) Alarm – sygnał odbierany przez firmę Ekotrade
6) Kamery na zewnątrz budynku</t>
  </si>
  <si>
    <t>Konstrukcja – stropodach na płytach typu „ŻERAŃ”,
Pokrycie papa termozgrzewalna.</t>
  </si>
  <si>
    <t>Odległość od rzeki Symsarna około 200 metrów.</t>
  </si>
  <si>
    <t>Dobra</t>
  </si>
  <si>
    <t>Brak</t>
  </si>
  <si>
    <t xml:space="preserve">Brak danych dotyczących budowy, wprowadzony do ewidencji dnia 01.01.1992r.  </t>
  </si>
  <si>
    <t>1) gaśnica proszkowa 4 kg ABC – 1 szt
2) hydrant w odległości około 50 metrów od budynku
3) Kamery</t>
  </si>
  <si>
    <t>Zcegła pełna</t>
  </si>
  <si>
    <t>Konstrukcja drewniana – dźwigary drewniane, pokrycie papa termozgrzewalna.</t>
  </si>
  <si>
    <t>Obiekt nie jest wyposażony w instalację piorunochronną</t>
  </si>
  <si>
    <t>Chłodziarka Gorenje R491PW</t>
  </si>
  <si>
    <t>Chłodziarko Zamrażarka BEKO TS 19033ON</t>
  </si>
  <si>
    <t>Drukarka Canon TS705</t>
  </si>
  <si>
    <t>Laptop Lenovo z14 + windows 10PRO+MO</t>
  </si>
  <si>
    <t xml:space="preserve">Telefon komórkowy OPPS A314/64GB </t>
  </si>
  <si>
    <t xml:space="preserve">Telefon komórkowy OPPS A123/32GB </t>
  </si>
  <si>
    <t xml:space="preserve">NIE </t>
  </si>
  <si>
    <t xml:space="preserve">1706-1795, 2013-2015 remont kapitalny </t>
  </si>
  <si>
    <t xml:space="preserve">ul. Ignacego Krasickiego 2, 11-100 Lidzbark Warmiński </t>
  </si>
  <si>
    <t xml:space="preserve">DREWNIANE/ nad piwnica sklepienie murowane </t>
  </si>
  <si>
    <t xml:space="preserve">drewno/ dachówka ceramiczna </t>
  </si>
  <si>
    <t xml:space="preserve">2013-2015 – remont kapitalny </t>
  </si>
  <si>
    <t>bez zastrzeżeń</t>
  </si>
  <si>
    <t xml:space="preserve">częściowo </t>
  </si>
  <si>
    <t xml:space="preserve">Hydranty – 3 szt / Kamery – 4 szt </t>
  </si>
  <si>
    <t>17 062 m2</t>
  </si>
  <si>
    <t>Komputer stacjonarny LENOVO</t>
  </si>
  <si>
    <t>Kamera IR - 4 szt - wewnątrz budynku</t>
  </si>
  <si>
    <t>Switch - wewnątrz budynku</t>
  </si>
  <si>
    <t>Renault</t>
  </si>
  <si>
    <t>Trafic L2H1 PACKCLIM</t>
  </si>
  <si>
    <t>VF1JL000866504456</t>
  </si>
  <si>
    <t>NLI 60YU</t>
  </si>
  <si>
    <t>Samochód osobowy  - przewóz osób niepełnopsrawnych</t>
  </si>
  <si>
    <t>Przyczepka samochodowa</t>
  </si>
  <si>
    <t>TEMARED/9 BOX</t>
  </si>
  <si>
    <t>SWH9T21200B218872</t>
  </si>
  <si>
    <t>NLI 3A28</t>
  </si>
  <si>
    <t>Przyczepka lekka</t>
  </si>
  <si>
    <t>Lampa antydepresyjna</t>
  </si>
  <si>
    <t>Masażer Cpompex</t>
  </si>
  <si>
    <t>Ekspres ciśnieniowy Sie,ems EQ.6 PLUS S500</t>
  </si>
  <si>
    <t>Telewizor Samsung UE43TU7192U</t>
  </si>
  <si>
    <t>Oczyszczacz powietrza UV-C IQ MED HARD</t>
  </si>
  <si>
    <t>O*</t>
  </si>
  <si>
    <t xml:space="preserve">KB </t>
  </si>
  <si>
    <t>ul. Polna 36, 11-100 Lidzbark Warmiński</t>
  </si>
  <si>
    <t>rodzaj wartości (księgowa brutto - KB / odtworzeniowa - O, odtworzeniowa określona przez Klienta - O*</t>
  </si>
  <si>
    <t>O</t>
  </si>
  <si>
    <t>KB</t>
  </si>
  <si>
    <t>suma ubezpieczenia</t>
  </si>
  <si>
    <t>Lipowa 17a Lidzbark Warmiński</t>
  </si>
  <si>
    <t>cegła silikotowa</t>
  </si>
  <si>
    <t>rzeka Łyna 500m</t>
  </si>
  <si>
    <t>termomodernizacja 2009 rok i remont dachu</t>
  </si>
  <si>
    <t>dostateczna</t>
  </si>
  <si>
    <t>1346m2</t>
  </si>
  <si>
    <t>2 oraz podz.1</t>
  </si>
  <si>
    <t>budynki gospodarcze</t>
  </si>
  <si>
    <t>budynek gospodarczy</t>
  </si>
  <si>
    <t>cegła dziurawka</t>
  </si>
  <si>
    <t>deska i papa</t>
  </si>
  <si>
    <t>drukarka 3D</t>
  </si>
  <si>
    <t>laptop - 4 szt</t>
  </si>
  <si>
    <t>tablet - 17 szt</t>
  </si>
  <si>
    <t>do nauki zdalnej</t>
  </si>
  <si>
    <t>TAK 132717, 00 brutto.</t>
  </si>
  <si>
    <t>Administracja samorządowa</t>
  </si>
  <si>
    <t xml:space="preserve">Ośrodek Aktywizacji Zawodowej </t>
  </si>
  <si>
    <t>1910, 1856</t>
  </si>
  <si>
    <t>Wiaty przystankowe - przeszklone (3 szt.)</t>
  </si>
  <si>
    <t>Komunikacja autobusowa</t>
  </si>
  <si>
    <t>Obudowy na odpady komunalne</t>
  </si>
  <si>
    <t>Na kontenery śmieciowe</t>
  </si>
  <si>
    <t>Wiaty śmietnikowe (1szt)</t>
  </si>
  <si>
    <t>Wiaty śmietnikowe (6szt.)</t>
  </si>
  <si>
    <t>Obudowy śmietnikowe</t>
  </si>
  <si>
    <t xml:space="preserve">Budynek gospodarczy </t>
  </si>
  <si>
    <t>Wiata śmietnikowa (2szt.)</t>
  </si>
  <si>
    <t>Infrastruktura uzdrowiskowa</t>
  </si>
  <si>
    <t>Inhalacja w celach zdrowotnych</t>
  </si>
  <si>
    <t>Budynek po byłym Gimnazjun nr 2 (Termomodernizacja)</t>
  </si>
  <si>
    <t>11-100 Lidzbark Warmiński, ul. Świetochowskiego 14</t>
  </si>
  <si>
    <t xml:space="preserve"> drewniane i żelbetowe</t>
  </si>
  <si>
    <t>Dachówka, blacha</t>
  </si>
  <si>
    <t>TAK, wartość instalacji fotowoltaicznej         150 747,99</t>
  </si>
  <si>
    <t>alarm, 2 zamki, instalacja p.poż, oddymianie</t>
  </si>
  <si>
    <t>Konstytucji 3-go Maja 14A/16A,  11-100 Lidzbark Warmiński</t>
  </si>
  <si>
    <t>beton komórkowy i cegła, ocieplone steropianem</t>
  </si>
  <si>
    <t>żelbetonowe</t>
  </si>
  <si>
    <t>blachodachówka</t>
  </si>
  <si>
    <t>ul. Olsztyńska, Bartoszycka, Mławska</t>
  </si>
  <si>
    <t>przeszklone</t>
  </si>
  <si>
    <t>Ul.Wiejska,Kopernika, Kasprowicza</t>
  </si>
  <si>
    <t>cegła klinkerowa</t>
  </si>
  <si>
    <t>ul. Ogrodowa-Targowisko</t>
  </si>
  <si>
    <t>Konstrukcja stalowa</t>
  </si>
  <si>
    <t>Blacha ocynkowana</t>
  </si>
  <si>
    <t>ul. : Spółdzielców, Kościuszki, Kopernika, Astronomów, Wiejska, Lipowa</t>
  </si>
  <si>
    <t>Ul.: Wodna,Grabowskiego, Polna, Poniatowskiego, Warmińska, Kromera,</t>
  </si>
  <si>
    <t>ul. Astronomów 37, ul. Wysokiej Bramy 18</t>
  </si>
  <si>
    <t>ul. Astronomów 22</t>
  </si>
  <si>
    <t>ul. Warmińska 10, Astronomów 27</t>
  </si>
  <si>
    <t>Obręb Łabno działka nr 47/2, 47/14, 47/15, 47/16, 47/17, 47/18, 47/19, 47/20 Lidzbark Warmiński: Obręb 9: 53/4,66/2, 53/3. Obręb 10: dz nr 101, 99/1, 99/2, 86/6, 100, 98, 67/12. Obręb 11: dz. nr 38/30</t>
  </si>
  <si>
    <t>Lidzbark Warmiński, ul. Polna 36</t>
  </si>
  <si>
    <t xml:space="preserve">Ławy fundamentowe żelbetonowe, </t>
  </si>
  <si>
    <t>Dwuspadowy na płytach korytkowych, kryty papą termozgrzewalną</t>
  </si>
  <si>
    <t>Brak zaleceń</t>
  </si>
  <si>
    <t>TAK, data wykonania badań : 09.02.2021r uwagi do instalacji - brak</t>
  </si>
  <si>
    <t>bardzo</t>
  </si>
  <si>
    <t>1181 m2</t>
  </si>
  <si>
    <t>I część czterokondygnacyjna; II część trzykondygnacyjna</t>
  </si>
  <si>
    <t>Fujitsu AiO ESP K557 W10P 4GB (3 zestawy)</t>
  </si>
  <si>
    <t>Fujitsu Esprimo P557/Win10Pi3</t>
  </si>
  <si>
    <t>Fujitsu AiO ESP K557 W10P</t>
  </si>
  <si>
    <t>Fujitsu Celsius W550 W10pi5</t>
  </si>
  <si>
    <t>Fujitsu Monitor 23.8 Display</t>
  </si>
  <si>
    <t>HP Drukarka LaserJet Pro 400 M402dne</t>
  </si>
  <si>
    <t>Centrala telefoniczna Platan Libra</t>
  </si>
  <si>
    <t>Fujitsu All-In-One ESP K558 W10P/i3/8G/SSD256/DVD</t>
  </si>
  <si>
    <t>Kserokopiarka OLIVETTI d-Copia 4023 MF</t>
  </si>
  <si>
    <t>Terminal zbliżeniowy BS-T RF6-TFTiFi(ID)</t>
  </si>
  <si>
    <t>imagePROGRAF TM-300 MFP L36ei</t>
  </si>
  <si>
    <t xml:space="preserve">Komputer Fujitsu AIO Esprimo </t>
  </si>
  <si>
    <t>Komputer HP z440 workstation</t>
  </si>
  <si>
    <t>Monitor AOC 24B1H</t>
  </si>
  <si>
    <t xml:space="preserve">Komputer AIO HP 27 </t>
  </si>
  <si>
    <t>Komputer Dell 7040 SFF i5</t>
  </si>
  <si>
    <t>Monitor HP 24" ZR2440W</t>
  </si>
  <si>
    <t xml:space="preserve">Komputer AIO HP 24 </t>
  </si>
  <si>
    <t>Drukarka HP Laser Jet Pro 400 MFP M428dw</t>
  </si>
  <si>
    <t>Drukarka HP Laser Jet Pro M404n</t>
  </si>
  <si>
    <t>Lenovo V510-14KB/i5</t>
  </si>
  <si>
    <t>Notebook Dell I15-5579221382SA - Win 10 PRO</t>
  </si>
  <si>
    <t>Laptop Inspirion G3 3500</t>
  </si>
  <si>
    <t>Notebook HP 440 G7 i5-2021U/16/16GB</t>
  </si>
  <si>
    <t>Notebook Lenovo V15-ADA 82C7000QPB</t>
  </si>
  <si>
    <t xml:space="preserve">Laptop Lenovo T550 </t>
  </si>
  <si>
    <t>Notebook HP440G7</t>
  </si>
  <si>
    <t>Notebook Lenovo V15-ADA</t>
  </si>
  <si>
    <t>Notebook HP 15s</t>
  </si>
  <si>
    <t>PEUGOT</t>
  </si>
  <si>
    <t>Specjalny, EXPERT TEPPE TRENDY</t>
  </si>
  <si>
    <t>VF3XDRHKHAZ066891</t>
  </si>
  <si>
    <t>NLI39HF</t>
  </si>
  <si>
    <t>specjalny (Straż Miejska)</t>
  </si>
  <si>
    <t>09-02-2011</t>
  </si>
  <si>
    <t>autoalarm</t>
  </si>
  <si>
    <t>URSUS</t>
  </si>
  <si>
    <t>Ciągnik rolniczy/C360</t>
  </si>
  <si>
    <t>NLI69FJ</t>
  </si>
  <si>
    <t>ciagnik rolniczy</t>
  </si>
  <si>
    <t>24-08-1989</t>
  </si>
  <si>
    <t>PRONAR</t>
  </si>
  <si>
    <t>Przyczepa ciężąrowa rolnicza/T653</t>
  </si>
  <si>
    <t>3142A</t>
  </si>
  <si>
    <t>NLIX214</t>
  </si>
  <si>
    <t xml:space="preserve">przyczepa </t>
  </si>
  <si>
    <t>07-09-2007</t>
  </si>
  <si>
    <t>SKODA</t>
  </si>
  <si>
    <t>Roomster 1.2 12V Style/ ROOMSTER 06-10</t>
  </si>
  <si>
    <t>TMBMH25J995006919</t>
  </si>
  <si>
    <t>NLI40CP</t>
  </si>
  <si>
    <t>osobowy</t>
  </si>
  <si>
    <t>08-09-2008</t>
  </si>
  <si>
    <t>immobilliser</t>
  </si>
  <si>
    <t>Transporter T4 TDI/TRANSPORTER T4 TDI 2461CCM-102KM KAT 2.7T 96-03</t>
  </si>
  <si>
    <t>WV1ZZZ70Z3H134864</t>
  </si>
  <si>
    <t>NLI76LC</t>
  </si>
  <si>
    <t>18-06-2003</t>
  </si>
  <si>
    <t xml:space="preserve">Transporter </t>
  </si>
  <si>
    <t>WV1ZZZ7JZ8X020657</t>
  </si>
  <si>
    <t>NLI22TN</t>
  </si>
  <si>
    <t>26-05-2008</t>
  </si>
  <si>
    <t>ZSP NIEWIADÓW</t>
  </si>
  <si>
    <t>Przyczepa ciężarowa</t>
  </si>
  <si>
    <t>SWNB35000J0005549</t>
  </si>
  <si>
    <t>NLI07VV</t>
  </si>
  <si>
    <t>13-08-2019</t>
  </si>
  <si>
    <t>TOYOTA</t>
  </si>
  <si>
    <t>Auris E15UT</t>
  </si>
  <si>
    <t>SB1KV56E30F033294</t>
  </si>
  <si>
    <t>NLI1F54</t>
  </si>
  <si>
    <t>22-01-2008</t>
  </si>
  <si>
    <t>ul.Wysoka Brama  (Hostel), Lidzbark Warmiński</t>
  </si>
  <si>
    <t>p-poż i przeciw kradzieżowe</t>
  </si>
  <si>
    <t xml:space="preserve">Toalety terenowe </t>
  </si>
  <si>
    <t xml:space="preserve">Wiata rekreacyjna </t>
  </si>
  <si>
    <t xml:space="preserve">Plac zabaw           </t>
  </si>
  <si>
    <t>Lidzbark Warm./Łabno</t>
  </si>
  <si>
    <t>plac zabaw</t>
  </si>
  <si>
    <t>04.08.2021</t>
  </si>
  <si>
    <t>14.06.2021</t>
  </si>
  <si>
    <t>12.07.2021</t>
  </si>
  <si>
    <t>06.07.2021</t>
  </si>
  <si>
    <t>29.04.2021</t>
  </si>
  <si>
    <t>12.04.2021</t>
  </si>
  <si>
    <t>21.04.2021</t>
  </si>
  <si>
    <t>23.04.2021</t>
  </si>
  <si>
    <t>mienie od wszystkich ryzyk</t>
  </si>
  <si>
    <t>OC ogólne</t>
  </si>
  <si>
    <t>Zalanie pomieszczenia czytelni wraz z meblami wskutek awarii grzejnika, z którego wyciekła woda</t>
  </si>
  <si>
    <r>
      <t xml:space="preserve">Informacje o szkodach w ostatnich </t>
    </r>
    <r>
      <rPr>
        <b/>
        <sz val="10"/>
        <color indexed="10"/>
        <rFont val="Arial"/>
        <family val="2"/>
      </rPr>
      <t>4 latach</t>
    </r>
  </si>
  <si>
    <t>Uszkodzenie zadaszenia szklanego wiaty rekreacyjnej.</t>
  </si>
  <si>
    <t>Uszkodzenie wiaty śmietnikowej w wyniku aktu wandalizmu przez nieznanych sprawców.</t>
  </si>
  <si>
    <t>Uszkodzenie laptopa wskutek nieszczęśliwego upadku.</t>
  </si>
  <si>
    <t>Uszkodzenie laptopa w domu ucznia.</t>
  </si>
  <si>
    <t>29.03.2021</t>
  </si>
  <si>
    <t>11.07.2021</t>
  </si>
  <si>
    <r>
      <rPr>
        <b/>
        <sz val="10"/>
        <rFont val="Arial"/>
        <family val="2"/>
      </rPr>
      <t xml:space="preserve">REZERWA </t>
    </r>
    <r>
      <rPr>
        <sz val="10"/>
        <rFont val="Arial"/>
        <family val="2"/>
      </rPr>
      <t>Obrażenia ciała doznane w wyniku upadku przez potknięcie o ubytek w krawężniku chodnika.</t>
    </r>
  </si>
  <si>
    <r>
      <t xml:space="preserve">Nadpalenie wiaty śmietnikowej wskutek pożaru odpadów. Wypłata 1471,02 + </t>
    </r>
    <r>
      <rPr>
        <b/>
        <sz val="10"/>
        <rFont val="Arial"/>
        <family val="2"/>
      </rPr>
      <t xml:space="preserve">REZERWA </t>
    </r>
    <r>
      <rPr>
        <sz val="10"/>
        <rFont val="Arial"/>
        <family val="2"/>
      </rPr>
      <t xml:space="preserve">5028,98 </t>
    </r>
  </si>
  <si>
    <t>2 zdarzenia szkodowe, brak danych</t>
  </si>
  <si>
    <t>RAZEM z ostatnich 4 lat</t>
  </si>
  <si>
    <t xml:space="preserve">mienie od ognia i innych zdarzeń </t>
  </si>
  <si>
    <t xml:space="preserve">YUTONG </t>
  </si>
  <si>
    <t>ZK6890BEVG</t>
  </si>
  <si>
    <t>NLI4G02</t>
  </si>
  <si>
    <t>NLI4G01</t>
  </si>
  <si>
    <t>LZYTDGCW0M1014947</t>
  </si>
  <si>
    <t>ZYTDGCW2M1014948</t>
  </si>
  <si>
    <t>autobus elektryczny</t>
  </si>
  <si>
    <t>21-10-2021</t>
  </si>
  <si>
    <t>Kierowanie podstawowymi rodzajami działalności publicznej</t>
  </si>
  <si>
    <t>Działalność rachunkowo-księgowa; doradztwo podatkowe</t>
  </si>
  <si>
    <t>Wychowanie przedszkolne</t>
  </si>
  <si>
    <t>Pomoc społeczna bez zakwaterowania dla osób w podeszłym wieku i osób niepełnosprawnych</t>
  </si>
  <si>
    <t xml:space="preserve">ul. Wodna 9,                                     Lidzbark Warmiński </t>
  </si>
  <si>
    <t xml:space="preserve">ul. Świętochowskiego 14, Lidzbark Warmiński </t>
  </si>
  <si>
    <t xml:space="preserve">ul. I. Krasickiego 2, Lidzbark Warmiński </t>
  </si>
  <si>
    <t>1967 oraz dobudowana nowa część              w 2013 i 2014 roku</t>
  </si>
  <si>
    <t xml:space="preserve"> monitoring, żaluzje  antywłamaniowe</t>
  </si>
  <si>
    <t xml:space="preserve"> monitoring, gaśncia -1 szt.</t>
  </si>
  <si>
    <t>gaśnica 1 szt. monitoring</t>
  </si>
  <si>
    <t>p-poż. - 17 gaśnic, 3 hydranty (1 w budynku i 2 na zewnątrz) ; przeciwkradzieżowe - alarm</t>
  </si>
  <si>
    <t>Tak – 2021</t>
  </si>
  <si>
    <t>Tak 2021</t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</si>
  <si>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</si>
  <si>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>1a. Gmina Miejska Lidzbark Warmiński</t>
  </si>
  <si>
    <t>Środowiskowy Dom Samopomocy, ale na polisie Ubezpieczajacym i Ubezpieczonym ma być Gmina Miejska Lidzbark Warmiński</t>
  </si>
  <si>
    <r>
      <rPr>
        <b/>
        <sz val="10"/>
        <rFont val="Arial"/>
        <family val="2"/>
      </rPr>
      <t>U</t>
    </r>
    <r>
      <rPr>
        <sz val="10"/>
        <rFont val="Arial"/>
        <family val="2"/>
      </rPr>
      <t>szkodzenie infokiosku wskutek wandalizmu.</t>
    </r>
  </si>
  <si>
    <t>dzenie toalety przenośnej (TOI TOI) wskutek dewastacji.</t>
  </si>
  <si>
    <t>06.08.2021</t>
  </si>
  <si>
    <t>Spalenie przenośnej toalety publicznej przez nieznanych sprawców.</t>
  </si>
  <si>
    <t>Uszkodzenie oświetlenia oraz dimmera wskutek krótkotrwałego zaniku prądu</t>
  </si>
  <si>
    <t>Szkodowość na podstawie raportów Ubezpieczycieli na dzień 15.09.2021 i aktulizacja raportu na podstawie wiedzy Zamawiającego na dzień 29.10.2021r.</t>
  </si>
  <si>
    <t>TAK - 127 272,43 ZŁ (KWOTA BRUTTO)</t>
  </si>
  <si>
    <r>
      <t>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Czy w okresie ostatnich 25 lat w zgłaszanych do ubezpieczenia lokalizacjach wystąpiły szkody powodziowe lub podtopienia?</t>
    </r>
  </si>
  <si>
    <t>Jeśli tak, prosimy o podanie informacji, w którym roku nastąpiła powódź/podtopienie, jakie mienie zostało dotknięte szkodą i w jakiej wysokości oraz jakie zostały podjęte działania prewencyjne.</t>
  </si>
  <si>
    <r>
      <t>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Czy wszystkie budynki zgłoszone do ubezpieczenia posiadają pozwolenie na użytkowanie stosownie do aktualnego przeznaczenia?</t>
    </r>
  </si>
  <si>
    <t>Jeśli nie, prosimy o wskazanie budynków nieposiadających takiego pozwolenia wraz z określeniem przyczyny.</t>
  </si>
  <si>
    <r>
      <t>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Czy mienie będące przedmiotem ubezpieczenia jest zabezpieczone w sposób przewidziany obowiązującymi przepisami aktów prawnych w zakresie ochrony przeciwpożarowej?</t>
    </r>
  </si>
  <si>
    <r>
      <t>4.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Czy wszystkie budynki zgłoszone do ubezpieczenia i ich instalacje poddawane są regularnym przeglądom wynikającym z przepisów prawa, co potwierdzone jest każdorazowo pisemnym protokołami?</t>
    </r>
  </si>
  <si>
    <t>Jeśli nie, prosimy o wskazanie budynków niespełniających powyższego warunku wraz z określeniem przyczyny.</t>
  </si>
  <si>
    <r>
      <t>5.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Czy w konstrukcji budynków zgłoszonych do ubezpieczenia znajduje się płyta warstwowa?</t>
    </r>
  </si>
  <si>
    <t>Jeżeli tak, prosimy o informacje co wykonano z płyty warstwowej oraz jaki jest rodzaj wypełnienia.</t>
  </si>
  <si>
    <r>
      <t>6.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Czy do ubezpieczenia zgłoszone zostały budynki nieużytkowane, pustostany?</t>
    </r>
  </si>
  <si>
    <t>Jeśli tak, prosimy o poniższe informacje:</t>
  </si>
  <si>
    <t xml:space="preserve">            - sposób zabezpieczenia przed dostępem osób trzecich (ogrodzenie, dozór itp..)</t>
  </si>
  <si>
    <t xml:space="preserve">            - stan techniczny obiektów i informacje o przeprowadzonych remontach</t>
  </si>
  <si>
    <t xml:space="preserve">            - czy wszystkie media w budynku zostały odłączone</t>
  </si>
  <si>
    <t xml:space="preserve">            - powód wyłączenia z użytkowania</t>
  </si>
  <si>
    <t xml:space="preserve">            - z jaką częstotliwością mienie jest doglądane przez administratora lub zarządcę</t>
  </si>
  <si>
    <t xml:space="preserve">            - czy były szkody na tych obiektach</t>
  </si>
  <si>
    <t xml:space="preserve">           - jakie Ubezpieczony posiada plany w stosunku do tych obiektów</t>
  </si>
  <si>
    <r>
      <t>7.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Czy do ubezpieczenia zgłoszona została infrastruktura mostowa? /</t>
    </r>
    <r>
      <rPr>
        <i/>
        <sz val="10"/>
        <rFont val="Arial"/>
        <family val="2"/>
      </rPr>
      <t>dotyczy jednostki nadrzędnej bądź zarządcy dróg/</t>
    </r>
  </si>
  <si>
    <t>Jeśli tak, prosimy o podanie następujących danych:</t>
  </si>
  <si>
    <t xml:space="preserve">  - jednostkowych wartości obiektów mostowych, lokalizacji, długości obiektów mostowych i przęseł, stanu technicznego i opisu konstrukcji obiektów.</t>
  </si>
  <si>
    <r>
      <t>8.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Czy do ubezpieczenia zgłoszone zostały budowle hydrotechniczne (tj. nabrzeża, mola, tamy, groble, kanały, wały przeciwpowodziowe i mienie na nich się znajdujące)?/dotyczy jednostki nadrzędnej bądź zarządcy dróg/  </t>
    </r>
    <r>
      <rPr>
        <sz val="10"/>
        <rFont val="Arial"/>
        <family val="2"/>
      </rPr>
      <t>pomost  na kapielisku</t>
    </r>
  </si>
  <si>
    <t xml:space="preserve">Jeśli tak, prosimy o ich wykaz z wskazaniem jednostkowych sum ubezpieczenia. </t>
  </si>
  <si>
    <r>
      <t>9.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Czy do ubezpieczenia mienia w zakresie all risk zgłoszone zostały drogi publiczne? /dotyczy jednostki nadrzędnej bądź zarządcy dróg/</t>
    </r>
  </si>
  <si>
    <t>Jeśli tak, prosimy o podanie długości dróg.</t>
  </si>
  <si>
    <r>
      <t>10.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 xml:space="preserve">Czy do ubezpieczenia zgłoszone zostały namioty, hale namiotowe oraz mienie znajdujące się w takich obiektach? </t>
    </r>
  </si>
  <si>
    <t>Jeśli tak, prosimy o wykaz wraz z wartością.</t>
  </si>
  <si>
    <r>
      <t>11.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Czy do ubezpieczenia zgłoszone zostały obiekty użytkowane sezonowo?</t>
    </r>
  </si>
  <si>
    <t>Jeśli tak, prosimy o podanie wykazu oraz sposobu zabezpieczenia przed dostępem osób trzecich poza sezonem użytkowania.</t>
  </si>
  <si>
    <r>
      <t>12.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Czy do ubezpieczenia zgłoszone zostało mienie zabytkowe, zbiory i eksponaty muzealne?</t>
    </r>
  </si>
  <si>
    <r>
      <t>13.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Czy do ubezpieczenia zostały zgłoszone instalacje solarne (kolektory słoneczne) i instalacje fotowoltaiczne?</t>
    </r>
    <r>
      <rPr>
        <sz val="10"/>
        <rFont val="Arial"/>
        <family val="2"/>
      </rPr>
      <t xml:space="preserve"> </t>
    </r>
  </si>
  <si>
    <t>Jeśli tak, prosimy o  podanie SU, lokalizacji, daty montażu, szkodowości, czy są objęte gwarancją, czy są serwisowane. Hala widowiskowo-sportowa 2021 r.</t>
  </si>
  <si>
    <r>
      <t>14.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Czy planowany jest zakup instalacji solarnych lub fotowoltaicznych?</t>
    </r>
  </si>
  <si>
    <r>
      <t>15.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Czy do ubezpieczenia zgłoszone zostały światłowody?</t>
    </r>
  </si>
  <si>
    <r>
      <t>16.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 xml:space="preserve">Czy Ubezpieczony planuje lub jest w trakcie wykonywania remontów, przebudowy lub innych inwestycji o takim charakterze w odniesieniu do posiadanego mienia?  </t>
    </r>
  </si>
  <si>
    <t xml:space="preserve">Jeśli tak, prosimy o wskazanie lokalizacji, w których takie inwestycje trwają lub są planowane. </t>
  </si>
  <si>
    <t>W przypadku remontów dróg prośba o podanie budżetu.</t>
  </si>
  <si>
    <t>Centrum Informacji Turystycznej, Lidzbark Warm. ul.Kolejowa 5</t>
  </si>
  <si>
    <t>Tężnie uzdrowiskowe Lidzbark Warm./Łabno</t>
  </si>
  <si>
    <t>TAK, OSIR LW płyta warstwowa stalowa z rdzeniem  z termoizolacji (Hala widowiskowo-sportowa poz. 26)</t>
  </si>
  <si>
    <t>TAK, przystań kajakowa, pomost drewniany, zjeżdzalnia  OSIR LW (poz. 21-24)</t>
  </si>
  <si>
    <t>Tak - odpowiednio zazanaczone w tabeli z budynkami i budowlami</t>
  </si>
  <si>
    <t>Alarm PPOŻ,Monitoring</t>
  </si>
  <si>
    <t>Budynek jest ujęty w gminnej ewidencji zabytków</t>
  </si>
  <si>
    <t>rok wybudowania obiektu: 1930 r., rok zakończenia budowy polegającej na rewitalizacji obiektu: 2022  r.</t>
  </si>
  <si>
    <t>Instalacja oświetlenia awaryjnego, System Sygnalizacji Pożaru, Instalacja oddymiania, System CCTV, instalacja hydrantowa</t>
  </si>
  <si>
    <t>ul. Kolejowa 5a, 7</t>
  </si>
  <si>
    <t>cegła pełna na zaprawie wapiennej</t>
  </si>
  <si>
    <t>drewniany wielospadowy, pokryte dachówką ceramiczną, płaskie powierzhnie pokryte papą</t>
  </si>
  <si>
    <t>TAK, wartość: 112 161,44 zł, wartość ta wliczona jest do podanej wartości budynku</t>
  </si>
  <si>
    <t>Obiekt po świeżo zakończonej rewitalizacji, przeszedł wymagane próby i kontrole</t>
  </si>
  <si>
    <t>TAK, wykonano w I kwartale 2022 r., brak uwag do instalacji</t>
  </si>
  <si>
    <t>Komputer Dell Vostro 3888MT i-10400 16GB</t>
  </si>
  <si>
    <t>Ekran LED  TV Hitachi`55 + uchwyt</t>
  </si>
  <si>
    <t xml:space="preserve">Kolumna pasywna 6,5′′ 2-drożna do LD Systems MIX 6AG3 </t>
  </si>
  <si>
    <t>Kolumna pasywna 6,5′′ 2-drożna do LD Systems MIX 6AG4</t>
  </si>
  <si>
    <t xml:space="preserve">Cyfrowy wzmacniacz mocy Crown XTI 1002 </t>
  </si>
  <si>
    <t>Analogowy mikser 4 kanałowy DNA MIX 4U</t>
  </si>
  <si>
    <t>Telebim LED SMD P3 Indoor</t>
  </si>
  <si>
    <t>Urządzenie wielofunkcyjne  Xerox C235V_DNI</t>
  </si>
  <si>
    <t>Zestaw oświetlenia Lumipix12UQ</t>
  </si>
  <si>
    <t>komputer Dell C55199Q + mobilny stojak/wózek do telewizora</t>
  </si>
  <si>
    <t>zestaw mikrofonu bezprzewodowego SHURE (QLXD4, QLXD1 D-H-5T/O-MTQG</t>
  </si>
  <si>
    <t>mikrofon dynamiczny SHURE SM7B</t>
  </si>
  <si>
    <t>Austrian Audio CC8 Mikrofon pojemnościowy komplet 3 sztuk</t>
  </si>
  <si>
    <t>Dell Precision 3650MT 550W i</t>
  </si>
  <si>
    <t>Dysk Seagate BarraCuda 3.5 2TB STAT/600</t>
  </si>
  <si>
    <t>Dell I2520D 25inch</t>
  </si>
  <si>
    <t>Seagate Ironwolf CMR 4TB 5900 obr64MB 4 szt</t>
  </si>
  <si>
    <t>Synology NAS RS819</t>
  </si>
  <si>
    <t>Micro Conwerter BiDirect SDI/HDMI 12G + zasilacz</t>
  </si>
  <si>
    <t>BMD ATEM Mini Extreme ISO</t>
  </si>
  <si>
    <t>MikroTik hAO ac 3 router</t>
  </si>
  <si>
    <t>Drukarka Fiskalna HD online</t>
  </si>
  <si>
    <t xml:space="preserve">Elation KL Fresnel 4CW </t>
  </si>
  <si>
    <t xml:space="preserve">Elation KL Fresnel 6CW </t>
  </si>
  <si>
    <t>Canon  Video Charger</t>
  </si>
  <si>
    <t>Canon  XA11</t>
  </si>
  <si>
    <t>Tablet LENOVO</t>
  </si>
  <si>
    <t>Laptop JP 14s-fq0710nd 5CD029FDYY</t>
  </si>
  <si>
    <t>Laptop JP 14s-fq0710nd 5CD039ML6V</t>
  </si>
  <si>
    <t>Laptop JP 14s-fq0710nd 5CD039MLC8</t>
  </si>
  <si>
    <t>Laptop JP 14s-fq0710nd 5CD039MLLF</t>
  </si>
  <si>
    <t>Laptop Fujitsu Lifebook A3510</t>
  </si>
  <si>
    <t>Projektor multimedialny BenQ MH550</t>
  </si>
  <si>
    <t>Duży ekran przenośny Maclean MC-608</t>
  </si>
  <si>
    <t>Wskaźnik laserowy</t>
  </si>
  <si>
    <t>telefon Samsung Galaxy A52s A 528B</t>
  </si>
  <si>
    <t xml:space="preserve">Laptop Dell Vostro 3510 15.6FHD </t>
  </si>
  <si>
    <t>zewnętrzny napęd optyczny</t>
  </si>
  <si>
    <t>CANON  XF 605 kamera</t>
  </si>
  <si>
    <t>ul.Szkolna 3</t>
  </si>
  <si>
    <t xml:space="preserve">lipiec 2021r. brak uwag </t>
  </si>
  <si>
    <t>zadowalający</t>
  </si>
  <si>
    <t>zestaw interakaktywny</t>
  </si>
  <si>
    <t>pralka ELEKTROLUX</t>
  </si>
  <si>
    <t>komputer Lenovo</t>
  </si>
  <si>
    <t>komputer,monitor</t>
  </si>
  <si>
    <t>projektor</t>
  </si>
  <si>
    <t>glośnik MANTA</t>
  </si>
  <si>
    <t>laptop lenovo</t>
  </si>
  <si>
    <t>notebook ASUS</t>
  </si>
  <si>
    <t>DMD</t>
  </si>
  <si>
    <t>płaski, blachodachówka</t>
  </si>
  <si>
    <t>bez zaleceń</t>
  </si>
  <si>
    <t>zła /do wymiany</t>
  </si>
  <si>
    <t>Laptop</t>
  </si>
  <si>
    <t>Okulary VR zestaw</t>
  </si>
  <si>
    <t>Długopisy  3D  4 szt.</t>
  </si>
  <si>
    <t>Smartfloor</t>
  </si>
  <si>
    <t>Empiriusz</t>
  </si>
  <si>
    <t>Kamera cyfrowa</t>
  </si>
  <si>
    <t>konsola</t>
  </si>
  <si>
    <t>Aparta fotograficzny</t>
  </si>
  <si>
    <t>laptopy szt 20</t>
  </si>
  <si>
    <t>laptopy szt 14</t>
  </si>
  <si>
    <t>notebook  - 8 szt</t>
  </si>
  <si>
    <t>laptop - 9 szt</t>
  </si>
  <si>
    <t>drukarka 3 D</t>
  </si>
  <si>
    <t>tak - maj 2022 r.</t>
  </si>
  <si>
    <t>Projektor ultrakrótkoogniskowy ViewSonic</t>
  </si>
  <si>
    <t>Tablica interaktywna ESPRIT SP</t>
  </si>
  <si>
    <t>Komputer All in one NTT J1900</t>
  </si>
  <si>
    <t>Komputer All in One NTT J1900</t>
  </si>
  <si>
    <t>Komputer FIRECOM G550/ 4GB + Windows 10</t>
  </si>
  <si>
    <t>Urządzenie wielofunkcyjne BROTHER DCP J100</t>
  </si>
  <si>
    <t>Monitor interaktywny AVTEK</t>
  </si>
  <si>
    <t>Zestaw interaktywny AVTEK</t>
  </si>
  <si>
    <t>Projektor krótkoogniskowy</t>
  </si>
  <si>
    <t>Tablica interaktywna AVTEK TT-BOARD 80</t>
  </si>
  <si>
    <t>Monitor interaktywny AVTEK Touch Screen S Lite 65c</t>
  </si>
  <si>
    <t>Tablica interaktywna AVTEK TT Board 80</t>
  </si>
  <si>
    <t>Urządzenie wielofunkcyjne BROTHER MFC-L2712DN</t>
  </si>
  <si>
    <t>Monitor interaktywny New Line 65 trutouch</t>
  </si>
  <si>
    <t>Kamera internetowa DUXO</t>
  </si>
  <si>
    <t>Kamera Savio USB FULL HD</t>
  </si>
  <si>
    <t>2019</t>
  </si>
  <si>
    <t>Stacja graficzna</t>
  </si>
  <si>
    <t>Drukarka 3d</t>
  </si>
  <si>
    <t>2022</t>
  </si>
  <si>
    <t>Niszczarka OPUS CS2212</t>
  </si>
  <si>
    <t>Niszczarka OPUS TS2222CD</t>
  </si>
  <si>
    <t>2018</t>
  </si>
  <si>
    <t>Głośnik JBL Charge 3</t>
  </si>
  <si>
    <t>Głośnik Blaupunkt PS 11DB</t>
  </si>
  <si>
    <t>Niszczarka</t>
  </si>
  <si>
    <t>Tablet 10"</t>
  </si>
  <si>
    <t>Tablet na potrzeby pomiarów elektronicznych</t>
  </si>
  <si>
    <t>Laptop z rozszerzoną gwarancją na potrzeby pomiarów elektron.</t>
  </si>
  <si>
    <t>Elektroniczny moduł pomiarowy przewodność mobilnego interfejsu</t>
  </si>
  <si>
    <t>Moduł pomiarowy elektroniczne pomiary PH odparowywanie</t>
  </si>
  <si>
    <t>Laptop ASUS R540 NA-GQ280T 120GB</t>
  </si>
  <si>
    <t>Notebook ASUS</t>
  </si>
  <si>
    <t>Laptop Not HP 250 G6 15,6" 1TB/4GB/W10</t>
  </si>
  <si>
    <t>Notebook HP 15S-FQ1072NW i3-1005G1/4GB DDR4/SSD M.2 512GB/ZINTEG./15,6" FHD MAT/WIN10</t>
  </si>
  <si>
    <t>Notebook Lenovo 81H00FDPB IP5</t>
  </si>
  <si>
    <t>Notebook Asus VIVOBOOK A513EA/BQ2828W</t>
  </si>
  <si>
    <t>Radiomagnetofon Blau PunktBB30BT</t>
  </si>
  <si>
    <t>2021</t>
  </si>
  <si>
    <t>Router D-Link DiR-X1560 AX 1500WIFI6</t>
  </si>
  <si>
    <t>Router Asus Rt-AC1750U</t>
  </si>
  <si>
    <t>Acer</t>
  </si>
  <si>
    <t>Głośniki MANTA SPK95008</t>
  </si>
  <si>
    <t>Smart Watch GPS Xiaomi RedMi Note3</t>
  </si>
  <si>
    <t>Laptop DELL Inspiron 3593 FHD i3-1005G1 4GB 256 SSD /15,6/ W10 z torbą i myszką bezprzewodową</t>
  </si>
  <si>
    <t>Notebook Lenovo S 340-15IWLi3-8145U 8GB DDR4/SSD 256GB/zinteg./15,6" FHD mat dotyk WIN10</t>
  </si>
  <si>
    <t>Zadowalający
Zaleca się wykonanie remontu gzymsów poprzez uzupełnienie ubytków w tynku oraz powłok malarskich</t>
  </si>
  <si>
    <t>1) Ochrona odgromowa – TAK
2) Data wykonania – 28.05.2021 (ważne 5 lat)
3) Brak uwag</t>
  </si>
  <si>
    <t>Zadowalający</t>
  </si>
  <si>
    <t>Pralka Kernau KFWM 6501</t>
  </si>
  <si>
    <t>Komputer AIOASUS V22FAK-BA098R-MSOFFICE</t>
  </si>
  <si>
    <t>Komputer Dell inspiron 5400-6292+MSOffice</t>
  </si>
  <si>
    <t>Komputer HP All-in One HP 200 AIO G4</t>
  </si>
  <si>
    <t>Telefon komórkowy OPPS A123/32GB</t>
  </si>
  <si>
    <t>Młotowiertarka PARKS DE</t>
  </si>
  <si>
    <t>Lampa bakteriobójcza  Aseptor Basic 236 MC</t>
  </si>
  <si>
    <t>Smartwatch „EV05” (21 szt)</t>
  </si>
  <si>
    <t>Osuszacz MEACO 10L  - 2 szt</t>
  </si>
  <si>
    <t xml:space="preserve">Osuszacz SUNCUSTO - 1 szt </t>
  </si>
  <si>
    <t>Obiektyw CANON 18-55-f3,5-5,6</t>
  </si>
  <si>
    <t xml:space="preserve">Aparat CANON EOS 250 D </t>
  </si>
  <si>
    <t xml:space="preserve">Tablet HUWEI medio pad </t>
  </si>
  <si>
    <t>HP Colour laser JETpro M254</t>
  </si>
  <si>
    <t xml:space="preserve">Microfon podwojny krawatowy </t>
  </si>
  <si>
    <t>Projektor EPSON EB -FH06</t>
  </si>
  <si>
    <t>Xzajnik Zelmer ZCK</t>
  </si>
  <si>
    <t>Blender Bosch MSM 6B150</t>
  </si>
  <si>
    <t>Grill elektryczny</t>
  </si>
  <si>
    <t>Klimatyzacja</t>
  </si>
  <si>
    <t>Żelazko Philips</t>
  </si>
  <si>
    <t>Wiertarko – wkrętarka Udar 320 WHP 0300</t>
  </si>
  <si>
    <t>Helicon Ditto Mic Looper mikrofonowy</t>
  </si>
  <si>
    <t>Behringer UMC1820 – Interfejs audio</t>
  </si>
  <si>
    <t>Urządzenie do mycia okien Karcher WV</t>
  </si>
  <si>
    <t>Budynek Gminy Miejskiej w Lidzbarku Warmińskim
ul. Kolejowa 1
11-100 Lidzbark Warmiński</t>
  </si>
  <si>
    <t xml:space="preserve">
</t>
  </si>
  <si>
    <t>1) Gaśnice proszkowe
2) Hydrant DN – 25
3) Alarm – sygnał odbierany przez firmę Ekotrade
4) Kamery na zewnątrz budynku</t>
  </si>
  <si>
    <t>TAK, o wartości 40 000,00 zł; wliczona do wartości budynku</t>
  </si>
  <si>
    <t>KOMPUTER</t>
  </si>
  <si>
    <t>SKANER CANON LIDE 120</t>
  </si>
  <si>
    <t>NAGRYWARKA LG BLUE-RAY</t>
  </si>
  <si>
    <t>ZESTAW KOMPUTEROWY</t>
  </si>
  <si>
    <t>UPS ZASILACZ AWARYJNY POWER WALKER</t>
  </si>
  <si>
    <t>NISZCZARKA HSM SHREADSTAR</t>
  </si>
  <si>
    <t>SERWER FUITSU PRIMERGY</t>
  </si>
  <si>
    <t>KOMPUTER FUITSTU ESP P 556-I3-7100 4GB 500GB WIN10 PRO</t>
  </si>
  <si>
    <t>ZASILACZ UPS VERTIV LIEBERT PSI 100 VA(900W) 230V</t>
  </si>
  <si>
    <t>MONITOR ACER 24" K242 HLBD VGA DVI</t>
  </si>
  <si>
    <t>URZĄDZENIE ZABEZPIECZAJĄCE FORTIGATE 730E</t>
  </si>
  <si>
    <t>KSEROKOPIARKA KONICA MINOLTA BIZHUB C35</t>
  </si>
  <si>
    <t>ZASILACZ AWARYJNY UPS LINEINTER ACTIVE 1000VA</t>
  </si>
  <si>
    <t>KOMPUTER DELL OPTI PLEX 7040 I5-6500T 8GB 10P 256GB SSD KLASA A</t>
  </si>
  <si>
    <t>MONITOR ACER 27"</t>
  </si>
  <si>
    <t>TERMINAL DANYCH PA-20 BATCH GUN (DO INWENTARYZACJI)</t>
  </si>
  <si>
    <t>DRUKARKA BIXOLON ( DO INWENTARYZACJI)</t>
  </si>
  <si>
    <t>LAPTOP HP 840 G2 14" 17 (4GB) 320GB WIN</t>
  </si>
  <si>
    <t>PONIATOWSKIEGO 22,11-100 LIDZBARK WARMIŃSKI ( BIURO CUW)</t>
  </si>
  <si>
    <t>UL.SZKOLNA 2, 11-100 LIDZBARK WARMIŃSKI ( ARCHIWUM CUW)</t>
  </si>
  <si>
    <t>gaśnica proszkowa ABC 2kg 34B, alarm, kraty w oknach, rolety w oknach i grzwiach wejściowych</t>
  </si>
  <si>
    <t>5 540,00 m²</t>
  </si>
  <si>
    <r>
      <t xml:space="preserve">Hala  Widowiskowo-sportowa </t>
    </r>
    <r>
      <rPr>
        <b/>
        <sz val="11"/>
        <rFont val="Arial"/>
        <family val="2"/>
      </rPr>
      <t>+instalacja fotowoltaiczna 132717, 00</t>
    </r>
  </si>
  <si>
    <r>
      <t>Budynek byłego dworca kolejowego w Lidzbarku Warmińskim +</t>
    </r>
    <r>
      <rPr>
        <b/>
        <sz val="11"/>
        <rFont val="Arial"/>
        <family val="2"/>
      </rPr>
      <t>144.975,17 zł instalacja fotowoltaiczna</t>
    </r>
  </si>
  <si>
    <r>
      <t xml:space="preserve">budynek nr 2 + </t>
    </r>
    <r>
      <rPr>
        <b/>
        <sz val="11"/>
        <rFont val="Arial"/>
        <family val="2"/>
      </rPr>
      <t>instalacja fotowoltaiczna o wartości ok. 40 000,00 zł</t>
    </r>
  </si>
  <si>
    <r>
      <t>Zespół Szkolno-Przedszkolny w Lidzbarku Warmińskim + i</t>
    </r>
    <r>
      <rPr>
        <b/>
        <sz val="11"/>
        <rFont val="Arial"/>
        <family val="2"/>
      </rPr>
      <t>nstalacja solarna o wartości 127 272,43 ZŁ</t>
    </r>
  </si>
  <si>
    <t>21-10-2023</t>
  </si>
  <si>
    <t>20-10-2024</t>
  </si>
  <si>
    <t>Tabela nr 2 Informacje dodatkowe do oceny ryzyka</t>
  </si>
  <si>
    <t>Tabela nr 3 - Wykaz budynków i budowli w Gminie Miejskiej Lidzbark Warmiński</t>
  </si>
  <si>
    <t>Tabela nr 4 - Wykaz sprzętu elektronicznego w Gminie Miejskiej Lidzbark Warmiński</t>
  </si>
  <si>
    <t>Tabela nr 5 - Wykaz pojazdów w Gminie Miejskiej Lidzbark Warmiński</t>
  </si>
  <si>
    <t>Tabela nr 6</t>
  </si>
  <si>
    <t>Tabela nr 7 - Szkodowość w Gminie Miejskiej Lidzbark Warmiński</t>
  </si>
  <si>
    <t>Tabela nr 8</t>
  </si>
  <si>
    <t>Wiaty przystankowe - przeszklone (2 szt.)</t>
  </si>
  <si>
    <t>ul. Dąbrowskiego</t>
  </si>
  <si>
    <t>Konstrukcja stalowa, ocynkowana</t>
  </si>
  <si>
    <t>dach wypełniony poliwęglanem komorowym 6 mm</t>
  </si>
  <si>
    <t>Wiaty śmietnikowe (6 szt)</t>
  </si>
  <si>
    <t>Wiata śmietnikowa</t>
  </si>
  <si>
    <t>ul.Kromera</t>
  </si>
  <si>
    <t>ul. Krucza</t>
  </si>
  <si>
    <t>Osłona śmietnikowa</t>
  </si>
  <si>
    <t>ul. Astronomów</t>
  </si>
  <si>
    <r>
      <t xml:space="preserve">Budynek biurowy + </t>
    </r>
    <r>
      <rPr>
        <b/>
        <sz val="11"/>
        <rFont val="Arial"/>
        <family val="2"/>
      </rPr>
      <t>instalacja fotowoltaiczna         150 747,99</t>
    </r>
  </si>
  <si>
    <t>Macierz dyskowa Huawei Dorado 3000 v6</t>
  </si>
  <si>
    <t>Przełącznik sieciowy (Switch Huawei CloudEngine 48 portów)</t>
  </si>
  <si>
    <t>Komputer NTT Business W900M (39 szt.)</t>
  </si>
  <si>
    <t>Monitor 23,8 Philips (39 szt.)</t>
  </si>
  <si>
    <t>Notebook ASUS Expertbook B3402FEA</t>
  </si>
  <si>
    <t>Kia</t>
  </si>
  <si>
    <t>Ceed ED</t>
  </si>
  <si>
    <t>U5YFF52529L094888</t>
  </si>
  <si>
    <t>NLI7H49</t>
  </si>
  <si>
    <t>16-02-2009</t>
  </si>
  <si>
    <t>09.06.2023</t>
  </si>
  <si>
    <t>08.06.2024</t>
  </si>
  <si>
    <t xml:space="preserve">Opel </t>
  </si>
  <si>
    <t>Vivaro</t>
  </si>
  <si>
    <t>W0LJ7BJB69V606843</t>
  </si>
  <si>
    <t>NLI7J16</t>
  </si>
  <si>
    <t>12.10.2023</t>
  </si>
  <si>
    <t>11.10.2024</t>
  </si>
  <si>
    <t>27.11.2008</t>
  </si>
  <si>
    <t xml:space="preserve"> 11-02-2023</t>
  </si>
  <si>
    <t>10-02-2024</t>
  </si>
  <si>
    <t>22-06-2023</t>
  </si>
  <si>
    <t>21-06-2024</t>
  </si>
  <si>
    <t xml:space="preserve"> 22-06-2023</t>
  </si>
  <si>
    <t>09-09-2023</t>
  </si>
  <si>
    <t>08-09-2024</t>
  </si>
  <si>
    <t>30-01-2023</t>
  </si>
  <si>
    <t>29-01-2024</t>
  </si>
  <si>
    <t>09-05-2023</t>
  </si>
  <si>
    <t>08-05-2024</t>
  </si>
  <si>
    <t>25-10-2023</t>
  </si>
  <si>
    <t>24-10-2024</t>
  </si>
  <si>
    <t>31-05-2023</t>
  </si>
  <si>
    <t>30-05-2024</t>
  </si>
  <si>
    <t>alarm, zabezp. p-poż. I przeciw kradzieżowe</t>
  </si>
  <si>
    <t>Ośrodek Aktywizacji Zawodowej ul. Konstyt.3-Maja 14A/16A</t>
  </si>
  <si>
    <t>ul. Ratuszowa 5 (USC), Lidzbark Warmiński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</si>
</sst>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_ ;\-0\ "/>
    <numFmt numFmtId="184" formatCode="[$-415]General"/>
    <numFmt numFmtId="185" formatCode="[$-415]#,##0.00"/>
    <numFmt numFmtId="186" formatCode="_-* #,##0.00\ [$zł-415]_-;\-* #,##0.00\ [$zł-415]_-;_-* &quot;-&quot;??\ [$zł-415]_-;_-@_-"/>
    <numFmt numFmtId="187" formatCode="d&quot;.&quot;mm&quot;.&quot;yyyy"/>
    <numFmt numFmtId="188" formatCode="&quot; &quot;#,##0.00&quot; zł &quot;;&quot;-&quot;#,##0.00&quot; zł &quot;;&quot; -&quot;#&quot; zł &quot;;@&quot; &quot;"/>
    <numFmt numFmtId="189" formatCode="&quot; &quot;#,##0.00&quot; zł &quot;;&quot;-&quot;#,##0.00&quot; zł &quot;;&quot; -&quot;#&quot; zł &quot;;&quot; &quot;@&quot; &quot;"/>
    <numFmt numFmtId="190" formatCode="[$-415]dddd\,\ d\ mmmm\ yyyy"/>
    <numFmt numFmtId="191" formatCode="d/mm/yyyy"/>
    <numFmt numFmtId="192" formatCode="#,##0.00&quot; zł&quot;"/>
    <numFmt numFmtId="193" formatCode="#,##0.00\ &quot;zł&quot;;[Red]#,##0.00\ &quot;zł&quot;"/>
    <numFmt numFmtId="194" formatCode="#,##0.00&quot; zł&quot;;[Red]\-#,##0.00&quot; zł&quot;"/>
    <numFmt numFmtId="195" formatCode="#,##0.000\ &quot;zł&quot;"/>
    <numFmt numFmtId="196" formatCode="#,##0.00&quot; &quot;[$zł-415];[Red]&quot;-&quot;#,##0.00&quot; &quot;[$zł-415]"/>
  </numFmts>
  <fonts count="8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7"/>
      <name val="Times New Roman"/>
      <family val="1"/>
    </font>
    <font>
      <sz val="10"/>
      <name val="MS Gothic"/>
      <family val="3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00000A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4" fontId="5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2" fillId="0" borderId="0">
      <alignment/>
      <protection/>
    </xf>
    <xf numFmtId="184" fontId="6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0" fillId="0" borderId="0" applyFill="0" applyBorder="0" applyAlignment="0" applyProtection="0"/>
    <xf numFmtId="44" fontId="12" fillId="0" borderId="0" applyFont="0" applyFill="0" applyBorder="0" applyAlignment="0" applyProtection="0"/>
    <xf numFmtId="189" fontId="56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170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right"/>
    </xf>
    <xf numFmtId="170" fontId="0" fillId="0" borderId="0" xfId="0" applyNumberFormat="1" applyFont="1" applyFill="1" applyAlignment="1">
      <alignment horizontal="right" vertical="center"/>
    </xf>
    <xf numFmtId="170" fontId="0" fillId="0" borderId="0" xfId="0" applyNumberFormat="1" applyFill="1" applyAlignment="1">
      <alignment/>
    </xf>
    <xf numFmtId="170" fontId="0" fillId="0" borderId="11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170" fontId="0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4" fontId="71" fillId="0" borderId="10" xfId="44" applyFont="1" applyBorder="1" applyAlignment="1">
      <alignment horizontal="center" vertical="center" wrapText="1"/>
      <protection/>
    </xf>
    <xf numFmtId="184" fontId="56" fillId="0" borderId="10" xfId="44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170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170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70" fontId="1" fillId="37" borderId="10" xfId="0" applyNumberFormat="1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 wrapText="1"/>
    </xf>
    <xf numFmtId="170" fontId="13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0" fontId="13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15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170" fontId="0" fillId="38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7" fontId="56" fillId="0" borderId="10" xfId="44" applyNumberFormat="1" applyBorder="1" applyAlignment="1">
      <alignment horizontal="center" vertical="center" wrapText="1"/>
      <protection/>
    </xf>
    <xf numFmtId="187" fontId="71" fillId="0" borderId="10" xfId="44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36" borderId="1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1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64" fillId="0" borderId="10" xfId="59" applyNumberFormat="1" applyBorder="1" applyAlignment="1">
      <alignment horizontal="center" vertical="center" wrapText="1"/>
      <protection/>
    </xf>
    <xf numFmtId="170" fontId="64" fillId="0" borderId="10" xfId="59" applyNumberFormat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170" fontId="64" fillId="0" borderId="10" xfId="59" applyNumberFormat="1" applyFill="1" applyBorder="1" applyAlignment="1">
      <alignment horizontal="right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0" fontId="0" fillId="0" borderId="10" xfId="0" applyNumberFormat="1" applyBorder="1" applyAlignment="1">
      <alignment horizontal="right" vertical="center"/>
    </xf>
    <xf numFmtId="0" fontId="2" fillId="0" borderId="0" xfId="45" applyAlignment="1" applyProtection="1">
      <alignment/>
      <protection/>
    </xf>
    <xf numFmtId="0" fontId="0" fillId="0" borderId="0" xfId="0" applyFont="1" applyAlignment="1">
      <alignment horizontal="left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4" fontId="56" fillId="0" borderId="10" xfId="44" applyFont="1" applyBorder="1" applyAlignment="1">
      <alignment horizontal="center" vertical="center"/>
      <protection/>
    </xf>
    <xf numFmtId="170" fontId="1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/>
    </xf>
    <xf numFmtId="170" fontId="1" fillId="38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/>
    </xf>
    <xf numFmtId="0" fontId="1" fillId="37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64" fillId="0" borderId="10" xfId="59" applyNumberFormat="1" applyBorder="1" applyAlignment="1">
      <alignment horizontal="center" vertical="center" wrapText="1"/>
      <protection/>
    </xf>
    <xf numFmtId="170" fontId="1" fillId="36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right" vertical="center"/>
    </xf>
    <xf numFmtId="170" fontId="0" fillId="0" borderId="0" xfId="0" applyNumberFormat="1" applyFont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170" fontId="0" fillId="0" borderId="10" xfId="0" applyNumberFormat="1" applyFill="1" applyBorder="1" applyAlignment="1">
      <alignment horizontal="right" vertical="center"/>
    </xf>
    <xf numFmtId="170" fontId="74" fillId="0" borderId="10" xfId="0" applyNumberFormat="1" applyFont="1" applyFill="1" applyBorder="1" applyAlignment="1">
      <alignment horizontal="right" vertical="center"/>
    </xf>
    <xf numFmtId="170" fontId="1" fillId="37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70" fontId="18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0" fontId="5" fillId="0" borderId="10" xfId="0" applyNumberFormat="1" applyFont="1" applyFill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93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44" fontId="18" fillId="0" borderId="10" xfId="68" applyFont="1" applyFill="1" applyBorder="1" applyAlignment="1">
      <alignment vertical="center" wrapText="1"/>
    </xf>
    <xf numFmtId="44" fontId="5" fillId="0" borderId="10" xfId="68" applyFont="1" applyFill="1" applyBorder="1" applyAlignment="1">
      <alignment vertical="center" wrapText="1"/>
    </xf>
    <xf numFmtId="175" fontId="18" fillId="0" borderId="10" xfId="0" applyNumberFormat="1" applyFont="1" applyBorder="1" applyAlignment="1">
      <alignment vertical="center" wrapText="1"/>
    </xf>
    <xf numFmtId="170" fontId="5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170" fontId="5" fillId="35" borderId="10" xfId="0" applyNumberFormat="1" applyFont="1" applyFill="1" applyBorder="1" applyAlignment="1">
      <alignment horizontal="center" vertical="center" wrapText="1"/>
    </xf>
    <xf numFmtId="44" fontId="5" fillId="0" borderId="10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170" fontId="18" fillId="0" borderId="0" xfId="0" applyNumberFormat="1" applyFont="1" applyAlignment="1">
      <alignment horizontal="right" wrapText="1"/>
    </xf>
    <xf numFmtId="2" fontId="5" fillId="0" borderId="10" xfId="0" applyNumberFormat="1" applyFont="1" applyBorder="1" applyAlignment="1">
      <alignment vertical="center" wrapText="1"/>
    </xf>
    <xf numFmtId="170" fontId="5" fillId="0" borderId="10" xfId="0" applyNumberFormat="1" applyFont="1" applyBorder="1" applyAlignment="1">
      <alignment horizontal="right" vertical="top" wrapText="1"/>
    </xf>
    <xf numFmtId="175" fontId="5" fillId="0" borderId="14" xfId="0" applyNumberFormat="1" applyFont="1" applyFill="1" applyBorder="1" applyAlignment="1">
      <alignment vertical="center" wrapText="1"/>
    </xf>
    <xf numFmtId="170" fontId="5" fillId="37" borderId="10" xfId="0" applyNumberFormat="1" applyFont="1" applyFill="1" applyBorder="1" applyAlignment="1">
      <alignment horizontal="right" wrapText="1"/>
    </xf>
    <xf numFmtId="0" fontId="18" fillId="0" borderId="10" xfId="0" applyFont="1" applyBorder="1" applyAlignment="1">
      <alignment horizontal="center" wrapText="1"/>
    </xf>
    <xf numFmtId="170" fontId="18" fillId="0" borderId="10" xfId="0" applyNumberFormat="1" applyFont="1" applyBorder="1" applyAlignment="1">
      <alignment horizontal="right" wrapText="1"/>
    </xf>
    <xf numFmtId="175" fontId="5" fillId="0" borderId="10" xfId="0" applyNumberFormat="1" applyFont="1" applyFill="1" applyBorder="1" applyAlignment="1">
      <alignment vertical="center" wrapText="1"/>
    </xf>
    <xf numFmtId="0" fontId="18" fillId="0" borderId="10" xfId="58" applyFont="1" applyBorder="1" applyAlignment="1">
      <alignment vertical="center" wrapText="1"/>
      <protection/>
    </xf>
    <xf numFmtId="0" fontId="18" fillId="0" borderId="10" xfId="58" applyFont="1" applyBorder="1" applyAlignment="1">
      <alignment horizontal="center" vertical="center" wrapText="1"/>
      <protection/>
    </xf>
    <xf numFmtId="2" fontId="18" fillId="0" borderId="10" xfId="58" applyNumberFormat="1" applyFont="1" applyBorder="1" applyAlignment="1">
      <alignment vertical="center" wrapText="1"/>
      <protection/>
    </xf>
    <xf numFmtId="0" fontId="18" fillId="34" borderId="10" xfId="0" applyFont="1" applyFill="1" applyBorder="1" applyAlignment="1">
      <alignment horizontal="left" vertical="center" wrapText="1"/>
    </xf>
    <xf numFmtId="170" fontId="5" fillId="34" borderId="10" xfId="0" applyNumberFormat="1" applyFont="1" applyFill="1" applyBorder="1" applyAlignment="1">
      <alignment horizontal="center" vertical="center" wrapText="1"/>
    </xf>
    <xf numFmtId="170" fontId="18" fillId="34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5" xfId="0" applyFont="1" applyBorder="1" applyAlignment="1">
      <alignment horizontal="left" vertical="center" wrapText="1" indent="4"/>
    </xf>
    <xf numFmtId="0" fontId="0" fillId="0" borderId="16" xfId="0" applyFont="1" applyBorder="1" applyAlignment="1">
      <alignment horizontal="left" vertical="center" wrapText="1" indent="4"/>
    </xf>
    <xf numFmtId="0" fontId="9" fillId="0" borderId="17" xfId="0" applyFont="1" applyBorder="1" applyAlignment="1">
      <alignment horizontal="left" vertical="center" wrapText="1" indent="4"/>
    </xf>
    <xf numFmtId="0" fontId="9" fillId="0" borderId="16" xfId="0" applyFont="1" applyBorder="1" applyAlignment="1">
      <alignment horizontal="left" vertical="center" wrapText="1" indent="4"/>
    </xf>
    <xf numFmtId="0" fontId="9" fillId="0" borderId="16" xfId="0" applyFont="1" applyBorder="1" applyAlignment="1">
      <alignment horizontal="justify" vertical="center"/>
    </xf>
    <xf numFmtId="0" fontId="9" fillId="0" borderId="17" xfId="0" applyFont="1" applyBorder="1" applyAlignment="1">
      <alignment horizontal="justify" vertical="center"/>
    </xf>
    <xf numFmtId="0" fontId="9" fillId="0" borderId="17" xfId="0" applyFont="1" applyBorder="1" applyAlignment="1">
      <alignment horizontal="left" vertical="center" indent="4"/>
    </xf>
    <xf numFmtId="0" fontId="0" fillId="0" borderId="15" xfId="0" applyFont="1" applyBorder="1" applyAlignment="1">
      <alignment horizontal="left" vertical="center" indent="4"/>
    </xf>
    <xf numFmtId="0" fontId="0" fillId="0" borderId="16" xfId="0" applyFont="1" applyBorder="1" applyAlignment="1">
      <alignment horizontal="left" vertical="center" indent="4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86" fontId="72" fillId="0" borderId="10" xfId="68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186" fontId="0" fillId="0" borderId="10" xfId="0" applyNumberFormat="1" applyFont="1" applyBorder="1" applyAlignment="1">
      <alignment vertical="center" wrapText="1"/>
    </xf>
    <xf numFmtId="49" fontId="71" fillId="0" borderId="10" xfId="58" applyNumberFormat="1" applyFont="1" applyBorder="1" applyAlignment="1">
      <alignment horizontal="left"/>
      <protection/>
    </xf>
    <xf numFmtId="186" fontId="71" fillId="0" borderId="10" xfId="58" applyNumberFormat="1" applyFont="1" applyBorder="1" applyAlignment="1">
      <alignment horizontal="right"/>
      <protection/>
    </xf>
    <xf numFmtId="49" fontId="71" fillId="0" borderId="10" xfId="58" applyNumberFormat="1" applyFont="1" applyBorder="1" applyAlignment="1">
      <alignment horizontal="center" vertical="center"/>
      <protection/>
    </xf>
    <xf numFmtId="0" fontId="71" fillId="0" borderId="10" xfId="0" applyFont="1" applyBorder="1" applyAlignment="1">
      <alignment vertical="center" wrapText="1"/>
    </xf>
    <xf numFmtId="186" fontId="71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/>
    </xf>
    <xf numFmtId="186" fontId="0" fillId="0" borderId="10" xfId="42" applyNumberFormat="1" applyFont="1" applyFill="1" applyBorder="1" applyAlignment="1">
      <alignment vertical="center"/>
    </xf>
    <xf numFmtId="186" fontId="0" fillId="0" borderId="10" xfId="68" applyNumberFormat="1" applyFont="1" applyFill="1" applyBorder="1" applyAlignment="1">
      <alignment vertical="center" wrapText="1"/>
    </xf>
    <xf numFmtId="186" fontId="72" fillId="0" borderId="10" xfId="42" applyNumberFormat="1" applyFont="1" applyFill="1" applyBorder="1" applyAlignment="1">
      <alignment/>
    </xf>
    <xf numFmtId="186" fontId="72" fillId="0" borderId="10" xfId="68" applyNumberFormat="1" applyFont="1" applyFill="1" applyBorder="1" applyAlignment="1">
      <alignment horizontal="right"/>
    </xf>
    <xf numFmtId="0" fontId="72" fillId="0" borderId="10" xfId="0" applyFont="1" applyFill="1" applyBorder="1" applyAlignment="1">
      <alignment horizontal="left" vertical="center" wrapText="1"/>
    </xf>
    <xf numFmtId="186" fontId="0" fillId="0" borderId="10" xfId="42" applyNumberFormat="1" applyFont="1" applyFill="1" applyBorder="1" applyAlignment="1">
      <alignment vertical="center" wrapText="1"/>
    </xf>
    <xf numFmtId="186" fontId="0" fillId="0" borderId="10" xfId="68" applyNumberFormat="1" applyFont="1" applyFill="1" applyBorder="1" applyAlignment="1">
      <alignment/>
    </xf>
    <xf numFmtId="186" fontId="72" fillId="0" borderId="10" xfId="68" applyNumberFormat="1" applyFont="1" applyFill="1" applyBorder="1" applyAlignment="1">
      <alignment/>
    </xf>
    <xf numFmtId="186" fontId="72" fillId="0" borderId="10" xfId="42" applyNumberFormat="1" applyFont="1" applyFill="1" applyBorder="1" applyAlignment="1">
      <alignment horizontal="right"/>
    </xf>
    <xf numFmtId="186" fontId="0" fillId="0" borderId="10" xfId="0" applyNumberFormat="1" applyFont="1" applyFill="1" applyBorder="1" applyAlignment="1">
      <alignment vertical="center" wrapText="1"/>
    </xf>
    <xf numFmtId="49" fontId="71" fillId="0" borderId="10" xfId="58" applyNumberFormat="1" applyFont="1" applyFill="1" applyBorder="1" applyAlignment="1">
      <alignment horizontal="left"/>
      <protection/>
    </xf>
    <xf numFmtId="186" fontId="71" fillId="0" borderId="10" xfId="58" applyNumberFormat="1" applyFont="1" applyFill="1" applyBorder="1" applyAlignment="1">
      <alignment horizontal="right"/>
      <protection/>
    </xf>
    <xf numFmtId="49" fontId="71" fillId="0" borderId="10" xfId="58" applyNumberFormat="1" applyFont="1" applyFill="1" applyBorder="1" applyAlignment="1">
      <alignment horizontal="center" vertical="center"/>
      <protection/>
    </xf>
    <xf numFmtId="0" fontId="71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186" fontId="0" fillId="0" borderId="10" xfId="0" applyNumberFormat="1" applyFont="1" applyFill="1" applyBorder="1" applyAlignment="1">
      <alignment horizontal="right" vertical="center" wrapText="1"/>
    </xf>
    <xf numFmtId="186" fontId="71" fillId="0" borderId="10" xfId="0" applyNumberFormat="1" applyFont="1" applyFill="1" applyBorder="1" applyAlignment="1">
      <alignment horizontal="right" vertical="center" wrapText="1"/>
    </xf>
    <xf numFmtId="184" fontId="71" fillId="0" borderId="10" xfId="44" applyFont="1" applyBorder="1" applyAlignment="1">
      <alignment horizontal="left" vertical="center" wrapText="1"/>
      <protection/>
    </xf>
    <xf numFmtId="186" fontId="71" fillId="0" borderId="10" xfId="44" applyNumberFormat="1" applyFont="1" applyBorder="1" applyAlignment="1">
      <alignment vertical="center" wrapText="1"/>
      <protection/>
    </xf>
    <xf numFmtId="186" fontId="0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39" borderId="10" xfId="0" applyFont="1" applyFill="1" applyBorder="1" applyAlignment="1">
      <alignment vertical="center" wrapText="1"/>
    </xf>
    <xf numFmtId="2" fontId="0" fillId="39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39" borderId="1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4" fontId="18" fillId="0" borderId="12" xfId="0" applyNumberFormat="1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4" fontId="18" fillId="0" borderId="10" xfId="0" applyNumberFormat="1" applyFont="1" applyBorder="1" applyAlignment="1">
      <alignment vertical="top"/>
    </xf>
    <xf numFmtId="0" fontId="18" fillId="0" borderId="11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4" fontId="64" fillId="0" borderId="10" xfId="0" applyNumberFormat="1" applyFont="1" applyBorder="1" applyAlignment="1">
      <alignment/>
    </xf>
    <xf numFmtId="0" fontId="24" fillId="0" borderId="10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4" fontId="18" fillId="0" borderId="11" xfId="0" applyNumberFormat="1" applyFont="1" applyBorder="1" applyAlignment="1">
      <alignment vertical="top"/>
    </xf>
    <xf numFmtId="2" fontId="18" fillId="0" borderId="10" xfId="0" applyNumberFormat="1" applyFont="1" applyBorder="1" applyAlignment="1">
      <alignment vertical="top" wrapText="1"/>
    </xf>
    <xf numFmtId="0" fontId="18" fillId="39" borderId="12" xfId="0" applyFont="1" applyFill="1" applyBorder="1" applyAlignment="1">
      <alignment vertical="top" wrapText="1"/>
    </xf>
    <xf numFmtId="4" fontId="18" fillId="39" borderId="12" xfId="0" applyNumberFormat="1" applyFont="1" applyFill="1" applyBorder="1" applyAlignment="1">
      <alignment vertical="top"/>
    </xf>
    <xf numFmtId="0" fontId="18" fillId="39" borderId="10" xfId="0" applyFont="1" applyFill="1" applyBorder="1" applyAlignment="1">
      <alignment vertical="top" wrapText="1"/>
    </xf>
    <xf numFmtId="4" fontId="18" fillId="39" borderId="10" xfId="0" applyNumberFormat="1" applyFont="1" applyFill="1" applyBorder="1" applyAlignment="1">
      <alignment vertical="top"/>
    </xf>
    <xf numFmtId="184" fontId="71" fillId="0" borderId="19" xfId="44" applyFont="1" applyBorder="1" applyAlignment="1">
      <alignment vertical="center" wrapText="1"/>
      <protection/>
    </xf>
    <xf numFmtId="196" fontId="71" fillId="0" borderId="19" xfId="44" applyNumberFormat="1" applyFont="1" applyBorder="1" applyAlignment="1">
      <alignment vertical="center" wrapText="1"/>
      <protection/>
    </xf>
    <xf numFmtId="4" fontId="75" fillId="0" borderId="0" xfId="0" applyNumberFormat="1" applyFont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2" fontId="0" fillId="0" borderId="18" xfId="0" applyNumberFormat="1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196" fontId="71" fillId="0" borderId="20" xfId="0" applyNumberFormat="1" applyFont="1" applyBorder="1" applyAlignment="1">
      <alignment vertical="center" wrapText="1"/>
    </xf>
    <xf numFmtId="0" fontId="71" fillId="0" borderId="19" xfId="0" applyFont="1" applyBorder="1" applyAlignment="1">
      <alignment vertical="center" wrapText="1"/>
    </xf>
    <xf numFmtId="196" fontId="71" fillId="0" borderId="19" xfId="0" applyNumberFormat="1" applyFont="1" applyBorder="1" applyAlignment="1">
      <alignment vertical="center" wrapText="1"/>
    </xf>
    <xf numFmtId="0" fontId="71" fillId="0" borderId="20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4" fontId="76" fillId="0" borderId="22" xfId="0" applyNumberFormat="1" applyFont="1" applyBorder="1" applyAlignment="1">
      <alignment vertical="center" wrapText="1"/>
    </xf>
    <xf numFmtId="4" fontId="76" fillId="0" borderId="10" xfId="0" applyNumberFormat="1" applyFont="1" applyBorder="1" applyAlignment="1">
      <alignment vertical="center" wrapText="1"/>
    </xf>
    <xf numFmtId="2" fontId="0" fillId="0" borderId="12" xfId="0" applyNumberFormat="1" applyFont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70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0" fontId="18" fillId="0" borderId="0" xfId="0" applyNumberFormat="1" applyFont="1" applyAlignment="1">
      <alignment horizontal="right" vertical="center"/>
    </xf>
    <xf numFmtId="0" fontId="18" fillId="38" borderId="10" xfId="0" applyFont="1" applyFill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5" fillId="37" borderId="10" xfId="0" applyFont="1" applyFill="1" applyBorder="1" applyAlignment="1">
      <alignment horizontal="right" vertical="center" wrapText="1"/>
    </xf>
    <xf numFmtId="170" fontId="18" fillId="33" borderId="10" xfId="0" applyNumberFormat="1" applyFont="1" applyFill="1" applyBorder="1" applyAlignment="1">
      <alignment horizontal="center" vertical="center" wrapText="1"/>
    </xf>
    <xf numFmtId="44" fontId="18" fillId="0" borderId="10" xfId="68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84" fontId="77" fillId="0" borderId="10" xfId="44" applyFont="1" applyBorder="1" applyAlignment="1">
      <alignment horizontal="center" vertical="center" wrapText="1"/>
      <protection/>
    </xf>
    <xf numFmtId="184" fontId="77" fillId="0" borderId="10" xfId="44" applyFont="1" applyBorder="1" applyAlignment="1">
      <alignment horizontal="left" vertical="center" wrapText="1"/>
      <protection/>
    </xf>
    <xf numFmtId="185" fontId="77" fillId="0" borderId="10" xfId="44" applyNumberFormat="1" applyFont="1" applyBorder="1" applyAlignment="1">
      <alignment horizontal="right" vertical="center" wrapText="1"/>
      <protection/>
    </xf>
    <xf numFmtId="185" fontId="77" fillId="0" borderId="10" xfId="44" applyNumberFormat="1" applyFont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4" fontId="25" fillId="40" borderId="10" xfId="0" applyNumberFormat="1" applyFont="1" applyFill="1" applyBorder="1" applyAlignment="1">
      <alignment horizontal="right" vertical="center" wrapText="1"/>
    </xf>
    <xf numFmtId="4" fontId="18" fillId="0" borderId="10" xfId="58" applyNumberFormat="1" applyFont="1" applyBorder="1" applyAlignment="1">
      <alignment horizontal="center" vertical="center" wrapText="1"/>
      <protection/>
    </xf>
    <xf numFmtId="44" fontId="5" fillId="37" borderId="10" xfId="68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184" fontId="77" fillId="0" borderId="20" xfId="44" applyFont="1" applyBorder="1" applyAlignment="1">
      <alignment vertical="center" wrapText="1"/>
      <protection/>
    </xf>
    <xf numFmtId="184" fontId="77" fillId="0" borderId="20" xfId="44" applyFont="1" applyBorder="1" applyAlignment="1">
      <alignment horizontal="center" vertical="center" wrapText="1"/>
      <protection/>
    </xf>
    <xf numFmtId="184" fontId="77" fillId="0" borderId="19" xfId="44" applyFont="1" applyBorder="1" applyAlignment="1">
      <alignment vertical="center" wrapText="1"/>
      <protection/>
    </xf>
    <xf numFmtId="0" fontId="18" fillId="0" borderId="0" xfId="0" applyFont="1" applyAlignment="1">
      <alignment horizontal="center" vertical="center" wrapText="1"/>
    </xf>
    <xf numFmtId="170" fontId="18" fillId="0" borderId="0" xfId="0" applyNumberFormat="1" applyFont="1" applyAlignment="1">
      <alignment horizontal="center" vertical="center" wrapText="1"/>
    </xf>
    <xf numFmtId="170" fontId="18" fillId="0" borderId="0" xfId="0" applyNumberFormat="1" applyFont="1" applyAlignment="1">
      <alignment horizontal="right" vertical="center" wrapText="1"/>
    </xf>
    <xf numFmtId="170" fontId="18" fillId="37" borderId="10" xfId="0" applyNumberFormat="1" applyFont="1" applyFill="1" applyBorder="1" applyAlignment="1">
      <alignment horizontal="right" vertical="center" wrapText="1"/>
    </xf>
    <xf numFmtId="170" fontId="18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0" xfId="0" applyFont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170" fontId="18" fillId="33" borderId="10" xfId="0" applyNumberFormat="1" applyFont="1" applyFill="1" applyBorder="1" applyAlignment="1">
      <alignment horizontal="right" vertical="center" wrapText="1"/>
    </xf>
    <xf numFmtId="170" fontId="18" fillId="0" borderId="10" xfId="68" applyNumberFormat="1" applyFont="1" applyFill="1" applyBorder="1" applyAlignment="1">
      <alignment horizontal="right" vertical="center" wrapText="1"/>
    </xf>
    <xf numFmtId="44" fontId="18" fillId="0" borderId="10" xfId="68" applyFont="1" applyFill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170" fontId="18" fillId="0" borderId="10" xfId="0" applyNumberFormat="1" applyFont="1" applyFill="1" applyBorder="1" applyAlignment="1">
      <alignment horizontal="right" vertical="center" wrapText="1"/>
    </xf>
    <xf numFmtId="170" fontId="18" fillId="0" borderId="10" xfId="58" applyNumberFormat="1" applyFont="1" applyBorder="1" applyAlignment="1">
      <alignment horizontal="right" vertical="center" wrapText="1"/>
      <protection/>
    </xf>
    <xf numFmtId="170" fontId="5" fillId="37" borderId="23" xfId="0" applyNumberFormat="1" applyFont="1" applyFill="1" applyBorder="1" applyAlignment="1">
      <alignment horizontal="right" vertical="center" wrapText="1"/>
    </xf>
    <xf numFmtId="184" fontId="77" fillId="0" borderId="10" xfId="44" applyFont="1" applyBorder="1" applyAlignment="1">
      <alignment horizont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center" wrapText="1"/>
    </xf>
    <xf numFmtId="187" fontId="7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0" fontId="78" fillId="0" borderId="10" xfId="0" applyNumberFormat="1" applyFont="1" applyBorder="1" applyAlignment="1">
      <alignment horizontal="right" vertical="center"/>
    </xf>
    <xf numFmtId="175" fontId="0" fillId="0" borderId="13" xfId="58" applyNumberFormat="1" applyFont="1" applyFill="1" applyBorder="1" applyAlignment="1">
      <alignment horizontal="right" vertical="center"/>
      <protection/>
    </xf>
    <xf numFmtId="0" fontId="71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84" fontId="71" fillId="0" borderId="19" xfId="44" applyFont="1" applyBorder="1" applyAlignment="1">
      <alignment horizontal="center" vertical="center" wrapText="1"/>
      <protection/>
    </xf>
    <xf numFmtId="0" fontId="71" fillId="0" borderId="20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39" borderId="12" xfId="0" applyNumberFormat="1" applyFont="1" applyFill="1" applyBorder="1" applyAlignment="1">
      <alignment horizontal="center" vertical="center"/>
    </xf>
    <xf numFmtId="49" fontId="18" fillId="39" borderId="10" xfId="0" applyNumberFormat="1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vertical="center" wrapText="1"/>
    </xf>
    <xf numFmtId="0" fontId="71" fillId="0" borderId="20" xfId="0" applyFont="1" applyFill="1" applyBorder="1" applyAlignment="1">
      <alignment horizontal="center" vertical="center" wrapText="1"/>
    </xf>
    <xf numFmtId="196" fontId="71" fillId="0" borderId="2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0" fontId="79" fillId="0" borderId="10" xfId="44" applyNumberFormat="1" applyFont="1" applyFill="1" applyBorder="1" applyAlignment="1">
      <alignment horizontal="center" vertical="center" wrapText="1"/>
      <protection/>
    </xf>
    <xf numFmtId="0" fontId="18" fillId="33" borderId="12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/>
    </xf>
    <xf numFmtId="170" fontId="77" fillId="0" borderId="10" xfId="0" applyNumberFormat="1" applyFont="1" applyBorder="1" applyAlignment="1">
      <alignment vertical="center" wrapText="1"/>
    </xf>
    <xf numFmtId="170" fontId="0" fillId="0" borderId="10" xfId="0" applyNumberFormat="1" applyBorder="1" applyAlignment="1">
      <alignment/>
    </xf>
    <xf numFmtId="170" fontId="18" fillId="0" borderId="10" xfId="0" applyNumberFormat="1" applyFont="1" applyBorder="1" applyAlignment="1">
      <alignment/>
    </xf>
    <xf numFmtId="195" fontId="18" fillId="0" borderId="10" xfId="0" applyNumberFormat="1" applyFont="1" applyBorder="1" applyAlignment="1">
      <alignment vertical="center" wrapText="1"/>
    </xf>
    <xf numFmtId="0" fontId="0" fillId="41" borderId="0" xfId="0" applyFill="1" applyAlignment="1">
      <alignment vertical="center"/>
    </xf>
    <xf numFmtId="0" fontId="0" fillId="0" borderId="10" xfId="58" applyBorder="1" applyAlignment="1">
      <alignment horizontal="center"/>
      <protection/>
    </xf>
    <xf numFmtId="0" fontId="0" fillId="41" borderId="0" xfId="0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3" fontId="80" fillId="0" borderId="10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58" applyBorder="1" applyAlignment="1">
      <alignment horizontal="center"/>
      <protection/>
    </xf>
    <xf numFmtId="0" fontId="13" fillId="34" borderId="1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 indent="4"/>
    </xf>
    <xf numFmtId="0" fontId="0" fillId="0" borderId="16" xfId="0" applyFont="1" applyBorder="1" applyAlignment="1">
      <alignment horizontal="left" vertical="center" wrapText="1" indent="4"/>
    </xf>
    <xf numFmtId="0" fontId="0" fillId="0" borderId="17" xfId="0" applyFont="1" applyBorder="1" applyAlignment="1">
      <alignment horizontal="left" vertical="center" wrapText="1" indent="4"/>
    </xf>
    <xf numFmtId="0" fontId="5" fillId="34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4" fontId="5" fillId="37" borderId="10" xfId="68" applyFont="1" applyFill="1" applyBorder="1" applyAlignment="1">
      <alignment horizontal="center" vertical="center" wrapText="1"/>
    </xf>
    <xf numFmtId="170" fontId="5" fillId="34" borderId="10" xfId="0" applyNumberFormat="1" applyFont="1" applyFill="1" applyBorder="1" applyAlignment="1">
      <alignment horizontal="righ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170" fontId="1" fillId="36" borderId="10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2" xfId="46"/>
    <cellStyle name="Hiperłącze 3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2 3" xfId="57"/>
    <cellStyle name="Normalny 3" xfId="58"/>
    <cellStyle name="Normalny 4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2 2" xfId="72"/>
    <cellStyle name="Walutowy 2 3" xfId="73"/>
    <cellStyle name="Walutowy 2 4" xfId="74"/>
    <cellStyle name="Walutowy 2 5" xfId="75"/>
    <cellStyle name="Walutowy 3" xfId="76"/>
    <cellStyle name="Walutowy 3 2" xfId="77"/>
    <cellStyle name="Walutowy 4" xfId="78"/>
    <cellStyle name="Walutowy 5" xfId="79"/>
    <cellStyle name="Zły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28"/>
  <sheetViews>
    <sheetView tabSelected="1" view="pageBreakPreview" zoomScale="90" zoomScaleNormal="90" zoomScaleSheetLayoutView="90" zoomScalePageLayoutView="0" workbookViewId="0" topLeftCell="A1">
      <selection activeCell="M14" sqref="M14"/>
    </sheetView>
  </sheetViews>
  <sheetFormatPr defaultColWidth="9.140625" defaultRowHeight="12.75"/>
  <cols>
    <col min="1" max="1" width="5.421875" style="0" customWidth="1"/>
    <col min="2" max="2" width="31.28125" style="0" customWidth="1"/>
    <col min="3" max="3" width="25.8515625" style="0" customWidth="1"/>
    <col min="4" max="4" width="12.7109375" style="27" customWidth="1"/>
    <col min="5" max="5" width="17.421875" style="37" customWidth="1"/>
    <col min="6" max="6" width="34.00390625" style="27" customWidth="1"/>
    <col min="7" max="7" width="13.140625" style="0" customWidth="1"/>
    <col min="8" max="8" width="14.421875" style="27" customWidth="1"/>
    <col min="9" max="9" width="17.8515625" style="72" customWidth="1"/>
  </cols>
  <sheetData>
    <row r="7" spans="1:7" ht="12.75">
      <c r="A7" s="13" t="s">
        <v>47</v>
      </c>
      <c r="G7" s="30"/>
    </row>
    <row r="8" ht="9" customHeight="1"/>
    <row r="9" spans="1:9" ht="98.25" customHeight="1">
      <c r="A9" s="43" t="s">
        <v>2</v>
      </c>
      <c r="B9" s="43" t="s">
        <v>3</v>
      </c>
      <c r="C9" s="43" t="s">
        <v>80</v>
      </c>
      <c r="D9" s="43" t="s">
        <v>4</v>
      </c>
      <c r="E9" s="54" t="s">
        <v>103</v>
      </c>
      <c r="F9" s="54" t="s">
        <v>22</v>
      </c>
      <c r="G9" s="54" t="s">
        <v>5</v>
      </c>
      <c r="H9" s="54" t="s">
        <v>21</v>
      </c>
      <c r="I9" s="55" t="s">
        <v>23</v>
      </c>
    </row>
    <row r="10" spans="1:9" ht="12.75">
      <c r="A10" s="43"/>
      <c r="B10" s="363" t="s">
        <v>48</v>
      </c>
      <c r="C10" s="363"/>
      <c r="D10" s="44">
        <v>510743500</v>
      </c>
      <c r="E10" s="31"/>
      <c r="F10" s="32"/>
      <c r="G10" s="56"/>
      <c r="H10" s="56"/>
      <c r="I10" s="57"/>
    </row>
    <row r="11" spans="1:9" ht="32.25" customHeight="1">
      <c r="A11" s="96">
        <v>1</v>
      </c>
      <c r="B11" s="119" t="s">
        <v>48</v>
      </c>
      <c r="C11" s="119" t="s">
        <v>850</v>
      </c>
      <c r="D11" s="44" t="s">
        <v>81</v>
      </c>
      <c r="E11" s="120" t="s">
        <v>102</v>
      </c>
      <c r="F11" s="95" t="s">
        <v>845</v>
      </c>
      <c r="G11" s="121">
        <v>72</v>
      </c>
      <c r="H11" s="121"/>
      <c r="I11" s="122"/>
    </row>
    <row r="12" spans="1:9" s="6" customFormat="1" ht="35.25" customHeight="1">
      <c r="A12" s="121">
        <v>2</v>
      </c>
      <c r="B12" s="119" t="s">
        <v>49</v>
      </c>
      <c r="C12" s="95" t="s">
        <v>82</v>
      </c>
      <c r="D12" s="123">
        <v>365875537</v>
      </c>
      <c r="E12" s="96" t="s">
        <v>107</v>
      </c>
      <c r="F12" s="95" t="s">
        <v>846</v>
      </c>
      <c r="G12" s="121">
        <v>10</v>
      </c>
      <c r="H12" s="121" t="s">
        <v>148</v>
      </c>
      <c r="I12" s="124">
        <v>1280115</v>
      </c>
    </row>
    <row r="13" spans="1:9" s="6" customFormat="1" ht="36" customHeight="1">
      <c r="A13" s="96">
        <v>3</v>
      </c>
      <c r="B13" s="119" t="s">
        <v>50</v>
      </c>
      <c r="C13" s="95" t="s">
        <v>83</v>
      </c>
      <c r="D13" s="125" t="s">
        <v>76</v>
      </c>
      <c r="E13" s="95" t="s">
        <v>100</v>
      </c>
      <c r="F13" s="95" t="s">
        <v>101</v>
      </c>
      <c r="G13" s="121">
        <v>20</v>
      </c>
      <c r="H13" s="121"/>
      <c r="I13" s="121">
        <v>2172000</v>
      </c>
    </row>
    <row r="14" spans="1:9" s="6" customFormat="1" ht="39.75" customHeight="1">
      <c r="A14" s="121">
        <v>4</v>
      </c>
      <c r="B14" s="119" t="s">
        <v>51</v>
      </c>
      <c r="C14" s="95" t="s">
        <v>84</v>
      </c>
      <c r="D14" s="126" t="s">
        <v>75</v>
      </c>
      <c r="E14" s="120" t="s">
        <v>90</v>
      </c>
      <c r="F14" s="120" t="s">
        <v>91</v>
      </c>
      <c r="G14" s="121"/>
      <c r="H14" s="121"/>
      <c r="I14" s="122"/>
    </row>
    <row r="15" spans="1:9" s="6" customFormat="1" ht="29.25" customHeight="1">
      <c r="A15" s="96">
        <v>5</v>
      </c>
      <c r="B15" s="119" t="s">
        <v>52</v>
      </c>
      <c r="C15" s="95" t="s">
        <v>85</v>
      </c>
      <c r="D15" s="125" t="s">
        <v>73</v>
      </c>
      <c r="E15" s="127" t="s">
        <v>98</v>
      </c>
      <c r="F15" s="127" t="s">
        <v>99</v>
      </c>
      <c r="G15" s="121">
        <v>18</v>
      </c>
      <c r="H15" s="121"/>
      <c r="I15" s="122">
        <v>1400000</v>
      </c>
    </row>
    <row r="16" spans="1:9" s="6" customFormat="1" ht="27.75" customHeight="1">
      <c r="A16" s="121">
        <v>6</v>
      </c>
      <c r="B16" s="119" t="s">
        <v>53</v>
      </c>
      <c r="C16" s="95" t="s">
        <v>849</v>
      </c>
      <c r="D16" s="126" t="s">
        <v>77</v>
      </c>
      <c r="E16" s="120" t="s">
        <v>97</v>
      </c>
      <c r="F16" s="127" t="s">
        <v>847</v>
      </c>
      <c r="G16" s="121">
        <v>14</v>
      </c>
      <c r="H16" s="121">
        <v>76</v>
      </c>
      <c r="I16" s="122">
        <v>99000</v>
      </c>
    </row>
    <row r="17" spans="1:9" s="3" customFormat="1" ht="32.25" customHeight="1">
      <c r="A17" s="96">
        <v>7</v>
      </c>
      <c r="B17" s="119" t="s">
        <v>54</v>
      </c>
      <c r="C17" s="95" t="s">
        <v>86</v>
      </c>
      <c r="D17" s="126" t="s">
        <v>78</v>
      </c>
      <c r="E17" s="120" t="s">
        <v>95</v>
      </c>
      <c r="F17" s="120" t="s">
        <v>96</v>
      </c>
      <c r="G17" s="121">
        <v>45</v>
      </c>
      <c r="H17" s="121">
        <v>330</v>
      </c>
      <c r="I17" s="122"/>
    </row>
    <row r="18" spans="1:9" ht="36" customHeight="1">
      <c r="A18" s="121">
        <v>8</v>
      </c>
      <c r="B18" s="119" t="s">
        <v>55</v>
      </c>
      <c r="C18" s="95" t="s">
        <v>87</v>
      </c>
      <c r="D18" s="44" t="s">
        <v>79</v>
      </c>
      <c r="E18" s="120" t="s">
        <v>95</v>
      </c>
      <c r="F18" s="120" t="s">
        <v>96</v>
      </c>
      <c r="G18" s="121">
        <v>57</v>
      </c>
      <c r="H18" s="121">
        <v>560</v>
      </c>
      <c r="I18" s="122"/>
    </row>
    <row r="19" spans="1:9" s="3" customFormat="1" ht="39" customHeight="1">
      <c r="A19" s="96">
        <v>9</v>
      </c>
      <c r="B19" s="119" t="s">
        <v>56</v>
      </c>
      <c r="C19" s="95" t="s">
        <v>88</v>
      </c>
      <c r="D19" s="128">
        <v>280226543</v>
      </c>
      <c r="E19" s="95" t="s">
        <v>615</v>
      </c>
      <c r="F19" s="95" t="s">
        <v>94</v>
      </c>
      <c r="G19" s="121">
        <v>61</v>
      </c>
      <c r="H19" s="121">
        <v>488</v>
      </c>
      <c r="I19" s="122"/>
    </row>
    <row r="20" spans="1:9" s="3" customFormat="1" ht="38.25" customHeight="1">
      <c r="A20" s="96">
        <v>10</v>
      </c>
      <c r="B20" s="119" t="s">
        <v>57</v>
      </c>
      <c r="C20" s="95" t="s">
        <v>89</v>
      </c>
      <c r="D20" s="44" t="s">
        <v>416</v>
      </c>
      <c r="E20" s="96" t="s">
        <v>92</v>
      </c>
      <c r="F20" s="95" t="s">
        <v>93</v>
      </c>
      <c r="G20" s="121">
        <v>46</v>
      </c>
      <c r="H20" s="121"/>
      <c r="I20" s="124">
        <v>22059403.21</v>
      </c>
    </row>
    <row r="21" spans="1:9" s="3" customFormat="1" ht="50.25" customHeight="1">
      <c r="A21" s="121">
        <v>11</v>
      </c>
      <c r="B21" s="119" t="s">
        <v>58</v>
      </c>
      <c r="C21" s="95" t="s">
        <v>851</v>
      </c>
      <c r="D21" s="129" t="s">
        <v>74</v>
      </c>
      <c r="E21" s="127" t="s">
        <v>458</v>
      </c>
      <c r="F21" s="120" t="s">
        <v>91</v>
      </c>
      <c r="G21" s="121">
        <v>5</v>
      </c>
      <c r="H21" s="121"/>
      <c r="I21" s="245">
        <v>463612.05</v>
      </c>
    </row>
    <row r="22" spans="1:9" s="3" customFormat="1" ht="42.75" customHeight="1">
      <c r="A22" s="121">
        <v>12</v>
      </c>
      <c r="B22" s="119" t="s">
        <v>108</v>
      </c>
      <c r="C22" s="119" t="s">
        <v>459</v>
      </c>
      <c r="D22" s="119">
        <v>385141268</v>
      </c>
      <c r="E22" s="119" t="s">
        <v>485</v>
      </c>
      <c r="F22" s="127" t="s">
        <v>848</v>
      </c>
      <c r="G22" s="121">
        <v>9</v>
      </c>
      <c r="H22" s="121"/>
      <c r="I22" s="122">
        <v>802570</v>
      </c>
    </row>
    <row r="23" spans="2:6" ht="12.75">
      <c r="B23" s="58"/>
      <c r="C23" s="41"/>
      <c r="D23" s="42"/>
      <c r="E23" s="40"/>
      <c r="F23" s="38"/>
    </row>
    <row r="24" ht="12.75">
      <c r="B24" s="219"/>
    </row>
    <row r="25" spans="2:6" ht="12.75">
      <c r="B25" s="89"/>
      <c r="C25" s="91"/>
      <c r="D25" s="92"/>
      <c r="F25" s="39"/>
    </row>
    <row r="26" spans="2:6" ht="12.75">
      <c r="B26" s="89"/>
      <c r="F26" s="38"/>
    </row>
    <row r="27" spans="2:6" ht="12.75">
      <c r="B27" s="5"/>
      <c r="F27" s="39"/>
    </row>
    <row r="28" ht="12.75">
      <c r="F28" s="38"/>
    </row>
  </sheetData>
  <sheetProtection/>
  <mergeCells count="1">
    <mergeCell ref="B10:C10"/>
  </mergeCells>
  <printOptions horizontalCentered="1"/>
  <pageMargins left="0.3937007874015748" right="0.3937007874015748" top="0.5905511811023623" bottom="0.1968503937007874" header="0.5118110236220472" footer="0.511811023622047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5"/>
  <sheetViews>
    <sheetView zoomScale="90" zoomScaleNormal="90" zoomScalePageLayoutView="0" workbookViewId="0" topLeftCell="A1">
      <selection activeCell="H19" sqref="H19"/>
    </sheetView>
  </sheetViews>
  <sheetFormatPr defaultColWidth="9.140625" defaultRowHeight="12.75"/>
  <cols>
    <col min="1" max="1" width="86.7109375" style="5" customWidth="1"/>
    <col min="2" max="2" width="26.7109375" style="5" customWidth="1"/>
  </cols>
  <sheetData>
    <row r="1" spans="1:2" ht="14.25">
      <c r="A1" s="173"/>
      <c r="B1" s="173"/>
    </row>
    <row r="2" spans="1:2" ht="14.25">
      <c r="A2" s="173"/>
      <c r="B2" s="173"/>
    </row>
    <row r="3" spans="1:2" ht="14.25">
      <c r="A3" s="173"/>
      <c r="B3" s="173"/>
    </row>
    <row r="4" spans="1:2" ht="14.25">
      <c r="A4" s="173"/>
      <c r="B4" s="173"/>
    </row>
    <row r="5" spans="1:2" ht="14.25">
      <c r="A5" s="173"/>
      <c r="B5" s="173"/>
    </row>
    <row r="6" spans="1:2" ht="14.25">
      <c r="A6" s="173"/>
      <c r="B6" s="173"/>
    </row>
    <row r="7" spans="1:2" ht="15">
      <c r="A7" s="336" t="s">
        <v>1095</v>
      </c>
      <c r="B7" s="173"/>
    </row>
    <row r="8" spans="1:2" ht="15" thickBot="1">
      <c r="A8" s="173"/>
      <c r="B8" s="173"/>
    </row>
    <row r="9" spans="1:2" ht="25.5">
      <c r="A9" s="174" t="s">
        <v>869</v>
      </c>
      <c r="B9" s="368" t="s">
        <v>141</v>
      </c>
    </row>
    <row r="10" spans="1:2" ht="12.75">
      <c r="A10" s="175"/>
      <c r="B10" s="365"/>
    </row>
    <row r="11" spans="1:2" ht="39" thickBot="1">
      <c r="A11" s="176" t="s">
        <v>870</v>
      </c>
      <c r="B11" s="366"/>
    </row>
    <row r="12" spans="1:2" ht="25.5">
      <c r="A12" s="175" t="s">
        <v>871</v>
      </c>
      <c r="B12" s="368" t="s">
        <v>140</v>
      </c>
    </row>
    <row r="13" spans="1:2" ht="12.75">
      <c r="A13" s="175"/>
      <c r="B13" s="365"/>
    </row>
    <row r="14" spans="1:2" ht="26.25" thickBot="1">
      <c r="A14" s="177" t="s">
        <v>872</v>
      </c>
      <c r="B14" s="366"/>
    </row>
    <row r="15" spans="1:2" ht="12.75">
      <c r="A15" s="369" t="s">
        <v>873</v>
      </c>
      <c r="B15" s="368" t="s">
        <v>140</v>
      </c>
    </row>
    <row r="16" spans="1:2" ht="12.75">
      <c r="A16" s="370"/>
      <c r="B16" s="365"/>
    </row>
    <row r="17" spans="1:2" ht="13.5" thickBot="1">
      <c r="A17" s="371"/>
      <c r="B17" s="366"/>
    </row>
    <row r="18" spans="1:2" ht="38.25">
      <c r="A18" s="174" t="s">
        <v>874</v>
      </c>
      <c r="B18" s="368" t="s">
        <v>140</v>
      </c>
    </row>
    <row r="19" spans="1:2" ht="12.75">
      <c r="A19" s="175"/>
      <c r="B19" s="365"/>
    </row>
    <row r="20" spans="1:2" ht="26.25" thickBot="1">
      <c r="A20" s="176" t="s">
        <v>875</v>
      </c>
      <c r="B20" s="366"/>
    </row>
    <row r="21" spans="1:2" ht="25.5">
      <c r="A21" s="175" t="s">
        <v>876</v>
      </c>
      <c r="B21" s="368" t="s">
        <v>908</v>
      </c>
    </row>
    <row r="22" spans="1:2" ht="12.75">
      <c r="A22" s="175"/>
      <c r="B22" s="365"/>
    </row>
    <row r="23" spans="1:2" ht="26.25" thickBot="1">
      <c r="A23" s="177" t="s">
        <v>877</v>
      </c>
      <c r="B23" s="366"/>
    </row>
    <row r="24" spans="1:2" ht="12.75">
      <c r="A24" s="174" t="s">
        <v>878</v>
      </c>
      <c r="B24" s="364" t="s">
        <v>141</v>
      </c>
    </row>
    <row r="25" spans="1:2" ht="12.75">
      <c r="A25" s="175"/>
      <c r="B25" s="365"/>
    </row>
    <row r="26" spans="1:2" ht="12.75">
      <c r="A26" s="177" t="s">
        <v>879</v>
      </c>
      <c r="B26" s="365"/>
    </row>
    <row r="27" spans="1:2" ht="12.75">
      <c r="A27" s="178" t="s">
        <v>880</v>
      </c>
      <c r="B27" s="365"/>
    </row>
    <row r="28" spans="1:2" ht="12.75">
      <c r="A28" s="178" t="s">
        <v>881</v>
      </c>
      <c r="B28" s="365"/>
    </row>
    <row r="29" spans="1:2" ht="12.75">
      <c r="A29" s="178" t="s">
        <v>882</v>
      </c>
      <c r="B29" s="365"/>
    </row>
    <row r="30" spans="1:2" ht="12.75">
      <c r="A30" s="178" t="s">
        <v>883</v>
      </c>
      <c r="B30" s="365"/>
    </row>
    <row r="31" spans="1:2" ht="12.75">
      <c r="A31" s="178" t="s">
        <v>884</v>
      </c>
      <c r="B31" s="365"/>
    </row>
    <row r="32" spans="1:2" ht="12.75">
      <c r="A32" s="178" t="s">
        <v>885</v>
      </c>
      <c r="B32" s="365"/>
    </row>
    <row r="33" spans="1:2" ht="13.5" thickBot="1">
      <c r="A33" s="179" t="s">
        <v>886</v>
      </c>
      <c r="B33" s="365"/>
    </row>
    <row r="34" spans="1:2" ht="25.5">
      <c r="A34" s="175" t="s">
        <v>887</v>
      </c>
      <c r="B34" s="364" t="s">
        <v>141</v>
      </c>
    </row>
    <row r="35" spans="1:2" ht="12.75">
      <c r="A35" s="175"/>
      <c r="B35" s="365"/>
    </row>
    <row r="36" spans="1:2" ht="12.75">
      <c r="A36" s="177" t="s">
        <v>888</v>
      </c>
      <c r="B36" s="365"/>
    </row>
    <row r="37" spans="1:2" ht="26.25" thickBot="1">
      <c r="A37" s="177" t="s">
        <v>889</v>
      </c>
      <c r="B37" s="365"/>
    </row>
    <row r="38" spans="1:2" ht="38.25">
      <c r="A38" s="174" t="s">
        <v>890</v>
      </c>
      <c r="B38" s="364" t="s">
        <v>909</v>
      </c>
    </row>
    <row r="39" spans="1:2" ht="12.75">
      <c r="A39" s="175"/>
      <c r="B39" s="365"/>
    </row>
    <row r="40" spans="1:2" ht="13.5" thickBot="1">
      <c r="A40" s="176" t="s">
        <v>891</v>
      </c>
      <c r="B40" s="365"/>
    </row>
    <row r="41" spans="1:2" ht="25.5">
      <c r="A41" s="174" t="s">
        <v>892</v>
      </c>
      <c r="B41" s="364" t="s">
        <v>141</v>
      </c>
    </row>
    <row r="42" spans="1:2" ht="12.75">
      <c r="A42" s="175"/>
      <c r="B42" s="365"/>
    </row>
    <row r="43" spans="1:2" ht="13.5" thickBot="1">
      <c r="A43" s="176" t="s">
        <v>893</v>
      </c>
      <c r="B43" s="365"/>
    </row>
    <row r="44" spans="1:2" ht="25.5">
      <c r="A44" s="174" t="s">
        <v>894</v>
      </c>
      <c r="B44" s="368" t="s">
        <v>141</v>
      </c>
    </row>
    <row r="45" spans="1:2" ht="12.75">
      <c r="A45" s="175"/>
      <c r="B45" s="365"/>
    </row>
    <row r="46" spans="1:2" ht="13.5" thickBot="1">
      <c r="A46" s="180" t="s">
        <v>895</v>
      </c>
      <c r="B46" s="366"/>
    </row>
    <row r="47" spans="1:2" ht="12.75">
      <c r="A47" s="174" t="s">
        <v>896</v>
      </c>
      <c r="B47" s="368" t="s">
        <v>141</v>
      </c>
    </row>
    <row r="48" spans="1:2" ht="12.75">
      <c r="A48" s="175"/>
      <c r="B48" s="365"/>
    </row>
    <row r="49" spans="1:2" ht="26.25" thickBot="1">
      <c r="A49" s="176" t="s">
        <v>897</v>
      </c>
      <c r="B49" s="366"/>
    </row>
    <row r="50" spans="1:2" ht="12.75">
      <c r="A50" s="181" t="s">
        <v>898</v>
      </c>
      <c r="B50" s="368" t="s">
        <v>141</v>
      </c>
    </row>
    <row r="51" spans="1:2" ht="12.75">
      <c r="A51" s="182"/>
      <c r="B51" s="365"/>
    </row>
    <row r="52" spans="1:2" ht="13.5" thickBot="1">
      <c r="A52" s="180" t="s">
        <v>895</v>
      </c>
      <c r="B52" s="366"/>
    </row>
    <row r="53" spans="1:2" ht="25.5">
      <c r="A53" s="174" t="s">
        <v>899</v>
      </c>
      <c r="B53" s="368" t="s">
        <v>910</v>
      </c>
    </row>
    <row r="54" spans="1:2" ht="12.75">
      <c r="A54" s="175"/>
      <c r="B54" s="365"/>
    </row>
    <row r="55" spans="1:2" ht="26.25" thickBot="1">
      <c r="A55" s="176" t="s">
        <v>900</v>
      </c>
      <c r="B55" s="366"/>
    </row>
    <row r="56" spans="1:2" ht="12.75" customHeight="1">
      <c r="A56" s="369" t="s">
        <v>901</v>
      </c>
      <c r="B56" s="368" t="s">
        <v>141</v>
      </c>
    </row>
    <row r="57" spans="1:2" ht="12.75">
      <c r="A57" s="370"/>
      <c r="B57" s="365"/>
    </row>
    <row r="58" spans="1:2" ht="13.5" thickBot="1">
      <c r="A58" s="371"/>
      <c r="B58" s="366"/>
    </row>
    <row r="59" spans="1:2" ht="12.75">
      <c r="A59" s="369" t="s">
        <v>902</v>
      </c>
      <c r="B59" s="368" t="s">
        <v>141</v>
      </c>
    </row>
    <row r="60" spans="1:2" ht="12.75">
      <c r="A60" s="370"/>
      <c r="B60" s="365"/>
    </row>
    <row r="61" spans="1:2" ht="13.5" thickBot="1">
      <c r="A61" s="371"/>
      <c r="B61" s="366"/>
    </row>
    <row r="62" spans="1:2" ht="25.5">
      <c r="A62" s="174" t="s">
        <v>903</v>
      </c>
      <c r="B62" s="364" t="s">
        <v>141</v>
      </c>
    </row>
    <row r="63" spans="1:2" ht="12.75">
      <c r="A63" s="175"/>
      <c r="B63" s="365"/>
    </row>
    <row r="64" spans="1:2" ht="25.5">
      <c r="A64" s="177" t="s">
        <v>904</v>
      </c>
      <c r="B64" s="365"/>
    </row>
    <row r="65" spans="1:2" ht="13.5" thickBot="1">
      <c r="A65" s="176" t="s">
        <v>905</v>
      </c>
      <c r="B65" s="366"/>
    </row>
    <row r="66" spans="1:2" ht="12.75">
      <c r="A66" s="183"/>
      <c r="B66" s="183"/>
    </row>
    <row r="67" spans="1:2" ht="12.75">
      <c r="A67" s="183"/>
      <c r="B67" s="183"/>
    </row>
    <row r="68" spans="1:2" ht="14.25">
      <c r="A68" s="367"/>
      <c r="B68" s="367"/>
    </row>
    <row r="69" spans="1:2" ht="14.25">
      <c r="A69" s="173"/>
      <c r="B69" s="173"/>
    </row>
    <row r="70" spans="1:2" ht="14.25">
      <c r="A70" s="367"/>
      <c r="B70" s="367"/>
    </row>
    <row r="71" spans="1:2" ht="14.25">
      <c r="A71" s="173"/>
      <c r="B71" s="173"/>
    </row>
    <row r="72" spans="1:2" ht="14.25">
      <c r="A72" s="367"/>
      <c r="B72" s="367"/>
    </row>
    <row r="73" spans="1:2" ht="14.25">
      <c r="A73" s="173"/>
      <c r="B73" s="173"/>
    </row>
    <row r="74" spans="1:2" ht="14.25">
      <c r="A74" s="173"/>
      <c r="B74" s="173"/>
    </row>
    <row r="75" spans="1:2" ht="12.75">
      <c r="A75" s="184"/>
      <c r="B75" s="184"/>
    </row>
    <row r="76" spans="1:2" ht="12.75">
      <c r="A76" s="183"/>
      <c r="B76" s="185"/>
    </row>
    <row r="77" spans="1:2" ht="12.75">
      <c r="A77" s="183"/>
      <c r="B77" s="183"/>
    </row>
    <row r="78" spans="1:2" ht="12.75">
      <c r="A78"/>
      <c r="B78"/>
    </row>
    <row r="79" spans="1:2" ht="12.75">
      <c r="A79" s="183"/>
      <c r="B79" s="183"/>
    </row>
    <row r="80" spans="1:2" ht="12.75">
      <c r="A80" s="183"/>
      <c r="B80" s="183"/>
    </row>
    <row r="81" spans="1:2" ht="12.75">
      <c r="A81" s="183"/>
      <c r="B81" s="183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</sheetData>
  <sheetProtection/>
  <mergeCells count="22">
    <mergeCell ref="B9:B11"/>
    <mergeCell ref="B12:B14"/>
    <mergeCell ref="A15:A17"/>
    <mergeCell ref="B15:B17"/>
    <mergeCell ref="B18:B20"/>
    <mergeCell ref="B21:B23"/>
    <mergeCell ref="B24:B33"/>
    <mergeCell ref="B34:B37"/>
    <mergeCell ref="B38:B40"/>
    <mergeCell ref="B41:B43"/>
    <mergeCell ref="B44:B46"/>
    <mergeCell ref="B47:B49"/>
    <mergeCell ref="B62:B65"/>
    <mergeCell ref="A68:B68"/>
    <mergeCell ref="A70:B70"/>
    <mergeCell ref="A72:B72"/>
    <mergeCell ref="B50:B52"/>
    <mergeCell ref="B53:B55"/>
    <mergeCell ref="A56:A58"/>
    <mergeCell ref="B56:B58"/>
    <mergeCell ref="A59:A61"/>
    <mergeCell ref="B59:B6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AG106"/>
  <sheetViews>
    <sheetView view="pageBreakPreview" zoomScale="60" zoomScaleNormal="70" workbookViewId="0" topLeftCell="A16">
      <selection activeCell="J24" sqref="J24"/>
    </sheetView>
  </sheetViews>
  <sheetFormatPr defaultColWidth="9.140625" defaultRowHeight="12.75"/>
  <cols>
    <col min="1" max="1" width="4.28125" style="300" customWidth="1"/>
    <col min="2" max="2" width="28.7109375" style="290" customWidth="1"/>
    <col min="3" max="3" width="14.140625" style="290" customWidth="1"/>
    <col min="4" max="6" width="13.421875" style="291" customWidth="1"/>
    <col min="7" max="7" width="13.28125" style="290" customWidth="1"/>
    <col min="8" max="8" width="22.57421875" style="292" customWidth="1"/>
    <col min="9" max="9" width="22.57421875" style="291" customWidth="1"/>
    <col min="10" max="10" width="28.7109375" style="290" customWidth="1"/>
    <col min="11" max="11" width="35.140625" style="290" customWidth="1"/>
    <col min="12" max="12" width="14.00390625" style="290" customWidth="1"/>
    <col min="13" max="13" width="16.140625" style="290" customWidth="1"/>
    <col min="14" max="17" width="18.8515625" style="290" customWidth="1"/>
    <col min="18" max="18" width="19.7109375" style="290" customWidth="1"/>
    <col min="19" max="22" width="14.00390625" style="290" customWidth="1"/>
    <col min="23" max="28" width="16.7109375" style="290" customWidth="1"/>
    <col min="29" max="29" width="11.28125" style="290" customWidth="1"/>
    <col min="30" max="30" width="10.8515625" style="290" customWidth="1"/>
    <col min="31" max="32" width="11.28125" style="290" customWidth="1"/>
    <col min="33" max="16384" width="9.140625" style="290" customWidth="1"/>
  </cols>
  <sheetData>
    <row r="7" spans="1:9" s="261" customFormat="1" ht="15">
      <c r="A7" s="260" t="s">
        <v>1096</v>
      </c>
      <c r="D7" s="262"/>
      <c r="E7" s="262"/>
      <c r="F7" s="262"/>
      <c r="G7" s="263"/>
      <c r="H7" s="264"/>
      <c r="I7" s="262"/>
    </row>
    <row r="8" spans="1:32" ht="62.25" customHeight="1">
      <c r="A8" s="379" t="s">
        <v>24</v>
      </c>
      <c r="B8" s="372" t="s">
        <v>25</v>
      </c>
      <c r="C8" s="372" t="s">
        <v>26</v>
      </c>
      <c r="D8" s="372" t="s">
        <v>27</v>
      </c>
      <c r="E8" s="372" t="s">
        <v>104</v>
      </c>
      <c r="F8" s="372" t="s">
        <v>28</v>
      </c>
      <c r="G8" s="372" t="s">
        <v>29</v>
      </c>
      <c r="H8" s="375" t="s">
        <v>673</v>
      </c>
      <c r="I8" s="380" t="s">
        <v>670</v>
      </c>
      <c r="J8" s="372" t="s">
        <v>486</v>
      </c>
      <c r="K8" s="372" t="s">
        <v>6</v>
      </c>
      <c r="L8" s="372" t="s">
        <v>30</v>
      </c>
      <c r="M8" s="372"/>
      <c r="N8" s="372"/>
      <c r="O8" s="372" t="s">
        <v>535</v>
      </c>
      <c r="P8" s="372" t="s">
        <v>536</v>
      </c>
      <c r="Q8" s="372" t="s">
        <v>537</v>
      </c>
      <c r="R8" s="372" t="s">
        <v>538</v>
      </c>
      <c r="S8" s="372" t="s">
        <v>539</v>
      </c>
      <c r="T8" s="372" t="s">
        <v>540</v>
      </c>
      <c r="U8" s="372" t="s">
        <v>541</v>
      </c>
      <c r="V8" s="372" t="s">
        <v>542</v>
      </c>
      <c r="W8" s="372" t="s">
        <v>44</v>
      </c>
      <c r="X8" s="372"/>
      <c r="Y8" s="372"/>
      <c r="Z8" s="372"/>
      <c r="AA8" s="372"/>
      <c r="AB8" s="372"/>
      <c r="AC8" s="372" t="s">
        <v>31</v>
      </c>
      <c r="AD8" s="372" t="s">
        <v>32</v>
      </c>
      <c r="AE8" s="372" t="s">
        <v>33</v>
      </c>
      <c r="AF8" s="372" t="s">
        <v>34</v>
      </c>
    </row>
    <row r="9" spans="1:32" ht="62.25" customHeight="1">
      <c r="A9" s="379"/>
      <c r="B9" s="372"/>
      <c r="C9" s="372"/>
      <c r="D9" s="372"/>
      <c r="E9" s="372"/>
      <c r="F9" s="372"/>
      <c r="G9" s="372"/>
      <c r="H9" s="375"/>
      <c r="I9" s="380"/>
      <c r="J9" s="372"/>
      <c r="K9" s="372"/>
      <c r="L9" s="258" t="s">
        <v>35</v>
      </c>
      <c r="M9" s="258" t="s">
        <v>36</v>
      </c>
      <c r="N9" s="258" t="s">
        <v>37</v>
      </c>
      <c r="O9" s="372"/>
      <c r="P9" s="372"/>
      <c r="Q9" s="372"/>
      <c r="R9" s="372"/>
      <c r="S9" s="372"/>
      <c r="T9" s="372"/>
      <c r="U9" s="372"/>
      <c r="V9" s="372"/>
      <c r="W9" s="258" t="s">
        <v>38</v>
      </c>
      <c r="X9" s="258" t="s">
        <v>39</v>
      </c>
      <c r="Y9" s="258" t="s">
        <v>40</v>
      </c>
      <c r="Z9" s="258" t="s">
        <v>41</v>
      </c>
      <c r="AA9" s="258" t="s">
        <v>42</v>
      </c>
      <c r="AB9" s="258" t="s">
        <v>43</v>
      </c>
      <c r="AC9" s="372"/>
      <c r="AD9" s="372"/>
      <c r="AE9" s="372"/>
      <c r="AF9" s="372"/>
    </row>
    <row r="10" spans="1:32" ht="13.5" customHeight="1">
      <c r="A10" s="373" t="s">
        <v>59</v>
      </c>
      <c r="B10" s="373"/>
      <c r="C10" s="373"/>
      <c r="D10" s="373"/>
      <c r="E10" s="373"/>
      <c r="F10" s="373"/>
      <c r="G10" s="265"/>
      <c r="H10" s="293"/>
      <c r="I10" s="294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</row>
    <row r="11" spans="1:32" s="173" customFormat="1" ht="99.75">
      <c r="A11" s="88">
        <v>1</v>
      </c>
      <c r="B11" s="88" t="s">
        <v>1112</v>
      </c>
      <c r="C11" s="88" t="s">
        <v>690</v>
      </c>
      <c r="D11" s="88" t="s">
        <v>140</v>
      </c>
      <c r="E11" s="88" t="s">
        <v>141</v>
      </c>
      <c r="F11" s="88" t="s">
        <v>140</v>
      </c>
      <c r="G11" s="88">
        <v>1930</v>
      </c>
      <c r="H11" s="302">
        <f>4567561.3+150747.99</f>
        <v>4718309.29</v>
      </c>
      <c r="I11" s="267" t="s">
        <v>856</v>
      </c>
      <c r="J11" s="267" t="s">
        <v>856</v>
      </c>
      <c r="K11" s="88" t="s">
        <v>705</v>
      </c>
      <c r="L11" s="88" t="s">
        <v>384</v>
      </c>
      <c r="M11" s="88" t="s">
        <v>706</v>
      </c>
      <c r="N11" s="88" t="s">
        <v>707</v>
      </c>
      <c r="O11" s="88" t="s">
        <v>272</v>
      </c>
      <c r="P11" s="88" t="s">
        <v>272</v>
      </c>
      <c r="Q11" s="88" t="s">
        <v>708</v>
      </c>
      <c r="R11" s="340"/>
      <c r="S11" s="270"/>
      <c r="T11" s="88" t="s">
        <v>271</v>
      </c>
      <c r="U11" s="88" t="s">
        <v>730</v>
      </c>
      <c r="V11" s="88" t="s">
        <v>731</v>
      </c>
      <c r="W11" s="88" t="s">
        <v>163</v>
      </c>
      <c r="X11" s="88" t="s">
        <v>158</v>
      </c>
      <c r="Y11" s="88" t="s">
        <v>158</v>
      </c>
      <c r="Z11" s="88" t="s">
        <v>163</v>
      </c>
      <c r="AA11" s="88" t="s">
        <v>145</v>
      </c>
      <c r="AB11" s="88" t="s">
        <v>732</v>
      </c>
      <c r="AC11" s="268" t="s">
        <v>733</v>
      </c>
      <c r="AD11" s="88" t="s">
        <v>734</v>
      </c>
      <c r="AE11" s="268" t="s">
        <v>271</v>
      </c>
      <c r="AF11" s="88" t="s">
        <v>272</v>
      </c>
    </row>
    <row r="12" spans="1:32" s="173" customFormat="1" ht="71.25">
      <c r="A12" s="88">
        <v>2</v>
      </c>
      <c r="B12" s="88" t="s">
        <v>691</v>
      </c>
      <c r="C12" s="88" t="s">
        <v>690</v>
      </c>
      <c r="D12" s="88" t="s">
        <v>140</v>
      </c>
      <c r="E12" s="88" t="s">
        <v>141</v>
      </c>
      <c r="F12" s="88" t="s">
        <v>140</v>
      </c>
      <c r="G12" s="88" t="s">
        <v>692</v>
      </c>
      <c r="H12" s="302">
        <v>1794839.88</v>
      </c>
      <c r="I12" s="267" t="s">
        <v>709</v>
      </c>
      <c r="J12" s="267" t="s">
        <v>709</v>
      </c>
      <c r="K12" s="164" t="s">
        <v>710</v>
      </c>
      <c r="L12" s="88" t="s">
        <v>711</v>
      </c>
      <c r="M12" s="88" t="s">
        <v>712</v>
      </c>
      <c r="N12" s="88" t="s">
        <v>713</v>
      </c>
      <c r="O12" s="88"/>
      <c r="P12" s="88"/>
      <c r="Q12" s="88"/>
      <c r="R12" s="341"/>
      <c r="S12" s="130"/>
      <c r="T12" s="130"/>
      <c r="U12" s="130"/>
      <c r="V12" s="130"/>
      <c r="W12" s="88" t="s">
        <v>158</v>
      </c>
      <c r="X12" s="88" t="s">
        <v>454</v>
      </c>
      <c r="Y12" s="88" t="s">
        <v>158</v>
      </c>
      <c r="Z12" s="88" t="s">
        <v>158</v>
      </c>
      <c r="AA12" s="88" t="s">
        <v>145</v>
      </c>
      <c r="AB12" s="88" t="s">
        <v>158</v>
      </c>
      <c r="AC12" s="268">
        <v>282.44</v>
      </c>
      <c r="AD12" s="88"/>
      <c r="AE12" s="268"/>
      <c r="AF12" s="268"/>
    </row>
    <row r="13" spans="1:32" s="173" customFormat="1" ht="28.5">
      <c r="A13" s="88">
        <v>3</v>
      </c>
      <c r="B13" s="88" t="s">
        <v>693</v>
      </c>
      <c r="C13" s="88" t="s">
        <v>694</v>
      </c>
      <c r="D13" s="88" t="s">
        <v>140</v>
      </c>
      <c r="E13" s="88" t="s">
        <v>141</v>
      </c>
      <c r="F13" s="88" t="s">
        <v>141</v>
      </c>
      <c r="G13" s="88">
        <v>2016</v>
      </c>
      <c r="H13" s="302">
        <v>13468.5</v>
      </c>
      <c r="I13" s="88"/>
      <c r="J13" s="88"/>
      <c r="K13" s="88" t="s">
        <v>714</v>
      </c>
      <c r="L13" s="88" t="s">
        <v>715</v>
      </c>
      <c r="M13" s="88"/>
      <c r="N13" s="88"/>
      <c r="O13" s="88"/>
      <c r="P13" s="88"/>
      <c r="Q13" s="88"/>
      <c r="R13" s="341"/>
      <c r="S13" s="130"/>
      <c r="T13" s="130"/>
      <c r="U13" s="130"/>
      <c r="V13" s="130"/>
      <c r="W13" s="88"/>
      <c r="X13" s="88"/>
      <c r="Y13" s="88"/>
      <c r="Z13" s="88"/>
      <c r="AA13" s="88"/>
      <c r="AB13" s="88"/>
      <c r="AC13" s="268"/>
      <c r="AD13" s="268"/>
      <c r="AE13" s="268"/>
      <c r="AF13" s="268"/>
    </row>
    <row r="14" spans="1:32" s="173" customFormat="1" ht="56.25" customHeight="1">
      <c r="A14" s="88">
        <v>4</v>
      </c>
      <c r="B14" s="88" t="s">
        <v>1102</v>
      </c>
      <c r="C14" s="88" t="s">
        <v>694</v>
      </c>
      <c r="D14" s="88" t="s">
        <v>140</v>
      </c>
      <c r="E14" s="88" t="s">
        <v>141</v>
      </c>
      <c r="F14" s="88" t="s">
        <v>141</v>
      </c>
      <c r="G14" s="88">
        <v>2021</v>
      </c>
      <c r="H14" s="302">
        <v>18819</v>
      </c>
      <c r="I14" s="88"/>
      <c r="J14" s="88"/>
      <c r="K14" s="88" t="s">
        <v>1103</v>
      </c>
      <c r="L14" s="88" t="s">
        <v>1104</v>
      </c>
      <c r="M14" s="88"/>
      <c r="N14" s="88" t="s">
        <v>1105</v>
      </c>
      <c r="O14" s="88"/>
      <c r="P14" s="88"/>
      <c r="Q14" s="88"/>
      <c r="R14" s="341"/>
      <c r="S14" s="130"/>
      <c r="T14" s="130"/>
      <c r="U14" s="130"/>
      <c r="V14" s="130"/>
      <c r="W14" s="88"/>
      <c r="X14" s="88"/>
      <c r="Y14" s="88"/>
      <c r="Z14" s="88"/>
      <c r="AA14" s="88"/>
      <c r="AB14" s="88"/>
      <c r="AC14" s="268"/>
      <c r="AD14" s="268"/>
      <c r="AE14" s="268"/>
      <c r="AF14" s="268"/>
    </row>
    <row r="15" spans="1:32" s="173" customFormat="1" ht="28.5">
      <c r="A15" s="88">
        <v>5</v>
      </c>
      <c r="B15" s="88" t="s">
        <v>695</v>
      </c>
      <c r="C15" s="88" t="s">
        <v>696</v>
      </c>
      <c r="D15" s="88" t="s">
        <v>140</v>
      </c>
      <c r="E15" s="88" t="s">
        <v>141</v>
      </c>
      <c r="F15" s="88" t="s">
        <v>141</v>
      </c>
      <c r="G15" s="88">
        <v>2016</v>
      </c>
      <c r="H15" s="302">
        <v>148629.55</v>
      </c>
      <c r="I15" s="88"/>
      <c r="J15" s="88"/>
      <c r="K15" s="88" t="s">
        <v>716</v>
      </c>
      <c r="L15" s="88" t="s">
        <v>717</v>
      </c>
      <c r="M15" s="88"/>
      <c r="N15" s="88"/>
      <c r="O15" s="88"/>
      <c r="P15" s="88"/>
      <c r="Q15" s="88"/>
      <c r="R15" s="341"/>
      <c r="S15" s="130"/>
      <c r="T15" s="130"/>
      <c r="U15" s="130"/>
      <c r="V15" s="130"/>
      <c r="W15" s="88"/>
      <c r="X15" s="88"/>
      <c r="Y15" s="88"/>
      <c r="Z15" s="88"/>
      <c r="AA15" s="88"/>
      <c r="AB15" s="88"/>
      <c r="AC15" s="268"/>
      <c r="AD15" s="268"/>
      <c r="AE15" s="268"/>
      <c r="AF15" s="268"/>
    </row>
    <row r="16" spans="1:32" s="173" customFormat="1" ht="36.75" customHeight="1">
      <c r="A16" s="88">
        <v>6</v>
      </c>
      <c r="B16" s="88" t="s">
        <v>697</v>
      </c>
      <c r="C16" s="88" t="s">
        <v>696</v>
      </c>
      <c r="D16" s="88"/>
      <c r="E16" s="88"/>
      <c r="F16" s="88" t="s">
        <v>141</v>
      </c>
      <c r="G16" s="88">
        <v>2016</v>
      </c>
      <c r="H16" s="302">
        <v>44996.95</v>
      </c>
      <c r="I16" s="88"/>
      <c r="J16" s="88"/>
      <c r="K16" s="88" t="s">
        <v>718</v>
      </c>
      <c r="L16" s="88" t="s">
        <v>719</v>
      </c>
      <c r="M16" s="88"/>
      <c r="N16" s="88" t="s">
        <v>720</v>
      </c>
      <c r="O16" s="88"/>
      <c r="P16" s="88"/>
      <c r="Q16" s="88"/>
      <c r="R16" s="341"/>
      <c r="S16" s="130"/>
      <c r="T16" s="130"/>
      <c r="U16" s="130"/>
      <c r="V16" s="130"/>
      <c r="W16" s="88"/>
      <c r="X16" s="88" t="s">
        <v>163</v>
      </c>
      <c r="Y16" s="88" t="s">
        <v>163</v>
      </c>
      <c r="Z16" s="88" t="s">
        <v>163</v>
      </c>
      <c r="AA16" s="88" t="s">
        <v>163</v>
      </c>
      <c r="AB16" s="88" t="s">
        <v>163</v>
      </c>
      <c r="AC16" s="268"/>
      <c r="AD16" s="268"/>
      <c r="AE16" s="268" t="s">
        <v>271</v>
      </c>
      <c r="AF16" s="88" t="s">
        <v>272</v>
      </c>
    </row>
    <row r="17" spans="1:32" s="173" customFormat="1" ht="42.75">
      <c r="A17" s="88">
        <v>7</v>
      </c>
      <c r="B17" s="88" t="s">
        <v>698</v>
      </c>
      <c r="C17" s="88" t="s">
        <v>696</v>
      </c>
      <c r="D17" s="88" t="s">
        <v>140</v>
      </c>
      <c r="E17" s="88" t="s">
        <v>141</v>
      </c>
      <c r="F17" s="88" t="s">
        <v>141</v>
      </c>
      <c r="G17" s="88">
        <v>2017</v>
      </c>
      <c r="H17" s="302">
        <v>206476.78</v>
      </c>
      <c r="I17" s="88"/>
      <c r="J17" s="88"/>
      <c r="K17" s="88" t="s">
        <v>721</v>
      </c>
      <c r="L17" s="88" t="s">
        <v>719</v>
      </c>
      <c r="M17" s="88"/>
      <c r="N17" s="88" t="s">
        <v>720</v>
      </c>
      <c r="O17" s="88"/>
      <c r="P17" s="88"/>
      <c r="Q17" s="88"/>
      <c r="R17" s="341"/>
      <c r="S17" s="130"/>
      <c r="T17" s="130"/>
      <c r="U17" s="130"/>
      <c r="V17" s="130"/>
      <c r="W17" s="88"/>
      <c r="X17" s="88"/>
      <c r="Y17" s="88"/>
      <c r="Z17" s="88"/>
      <c r="AA17" s="88"/>
      <c r="AB17" s="88"/>
      <c r="AC17" s="268"/>
      <c r="AD17" s="268"/>
      <c r="AE17" s="268"/>
      <c r="AF17" s="268"/>
    </row>
    <row r="18" spans="1:32" s="173" customFormat="1" ht="42.75">
      <c r="A18" s="88">
        <v>8</v>
      </c>
      <c r="B18" s="88" t="s">
        <v>1106</v>
      </c>
      <c r="C18" s="88" t="s">
        <v>696</v>
      </c>
      <c r="D18" s="88" t="s">
        <v>140</v>
      </c>
      <c r="E18" s="88" t="s">
        <v>141</v>
      </c>
      <c r="F18" s="88" t="s">
        <v>141</v>
      </c>
      <c r="G18" s="88">
        <v>2018</v>
      </c>
      <c r="H18" s="302">
        <v>238489.8</v>
      </c>
      <c r="I18" s="88"/>
      <c r="J18" s="88"/>
      <c r="K18" s="88" t="s">
        <v>722</v>
      </c>
      <c r="L18" s="88" t="s">
        <v>719</v>
      </c>
      <c r="M18" s="88"/>
      <c r="N18" s="88" t="s">
        <v>720</v>
      </c>
      <c r="O18" s="88"/>
      <c r="P18" s="88"/>
      <c r="Q18" s="88"/>
      <c r="R18" s="341"/>
      <c r="S18" s="130"/>
      <c r="T18" s="130"/>
      <c r="U18" s="130"/>
      <c r="V18" s="130"/>
      <c r="W18" s="88"/>
      <c r="X18" s="88"/>
      <c r="Y18" s="88"/>
      <c r="Z18" s="88"/>
      <c r="AA18" s="88"/>
      <c r="AB18" s="88"/>
      <c r="AC18" s="268"/>
      <c r="AD18" s="268"/>
      <c r="AE18" s="268"/>
      <c r="AF18" s="268"/>
    </row>
    <row r="19" spans="1:32" s="173" customFormat="1" ht="28.5">
      <c r="A19" s="88">
        <v>9</v>
      </c>
      <c r="B19" s="88" t="s">
        <v>701</v>
      </c>
      <c r="C19" s="88" t="s">
        <v>696</v>
      </c>
      <c r="D19" s="88" t="s">
        <v>140</v>
      </c>
      <c r="E19" s="88" t="s">
        <v>141</v>
      </c>
      <c r="F19" s="88" t="s">
        <v>141</v>
      </c>
      <c r="G19" s="88">
        <v>2019</v>
      </c>
      <c r="H19" s="302">
        <v>83900</v>
      </c>
      <c r="I19" s="88"/>
      <c r="J19" s="88"/>
      <c r="K19" s="88" t="s">
        <v>725</v>
      </c>
      <c r="L19" s="88" t="s">
        <v>719</v>
      </c>
      <c r="M19" s="88"/>
      <c r="N19" s="88" t="s">
        <v>720</v>
      </c>
      <c r="O19" s="88"/>
      <c r="P19" s="88"/>
      <c r="Q19" s="88"/>
      <c r="R19" s="341"/>
      <c r="S19" s="130"/>
      <c r="T19" s="130"/>
      <c r="U19" s="130"/>
      <c r="V19" s="130"/>
      <c r="W19" s="88"/>
      <c r="X19" s="88"/>
      <c r="Y19" s="88"/>
      <c r="Z19" s="88"/>
      <c r="AA19" s="88"/>
      <c r="AB19" s="88"/>
      <c r="AC19" s="268"/>
      <c r="AD19" s="268"/>
      <c r="AE19" s="268"/>
      <c r="AF19" s="268"/>
    </row>
    <row r="20" spans="1:32" s="173" customFormat="1" ht="39.75" customHeight="1">
      <c r="A20" s="88">
        <v>10</v>
      </c>
      <c r="B20" s="88" t="s">
        <v>1107</v>
      </c>
      <c r="C20" s="88" t="s">
        <v>696</v>
      </c>
      <c r="D20" s="88" t="s">
        <v>140</v>
      </c>
      <c r="E20" s="88" t="s">
        <v>141</v>
      </c>
      <c r="F20" s="88" t="s">
        <v>141</v>
      </c>
      <c r="G20" s="88">
        <v>2018</v>
      </c>
      <c r="H20" s="302">
        <v>35097</v>
      </c>
      <c r="I20" s="88"/>
      <c r="J20" s="88"/>
      <c r="K20" s="88" t="s">
        <v>1108</v>
      </c>
      <c r="L20" s="88" t="s">
        <v>719</v>
      </c>
      <c r="M20" s="88"/>
      <c r="N20" s="88" t="s">
        <v>720</v>
      </c>
      <c r="O20" s="88"/>
      <c r="P20" s="88"/>
      <c r="Q20" s="88"/>
      <c r="R20" s="341"/>
      <c r="S20" s="130"/>
      <c r="T20" s="130"/>
      <c r="U20" s="130"/>
      <c r="V20" s="130"/>
      <c r="W20" s="88"/>
      <c r="X20" s="88"/>
      <c r="Y20" s="88"/>
      <c r="Z20" s="88"/>
      <c r="AA20" s="88"/>
      <c r="AB20" s="88"/>
      <c r="AC20" s="268"/>
      <c r="AD20" s="268"/>
      <c r="AE20" s="268"/>
      <c r="AF20" s="268"/>
    </row>
    <row r="21" spans="1:32" s="173" customFormat="1" ht="39.75" customHeight="1">
      <c r="A21" s="88">
        <v>11</v>
      </c>
      <c r="B21" s="88" t="s">
        <v>695</v>
      </c>
      <c r="C21" s="88" t="s">
        <v>696</v>
      </c>
      <c r="D21" s="88" t="s">
        <v>140</v>
      </c>
      <c r="E21" s="88" t="s">
        <v>141</v>
      </c>
      <c r="F21" s="88" t="s">
        <v>141</v>
      </c>
      <c r="G21" s="88">
        <v>2016</v>
      </c>
      <c r="H21" s="302">
        <v>148629.55</v>
      </c>
      <c r="I21" s="88"/>
      <c r="J21" s="88"/>
      <c r="K21" s="88" t="s">
        <v>716</v>
      </c>
      <c r="L21" s="88" t="s">
        <v>717</v>
      </c>
      <c r="M21" s="88"/>
      <c r="N21" s="88"/>
      <c r="O21" s="88"/>
      <c r="P21" s="88"/>
      <c r="Q21" s="88"/>
      <c r="R21" s="341"/>
      <c r="S21" s="130"/>
      <c r="T21" s="130"/>
      <c r="U21" s="130"/>
      <c r="V21" s="130"/>
      <c r="W21" s="88"/>
      <c r="X21" s="88"/>
      <c r="Y21" s="88"/>
      <c r="Z21" s="88"/>
      <c r="AA21" s="88"/>
      <c r="AB21" s="88"/>
      <c r="AC21" s="268"/>
      <c r="AD21" s="268"/>
      <c r="AE21" s="268"/>
      <c r="AF21" s="268"/>
    </row>
    <row r="22" spans="1:32" s="173" customFormat="1" ht="28.5">
      <c r="A22" s="88">
        <v>12</v>
      </c>
      <c r="B22" s="88" t="s">
        <v>699</v>
      </c>
      <c r="C22" s="88" t="s">
        <v>696</v>
      </c>
      <c r="D22" s="88" t="s">
        <v>140</v>
      </c>
      <c r="E22" s="88" t="s">
        <v>141</v>
      </c>
      <c r="F22" s="88" t="s">
        <v>141</v>
      </c>
      <c r="G22" s="88">
        <v>2019</v>
      </c>
      <c r="H22" s="302">
        <v>69888.6</v>
      </c>
      <c r="I22" s="88"/>
      <c r="J22" s="88"/>
      <c r="K22" s="88" t="s">
        <v>723</v>
      </c>
      <c r="L22" s="88" t="s">
        <v>719</v>
      </c>
      <c r="M22" s="88"/>
      <c r="N22" s="88" t="s">
        <v>720</v>
      </c>
      <c r="O22" s="88"/>
      <c r="P22" s="88"/>
      <c r="Q22" s="88"/>
      <c r="R22" s="341"/>
      <c r="S22" s="130"/>
      <c r="T22" s="130"/>
      <c r="U22" s="130"/>
      <c r="V22" s="130"/>
      <c r="W22" s="88"/>
      <c r="X22" s="88"/>
      <c r="Y22" s="88"/>
      <c r="Z22" s="88"/>
      <c r="AA22" s="88"/>
      <c r="AB22" s="88"/>
      <c r="AC22" s="268"/>
      <c r="AD22" s="268"/>
      <c r="AE22" s="268"/>
      <c r="AF22" s="268"/>
    </row>
    <row r="23" spans="1:32" s="173" customFormat="1" ht="27.75" customHeight="1">
      <c r="A23" s="88">
        <v>13</v>
      </c>
      <c r="B23" s="88" t="s">
        <v>699</v>
      </c>
      <c r="C23" s="88" t="s">
        <v>696</v>
      </c>
      <c r="D23" s="88" t="s">
        <v>140</v>
      </c>
      <c r="E23" s="88" t="s">
        <v>141</v>
      </c>
      <c r="F23" s="88" t="s">
        <v>141</v>
      </c>
      <c r="G23" s="88">
        <v>2021</v>
      </c>
      <c r="H23" s="302">
        <v>20000</v>
      </c>
      <c r="I23" s="88"/>
      <c r="J23" s="88"/>
      <c r="K23" s="88" t="s">
        <v>1109</v>
      </c>
      <c r="L23" s="88" t="s">
        <v>719</v>
      </c>
      <c r="M23" s="88"/>
      <c r="N23" s="88"/>
      <c r="O23" s="88"/>
      <c r="P23" s="88"/>
      <c r="Q23" s="88"/>
      <c r="R23" s="341"/>
      <c r="S23" s="130"/>
      <c r="T23" s="130"/>
      <c r="U23" s="130"/>
      <c r="V23" s="130"/>
      <c r="W23" s="88"/>
      <c r="X23" s="88"/>
      <c r="Y23" s="88"/>
      <c r="Z23" s="88"/>
      <c r="AA23" s="88"/>
      <c r="AB23" s="88"/>
      <c r="AC23" s="268"/>
      <c r="AD23" s="268"/>
      <c r="AE23" s="268"/>
      <c r="AF23" s="268"/>
    </row>
    <row r="24" spans="1:32" s="173" customFormat="1" ht="27.75" customHeight="1">
      <c r="A24" s="88">
        <v>14</v>
      </c>
      <c r="B24" s="88" t="s">
        <v>1110</v>
      </c>
      <c r="C24" s="88" t="s">
        <v>696</v>
      </c>
      <c r="D24" s="88" t="s">
        <v>140</v>
      </c>
      <c r="E24" s="88" t="s">
        <v>141</v>
      </c>
      <c r="F24" s="88" t="s">
        <v>141</v>
      </c>
      <c r="G24" s="88">
        <v>2021</v>
      </c>
      <c r="H24" s="302">
        <v>20000</v>
      </c>
      <c r="I24" s="88"/>
      <c r="J24" s="88"/>
      <c r="K24" s="88" t="s">
        <v>1111</v>
      </c>
      <c r="L24" s="88" t="s">
        <v>719</v>
      </c>
      <c r="M24" s="88"/>
      <c r="N24" s="88"/>
      <c r="O24" s="88"/>
      <c r="P24" s="88"/>
      <c r="Q24" s="88"/>
      <c r="R24" s="341"/>
      <c r="S24" s="130"/>
      <c r="T24" s="130"/>
      <c r="U24" s="130"/>
      <c r="V24" s="130"/>
      <c r="W24" s="88"/>
      <c r="X24" s="88"/>
      <c r="Y24" s="88"/>
      <c r="Z24" s="88"/>
      <c r="AA24" s="88"/>
      <c r="AB24" s="88"/>
      <c r="AC24" s="268"/>
      <c r="AD24" s="268"/>
      <c r="AE24" s="268"/>
      <c r="AF24" s="268"/>
    </row>
    <row r="25" spans="1:32" s="173" customFormat="1" ht="35.25" customHeight="1">
      <c r="A25" s="88">
        <v>15</v>
      </c>
      <c r="B25" s="88" t="s">
        <v>700</v>
      </c>
      <c r="C25" s="88" t="s">
        <v>696</v>
      </c>
      <c r="D25" s="88" t="s">
        <v>140</v>
      </c>
      <c r="E25" s="88" t="s">
        <v>141</v>
      </c>
      <c r="F25" s="88" t="s">
        <v>141</v>
      </c>
      <c r="G25" s="88">
        <v>2019</v>
      </c>
      <c r="H25" s="302">
        <v>94818.37</v>
      </c>
      <c r="I25" s="88"/>
      <c r="J25" s="88"/>
      <c r="K25" s="88" t="s">
        <v>724</v>
      </c>
      <c r="L25" s="88" t="s">
        <v>719</v>
      </c>
      <c r="M25" s="88"/>
      <c r="N25" s="88" t="s">
        <v>720</v>
      </c>
      <c r="O25" s="88"/>
      <c r="P25" s="88"/>
      <c r="Q25" s="88"/>
      <c r="R25" s="341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342"/>
      <c r="AD25" s="342"/>
      <c r="AE25" s="342"/>
      <c r="AF25" s="342"/>
    </row>
    <row r="26" spans="1:32" s="173" customFormat="1" ht="33" customHeight="1">
      <c r="A26" s="88">
        <v>16</v>
      </c>
      <c r="B26" s="88" t="s">
        <v>702</v>
      </c>
      <c r="C26" s="88" t="s">
        <v>703</v>
      </c>
      <c r="D26" s="88" t="s">
        <v>140</v>
      </c>
      <c r="E26" s="88" t="s">
        <v>141</v>
      </c>
      <c r="F26" s="88" t="s">
        <v>141</v>
      </c>
      <c r="G26" s="88">
        <v>2021</v>
      </c>
      <c r="H26" s="302">
        <v>17880447.93</v>
      </c>
      <c r="I26" s="88"/>
      <c r="J26" s="88"/>
      <c r="K26" s="130" t="s">
        <v>726</v>
      </c>
      <c r="L26" s="130"/>
      <c r="M26" s="130"/>
      <c r="N26" s="130"/>
      <c r="O26" s="88"/>
      <c r="P26" s="88"/>
      <c r="Q26" s="88"/>
      <c r="R26" s="341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342"/>
      <c r="AD26" s="342"/>
      <c r="AE26" s="342"/>
      <c r="AF26" s="342"/>
    </row>
    <row r="27" spans="1:32" s="173" customFormat="1" ht="54" customHeight="1">
      <c r="A27" s="88">
        <v>17</v>
      </c>
      <c r="B27" s="88" t="s">
        <v>704</v>
      </c>
      <c r="C27" s="88" t="s">
        <v>394</v>
      </c>
      <c r="D27" s="88" t="s">
        <v>140</v>
      </c>
      <c r="E27" s="88" t="s">
        <v>141</v>
      </c>
      <c r="F27" s="88" t="s">
        <v>141</v>
      </c>
      <c r="G27" s="88">
        <v>1995</v>
      </c>
      <c r="H27" s="302">
        <v>3132738.73</v>
      </c>
      <c r="I27" s="88"/>
      <c r="J27" s="88"/>
      <c r="K27" s="130" t="s">
        <v>727</v>
      </c>
      <c r="L27" s="88" t="s">
        <v>728</v>
      </c>
      <c r="M27" s="88"/>
      <c r="N27" s="88" t="s">
        <v>729</v>
      </c>
      <c r="O27" s="88"/>
      <c r="P27" s="88"/>
      <c r="Q27" s="88"/>
      <c r="R27" s="341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342"/>
      <c r="AD27" s="342"/>
      <c r="AE27" s="342"/>
      <c r="AF27" s="342"/>
    </row>
    <row r="28" spans="1:32" s="297" customFormat="1" ht="12" customHeight="1">
      <c r="A28" s="170"/>
      <c r="B28" s="372" t="s">
        <v>0</v>
      </c>
      <c r="C28" s="372"/>
      <c r="D28" s="171"/>
      <c r="E28" s="171"/>
      <c r="F28" s="172"/>
      <c r="G28" s="136"/>
      <c r="H28" s="138">
        <f>SUM(H11:H27)</f>
        <v>28669549.93</v>
      </c>
      <c r="I28" s="296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</row>
    <row r="29" spans="1:32" ht="15">
      <c r="A29" s="376" t="s">
        <v>60</v>
      </c>
      <c r="B29" s="376"/>
      <c r="C29" s="376"/>
      <c r="D29" s="376"/>
      <c r="E29" s="376"/>
      <c r="F29" s="376"/>
      <c r="G29" s="376"/>
      <c r="H29" s="376"/>
      <c r="I29" s="269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</row>
    <row r="30" spans="1:32" s="158" customFormat="1" ht="42.75">
      <c r="A30" s="88">
        <v>1</v>
      </c>
      <c r="B30" s="88" t="s">
        <v>543</v>
      </c>
      <c r="C30" s="88" t="s">
        <v>139</v>
      </c>
      <c r="D30" s="88" t="s">
        <v>140</v>
      </c>
      <c r="E30" s="88" t="s">
        <v>141</v>
      </c>
      <c r="F30" s="88" t="s">
        <v>140</v>
      </c>
      <c r="G30" s="88" t="s">
        <v>544</v>
      </c>
      <c r="H30" s="303">
        <v>409000</v>
      </c>
      <c r="I30" s="267" t="s">
        <v>671</v>
      </c>
      <c r="J30" s="267" t="s">
        <v>545</v>
      </c>
      <c r="K30" s="88" t="s">
        <v>546</v>
      </c>
      <c r="L30" s="88" t="s">
        <v>140</v>
      </c>
      <c r="M30" s="88"/>
      <c r="N30" s="88"/>
      <c r="O30" s="270" t="s">
        <v>141</v>
      </c>
      <c r="P30" s="270" t="s">
        <v>141</v>
      </c>
      <c r="Q30" s="270" t="s">
        <v>141</v>
      </c>
      <c r="R30" s="88" t="s">
        <v>547</v>
      </c>
      <c r="S30" s="88"/>
      <c r="T30" s="88"/>
      <c r="U30" s="88"/>
      <c r="V30" s="88"/>
      <c r="W30" s="88" t="s">
        <v>548</v>
      </c>
      <c r="X30" s="88" t="s">
        <v>549</v>
      </c>
      <c r="Y30" s="88" t="s">
        <v>548</v>
      </c>
      <c r="Z30" s="88" t="s">
        <v>549</v>
      </c>
      <c r="AA30" s="88" t="s">
        <v>550</v>
      </c>
      <c r="AB30" s="88" t="s">
        <v>549</v>
      </c>
      <c r="AC30" s="88">
        <v>100</v>
      </c>
      <c r="AD30" s="88" t="s">
        <v>551</v>
      </c>
      <c r="AE30" s="88" t="s">
        <v>271</v>
      </c>
      <c r="AF30" s="88" t="s">
        <v>272</v>
      </c>
    </row>
    <row r="31" spans="1:32" s="297" customFormat="1" ht="15" customHeight="1">
      <c r="A31" s="170"/>
      <c r="B31" s="372" t="s">
        <v>0</v>
      </c>
      <c r="C31" s="372"/>
      <c r="D31" s="171"/>
      <c r="E31" s="171"/>
      <c r="F31" s="172"/>
      <c r="G31" s="136"/>
      <c r="H31" s="138">
        <f>SUM(H30)</f>
        <v>409000</v>
      </c>
      <c r="I31" s="296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</row>
    <row r="32" spans="1:32" ht="12.75" customHeight="1">
      <c r="A32" s="376" t="s">
        <v>61</v>
      </c>
      <c r="B32" s="376"/>
      <c r="C32" s="376"/>
      <c r="D32" s="376"/>
      <c r="E32" s="376"/>
      <c r="F32" s="376"/>
      <c r="G32" s="376"/>
      <c r="H32" s="271"/>
      <c r="I32" s="269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</row>
    <row r="33" spans="1:32" s="158" customFormat="1" ht="42.75">
      <c r="A33" s="88">
        <v>1</v>
      </c>
      <c r="B33" s="88" t="s">
        <v>150</v>
      </c>
      <c r="C33" s="88" t="s">
        <v>151</v>
      </c>
      <c r="D33" s="88" t="s">
        <v>152</v>
      </c>
      <c r="E33" s="88" t="s">
        <v>153</v>
      </c>
      <c r="F33" s="88" t="s">
        <v>153</v>
      </c>
      <c r="G33" s="88">
        <v>1979</v>
      </c>
      <c r="H33" s="304">
        <v>1390000</v>
      </c>
      <c r="I33" s="272" t="s">
        <v>671</v>
      </c>
      <c r="J33" s="267" t="s">
        <v>154</v>
      </c>
      <c r="K33" s="88" t="s">
        <v>155</v>
      </c>
      <c r="L33" s="88" t="s">
        <v>384</v>
      </c>
      <c r="M33" s="88" t="s">
        <v>561</v>
      </c>
      <c r="N33" s="88" t="s">
        <v>562</v>
      </c>
      <c r="O33" s="88" t="s">
        <v>272</v>
      </c>
      <c r="P33" s="88" t="s">
        <v>272</v>
      </c>
      <c r="Q33" s="88" t="s">
        <v>272</v>
      </c>
      <c r="R33" s="88" t="s">
        <v>563</v>
      </c>
      <c r="S33" s="88"/>
      <c r="T33" s="88" t="s">
        <v>271</v>
      </c>
      <c r="U33" s="88" t="s">
        <v>162</v>
      </c>
      <c r="V33" s="88" t="s">
        <v>858</v>
      </c>
      <c r="W33" s="88" t="s">
        <v>143</v>
      </c>
      <c r="X33" s="88" t="s">
        <v>158</v>
      </c>
      <c r="Y33" s="88" t="s">
        <v>158</v>
      </c>
      <c r="Z33" s="88" t="s">
        <v>158</v>
      </c>
      <c r="AA33" s="88" t="s">
        <v>158</v>
      </c>
      <c r="AB33" s="88" t="s">
        <v>158</v>
      </c>
      <c r="AC33" s="88">
        <v>313.07</v>
      </c>
      <c r="AD33" s="88">
        <v>1</v>
      </c>
      <c r="AE33" s="88" t="s">
        <v>272</v>
      </c>
      <c r="AF33" s="88" t="s">
        <v>272</v>
      </c>
    </row>
    <row r="34" spans="1:32" s="158" customFormat="1" ht="28.5">
      <c r="A34" s="88">
        <v>2</v>
      </c>
      <c r="B34" s="88" t="s">
        <v>159</v>
      </c>
      <c r="C34" s="88" t="s">
        <v>160</v>
      </c>
      <c r="D34" s="88" t="s">
        <v>152</v>
      </c>
      <c r="E34" s="88" t="s">
        <v>153</v>
      </c>
      <c r="F34" s="88" t="s">
        <v>153</v>
      </c>
      <c r="G34" s="88">
        <v>1981</v>
      </c>
      <c r="H34" s="304">
        <v>200000</v>
      </c>
      <c r="I34" s="272" t="s">
        <v>667</v>
      </c>
      <c r="J34" s="88" t="s">
        <v>161</v>
      </c>
      <c r="K34" s="88" t="s">
        <v>155</v>
      </c>
      <c r="L34" s="88"/>
      <c r="M34" s="88" t="s">
        <v>156</v>
      </c>
      <c r="N34" s="88" t="s">
        <v>157</v>
      </c>
      <c r="O34" s="88"/>
      <c r="P34" s="88"/>
      <c r="Q34" s="88"/>
      <c r="R34" s="88" t="s">
        <v>563</v>
      </c>
      <c r="S34" s="88"/>
      <c r="T34" s="88" t="s">
        <v>271</v>
      </c>
      <c r="U34" s="88" t="s">
        <v>162</v>
      </c>
      <c r="V34" s="88"/>
      <c r="W34" s="88" t="s">
        <v>162</v>
      </c>
      <c r="X34" s="88" t="s">
        <v>163</v>
      </c>
      <c r="Y34" s="88" t="s">
        <v>163</v>
      </c>
      <c r="Z34" s="88" t="s">
        <v>163</v>
      </c>
      <c r="AA34" s="88" t="s">
        <v>164</v>
      </c>
      <c r="AB34" s="88" t="s">
        <v>163</v>
      </c>
      <c r="AC34" s="88">
        <v>100.8</v>
      </c>
      <c r="AD34" s="88"/>
      <c r="AE34" s="88" t="s">
        <v>272</v>
      </c>
      <c r="AF34" s="88"/>
    </row>
    <row r="35" spans="1:32" s="158" customFormat="1" ht="28.5">
      <c r="A35" s="88">
        <v>3</v>
      </c>
      <c r="B35" s="88" t="s">
        <v>165</v>
      </c>
      <c r="C35" s="88" t="s">
        <v>166</v>
      </c>
      <c r="D35" s="88" t="s">
        <v>152</v>
      </c>
      <c r="E35" s="88" t="s">
        <v>153</v>
      </c>
      <c r="F35" s="88" t="s">
        <v>153</v>
      </c>
      <c r="G35" s="88">
        <v>1987</v>
      </c>
      <c r="H35" s="302">
        <v>35000</v>
      </c>
      <c r="I35" s="272" t="s">
        <v>667</v>
      </c>
      <c r="J35" s="88" t="s">
        <v>167</v>
      </c>
      <c r="K35" s="88" t="s">
        <v>155</v>
      </c>
      <c r="L35" s="88"/>
      <c r="M35" s="88" t="s">
        <v>168</v>
      </c>
      <c r="N35" s="88" t="s">
        <v>157</v>
      </c>
      <c r="O35" s="88"/>
      <c r="P35" s="88"/>
      <c r="Q35" s="88"/>
      <c r="R35" s="88" t="s">
        <v>563</v>
      </c>
      <c r="S35" s="88"/>
      <c r="T35" s="88" t="s">
        <v>271</v>
      </c>
      <c r="U35" s="88" t="s">
        <v>162</v>
      </c>
      <c r="V35" s="88"/>
      <c r="W35" s="88" t="s">
        <v>143</v>
      </c>
      <c r="X35" s="88" t="s">
        <v>158</v>
      </c>
      <c r="Y35" s="88" t="s">
        <v>158</v>
      </c>
      <c r="Z35" s="88" t="s">
        <v>158</v>
      </c>
      <c r="AA35" s="88" t="s">
        <v>164</v>
      </c>
      <c r="AB35" s="88" t="s">
        <v>164</v>
      </c>
      <c r="AC35" s="88">
        <v>14.96</v>
      </c>
      <c r="AD35" s="88"/>
      <c r="AE35" s="88" t="s">
        <v>272</v>
      </c>
      <c r="AF35" s="88"/>
    </row>
    <row r="36" spans="1:32" s="158" customFormat="1" ht="57">
      <c r="A36" s="88">
        <v>4</v>
      </c>
      <c r="B36" s="88" t="s">
        <v>169</v>
      </c>
      <c r="C36" s="88" t="s">
        <v>170</v>
      </c>
      <c r="D36" s="88" t="s">
        <v>152</v>
      </c>
      <c r="E36" s="88" t="s">
        <v>153</v>
      </c>
      <c r="F36" s="88" t="s">
        <v>153</v>
      </c>
      <c r="G36" s="88">
        <v>1985</v>
      </c>
      <c r="H36" s="302">
        <v>25000</v>
      </c>
      <c r="I36" s="272" t="s">
        <v>667</v>
      </c>
      <c r="J36" s="88" t="s">
        <v>171</v>
      </c>
      <c r="K36" s="88" t="s">
        <v>155</v>
      </c>
      <c r="L36" s="88" t="s">
        <v>172</v>
      </c>
      <c r="M36" s="88" t="s">
        <v>173</v>
      </c>
      <c r="N36" s="88" t="s">
        <v>174</v>
      </c>
      <c r="O36" s="88"/>
      <c r="P36" s="88"/>
      <c r="Q36" s="88"/>
      <c r="R36" s="88" t="s">
        <v>563</v>
      </c>
      <c r="S36" s="88"/>
      <c r="T36" s="88" t="s">
        <v>271</v>
      </c>
      <c r="U36" s="88" t="s">
        <v>162</v>
      </c>
      <c r="V36" s="88"/>
      <c r="W36" s="88" t="s">
        <v>162</v>
      </c>
      <c r="X36" s="88" t="s">
        <v>162</v>
      </c>
      <c r="Y36" s="88" t="s">
        <v>145</v>
      </c>
      <c r="Z36" s="88" t="s">
        <v>145</v>
      </c>
      <c r="AA36" s="88" t="s">
        <v>164</v>
      </c>
      <c r="AB36" s="88" t="s">
        <v>164</v>
      </c>
      <c r="AC36" s="88"/>
      <c r="AD36" s="88"/>
      <c r="AE36" s="88" t="s">
        <v>272</v>
      </c>
      <c r="AF36" s="88"/>
    </row>
    <row r="37" spans="1:32" s="158" customFormat="1" ht="28.5">
      <c r="A37" s="88">
        <v>5</v>
      </c>
      <c r="B37" s="88" t="s">
        <v>175</v>
      </c>
      <c r="C37" s="88" t="s">
        <v>176</v>
      </c>
      <c r="D37" s="88" t="s">
        <v>152</v>
      </c>
      <c r="E37" s="88" t="s">
        <v>153</v>
      </c>
      <c r="F37" s="88" t="s">
        <v>177</v>
      </c>
      <c r="G37" s="88">
        <v>2015</v>
      </c>
      <c r="H37" s="304">
        <v>3000</v>
      </c>
      <c r="I37" s="273" t="s">
        <v>668</v>
      </c>
      <c r="J37" s="88" t="s">
        <v>167</v>
      </c>
      <c r="K37" s="88" t="s">
        <v>178</v>
      </c>
      <c r="L37" s="88" t="s">
        <v>172</v>
      </c>
      <c r="M37" s="88" t="s">
        <v>173</v>
      </c>
      <c r="N37" s="88" t="s">
        <v>174</v>
      </c>
      <c r="O37" s="88"/>
      <c r="P37" s="88"/>
      <c r="Q37" s="88"/>
      <c r="R37" s="88" t="s">
        <v>563</v>
      </c>
      <c r="S37" s="88"/>
      <c r="T37" s="88" t="s">
        <v>271</v>
      </c>
      <c r="U37" s="88" t="s">
        <v>162</v>
      </c>
      <c r="V37" s="88"/>
      <c r="W37" s="88" t="s">
        <v>143</v>
      </c>
      <c r="X37" s="88" t="s">
        <v>164</v>
      </c>
      <c r="Y37" s="88" t="s">
        <v>164</v>
      </c>
      <c r="Z37" s="88" t="s">
        <v>164</v>
      </c>
      <c r="AA37" s="88" t="s">
        <v>164</v>
      </c>
      <c r="AB37" s="88" t="s">
        <v>164</v>
      </c>
      <c r="AC37" s="88" t="s">
        <v>179</v>
      </c>
      <c r="AD37" s="88"/>
      <c r="AE37" s="88" t="s">
        <v>272</v>
      </c>
      <c r="AF37" s="88"/>
    </row>
    <row r="38" spans="1:32" s="158" customFormat="1" ht="42.75">
      <c r="A38" s="88">
        <v>6</v>
      </c>
      <c r="B38" s="88" t="s">
        <v>180</v>
      </c>
      <c r="C38" s="88" t="s">
        <v>181</v>
      </c>
      <c r="D38" s="88" t="s">
        <v>152</v>
      </c>
      <c r="E38" s="88" t="s">
        <v>153</v>
      </c>
      <c r="F38" s="88" t="s">
        <v>153</v>
      </c>
      <c r="G38" s="88">
        <v>2010</v>
      </c>
      <c r="H38" s="304">
        <v>35000</v>
      </c>
      <c r="I38" s="272" t="s">
        <v>667</v>
      </c>
      <c r="J38" s="88" t="s">
        <v>855</v>
      </c>
      <c r="K38" s="88" t="s">
        <v>182</v>
      </c>
      <c r="L38" s="88" t="s">
        <v>183</v>
      </c>
      <c r="M38" s="88" t="s">
        <v>156</v>
      </c>
      <c r="N38" s="88" t="s">
        <v>184</v>
      </c>
      <c r="O38" s="88"/>
      <c r="P38" s="88"/>
      <c r="Q38" s="88"/>
      <c r="R38" s="88" t="s">
        <v>563</v>
      </c>
      <c r="S38" s="88"/>
      <c r="T38" s="88" t="s">
        <v>271</v>
      </c>
      <c r="U38" s="88" t="s">
        <v>162</v>
      </c>
      <c r="V38" s="88"/>
      <c r="W38" s="88" t="s">
        <v>143</v>
      </c>
      <c r="X38" s="88" t="s">
        <v>158</v>
      </c>
      <c r="Y38" s="88" t="s">
        <v>158</v>
      </c>
      <c r="Z38" s="88" t="s">
        <v>158</v>
      </c>
      <c r="AA38" s="88" t="s">
        <v>164</v>
      </c>
      <c r="AB38" s="88" t="s">
        <v>163</v>
      </c>
      <c r="AC38" s="88">
        <v>9.8</v>
      </c>
      <c r="AD38" s="88"/>
      <c r="AE38" s="88" t="s">
        <v>272</v>
      </c>
      <c r="AF38" s="88"/>
    </row>
    <row r="39" spans="1:32" s="158" customFormat="1" ht="71.25">
      <c r="A39" s="88">
        <v>7</v>
      </c>
      <c r="B39" s="88" t="s">
        <v>185</v>
      </c>
      <c r="C39" s="88" t="s">
        <v>186</v>
      </c>
      <c r="D39" s="88" t="s">
        <v>152</v>
      </c>
      <c r="E39" s="88" t="s">
        <v>153</v>
      </c>
      <c r="F39" s="88" t="s">
        <v>153</v>
      </c>
      <c r="G39" s="88">
        <v>2010</v>
      </c>
      <c r="H39" s="302">
        <v>4000000</v>
      </c>
      <c r="I39" s="273" t="s">
        <v>668</v>
      </c>
      <c r="J39" s="88" t="s">
        <v>187</v>
      </c>
      <c r="K39" s="88" t="s">
        <v>155</v>
      </c>
      <c r="L39" s="88" t="s">
        <v>565</v>
      </c>
      <c r="M39" s="88" t="s">
        <v>188</v>
      </c>
      <c r="N39" s="88"/>
      <c r="O39" s="88"/>
      <c r="P39" s="88"/>
      <c r="Q39" s="88"/>
      <c r="R39" s="88" t="s">
        <v>563</v>
      </c>
      <c r="S39" s="88"/>
      <c r="T39" s="88" t="s">
        <v>271</v>
      </c>
      <c r="U39" s="88" t="s">
        <v>162</v>
      </c>
      <c r="V39" s="88"/>
      <c r="W39" s="88" t="s">
        <v>143</v>
      </c>
      <c r="X39" s="88" t="s">
        <v>163</v>
      </c>
      <c r="Y39" s="88"/>
      <c r="Z39" s="88"/>
      <c r="AA39" s="88"/>
      <c r="AB39" s="88"/>
      <c r="AC39" s="88"/>
      <c r="AD39" s="88"/>
      <c r="AE39" s="88"/>
      <c r="AF39" s="88"/>
    </row>
    <row r="40" spans="1:32" s="158" customFormat="1" ht="28.5">
      <c r="A40" s="88">
        <v>8</v>
      </c>
      <c r="B40" s="88" t="s">
        <v>189</v>
      </c>
      <c r="C40" s="88" t="s">
        <v>166</v>
      </c>
      <c r="D40" s="88" t="s">
        <v>190</v>
      </c>
      <c r="E40" s="88" t="s">
        <v>153</v>
      </c>
      <c r="F40" s="88" t="s">
        <v>153</v>
      </c>
      <c r="G40" s="88">
        <v>2012</v>
      </c>
      <c r="H40" s="302">
        <v>65000</v>
      </c>
      <c r="I40" s="273" t="s">
        <v>668</v>
      </c>
      <c r="J40" s="88" t="s">
        <v>854</v>
      </c>
      <c r="K40" s="88" t="s">
        <v>191</v>
      </c>
      <c r="L40" s="88" t="s">
        <v>192</v>
      </c>
      <c r="M40" s="88" t="s">
        <v>193</v>
      </c>
      <c r="N40" s="88" t="s">
        <v>194</v>
      </c>
      <c r="O40" s="88"/>
      <c r="P40" s="88"/>
      <c r="Q40" s="88"/>
      <c r="R40" s="88" t="s">
        <v>566</v>
      </c>
      <c r="S40" s="88"/>
      <c r="T40" s="88" t="s">
        <v>271</v>
      </c>
      <c r="U40" s="88" t="s">
        <v>162</v>
      </c>
      <c r="V40" s="88"/>
      <c r="W40" s="88" t="s">
        <v>162</v>
      </c>
      <c r="X40" s="88" t="s">
        <v>163</v>
      </c>
      <c r="Y40" s="88" t="s">
        <v>163</v>
      </c>
      <c r="Z40" s="88" t="s">
        <v>163</v>
      </c>
      <c r="AA40" s="88" t="s">
        <v>164</v>
      </c>
      <c r="AB40" s="88" t="s">
        <v>163</v>
      </c>
      <c r="AC40" s="88">
        <v>52</v>
      </c>
      <c r="AD40" s="88"/>
      <c r="AE40" s="88" t="s">
        <v>272</v>
      </c>
      <c r="AF40" s="88"/>
    </row>
    <row r="41" spans="1:32" s="158" customFormat="1" ht="71.25">
      <c r="A41" s="88">
        <v>9</v>
      </c>
      <c r="B41" s="88" t="s">
        <v>195</v>
      </c>
      <c r="C41" s="88" t="s">
        <v>196</v>
      </c>
      <c r="D41" s="88" t="s">
        <v>190</v>
      </c>
      <c r="E41" s="88" t="s">
        <v>153</v>
      </c>
      <c r="F41" s="88" t="s">
        <v>153</v>
      </c>
      <c r="G41" s="88">
        <v>2012</v>
      </c>
      <c r="H41" s="302">
        <v>12000</v>
      </c>
      <c r="I41" s="273" t="s">
        <v>668</v>
      </c>
      <c r="J41" s="88" t="s">
        <v>853</v>
      </c>
      <c r="K41" s="88" t="s">
        <v>191</v>
      </c>
      <c r="L41" s="88" t="s">
        <v>197</v>
      </c>
      <c r="M41" s="88" t="s">
        <v>567</v>
      </c>
      <c r="N41" s="88" t="s">
        <v>568</v>
      </c>
      <c r="O41" s="88"/>
      <c r="P41" s="88"/>
      <c r="Q41" s="88"/>
      <c r="R41" s="88" t="s">
        <v>569</v>
      </c>
      <c r="S41" s="88"/>
      <c r="T41" s="88" t="s">
        <v>271</v>
      </c>
      <c r="U41" s="88" t="s">
        <v>162</v>
      </c>
      <c r="V41" s="88"/>
      <c r="W41" s="88" t="s">
        <v>162</v>
      </c>
      <c r="X41" s="88" t="s">
        <v>163</v>
      </c>
      <c r="Y41" s="88" t="s">
        <v>163</v>
      </c>
      <c r="Z41" s="88" t="s">
        <v>163</v>
      </c>
      <c r="AA41" s="88" t="s">
        <v>164</v>
      </c>
      <c r="AB41" s="88" t="s">
        <v>163</v>
      </c>
      <c r="AC41" s="88">
        <v>20</v>
      </c>
      <c r="AD41" s="88"/>
      <c r="AE41" s="88" t="s">
        <v>153</v>
      </c>
      <c r="AF41" s="88"/>
    </row>
    <row r="42" spans="1:32" s="158" customFormat="1" ht="14.25">
      <c r="A42" s="88">
        <v>10</v>
      </c>
      <c r="B42" s="88" t="s">
        <v>198</v>
      </c>
      <c r="C42" s="88" t="s">
        <v>199</v>
      </c>
      <c r="D42" s="266" t="s">
        <v>152</v>
      </c>
      <c r="E42" s="266" t="s">
        <v>153</v>
      </c>
      <c r="F42" s="88" t="s">
        <v>153</v>
      </c>
      <c r="G42" s="88">
        <v>2015</v>
      </c>
      <c r="H42" s="305">
        <v>6000</v>
      </c>
      <c r="I42" s="273" t="s">
        <v>668</v>
      </c>
      <c r="J42" s="88" t="s">
        <v>167</v>
      </c>
      <c r="K42" s="88" t="s">
        <v>200</v>
      </c>
      <c r="L42" s="88" t="s">
        <v>193</v>
      </c>
      <c r="M42" s="88" t="s">
        <v>193</v>
      </c>
      <c r="N42" s="88" t="s">
        <v>201</v>
      </c>
      <c r="O42" s="88"/>
      <c r="P42" s="88"/>
      <c r="Q42" s="88"/>
      <c r="R42" s="88" t="s">
        <v>570</v>
      </c>
      <c r="S42" s="88"/>
      <c r="T42" s="88"/>
      <c r="U42" s="88"/>
      <c r="V42" s="88"/>
      <c r="W42" s="88" t="s">
        <v>162</v>
      </c>
      <c r="X42" s="88" t="s">
        <v>145</v>
      </c>
      <c r="Y42" s="88" t="s">
        <v>145</v>
      </c>
      <c r="Z42" s="88" t="s">
        <v>145</v>
      </c>
      <c r="AA42" s="88" t="s">
        <v>145</v>
      </c>
      <c r="AB42" s="88" t="s">
        <v>145</v>
      </c>
      <c r="AC42" s="88">
        <v>6</v>
      </c>
      <c r="AD42" s="88"/>
      <c r="AE42" s="88" t="s">
        <v>272</v>
      </c>
      <c r="AF42" s="88"/>
    </row>
    <row r="43" spans="1:32" s="158" customFormat="1" ht="213.75">
      <c r="A43" s="88">
        <v>11</v>
      </c>
      <c r="B43" s="88" t="s">
        <v>202</v>
      </c>
      <c r="C43" s="88" t="s">
        <v>203</v>
      </c>
      <c r="D43" s="88" t="s">
        <v>152</v>
      </c>
      <c r="E43" s="88" t="s">
        <v>153</v>
      </c>
      <c r="F43" s="88" t="s">
        <v>153</v>
      </c>
      <c r="G43" s="88">
        <v>2015</v>
      </c>
      <c r="H43" s="302">
        <v>6807000</v>
      </c>
      <c r="I43" s="273" t="s">
        <v>668</v>
      </c>
      <c r="J43" s="88" t="s">
        <v>204</v>
      </c>
      <c r="K43" s="88" t="s">
        <v>182</v>
      </c>
      <c r="L43" s="88" t="s">
        <v>571</v>
      </c>
      <c r="M43" s="88" t="s">
        <v>572</v>
      </c>
      <c r="N43" s="88" t="s">
        <v>205</v>
      </c>
      <c r="O43" s="88"/>
      <c r="P43" s="88" t="s">
        <v>272</v>
      </c>
      <c r="Q43" s="88" t="s">
        <v>272</v>
      </c>
      <c r="R43" s="88" t="s">
        <v>563</v>
      </c>
      <c r="S43" s="88"/>
      <c r="T43" s="88" t="s">
        <v>271</v>
      </c>
      <c r="U43" s="88" t="s">
        <v>162</v>
      </c>
      <c r="V43" s="88" t="s">
        <v>564</v>
      </c>
      <c r="W43" s="88" t="s">
        <v>143</v>
      </c>
      <c r="X43" s="88" t="s">
        <v>158</v>
      </c>
      <c r="Y43" s="88" t="s">
        <v>158</v>
      </c>
      <c r="Z43" s="88" t="s">
        <v>158</v>
      </c>
      <c r="AA43" s="88" t="s">
        <v>158</v>
      </c>
      <c r="AB43" s="88" t="s">
        <v>158</v>
      </c>
      <c r="AC43" s="88" t="s">
        <v>206</v>
      </c>
      <c r="AD43" s="88"/>
      <c r="AE43" s="88" t="s">
        <v>272</v>
      </c>
      <c r="AF43" s="88"/>
    </row>
    <row r="44" spans="1:32" s="158" customFormat="1" ht="28.5">
      <c r="A44" s="88">
        <v>18</v>
      </c>
      <c r="B44" s="88" t="s">
        <v>208</v>
      </c>
      <c r="C44" s="88" t="s">
        <v>209</v>
      </c>
      <c r="D44" s="88" t="s">
        <v>152</v>
      </c>
      <c r="E44" s="88"/>
      <c r="F44" s="88"/>
      <c r="G44" s="88">
        <v>2009</v>
      </c>
      <c r="H44" s="302">
        <v>550000</v>
      </c>
      <c r="I44" s="273" t="s">
        <v>668</v>
      </c>
      <c r="J44" s="88"/>
      <c r="K44" s="88" t="s">
        <v>210</v>
      </c>
      <c r="L44" s="88"/>
      <c r="M44" s="88"/>
      <c r="N44" s="88"/>
      <c r="O44" s="88"/>
      <c r="P44" s="88"/>
      <c r="Q44" s="88"/>
      <c r="R44" s="88"/>
      <c r="S44" s="88"/>
      <c r="T44" s="88" t="s">
        <v>271</v>
      </c>
      <c r="U44" s="88" t="s">
        <v>162</v>
      </c>
      <c r="V44" s="88"/>
      <c r="W44" s="88"/>
      <c r="X44" s="88"/>
      <c r="Y44" s="88"/>
      <c r="Z44" s="88"/>
      <c r="AA44" s="88"/>
      <c r="AB44" s="88"/>
      <c r="AC44" s="88">
        <v>246</v>
      </c>
      <c r="AD44" s="88"/>
      <c r="AE44" s="88"/>
      <c r="AF44" s="88"/>
    </row>
    <row r="45" spans="1:32" s="158" customFormat="1" ht="28.5">
      <c r="A45" s="88">
        <v>19</v>
      </c>
      <c r="B45" s="88" t="s">
        <v>208</v>
      </c>
      <c r="C45" s="88" t="s">
        <v>209</v>
      </c>
      <c r="D45" s="88" t="s">
        <v>152</v>
      </c>
      <c r="E45" s="88"/>
      <c r="F45" s="88"/>
      <c r="G45" s="88">
        <v>2010</v>
      </c>
      <c r="H45" s="302">
        <v>550000</v>
      </c>
      <c r="I45" s="273" t="s">
        <v>668</v>
      </c>
      <c r="J45" s="88"/>
      <c r="K45" s="88" t="s">
        <v>211</v>
      </c>
      <c r="L45" s="88"/>
      <c r="M45" s="88"/>
      <c r="N45" s="88"/>
      <c r="O45" s="88"/>
      <c r="P45" s="88"/>
      <c r="Q45" s="88"/>
      <c r="R45" s="88"/>
      <c r="S45" s="88"/>
      <c r="T45" s="88" t="s">
        <v>271</v>
      </c>
      <c r="U45" s="88" t="s">
        <v>162</v>
      </c>
      <c r="V45" s="88"/>
      <c r="W45" s="88"/>
      <c r="X45" s="88"/>
      <c r="Y45" s="88"/>
      <c r="Z45" s="88"/>
      <c r="AA45" s="88"/>
      <c r="AB45" s="88"/>
      <c r="AC45" s="88">
        <v>4385</v>
      </c>
      <c r="AD45" s="88"/>
      <c r="AE45" s="88"/>
      <c r="AF45" s="88"/>
    </row>
    <row r="46" spans="1:32" s="158" customFormat="1" ht="14.25">
      <c r="A46" s="88">
        <v>20</v>
      </c>
      <c r="B46" s="88" t="s">
        <v>212</v>
      </c>
      <c r="C46" s="88" t="s">
        <v>207</v>
      </c>
      <c r="D46" s="88" t="s">
        <v>152</v>
      </c>
      <c r="E46" s="88" t="s">
        <v>148</v>
      </c>
      <c r="F46" s="88" t="s">
        <v>148</v>
      </c>
      <c r="G46" s="88">
        <v>2011</v>
      </c>
      <c r="H46" s="302">
        <v>35000</v>
      </c>
      <c r="I46" s="273" t="s">
        <v>668</v>
      </c>
      <c r="J46" s="88"/>
      <c r="K46" s="88" t="s">
        <v>213</v>
      </c>
      <c r="L46" s="88"/>
      <c r="M46" s="88"/>
      <c r="N46" s="88"/>
      <c r="O46" s="88"/>
      <c r="P46" s="88"/>
      <c r="Q46" s="88"/>
      <c r="R46" s="88"/>
      <c r="S46" s="88"/>
      <c r="T46" s="88" t="s">
        <v>271</v>
      </c>
      <c r="U46" s="88" t="s">
        <v>162</v>
      </c>
      <c r="V46" s="88"/>
      <c r="W46" s="88"/>
      <c r="X46" s="88"/>
      <c r="Y46" s="88"/>
      <c r="Z46" s="88"/>
      <c r="AA46" s="88"/>
      <c r="AB46" s="88"/>
      <c r="AC46" s="88">
        <v>1690</v>
      </c>
      <c r="AD46" s="88"/>
      <c r="AE46" s="88"/>
      <c r="AF46" s="88"/>
    </row>
    <row r="47" spans="1:32" s="158" customFormat="1" ht="14.25">
      <c r="A47" s="88">
        <v>21</v>
      </c>
      <c r="B47" s="88" t="s">
        <v>214</v>
      </c>
      <c r="C47" s="88" t="s">
        <v>207</v>
      </c>
      <c r="D47" s="88" t="s">
        <v>152</v>
      </c>
      <c r="E47" s="88" t="s">
        <v>148</v>
      </c>
      <c r="F47" s="88" t="s">
        <v>148</v>
      </c>
      <c r="G47" s="88">
        <v>2013</v>
      </c>
      <c r="H47" s="302">
        <v>30000</v>
      </c>
      <c r="I47" s="273" t="s">
        <v>668</v>
      </c>
      <c r="J47" s="88"/>
      <c r="K47" s="88" t="s">
        <v>215</v>
      </c>
      <c r="L47" s="88"/>
      <c r="M47" s="88"/>
      <c r="N47" s="88"/>
      <c r="O47" s="88"/>
      <c r="P47" s="88"/>
      <c r="Q47" s="88"/>
      <c r="R47" s="88" t="s">
        <v>574</v>
      </c>
      <c r="S47" s="88"/>
      <c r="T47" s="88" t="s">
        <v>575</v>
      </c>
      <c r="U47" s="88" t="s">
        <v>162</v>
      </c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</row>
    <row r="48" spans="1:32" s="158" customFormat="1" ht="14.25">
      <c r="A48" s="88">
        <v>22</v>
      </c>
      <c r="B48" s="88" t="s">
        <v>214</v>
      </c>
      <c r="C48" s="88" t="s">
        <v>207</v>
      </c>
      <c r="D48" s="88" t="s">
        <v>152</v>
      </c>
      <c r="E48" s="88" t="s">
        <v>148</v>
      </c>
      <c r="F48" s="88" t="s">
        <v>148</v>
      </c>
      <c r="G48" s="88">
        <v>2013</v>
      </c>
      <c r="H48" s="302">
        <v>55000</v>
      </c>
      <c r="I48" s="273" t="s">
        <v>668</v>
      </c>
      <c r="J48" s="88"/>
      <c r="K48" s="88" t="s">
        <v>576</v>
      </c>
      <c r="L48" s="88"/>
      <c r="M48" s="88"/>
      <c r="N48" s="88"/>
      <c r="O48" s="88"/>
      <c r="P48" s="88"/>
      <c r="Q48" s="88"/>
      <c r="R48" s="88" t="s">
        <v>577</v>
      </c>
      <c r="S48" s="88"/>
      <c r="T48" s="88" t="s">
        <v>575</v>
      </c>
      <c r="U48" s="88" t="s">
        <v>162</v>
      </c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32" s="158" customFormat="1" ht="14.25">
      <c r="A49" s="88">
        <v>23</v>
      </c>
      <c r="B49" s="88" t="s">
        <v>216</v>
      </c>
      <c r="C49" s="88" t="s">
        <v>217</v>
      </c>
      <c r="D49" s="88" t="s">
        <v>152</v>
      </c>
      <c r="E49" s="88" t="s">
        <v>148</v>
      </c>
      <c r="F49" s="88" t="s">
        <v>148</v>
      </c>
      <c r="G49" s="88">
        <v>2009</v>
      </c>
      <c r="H49" s="302">
        <v>80000</v>
      </c>
      <c r="I49" s="273" t="s">
        <v>668</v>
      </c>
      <c r="J49" s="88"/>
      <c r="K49" s="88" t="s">
        <v>200</v>
      </c>
      <c r="L49" s="88"/>
      <c r="M49" s="88"/>
      <c r="N49" s="88"/>
      <c r="O49" s="88"/>
      <c r="P49" s="88"/>
      <c r="Q49" s="88"/>
      <c r="R49" s="88" t="s">
        <v>578</v>
      </c>
      <c r="S49" s="88"/>
      <c r="T49" s="88" t="s">
        <v>271</v>
      </c>
      <c r="U49" s="88" t="s">
        <v>162</v>
      </c>
      <c r="V49" s="88"/>
      <c r="W49" s="88"/>
      <c r="X49" s="88"/>
      <c r="Y49" s="88"/>
      <c r="Z49" s="88"/>
      <c r="AA49" s="88"/>
      <c r="AB49" s="88"/>
      <c r="AC49" s="88">
        <v>680</v>
      </c>
      <c r="AD49" s="88"/>
      <c r="AE49" s="88"/>
      <c r="AF49" s="88"/>
    </row>
    <row r="50" spans="1:32" s="158" customFormat="1" ht="14.25">
      <c r="A50" s="88">
        <v>24</v>
      </c>
      <c r="B50" s="88" t="s">
        <v>218</v>
      </c>
      <c r="C50" s="88" t="s">
        <v>207</v>
      </c>
      <c r="D50" s="88" t="s">
        <v>152</v>
      </c>
      <c r="E50" s="88" t="s">
        <v>148</v>
      </c>
      <c r="F50" s="88" t="s">
        <v>148</v>
      </c>
      <c r="G50" s="88">
        <v>2012</v>
      </c>
      <c r="H50" s="302">
        <v>110000</v>
      </c>
      <c r="I50" s="273" t="s">
        <v>668</v>
      </c>
      <c r="J50" s="88"/>
      <c r="K50" s="88" t="s">
        <v>200</v>
      </c>
      <c r="L50" s="88"/>
      <c r="M50" s="88"/>
      <c r="N50" s="88"/>
      <c r="O50" s="88"/>
      <c r="P50" s="88"/>
      <c r="Q50" s="88"/>
      <c r="R50" s="88" t="s">
        <v>579</v>
      </c>
      <c r="S50" s="88"/>
      <c r="T50" s="88" t="s">
        <v>271</v>
      </c>
      <c r="U50" s="88" t="s">
        <v>162</v>
      </c>
      <c r="V50" s="88"/>
      <c r="W50" s="88"/>
      <c r="X50" s="88" t="s">
        <v>163</v>
      </c>
      <c r="Y50" s="88"/>
      <c r="Z50" s="88"/>
      <c r="AA50" s="88"/>
      <c r="AB50" s="88"/>
      <c r="AC50" s="88"/>
      <c r="AD50" s="88"/>
      <c r="AE50" s="88"/>
      <c r="AF50" s="88"/>
    </row>
    <row r="51" spans="1:32" s="158" customFormat="1" ht="28.5">
      <c r="A51" s="88">
        <v>25</v>
      </c>
      <c r="B51" s="88" t="s">
        <v>175</v>
      </c>
      <c r="C51" s="88" t="s">
        <v>219</v>
      </c>
      <c r="D51" s="88" t="s">
        <v>152</v>
      </c>
      <c r="E51" s="88" t="s">
        <v>153</v>
      </c>
      <c r="F51" s="88" t="s">
        <v>153</v>
      </c>
      <c r="G51" s="88">
        <v>2016</v>
      </c>
      <c r="H51" s="302">
        <v>5000</v>
      </c>
      <c r="I51" s="273" t="s">
        <v>668</v>
      </c>
      <c r="J51" s="88" t="s">
        <v>167</v>
      </c>
      <c r="K51" s="88" t="s">
        <v>178</v>
      </c>
      <c r="L51" s="88" t="s">
        <v>172</v>
      </c>
      <c r="M51" s="88" t="s">
        <v>173</v>
      </c>
      <c r="N51" s="88" t="s">
        <v>174</v>
      </c>
      <c r="O51" s="88"/>
      <c r="P51" s="88"/>
      <c r="Q51" s="88"/>
      <c r="R51" s="88" t="s">
        <v>580</v>
      </c>
      <c r="S51" s="88"/>
      <c r="T51" s="88" t="s">
        <v>152</v>
      </c>
      <c r="U51" s="88" t="s">
        <v>162</v>
      </c>
      <c r="V51" s="88"/>
      <c r="W51" s="88" t="s">
        <v>162</v>
      </c>
      <c r="X51" s="88" t="s">
        <v>164</v>
      </c>
      <c r="Y51" s="88" t="s">
        <v>164</v>
      </c>
      <c r="Z51" s="88" t="s">
        <v>164</v>
      </c>
      <c r="AA51" s="88" t="s">
        <v>164</v>
      </c>
      <c r="AB51" s="88" t="s">
        <v>164</v>
      </c>
      <c r="AC51" s="88"/>
      <c r="AD51" s="88"/>
      <c r="AE51" s="88"/>
      <c r="AF51" s="88"/>
    </row>
    <row r="52" spans="1:32" s="158" customFormat="1" ht="171">
      <c r="A52" s="88">
        <v>26</v>
      </c>
      <c r="B52" s="132" t="s">
        <v>1089</v>
      </c>
      <c r="C52" s="88" t="s">
        <v>220</v>
      </c>
      <c r="D52" s="88" t="s">
        <v>152</v>
      </c>
      <c r="E52" s="88" t="s">
        <v>153</v>
      </c>
      <c r="F52" s="88" t="s">
        <v>153</v>
      </c>
      <c r="G52" s="88">
        <v>2005</v>
      </c>
      <c r="H52" s="306">
        <f>10071000+132717</f>
        <v>10203717</v>
      </c>
      <c r="I52" s="273" t="s">
        <v>671</v>
      </c>
      <c r="J52" s="88" t="s">
        <v>221</v>
      </c>
      <c r="K52" s="88" t="s">
        <v>222</v>
      </c>
      <c r="L52" s="88" t="s">
        <v>581</v>
      </c>
      <c r="M52" s="88" t="s">
        <v>582</v>
      </c>
      <c r="N52" s="88" t="s">
        <v>583</v>
      </c>
      <c r="O52" s="88" t="s">
        <v>584</v>
      </c>
      <c r="P52" s="88" t="s">
        <v>272</v>
      </c>
      <c r="Q52" s="88" t="s">
        <v>689</v>
      </c>
      <c r="R52" s="88"/>
      <c r="S52" s="88" t="s">
        <v>585</v>
      </c>
      <c r="T52" s="88" t="s">
        <v>271</v>
      </c>
      <c r="U52" s="88" t="s">
        <v>162</v>
      </c>
      <c r="V52" s="88" t="s">
        <v>564</v>
      </c>
      <c r="W52" s="88" t="s">
        <v>162</v>
      </c>
      <c r="X52" s="88" t="s">
        <v>158</v>
      </c>
      <c r="Y52" s="88" t="s">
        <v>158</v>
      </c>
      <c r="Z52" s="88" t="s">
        <v>158</v>
      </c>
      <c r="AA52" s="88" t="s">
        <v>145</v>
      </c>
      <c r="AB52" s="88" t="s">
        <v>158</v>
      </c>
      <c r="AC52" s="88">
        <v>2077</v>
      </c>
      <c r="AD52" s="88" t="s">
        <v>225</v>
      </c>
      <c r="AE52" s="88" t="s">
        <v>272</v>
      </c>
      <c r="AF52" s="88" t="s">
        <v>272</v>
      </c>
    </row>
    <row r="53" spans="1:32" s="158" customFormat="1" ht="28.5">
      <c r="A53" s="88">
        <v>27</v>
      </c>
      <c r="B53" s="88" t="s">
        <v>226</v>
      </c>
      <c r="C53" s="88" t="s">
        <v>207</v>
      </c>
      <c r="D53" s="88" t="s">
        <v>152</v>
      </c>
      <c r="E53" s="88" t="s">
        <v>148</v>
      </c>
      <c r="F53" s="88" t="s">
        <v>148</v>
      </c>
      <c r="G53" s="88">
        <v>2017</v>
      </c>
      <c r="H53" s="302">
        <v>100000</v>
      </c>
      <c r="I53" s="273" t="s">
        <v>668</v>
      </c>
      <c r="J53" s="273"/>
      <c r="K53" s="88" t="s">
        <v>227</v>
      </c>
      <c r="L53" s="88"/>
      <c r="M53" s="88"/>
      <c r="N53" s="88"/>
      <c r="O53" s="88"/>
      <c r="P53" s="88"/>
      <c r="Q53" s="88"/>
      <c r="R53" s="88"/>
      <c r="S53" s="88"/>
      <c r="T53" s="88" t="s">
        <v>271</v>
      </c>
      <c r="U53" s="88" t="s">
        <v>162</v>
      </c>
      <c r="V53" s="88"/>
      <c r="W53" s="88"/>
      <c r="X53" s="88"/>
      <c r="Y53" s="88"/>
      <c r="Z53" s="88"/>
      <c r="AA53" s="88"/>
      <c r="AB53" s="88"/>
      <c r="AC53" s="88"/>
      <c r="AD53" s="88"/>
      <c r="AE53" s="88" t="s">
        <v>272</v>
      </c>
      <c r="AF53" s="88" t="s">
        <v>272</v>
      </c>
    </row>
    <row r="54" spans="1:32" s="158" customFormat="1" ht="71.25">
      <c r="A54" s="88">
        <v>28</v>
      </c>
      <c r="B54" s="88" t="s">
        <v>228</v>
      </c>
      <c r="C54" s="88" t="s">
        <v>166</v>
      </c>
      <c r="D54" s="88" t="s">
        <v>152</v>
      </c>
      <c r="E54" s="88" t="s">
        <v>153</v>
      </c>
      <c r="F54" s="88" t="s">
        <v>153</v>
      </c>
      <c r="G54" s="88">
        <v>2018</v>
      </c>
      <c r="H54" s="302">
        <v>200000</v>
      </c>
      <c r="I54" s="273" t="s">
        <v>668</v>
      </c>
      <c r="J54" s="88" t="s">
        <v>229</v>
      </c>
      <c r="K54" s="88" t="s">
        <v>230</v>
      </c>
      <c r="L54" s="88" t="s">
        <v>231</v>
      </c>
      <c r="M54" s="88" t="s">
        <v>232</v>
      </c>
      <c r="N54" s="88"/>
      <c r="O54" s="88"/>
      <c r="P54" s="88"/>
      <c r="Q54" s="88"/>
      <c r="R54" s="88" t="s">
        <v>586</v>
      </c>
      <c r="S54" s="88"/>
      <c r="T54" s="88" t="s">
        <v>575</v>
      </c>
      <c r="U54" s="88" t="s">
        <v>162</v>
      </c>
      <c r="V54" s="88"/>
      <c r="W54" s="88" t="s">
        <v>224</v>
      </c>
      <c r="X54" s="88" t="s">
        <v>224</v>
      </c>
      <c r="Y54" s="88" t="s">
        <v>224</v>
      </c>
      <c r="Z54" s="88" t="s">
        <v>224</v>
      </c>
      <c r="AA54" s="88" t="s">
        <v>145</v>
      </c>
      <c r="AB54" s="88" t="s">
        <v>158</v>
      </c>
      <c r="AC54" s="88"/>
      <c r="AD54" s="88"/>
      <c r="AE54" s="88" t="s">
        <v>272</v>
      </c>
      <c r="AF54" s="88" t="s">
        <v>272</v>
      </c>
    </row>
    <row r="55" spans="1:32" s="158" customFormat="1" ht="14.25">
      <c r="A55" s="88">
        <v>29</v>
      </c>
      <c r="B55" s="88" t="s">
        <v>233</v>
      </c>
      <c r="C55" s="88" t="s">
        <v>207</v>
      </c>
      <c r="D55" s="88" t="s">
        <v>190</v>
      </c>
      <c r="E55" s="88" t="s">
        <v>148</v>
      </c>
      <c r="F55" s="88" t="s">
        <v>148</v>
      </c>
      <c r="G55" s="88">
        <v>2018</v>
      </c>
      <c r="H55" s="302">
        <v>80000</v>
      </c>
      <c r="I55" s="273" t="s">
        <v>668</v>
      </c>
      <c r="J55" s="88"/>
      <c r="K55" s="88" t="s">
        <v>234</v>
      </c>
      <c r="L55" s="88"/>
      <c r="M55" s="88"/>
      <c r="N55" s="88"/>
      <c r="O55" s="88"/>
      <c r="P55" s="88"/>
      <c r="Q55" s="88"/>
      <c r="R55" s="88" t="s">
        <v>587</v>
      </c>
      <c r="S55" s="88"/>
      <c r="T55" s="88" t="s">
        <v>575</v>
      </c>
      <c r="U55" s="88" t="s">
        <v>162</v>
      </c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</row>
    <row r="56" spans="1:32" s="158" customFormat="1" ht="28.5">
      <c r="A56" s="88">
        <v>30</v>
      </c>
      <c r="B56" s="164" t="s">
        <v>235</v>
      </c>
      <c r="C56" s="88" t="s">
        <v>236</v>
      </c>
      <c r="D56" s="88" t="s">
        <v>190</v>
      </c>
      <c r="E56" s="88"/>
      <c r="F56" s="88" t="s">
        <v>153</v>
      </c>
      <c r="G56" s="88">
        <v>2018</v>
      </c>
      <c r="H56" s="302">
        <v>8000</v>
      </c>
      <c r="I56" s="273" t="s">
        <v>668</v>
      </c>
      <c r="J56" s="88" t="s">
        <v>167</v>
      </c>
      <c r="K56" s="88" t="s">
        <v>191</v>
      </c>
      <c r="L56" s="88" t="s">
        <v>173</v>
      </c>
      <c r="M56" s="88" t="s">
        <v>174</v>
      </c>
      <c r="N56" s="88"/>
      <c r="O56" s="88"/>
      <c r="P56" s="88"/>
      <c r="Q56" s="88"/>
      <c r="R56" s="88" t="s">
        <v>588</v>
      </c>
      <c r="S56" s="88"/>
      <c r="T56" s="88"/>
      <c r="U56" s="88"/>
      <c r="V56" s="88"/>
      <c r="W56" s="88" t="s">
        <v>143</v>
      </c>
      <c r="X56" s="88" t="s">
        <v>164</v>
      </c>
      <c r="Y56" s="88" t="s">
        <v>164</v>
      </c>
      <c r="Z56" s="88" t="s">
        <v>164</v>
      </c>
      <c r="AA56" s="88" t="s">
        <v>164</v>
      </c>
      <c r="AB56" s="88" t="s">
        <v>164</v>
      </c>
      <c r="AC56" s="88"/>
      <c r="AD56" s="88"/>
      <c r="AE56" s="88"/>
      <c r="AF56" s="88"/>
    </row>
    <row r="57" spans="1:32" s="158" customFormat="1" ht="14.25">
      <c r="A57" s="88">
        <v>31</v>
      </c>
      <c r="B57" s="88" t="s">
        <v>237</v>
      </c>
      <c r="C57" s="88" t="s">
        <v>207</v>
      </c>
      <c r="D57" s="88" t="s">
        <v>190</v>
      </c>
      <c r="E57" s="88"/>
      <c r="F57" s="88" t="s">
        <v>153</v>
      </c>
      <c r="G57" s="88">
        <v>2019</v>
      </c>
      <c r="H57" s="302">
        <v>12000</v>
      </c>
      <c r="I57" s="273" t="s">
        <v>668</v>
      </c>
      <c r="J57" s="88" t="s">
        <v>167</v>
      </c>
      <c r="K57" s="88" t="s">
        <v>191</v>
      </c>
      <c r="L57" s="88" t="s">
        <v>193</v>
      </c>
      <c r="M57" s="88" t="s">
        <v>201</v>
      </c>
      <c r="N57" s="88"/>
      <c r="O57" s="88"/>
      <c r="P57" s="88"/>
      <c r="Q57" s="88"/>
      <c r="R57" s="88" t="s">
        <v>588</v>
      </c>
      <c r="S57" s="88"/>
      <c r="T57" s="88" t="s">
        <v>575</v>
      </c>
      <c r="U57" s="88"/>
      <c r="V57" s="88"/>
      <c r="W57" s="88" t="s">
        <v>143</v>
      </c>
      <c r="X57" s="88" t="s">
        <v>164</v>
      </c>
      <c r="Y57" s="88" t="s">
        <v>164</v>
      </c>
      <c r="Z57" s="88" t="s">
        <v>164</v>
      </c>
      <c r="AA57" s="88" t="s">
        <v>164</v>
      </c>
      <c r="AB57" s="88" t="s">
        <v>164</v>
      </c>
      <c r="AC57" s="88">
        <v>24</v>
      </c>
      <c r="AD57" s="88"/>
      <c r="AE57" s="88"/>
      <c r="AF57" s="88"/>
    </row>
    <row r="58" spans="1:32" s="158" customFormat="1" ht="28.5">
      <c r="A58" s="88">
        <v>32</v>
      </c>
      <c r="B58" s="88" t="s">
        <v>238</v>
      </c>
      <c r="C58" s="88" t="s">
        <v>203</v>
      </c>
      <c r="D58" s="88" t="s">
        <v>152</v>
      </c>
      <c r="E58" s="88" t="s">
        <v>239</v>
      </c>
      <c r="F58" s="88" t="s">
        <v>239</v>
      </c>
      <c r="G58" s="88">
        <v>2019</v>
      </c>
      <c r="H58" s="165">
        <v>600000</v>
      </c>
      <c r="I58" s="273" t="s">
        <v>668</v>
      </c>
      <c r="J58" s="88"/>
      <c r="K58" s="88" t="s">
        <v>240</v>
      </c>
      <c r="L58" s="88"/>
      <c r="M58" s="88"/>
      <c r="N58" s="88"/>
      <c r="O58" s="88"/>
      <c r="P58" s="88"/>
      <c r="Q58" s="88"/>
      <c r="R58" s="88"/>
      <c r="S58" s="88"/>
      <c r="T58" s="88" t="s">
        <v>575</v>
      </c>
      <c r="U58" s="88" t="s">
        <v>162</v>
      </c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</row>
    <row r="59" spans="1:32" s="158" customFormat="1" ht="14.25">
      <c r="A59" s="88">
        <v>33</v>
      </c>
      <c r="B59" s="88" t="s">
        <v>809</v>
      </c>
      <c r="C59" s="88"/>
      <c r="D59" s="88" t="s">
        <v>152</v>
      </c>
      <c r="E59" s="88"/>
      <c r="F59" s="88"/>
      <c r="G59" s="88"/>
      <c r="H59" s="165">
        <v>1356591.81</v>
      </c>
      <c r="I59" s="273" t="s">
        <v>668</v>
      </c>
      <c r="J59" s="88" t="s">
        <v>167</v>
      </c>
      <c r="K59" s="88" t="s">
        <v>812</v>
      </c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</row>
    <row r="60" spans="1:32" s="158" customFormat="1" ht="14.25">
      <c r="A60" s="88">
        <v>34</v>
      </c>
      <c r="B60" s="88" t="s">
        <v>810</v>
      </c>
      <c r="C60" s="88"/>
      <c r="D60" s="88" t="s">
        <v>152</v>
      </c>
      <c r="E60" s="88"/>
      <c r="F60" s="88"/>
      <c r="G60" s="88"/>
      <c r="H60" s="165">
        <v>83666.08</v>
      </c>
      <c r="I60" s="273" t="s">
        <v>668</v>
      </c>
      <c r="J60" s="88" t="s">
        <v>167</v>
      </c>
      <c r="K60" s="88" t="s">
        <v>812</v>
      </c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</row>
    <row r="61" spans="1:32" s="158" customFormat="1" ht="14.25">
      <c r="A61" s="88">
        <v>35</v>
      </c>
      <c r="B61" s="88" t="s">
        <v>811</v>
      </c>
      <c r="C61" s="88" t="s">
        <v>813</v>
      </c>
      <c r="D61" s="88" t="s">
        <v>152</v>
      </c>
      <c r="E61" s="88"/>
      <c r="F61" s="88"/>
      <c r="G61" s="88"/>
      <c r="H61" s="165">
        <v>1048239.55</v>
      </c>
      <c r="I61" s="273" t="s">
        <v>668</v>
      </c>
      <c r="J61" s="88" t="s">
        <v>167</v>
      </c>
      <c r="K61" s="88" t="s">
        <v>812</v>
      </c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</row>
    <row r="62" spans="1:32" s="297" customFormat="1" ht="12.75" customHeight="1">
      <c r="A62" s="170"/>
      <c r="B62" s="372" t="s">
        <v>0</v>
      </c>
      <c r="C62" s="372"/>
      <c r="D62" s="171"/>
      <c r="E62" s="171"/>
      <c r="F62" s="172"/>
      <c r="G62" s="136"/>
      <c r="H62" s="138">
        <f>SUM(H33:H61)</f>
        <v>27685214.439999998</v>
      </c>
      <c r="I62" s="296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</row>
    <row r="63" spans="1:32" ht="12.75" customHeight="1">
      <c r="A63" s="373" t="s">
        <v>62</v>
      </c>
      <c r="B63" s="373"/>
      <c r="C63" s="373"/>
      <c r="D63" s="373"/>
      <c r="E63" s="373"/>
      <c r="F63" s="373"/>
      <c r="G63" s="373"/>
      <c r="H63" s="373"/>
      <c r="I63" s="269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</row>
    <row r="64" spans="1:32" s="158" customFormat="1" ht="28.5">
      <c r="A64" s="88">
        <v>1</v>
      </c>
      <c r="B64" s="88" t="s">
        <v>269</v>
      </c>
      <c r="C64" s="88" t="s">
        <v>270</v>
      </c>
      <c r="D64" s="88" t="s">
        <v>271</v>
      </c>
      <c r="E64" s="88" t="s">
        <v>272</v>
      </c>
      <c r="F64" s="88" t="s">
        <v>271</v>
      </c>
      <c r="G64" s="88"/>
      <c r="H64" s="302">
        <v>2043573.72</v>
      </c>
      <c r="I64" s="274" t="s">
        <v>672</v>
      </c>
      <c r="J64" s="267" t="s">
        <v>911</v>
      </c>
      <c r="K64" s="88" t="s">
        <v>273</v>
      </c>
      <c r="L64" s="88" t="s">
        <v>384</v>
      </c>
      <c r="M64" s="88" t="s">
        <v>156</v>
      </c>
      <c r="N64" s="88" t="s">
        <v>494</v>
      </c>
      <c r="O64" s="88" t="s">
        <v>272</v>
      </c>
      <c r="P64" s="88" t="s">
        <v>272</v>
      </c>
      <c r="Q64" s="88" t="s">
        <v>272</v>
      </c>
      <c r="R64" s="88"/>
      <c r="S64" s="88" t="s">
        <v>590</v>
      </c>
      <c r="T64" s="88" t="s">
        <v>152</v>
      </c>
      <c r="U64" s="88" t="s">
        <v>163</v>
      </c>
      <c r="V64" s="88" t="s">
        <v>152</v>
      </c>
      <c r="W64" s="88" t="s">
        <v>163</v>
      </c>
      <c r="X64" s="88" t="s">
        <v>163</v>
      </c>
      <c r="Y64" s="88" t="s">
        <v>163</v>
      </c>
      <c r="Z64" s="88" t="s">
        <v>163</v>
      </c>
      <c r="AA64" s="88"/>
      <c r="AB64" s="88" t="s">
        <v>163</v>
      </c>
      <c r="AC64" s="88">
        <v>446.79</v>
      </c>
      <c r="AD64" s="88">
        <v>3</v>
      </c>
      <c r="AE64" s="88" t="s">
        <v>152</v>
      </c>
      <c r="AF64" s="88" t="s">
        <v>152</v>
      </c>
    </row>
    <row r="65" spans="1:32" s="158" customFormat="1" ht="28.5">
      <c r="A65" s="88">
        <v>2</v>
      </c>
      <c r="B65" s="88" t="s">
        <v>591</v>
      </c>
      <c r="C65" s="88" t="s">
        <v>274</v>
      </c>
      <c r="D65" s="88" t="s">
        <v>271</v>
      </c>
      <c r="E65" s="88" t="s">
        <v>272</v>
      </c>
      <c r="F65" s="88" t="s">
        <v>271</v>
      </c>
      <c r="G65" s="88"/>
      <c r="H65" s="303">
        <v>5021000</v>
      </c>
      <c r="I65" s="274" t="s">
        <v>671</v>
      </c>
      <c r="J65" s="88" t="s">
        <v>911</v>
      </c>
      <c r="K65" s="88" t="s">
        <v>275</v>
      </c>
      <c r="L65" s="88" t="s">
        <v>384</v>
      </c>
      <c r="M65" s="88" t="s">
        <v>156</v>
      </c>
      <c r="N65" s="88"/>
      <c r="O65" s="88" t="s">
        <v>272</v>
      </c>
      <c r="P65" s="88" t="s">
        <v>272</v>
      </c>
      <c r="Q65" s="88" t="s">
        <v>272</v>
      </c>
      <c r="R65" s="88"/>
      <c r="S65" s="88" t="s">
        <v>592</v>
      </c>
      <c r="T65" s="88" t="s">
        <v>152</v>
      </c>
      <c r="U65" s="88" t="s">
        <v>163</v>
      </c>
      <c r="V65" s="88" t="s">
        <v>152</v>
      </c>
      <c r="W65" s="88" t="s">
        <v>163</v>
      </c>
      <c r="X65" s="88" t="s">
        <v>163</v>
      </c>
      <c r="Y65" s="88" t="s">
        <v>163</v>
      </c>
      <c r="Z65" s="88" t="s">
        <v>163</v>
      </c>
      <c r="AA65" s="88"/>
      <c r="AB65" s="88" t="s">
        <v>163</v>
      </c>
      <c r="AC65" s="88">
        <v>756.47</v>
      </c>
      <c r="AD65" s="88">
        <v>3</v>
      </c>
      <c r="AE65" s="88" t="s">
        <v>152</v>
      </c>
      <c r="AF65" s="88" t="s">
        <v>152</v>
      </c>
    </row>
    <row r="66" spans="1:32" s="297" customFormat="1" ht="15">
      <c r="A66" s="170"/>
      <c r="B66" s="372" t="s">
        <v>0</v>
      </c>
      <c r="C66" s="372"/>
      <c r="D66" s="171"/>
      <c r="E66" s="171"/>
      <c r="F66" s="172"/>
      <c r="G66" s="136"/>
      <c r="H66" s="138">
        <f>SUM(H64:H65)</f>
        <v>7064573.72</v>
      </c>
      <c r="I66" s="296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</row>
    <row r="67" spans="1:32" ht="12.75" customHeight="1">
      <c r="A67" s="373" t="s">
        <v>63</v>
      </c>
      <c r="B67" s="373"/>
      <c r="C67" s="373"/>
      <c r="D67" s="373"/>
      <c r="E67" s="373"/>
      <c r="F67" s="373"/>
      <c r="G67" s="373"/>
      <c r="H67" s="373"/>
      <c r="I67" s="269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</row>
    <row r="68" spans="1:32" s="158" customFormat="1" ht="370.5">
      <c r="A68" s="88">
        <v>1</v>
      </c>
      <c r="B68" s="276" t="s">
        <v>276</v>
      </c>
      <c r="C68" s="275" t="s">
        <v>277</v>
      </c>
      <c r="D68" s="275" t="s">
        <v>140</v>
      </c>
      <c r="E68" s="275" t="s">
        <v>153</v>
      </c>
      <c r="F68" s="275" t="s">
        <v>141</v>
      </c>
      <c r="G68" s="275">
        <v>1971</v>
      </c>
      <c r="H68" s="303">
        <v>10201000</v>
      </c>
      <c r="I68" s="267" t="s">
        <v>671</v>
      </c>
      <c r="J68" s="278" t="s">
        <v>278</v>
      </c>
      <c r="K68" s="275" t="s">
        <v>279</v>
      </c>
      <c r="L68" s="275" t="s">
        <v>35</v>
      </c>
      <c r="M68" s="275"/>
      <c r="N68" s="275" t="s">
        <v>157</v>
      </c>
      <c r="O68" s="130"/>
      <c r="P68" s="130" t="s">
        <v>141</v>
      </c>
      <c r="Q68" s="130" t="s">
        <v>141</v>
      </c>
      <c r="R68" s="88"/>
      <c r="S68" s="275" t="s">
        <v>280</v>
      </c>
      <c r="T68" s="130" t="s">
        <v>140</v>
      </c>
      <c r="U68" s="132"/>
      <c r="V68" s="132"/>
      <c r="W68" s="275" t="s">
        <v>143</v>
      </c>
      <c r="X68" s="275" t="s">
        <v>281</v>
      </c>
      <c r="Y68" s="275" t="s">
        <v>282</v>
      </c>
      <c r="Z68" s="275" t="s">
        <v>158</v>
      </c>
      <c r="AA68" s="275" t="s">
        <v>145</v>
      </c>
      <c r="AB68" s="275" t="s">
        <v>158</v>
      </c>
      <c r="AC68" s="275" t="s">
        <v>283</v>
      </c>
      <c r="AD68" s="275" t="s">
        <v>284</v>
      </c>
      <c r="AE68" s="275" t="s">
        <v>285</v>
      </c>
      <c r="AF68" s="275" t="s">
        <v>153</v>
      </c>
    </row>
    <row r="69" spans="1:32" s="158" customFormat="1" ht="42.75">
      <c r="A69" s="88">
        <v>2</v>
      </c>
      <c r="B69" s="276" t="s">
        <v>286</v>
      </c>
      <c r="C69" s="275" t="s">
        <v>287</v>
      </c>
      <c r="D69" s="275" t="s">
        <v>152</v>
      </c>
      <c r="E69" s="275" t="s">
        <v>153</v>
      </c>
      <c r="F69" s="275" t="s">
        <v>153</v>
      </c>
      <c r="G69" s="275">
        <v>1983</v>
      </c>
      <c r="H69" s="277">
        <v>55368.7</v>
      </c>
      <c r="I69" s="278" t="s">
        <v>672</v>
      </c>
      <c r="J69" s="311"/>
      <c r="K69" s="275" t="s">
        <v>279</v>
      </c>
      <c r="L69" s="275"/>
      <c r="M69" s="275"/>
      <c r="N69" s="275"/>
      <c r="O69" s="130"/>
      <c r="P69" s="130" t="s">
        <v>141</v>
      </c>
      <c r="Q69" s="130" t="s">
        <v>141</v>
      </c>
      <c r="R69" s="275"/>
      <c r="S69" s="275"/>
      <c r="T69" s="130" t="s">
        <v>140</v>
      </c>
      <c r="U69" s="279"/>
      <c r="V69" s="279"/>
      <c r="W69" s="275"/>
      <c r="X69" s="275"/>
      <c r="Y69" s="275"/>
      <c r="Z69" s="275"/>
      <c r="AA69" s="275"/>
      <c r="AB69" s="275"/>
      <c r="AC69" s="298"/>
      <c r="AD69" s="275"/>
      <c r="AE69" s="275"/>
      <c r="AF69" s="275"/>
    </row>
    <row r="70" spans="1:32" s="158" customFormat="1" ht="28.5">
      <c r="A70" s="88">
        <v>3</v>
      </c>
      <c r="B70" s="276" t="s">
        <v>288</v>
      </c>
      <c r="C70" s="275" t="s">
        <v>289</v>
      </c>
      <c r="D70" s="275"/>
      <c r="E70" s="275" t="s">
        <v>153</v>
      </c>
      <c r="F70" s="275" t="s">
        <v>153</v>
      </c>
      <c r="G70" s="275">
        <v>1999</v>
      </c>
      <c r="H70" s="277">
        <v>122000</v>
      </c>
      <c r="I70" s="278" t="s">
        <v>671</v>
      </c>
      <c r="J70" s="311"/>
      <c r="K70" s="275" t="s">
        <v>279</v>
      </c>
      <c r="L70" s="275" t="s">
        <v>35</v>
      </c>
      <c r="M70" s="275"/>
      <c r="N70" s="275" t="s">
        <v>157</v>
      </c>
      <c r="O70" s="130"/>
      <c r="P70" s="130" t="s">
        <v>141</v>
      </c>
      <c r="Q70" s="130" t="s">
        <v>141</v>
      </c>
      <c r="R70" s="275"/>
      <c r="S70" s="275"/>
      <c r="T70" s="130" t="s">
        <v>140</v>
      </c>
      <c r="U70" s="279"/>
      <c r="V70" s="279"/>
      <c r="W70" s="275"/>
      <c r="X70" s="275"/>
      <c r="Y70" s="275"/>
      <c r="Z70" s="275"/>
      <c r="AA70" s="275"/>
      <c r="AB70" s="275"/>
      <c r="AC70" s="275" t="s">
        <v>290</v>
      </c>
      <c r="AD70" s="275"/>
      <c r="AE70" s="275"/>
      <c r="AF70" s="275"/>
    </row>
    <row r="71" spans="1:32" s="158" customFormat="1" ht="156.75">
      <c r="A71" s="88">
        <v>4</v>
      </c>
      <c r="B71" s="140" t="s">
        <v>291</v>
      </c>
      <c r="C71" s="88" t="s">
        <v>292</v>
      </c>
      <c r="D71" s="88" t="s">
        <v>140</v>
      </c>
      <c r="E71" s="88" t="s">
        <v>153</v>
      </c>
      <c r="F71" s="88" t="s">
        <v>141</v>
      </c>
      <c r="G71" s="88">
        <v>2018</v>
      </c>
      <c r="H71" s="303">
        <v>4116748.2</v>
      </c>
      <c r="I71" s="278" t="s">
        <v>672</v>
      </c>
      <c r="J71" s="88" t="s">
        <v>293</v>
      </c>
      <c r="K71" s="88" t="s">
        <v>294</v>
      </c>
      <c r="L71" s="88" t="s">
        <v>35</v>
      </c>
      <c r="M71" s="88" t="s">
        <v>295</v>
      </c>
      <c r="N71" s="88" t="s">
        <v>296</v>
      </c>
      <c r="O71" s="130"/>
      <c r="P71" s="130" t="s">
        <v>141</v>
      </c>
      <c r="Q71" s="130" t="s">
        <v>141</v>
      </c>
      <c r="R71" s="88" t="s">
        <v>297</v>
      </c>
      <c r="S71" s="88" t="s">
        <v>298</v>
      </c>
      <c r="T71" s="130" t="s">
        <v>140</v>
      </c>
      <c r="U71" s="132"/>
      <c r="V71" s="132"/>
      <c r="W71" s="88" t="s">
        <v>143</v>
      </c>
      <c r="X71" s="88" t="s">
        <v>143</v>
      </c>
      <c r="Y71" s="88" t="s">
        <v>143</v>
      </c>
      <c r="Z71" s="88" t="s">
        <v>158</v>
      </c>
      <c r="AA71" s="88" t="s">
        <v>158</v>
      </c>
      <c r="AB71" s="88" t="s">
        <v>158</v>
      </c>
      <c r="AC71" s="88" t="s">
        <v>299</v>
      </c>
      <c r="AD71" s="88" t="s">
        <v>300</v>
      </c>
      <c r="AE71" s="88" t="s">
        <v>152</v>
      </c>
      <c r="AF71" s="88" t="s">
        <v>152</v>
      </c>
    </row>
    <row r="72" spans="1:32" s="158" customFormat="1" ht="28.5">
      <c r="A72" s="88">
        <v>5</v>
      </c>
      <c r="B72" s="130" t="s">
        <v>301</v>
      </c>
      <c r="C72" s="88" t="s">
        <v>292</v>
      </c>
      <c r="D72" s="88" t="s">
        <v>140</v>
      </c>
      <c r="E72" s="88" t="s">
        <v>153</v>
      </c>
      <c r="F72" s="88" t="s">
        <v>141</v>
      </c>
      <c r="G72" s="88">
        <v>2018</v>
      </c>
      <c r="H72" s="280">
        <v>4526786.85</v>
      </c>
      <c r="I72" s="278" t="s">
        <v>672</v>
      </c>
      <c r="J72" s="88"/>
      <c r="K72" s="88" t="s">
        <v>294</v>
      </c>
      <c r="L72" s="130"/>
      <c r="M72" s="130"/>
      <c r="N72" s="130"/>
      <c r="O72" s="130"/>
      <c r="P72" s="130" t="s">
        <v>141</v>
      </c>
      <c r="Q72" s="130" t="s">
        <v>141</v>
      </c>
      <c r="R72" s="88"/>
      <c r="S72" s="88" t="s">
        <v>298</v>
      </c>
      <c r="T72" s="130" t="s">
        <v>140</v>
      </c>
      <c r="U72" s="130"/>
      <c r="V72" s="130"/>
      <c r="W72" s="130"/>
      <c r="X72" s="130"/>
      <c r="Y72" s="130"/>
      <c r="Z72" s="130"/>
      <c r="AA72" s="130"/>
      <c r="AB72" s="130"/>
      <c r="AC72" s="298"/>
      <c r="AD72" s="298"/>
      <c r="AE72" s="298"/>
      <c r="AF72" s="298"/>
    </row>
    <row r="73" spans="1:32" s="158" customFormat="1" ht="28.5">
      <c r="A73" s="88">
        <v>6</v>
      </c>
      <c r="B73" s="130" t="s">
        <v>302</v>
      </c>
      <c r="C73" s="88" t="s">
        <v>292</v>
      </c>
      <c r="D73" s="88" t="s">
        <v>140</v>
      </c>
      <c r="E73" s="88" t="s">
        <v>153</v>
      </c>
      <c r="F73" s="88" t="s">
        <v>141</v>
      </c>
      <c r="G73" s="88">
        <v>2018</v>
      </c>
      <c r="H73" s="303">
        <v>1063101.54</v>
      </c>
      <c r="I73" s="278" t="s">
        <v>672</v>
      </c>
      <c r="J73" s="88"/>
      <c r="K73" s="88" t="s">
        <v>294</v>
      </c>
      <c r="L73" s="130"/>
      <c r="M73" s="130"/>
      <c r="N73" s="130"/>
      <c r="O73" s="130"/>
      <c r="P73" s="130" t="s">
        <v>141</v>
      </c>
      <c r="Q73" s="130" t="s">
        <v>141</v>
      </c>
      <c r="R73" s="88"/>
      <c r="S73" s="88" t="s">
        <v>298</v>
      </c>
      <c r="T73" s="130" t="s">
        <v>140</v>
      </c>
      <c r="U73" s="130"/>
      <c r="V73" s="130"/>
      <c r="W73" s="130"/>
      <c r="X73" s="130"/>
      <c r="Y73" s="130"/>
      <c r="Z73" s="130"/>
      <c r="AA73" s="130"/>
      <c r="AB73" s="130"/>
      <c r="AC73" s="298"/>
      <c r="AD73" s="298"/>
      <c r="AE73" s="298"/>
      <c r="AF73" s="298"/>
    </row>
    <row r="74" spans="1:32" s="158" customFormat="1" ht="42.75">
      <c r="A74" s="88">
        <v>7</v>
      </c>
      <c r="B74" s="140" t="s">
        <v>303</v>
      </c>
      <c r="C74" s="88" t="s">
        <v>292</v>
      </c>
      <c r="D74" s="88" t="s">
        <v>140</v>
      </c>
      <c r="E74" s="88" t="s">
        <v>153</v>
      </c>
      <c r="F74" s="88" t="s">
        <v>141</v>
      </c>
      <c r="G74" s="88">
        <v>2018</v>
      </c>
      <c r="H74" s="303">
        <v>29560</v>
      </c>
      <c r="I74" s="278" t="s">
        <v>672</v>
      </c>
      <c r="J74" s="88"/>
      <c r="K74" s="88" t="s">
        <v>294</v>
      </c>
      <c r="L74" s="130"/>
      <c r="M74" s="130"/>
      <c r="N74" s="130"/>
      <c r="O74" s="130"/>
      <c r="P74" s="130" t="s">
        <v>141</v>
      </c>
      <c r="Q74" s="130" t="s">
        <v>141</v>
      </c>
      <c r="R74" s="88"/>
      <c r="S74" s="88"/>
      <c r="T74" s="130" t="s">
        <v>140</v>
      </c>
      <c r="U74" s="130"/>
      <c r="V74" s="130"/>
      <c r="W74" s="130"/>
      <c r="X74" s="130"/>
      <c r="Y74" s="130"/>
      <c r="Z74" s="130"/>
      <c r="AA74" s="130"/>
      <c r="AB74" s="130"/>
      <c r="AC74" s="298"/>
      <c r="AD74" s="298"/>
      <c r="AE74" s="298"/>
      <c r="AF74" s="298"/>
    </row>
    <row r="75" spans="1:32" s="158" customFormat="1" ht="71.25">
      <c r="A75" s="88">
        <v>8</v>
      </c>
      <c r="B75" s="140" t="s">
        <v>304</v>
      </c>
      <c r="C75" s="88" t="s">
        <v>292</v>
      </c>
      <c r="D75" s="88" t="s">
        <v>140</v>
      </c>
      <c r="E75" s="88" t="s">
        <v>153</v>
      </c>
      <c r="F75" s="88" t="s">
        <v>141</v>
      </c>
      <c r="G75" s="88">
        <v>2018</v>
      </c>
      <c r="H75" s="303">
        <v>33250</v>
      </c>
      <c r="I75" s="278" t="s">
        <v>672</v>
      </c>
      <c r="J75" s="88"/>
      <c r="K75" s="88" t="s">
        <v>294</v>
      </c>
      <c r="L75" s="130"/>
      <c r="M75" s="130"/>
      <c r="N75" s="130"/>
      <c r="O75" s="130"/>
      <c r="P75" s="130" t="s">
        <v>141</v>
      </c>
      <c r="Q75" s="130" t="s">
        <v>141</v>
      </c>
      <c r="R75" s="88"/>
      <c r="S75" s="88"/>
      <c r="T75" s="130" t="s">
        <v>140</v>
      </c>
      <c r="U75" s="130"/>
      <c r="V75" s="130"/>
      <c r="W75" s="130"/>
      <c r="X75" s="130"/>
      <c r="Y75" s="130"/>
      <c r="Z75" s="130"/>
      <c r="AA75" s="130"/>
      <c r="AB75" s="130"/>
      <c r="AC75" s="298"/>
      <c r="AD75" s="298"/>
      <c r="AE75" s="298"/>
      <c r="AF75" s="298"/>
    </row>
    <row r="76" spans="1:32" s="158" customFormat="1" ht="71.25">
      <c r="A76" s="88">
        <v>9</v>
      </c>
      <c r="B76" s="140" t="s">
        <v>304</v>
      </c>
      <c r="C76" s="88" t="s">
        <v>292</v>
      </c>
      <c r="D76" s="88" t="s">
        <v>140</v>
      </c>
      <c r="E76" s="88" t="s">
        <v>153</v>
      </c>
      <c r="F76" s="88" t="s">
        <v>141</v>
      </c>
      <c r="G76" s="88">
        <v>2018</v>
      </c>
      <c r="H76" s="303">
        <v>33250</v>
      </c>
      <c r="I76" s="278" t="s">
        <v>672</v>
      </c>
      <c r="J76" s="88"/>
      <c r="K76" s="88" t="s">
        <v>294</v>
      </c>
      <c r="L76" s="130"/>
      <c r="M76" s="130"/>
      <c r="N76" s="130"/>
      <c r="O76" s="130"/>
      <c r="P76" s="130" t="s">
        <v>141</v>
      </c>
      <c r="Q76" s="130" t="s">
        <v>141</v>
      </c>
      <c r="R76" s="88"/>
      <c r="S76" s="88"/>
      <c r="T76" s="130" t="s">
        <v>140</v>
      </c>
      <c r="U76" s="130"/>
      <c r="V76" s="130"/>
      <c r="W76" s="130"/>
      <c r="X76" s="130"/>
      <c r="Y76" s="130"/>
      <c r="Z76" s="130"/>
      <c r="AA76" s="130"/>
      <c r="AB76" s="130"/>
      <c r="AC76" s="298"/>
      <c r="AD76" s="298"/>
      <c r="AE76" s="298"/>
      <c r="AF76" s="298"/>
    </row>
    <row r="77" spans="1:32" s="158" customFormat="1" ht="28.5">
      <c r="A77" s="88">
        <v>10</v>
      </c>
      <c r="B77" s="130" t="s">
        <v>595</v>
      </c>
      <c r="C77" s="88" t="s">
        <v>292</v>
      </c>
      <c r="D77" s="88" t="s">
        <v>140</v>
      </c>
      <c r="E77" s="88" t="s">
        <v>153</v>
      </c>
      <c r="F77" s="88" t="s">
        <v>141</v>
      </c>
      <c r="G77" s="88">
        <v>2018</v>
      </c>
      <c r="H77" s="280">
        <v>258730.5</v>
      </c>
      <c r="I77" s="278" t="s">
        <v>672</v>
      </c>
      <c r="J77" s="88"/>
      <c r="K77" s="88" t="s">
        <v>294</v>
      </c>
      <c r="L77" s="130"/>
      <c r="M77" s="130"/>
      <c r="N77" s="130" t="s">
        <v>596</v>
      </c>
      <c r="O77" s="130"/>
      <c r="P77" s="130"/>
      <c r="Q77" s="130"/>
      <c r="R77" s="88"/>
      <c r="S77" s="88" t="s">
        <v>298</v>
      </c>
      <c r="T77" s="130"/>
      <c r="U77" s="130"/>
      <c r="V77" s="130"/>
      <c r="W77" s="88" t="s">
        <v>143</v>
      </c>
      <c r="X77" s="88"/>
      <c r="Y77" s="88"/>
      <c r="Z77" s="88"/>
      <c r="AA77" s="88"/>
      <c r="AB77" s="88"/>
      <c r="AC77" s="298"/>
      <c r="AD77" s="298"/>
      <c r="AE77" s="298"/>
      <c r="AF77" s="298"/>
    </row>
    <row r="78" spans="1:32" s="158" customFormat="1" ht="156.75">
      <c r="A78" s="88"/>
      <c r="B78" s="130" t="s">
        <v>1090</v>
      </c>
      <c r="C78" s="130" t="s">
        <v>274</v>
      </c>
      <c r="D78" s="130" t="s">
        <v>140</v>
      </c>
      <c r="E78" s="130" t="s">
        <v>141</v>
      </c>
      <c r="F78" s="130" t="s">
        <v>912</v>
      </c>
      <c r="G78" s="130" t="s">
        <v>913</v>
      </c>
      <c r="H78" s="307">
        <v>4284529.8</v>
      </c>
      <c r="I78" s="278" t="s">
        <v>672</v>
      </c>
      <c r="J78" s="267" t="s">
        <v>914</v>
      </c>
      <c r="K78" s="130" t="s">
        <v>915</v>
      </c>
      <c r="L78" s="130" t="s">
        <v>916</v>
      </c>
      <c r="M78" s="130" t="s">
        <v>193</v>
      </c>
      <c r="N78" s="130" t="s">
        <v>917</v>
      </c>
      <c r="O78" s="130" t="s">
        <v>141</v>
      </c>
      <c r="P78" s="130" t="s">
        <v>141</v>
      </c>
      <c r="Q78" s="130" t="s">
        <v>918</v>
      </c>
      <c r="R78" s="88"/>
      <c r="S78" s="88"/>
      <c r="T78" s="130" t="s">
        <v>919</v>
      </c>
      <c r="U78" s="130" t="s">
        <v>145</v>
      </c>
      <c r="V78" s="130" t="s">
        <v>920</v>
      </c>
      <c r="W78" s="130" t="s">
        <v>143</v>
      </c>
      <c r="X78" s="130" t="s">
        <v>143</v>
      </c>
      <c r="Y78" s="130" t="s">
        <v>143</v>
      </c>
      <c r="Z78" s="130" t="s">
        <v>143</v>
      </c>
      <c r="AA78" s="130" t="s">
        <v>143</v>
      </c>
      <c r="AB78" s="130" t="s">
        <v>143</v>
      </c>
      <c r="AC78" s="298">
        <v>663.61</v>
      </c>
      <c r="AD78" s="298">
        <v>3</v>
      </c>
      <c r="AE78" s="298" t="s">
        <v>152</v>
      </c>
      <c r="AF78" s="298" t="s">
        <v>153</v>
      </c>
    </row>
    <row r="79" spans="1:32" s="297" customFormat="1" ht="15">
      <c r="A79" s="170"/>
      <c r="B79" s="372" t="s">
        <v>0</v>
      </c>
      <c r="C79" s="372"/>
      <c r="D79" s="171"/>
      <c r="E79" s="171"/>
      <c r="F79" s="172"/>
      <c r="G79" s="136"/>
      <c r="H79" s="138">
        <f>SUM(H68:H78)</f>
        <v>24724325.59</v>
      </c>
      <c r="I79" s="296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</row>
    <row r="80" spans="1:32" s="297" customFormat="1" ht="15" customHeight="1">
      <c r="A80" s="373" t="s">
        <v>64</v>
      </c>
      <c r="B80" s="373"/>
      <c r="C80" s="373"/>
      <c r="D80" s="373"/>
      <c r="E80" s="373"/>
      <c r="F80" s="373"/>
      <c r="G80" s="373"/>
      <c r="H80" s="373"/>
      <c r="I80" s="269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</row>
    <row r="81" spans="1:32" ht="99.75">
      <c r="A81" s="168">
        <v>1</v>
      </c>
      <c r="B81" s="168" t="s">
        <v>381</v>
      </c>
      <c r="C81" s="168" t="s">
        <v>498</v>
      </c>
      <c r="D81" s="168" t="s">
        <v>140</v>
      </c>
      <c r="E81" s="168" t="s">
        <v>141</v>
      </c>
      <c r="F81" s="168" t="s">
        <v>141</v>
      </c>
      <c r="G81" s="168">
        <v>1936</v>
      </c>
      <c r="H81" s="308">
        <v>1124000</v>
      </c>
      <c r="I81" s="274" t="s">
        <v>671</v>
      </c>
      <c r="J81" s="281" t="s">
        <v>382</v>
      </c>
      <c r="K81" s="168" t="s">
        <v>383</v>
      </c>
      <c r="L81" s="168" t="s">
        <v>384</v>
      </c>
      <c r="M81" s="168" t="s">
        <v>193</v>
      </c>
      <c r="N81" s="168" t="s">
        <v>385</v>
      </c>
      <c r="O81" s="88"/>
      <c r="P81" s="88"/>
      <c r="Q81" s="88"/>
      <c r="R81" s="168" t="s">
        <v>386</v>
      </c>
      <c r="S81" s="88"/>
      <c r="T81" s="88"/>
      <c r="U81" s="88"/>
      <c r="V81" s="168"/>
      <c r="W81" s="168" t="s">
        <v>162</v>
      </c>
      <c r="X81" s="168" t="s">
        <v>162</v>
      </c>
      <c r="Y81" s="168" t="s">
        <v>162</v>
      </c>
      <c r="Z81" s="168" t="s">
        <v>143</v>
      </c>
      <c r="AA81" s="168" t="s">
        <v>162</v>
      </c>
      <c r="AB81" s="168" t="s">
        <v>162</v>
      </c>
      <c r="AC81" s="168">
        <v>249</v>
      </c>
      <c r="AD81" s="168">
        <v>3</v>
      </c>
      <c r="AE81" s="168" t="s">
        <v>152</v>
      </c>
      <c r="AF81" s="88" t="s">
        <v>272</v>
      </c>
    </row>
    <row r="82" spans="1:32" ht="57">
      <c r="A82" s="168">
        <v>2</v>
      </c>
      <c r="B82" s="168" t="s">
        <v>1091</v>
      </c>
      <c r="C82" s="168" t="s">
        <v>499</v>
      </c>
      <c r="D82" s="168" t="s">
        <v>152</v>
      </c>
      <c r="E82" s="168" t="s">
        <v>153</v>
      </c>
      <c r="F82" s="168" t="s">
        <v>153</v>
      </c>
      <c r="G82" s="168">
        <v>1972</v>
      </c>
      <c r="H82" s="308">
        <v>916000</v>
      </c>
      <c r="I82" s="274" t="s">
        <v>671</v>
      </c>
      <c r="J82" s="168" t="s">
        <v>387</v>
      </c>
      <c r="K82" s="168" t="s">
        <v>383</v>
      </c>
      <c r="L82" s="168" t="s">
        <v>223</v>
      </c>
      <c r="M82" s="168" t="s">
        <v>388</v>
      </c>
      <c r="N82" s="168" t="s">
        <v>389</v>
      </c>
      <c r="O82" s="88"/>
      <c r="P82" s="88"/>
      <c r="Q82" s="88" t="s">
        <v>1066</v>
      </c>
      <c r="R82" s="168" t="s">
        <v>386</v>
      </c>
      <c r="S82" s="88"/>
      <c r="T82" s="88"/>
      <c r="U82" s="88"/>
      <c r="V82" s="168"/>
      <c r="W82" s="168" t="s">
        <v>162</v>
      </c>
      <c r="X82" s="168" t="s">
        <v>162</v>
      </c>
      <c r="Y82" s="168" t="s">
        <v>162</v>
      </c>
      <c r="Z82" s="168" t="s">
        <v>143</v>
      </c>
      <c r="AA82" s="168" t="s">
        <v>390</v>
      </c>
      <c r="AB82" s="168" t="s">
        <v>162</v>
      </c>
      <c r="AC82" s="168">
        <v>194</v>
      </c>
      <c r="AD82" s="168">
        <v>2</v>
      </c>
      <c r="AE82" s="168" t="s">
        <v>153</v>
      </c>
      <c r="AF82" s="88" t="s">
        <v>272</v>
      </c>
    </row>
    <row r="83" spans="1:32" ht="14.25">
      <c r="A83" s="168">
        <v>3</v>
      </c>
      <c r="B83" s="168" t="s">
        <v>391</v>
      </c>
      <c r="C83" s="168"/>
      <c r="D83" s="168" t="s">
        <v>140</v>
      </c>
      <c r="E83" s="168" t="s">
        <v>141</v>
      </c>
      <c r="F83" s="168" t="s">
        <v>141</v>
      </c>
      <c r="G83" s="168">
        <v>1936</v>
      </c>
      <c r="H83" s="309">
        <v>1600</v>
      </c>
      <c r="I83" s="278" t="s">
        <v>672</v>
      </c>
      <c r="J83" s="168" t="s">
        <v>392</v>
      </c>
      <c r="K83" s="168" t="s">
        <v>383</v>
      </c>
      <c r="L83" s="168" t="s">
        <v>384</v>
      </c>
      <c r="M83" s="168"/>
      <c r="N83" s="168"/>
      <c r="O83" s="88"/>
      <c r="P83" s="88"/>
      <c r="Q83" s="88"/>
      <c r="R83" s="168" t="s">
        <v>386</v>
      </c>
      <c r="S83" s="88"/>
      <c r="T83" s="88"/>
      <c r="U83" s="88"/>
      <c r="V83" s="168"/>
      <c r="W83" s="168" t="s">
        <v>162</v>
      </c>
      <c r="X83" s="168"/>
      <c r="Y83" s="168"/>
      <c r="Z83" s="168" t="s">
        <v>162</v>
      </c>
      <c r="AA83" s="168"/>
      <c r="AB83" s="168"/>
      <c r="AC83" s="168">
        <v>6</v>
      </c>
      <c r="AD83" s="168"/>
      <c r="AE83" s="168"/>
      <c r="AF83" s="88" t="s">
        <v>272</v>
      </c>
    </row>
    <row r="84" spans="1:32" s="297" customFormat="1" ht="13.5" customHeight="1">
      <c r="A84" s="170"/>
      <c r="B84" s="372" t="s">
        <v>0</v>
      </c>
      <c r="C84" s="372"/>
      <c r="D84" s="171"/>
      <c r="E84" s="171"/>
      <c r="F84" s="172"/>
      <c r="G84" s="136"/>
      <c r="H84" s="138">
        <f>SUM(H81:H83)</f>
        <v>2041600</v>
      </c>
      <c r="I84" s="296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</row>
    <row r="85" spans="1:32" s="297" customFormat="1" ht="14.25" customHeight="1">
      <c r="A85" s="374" t="s">
        <v>65</v>
      </c>
      <c r="B85" s="374"/>
      <c r="C85" s="374"/>
      <c r="D85" s="374"/>
      <c r="E85" s="374"/>
      <c r="F85" s="374"/>
      <c r="G85" s="374"/>
      <c r="H85" s="374"/>
      <c r="I85" s="282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</row>
    <row r="86" spans="1:33" s="158" customFormat="1" ht="191.25" customHeight="1">
      <c r="A86" s="88">
        <v>1</v>
      </c>
      <c r="B86" s="88" t="s">
        <v>393</v>
      </c>
      <c r="C86" s="88" t="s">
        <v>394</v>
      </c>
      <c r="D86" s="88" t="s">
        <v>152</v>
      </c>
      <c r="E86" s="88" t="s">
        <v>153</v>
      </c>
      <c r="F86" s="88" t="s">
        <v>152</v>
      </c>
      <c r="G86" s="88">
        <v>1925</v>
      </c>
      <c r="H86" s="303">
        <v>4959000</v>
      </c>
      <c r="I86" s="267" t="s">
        <v>671</v>
      </c>
      <c r="J86" s="267" t="s">
        <v>608</v>
      </c>
      <c r="K86" s="88" t="s">
        <v>609</v>
      </c>
      <c r="L86" s="88" t="s">
        <v>384</v>
      </c>
      <c r="M86" s="88" t="s">
        <v>610</v>
      </c>
      <c r="N86" s="88" t="s">
        <v>396</v>
      </c>
      <c r="O86" s="88"/>
      <c r="P86" s="88"/>
      <c r="Q86" s="88"/>
      <c r="R86" s="88" t="s">
        <v>397</v>
      </c>
      <c r="S86" s="88"/>
      <c r="U86" s="270" t="s">
        <v>152</v>
      </c>
      <c r="V86" s="270" t="s">
        <v>611</v>
      </c>
      <c r="W86" s="270" t="s">
        <v>961</v>
      </c>
      <c r="X86" s="270" t="s">
        <v>395</v>
      </c>
      <c r="Y86" s="270" t="s">
        <v>162</v>
      </c>
      <c r="Z86" s="270" t="s">
        <v>162</v>
      </c>
      <c r="AA86" s="270" t="s">
        <v>395</v>
      </c>
      <c r="AB86" s="270" t="s">
        <v>144</v>
      </c>
      <c r="AC86" s="270" t="s">
        <v>162</v>
      </c>
      <c r="AD86" s="299">
        <v>1669.8</v>
      </c>
      <c r="AE86" s="299">
        <v>3</v>
      </c>
      <c r="AF86" s="299" t="s">
        <v>152</v>
      </c>
      <c r="AG86" s="299" t="s">
        <v>153</v>
      </c>
    </row>
    <row r="87" spans="1:33" s="158" customFormat="1" ht="71.25">
      <c r="A87" s="88">
        <v>2</v>
      </c>
      <c r="B87" s="88" t="s">
        <v>393</v>
      </c>
      <c r="C87" s="88" t="s">
        <v>394</v>
      </c>
      <c r="D87" s="88" t="s">
        <v>152</v>
      </c>
      <c r="E87" s="88" t="s">
        <v>153</v>
      </c>
      <c r="F87" s="88" t="s">
        <v>152</v>
      </c>
      <c r="G87" s="88">
        <v>1925</v>
      </c>
      <c r="H87" s="303">
        <v>4268000</v>
      </c>
      <c r="I87" s="267" t="s">
        <v>671</v>
      </c>
      <c r="J87" s="88" t="s">
        <v>612</v>
      </c>
      <c r="K87" s="88" t="s">
        <v>960</v>
      </c>
      <c r="L87" s="88" t="s">
        <v>384</v>
      </c>
      <c r="M87" s="88" t="s">
        <v>610</v>
      </c>
      <c r="N87" s="88" t="s">
        <v>396</v>
      </c>
      <c r="O87" s="88"/>
      <c r="P87" s="88"/>
      <c r="Q87" s="88"/>
      <c r="R87" s="88" t="s">
        <v>397</v>
      </c>
      <c r="S87" s="88"/>
      <c r="U87" s="130" t="s">
        <v>152</v>
      </c>
      <c r="V87" s="130" t="s">
        <v>611</v>
      </c>
      <c r="W87" s="130" t="s">
        <v>961</v>
      </c>
      <c r="X87" s="130" t="s">
        <v>962</v>
      </c>
      <c r="Y87" s="130" t="s">
        <v>162</v>
      </c>
      <c r="Z87" s="130" t="s">
        <v>162</v>
      </c>
      <c r="AA87" s="130" t="s">
        <v>395</v>
      </c>
      <c r="AB87" s="130" t="s">
        <v>144</v>
      </c>
      <c r="AC87" s="130" t="s">
        <v>162</v>
      </c>
      <c r="AD87" s="298">
        <v>1437.2</v>
      </c>
      <c r="AE87" s="298">
        <v>3</v>
      </c>
      <c r="AF87" s="298" t="s">
        <v>152</v>
      </c>
      <c r="AG87" s="298" t="s">
        <v>153</v>
      </c>
    </row>
    <row r="88" spans="1:32" s="297" customFormat="1" ht="15" customHeight="1">
      <c r="A88" s="170"/>
      <c r="B88" s="372" t="s">
        <v>0</v>
      </c>
      <c r="C88" s="372"/>
      <c r="D88" s="171"/>
      <c r="E88" s="171"/>
      <c r="F88" s="172"/>
      <c r="G88" s="136"/>
      <c r="H88" s="138">
        <f>SUM(H86:H87)</f>
        <v>9227000</v>
      </c>
      <c r="I88" s="296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</row>
    <row r="89" spans="1:32" s="297" customFormat="1" ht="12.75" customHeight="1">
      <c r="A89" s="373" t="s">
        <v>66</v>
      </c>
      <c r="B89" s="373"/>
      <c r="C89" s="373"/>
      <c r="D89" s="373"/>
      <c r="E89" s="373"/>
      <c r="F89" s="373"/>
      <c r="G89" s="373"/>
      <c r="H89" s="373"/>
      <c r="I89" s="269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</row>
    <row r="90" spans="1:32" s="157" customFormat="1" ht="57">
      <c r="A90" s="88">
        <v>1</v>
      </c>
      <c r="B90" s="130" t="s">
        <v>393</v>
      </c>
      <c r="C90" s="130" t="s">
        <v>393</v>
      </c>
      <c r="D90" s="130" t="s">
        <v>152</v>
      </c>
      <c r="E90" s="130" t="s">
        <v>153</v>
      </c>
      <c r="F90" s="130" t="s">
        <v>153</v>
      </c>
      <c r="G90" s="88">
        <v>1961</v>
      </c>
      <c r="H90" s="303">
        <v>3997000</v>
      </c>
      <c r="I90" s="267" t="s">
        <v>671</v>
      </c>
      <c r="J90" s="164"/>
      <c r="K90" s="130" t="s">
        <v>674</v>
      </c>
      <c r="L90" s="270" t="s">
        <v>675</v>
      </c>
      <c r="M90" s="270" t="s">
        <v>971</v>
      </c>
      <c r="N90" s="270" t="s">
        <v>972</v>
      </c>
      <c r="O90" s="270" t="s">
        <v>153</v>
      </c>
      <c r="P90" s="270" t="s">
        <v>153</v>
      </c>
      <c r="Q90" s="270" t="s">
        <v>153</v>
      </c>
      <c r="R90" s="88" t="s">
        <v>676</v>
      </c>
      <c r="S90" s="88" t="s">
        <v>677</v>
      </c>
      <c r="T90" s="270" t="s">
        <v>152</v>
      </c>
      <c r="U90" s="270" t="s">
        <v>973</v>
      </c>
      <c r="V90" s="270" t="s">
        <v>152</v>
      </c>
      <c r="W90" s="270" t="s">
        <v>162</v>
      </c>
      <c r="X90" s="283" t="s">
        <v>974</v>
      </c>
      <c r="Y90" s="270" t="s">
        <v>162</v>
      </c>
      <c r="Z90" s="270" t="s">
        <v>162</v>
      </c>
      <c r="AA90" s="270" t="s">
        <v>145</v>
      </c>
      <c r="AB90" s="270" t="s">
        <v>678</v>
      </c>
      <c r="AC90" s="299" t="s">
        <v>679</v>
      </c>
      <c r="AD90" s="299" t="s">
        <v>680</v>
      </c>
      <c r="AE90" s="299" t="s">
        <v>285</v>
      </c>
      <c r="AF90" s="299" t="s">
        <v>153</v>
      </c>
    </row>
    <row r="91" spans="1:32" s="157" customFormat="1" ht="31.5" customHeight="1">
      <c r="A91" s="88">
        <v>2</v>
      </c>
      <c r="B91" s="130" t="s">
        <v>681</v>
      </c>
      <c r="C91" s="130" t="s">
        <v>682</v>
      </c>
      <c r="D91" s="130" t="s">
        <v>152</v>
      </c>
      <c r="E91" s="130" t="s">
        <v>153</v>
      </c>
      <c r="F91" s="130" t="s">
        <v>153</v>
      </c>
      <c r="G91" s="88">
        <v>1961</v>
      </c>
      <c r="H91" s="302">
        <v>3640.53</v>
      </c>
      <c r="I91" s="88" t="s">
        <v>672</v>
      </c>
      <c r="J91" s="164"/>
      <c r="K91" s="130" t="s">
        <v>674</v>
      </c>
      <c r="L91" s="130" t="s">
        <v>683</v>
      </c>
      <c r="M91" s="157" t="s">
        <v>193</v>
      </c>
      <c r="N91" s="130" t="s">
        <v>684</v>
      </c>
      <c r="O91" s="130" t="s">
        <v>153</v>
      </c>
      <c r="P91" s="130" t="s">
        <v>153</v>
      </c>
      <c r="Q91" s="130" t="s">
        <v>153</v>
      </c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</row>
    <row r="92" spans="1:32" s="297" customFormat="1" ht="14.25" customHeight="1">
      <c r="A92" s="170"/>
      <c r="B92" s="372" t="s">
        <v>0</v>
      </c>
      <c r="C92" s="372"/>
      <c r="D92" s="171"/>
      <c r="E92" s="171"/>
      <c r="F92" s="172"/>
      <c r="G92" s="136"/>
      <c r="H92" s="138">
        <f>SUM(H90:H91)</f>
        <v>4000640.53</v>
      </c>
      <c r="I92" s="296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</row>
    <row r="93" spans="1:32" s="297" customFormat="1" ht="15">
      <c r="A93" s="373" t="s">
        <v>68</v>
      </c>
      <c r="B93" s="373"/>
      <c r="C93" s="373"/>
      <c r="D93" s="373"/>
      <c r="E93" s="373"/>
      <c r="F93" s="373"/>
      <c r="G93" s="373"/>
      <c r="H93" s="373"/>
      <c r="I93" s="269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</row>
    <row r="94" spans="1:32" s="158" customFormat="1" ht="99.75">
      <c r="A94" s="140">
        <v>1</v>
      </c>
      <c r="B94" s="88" t="s">
        <v>1092</v>
      </c>
      <c r="C94" s="88" t="s">
        <v>410</v>
      </c>
      <c r="D94" s="88" t="s">
        <v>140</v>
      </c>
      <c r="E94" s="88" t="s">
        <v>141</v>
      </c>
      <c r="F94" s="88" t="s">
        <v>141</v>
      </c>
      <c r="G94" s="88">
        <v>1995</v>
      </c>
      <c r="H94" s="303">
        <f>17980000+127272.43</f>
        <v>18107272.43</v>
      </c>
      <c r="I94" s="267" t="s">
        <v>671</v>
      </c>
      <c r="J94" s="267" t="s">
        <v>616</v>
      </c>
      <c r="K94" s="88" t="s">
        <v>669</v>
      </c>
      <c r="L94" s="88" t="s">
        <v>411</v>
      </c>
      <c r="M94" s="88" t="s">
        <v>617</v>
      </c>
      <c r="N94" s="88" t="s">
        <v>412</v>
      </c>
      <c r="O94" s="88" t="s">
        <v>272</v>
      </c>
      <c r="P94" s="88" t="s">
        <v>868</v>
      </c>
      <c r="Q94" s="88" t="s">
        <v>272</v>
      </c>
      <c r="R94" s="88" t="s">
        <v>413</v>
      </c>
      <c r="S94" s="88" t="s">
        <v>144</v>
      </c>
      <c r="T94" s="284" t="s">
        <v>152</v>
      </c>
      <c r="U94" s="284" t="s">
        <v>162</v>
      </c>
      <c r="V94" s="284" t="s">
        <v>988</v>
      </c>
      <c r="W94" s="284" t="s">
        <v>162</v>
      </c>
      <c r="X94" s="284" t="s">
        <v>162</v>
      </c>
      <c r="Y94" s="284" t="s">
        <v>162</v>
      </c>
      <c r="Z94" s="285" t="s">
        <v>162</v>
      </c>
      <c r="AA94" s="284">
        <v>3</v>
      </c>
      <c r="AB94" s="284" t="s">
        <v>140</v>
      </c>
      <c r="AC94" s="284" t="s">
        <v>1088</v>
      </c>
      <c r="AD94" s="284">
        <v>3</v>
      </c>
      <c r="AE94" s="284" t="s">
        <v>152</v>
      </c>
      <c r="AF94" s="284" t="s">
        <v>153</v>
      </c>
    </row>
    <row r="95" spans="1:32" s="297" customFormat="1" ht="12.75" customHeight="1">
      <c r="A95" s="170"/>
      <c r="B95" s="372" t="s">
        <v>0</v>
      </c>
      <c r="C95" s="372"/>
      <c r="D95" s="171"/>
      <c r="E95" s="171"/>
      <c r="F95" s="172"/>
      <c r="G95" s="136"/>
      <c r="H95" s="138">
        <f>SUM(H94:H94)</f>
        <v>18107272.43</v>
      </c>
      <c r="I95" s="296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</row>
    <row r="96" spans="1:32" s="297" customFormat="1" ht="14.25" customHeight="1">
      <c r="A96" s="373" t="s">
        <v>69</v>
      </c>
      <c r="B96" s="373"/>
      <c r="C96" s="373"/>
      <c r="D96" s="373"/>
      <c r="E96" s="373"/>
      <c r="F96" s="373"/>
      <c r="G96" s="373"/>
      <c r="H96" s="373"/>
      <c r="I96" s="269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</row>
    <row r="97" spans="1:32" s="158" customFormat="1" ht="156.75">
      <c r="A97" s="88">
        <v>1</v>
      </c>
      <c r="B97" s="88" t="s">
        <v>621</v>
      </c>
      <c r="C97" s="88" t="s">
        <v>622</v>
      </c>
      <c r="D97" s="88" t="s">
        <v>271</v>
      </c>
      <c r="E97" s="88" t="s">
        <v>272</v>
      </c>
      <c r="F97" s="88" t="s">
        <v>272</v>
      </c>
      <c r="G97" s="88" t="s">
        <v>852</v>
      </c>
      <c r="H97" s="303">
        <v>12104000</v>
      </c>
      <c r="I97" s="267" t="s">
        <v>671</v>
      </c>
      <c r="J97" s="267" t="s">
        <v>623</v>
      </c>
      <c r="K97" s="88" t="s">
        <v>446</v>
      </c>
      <c r="L97" s="88" t="s">
        <v>487</v>
      </c>
      <c r="M97" s="88" t="s">
        <v>488</v>
      </c>
      <c r="N97" s="88" t="s">
        <v>624</v>
      </c>
      <c r="O97" s="88" t="s">
        <v>272</v>
      </c>
      <c r="P97" s="88" t="s">
        <v>272</v>
      </c>
      <c r="Q97" s="88" t="s">
        <v>272</v>
      </c>
      <c r="R97" s="88" t="s">
        <v>625</v>
      </c>
      <c r="S97" s="88"/>
      <c r="T97" s="88" t="s">
        <v>271</v>
      </c>
      <c r="U97" s="287" t="s">
        <v>1035</v>
      </c>
      <c r="V97" s="287" t="s">
        <v>1036</v>
      </c>
      <c r="W97" s="88" t="s">
        <v>626</v>
      </c>
      <c r="X97" s="88" t="s">
        <v>626</v>
      </c>
      <c r="Y97" s="88" t="s">
        <v>626</v>
      </c>
      <c r="Z97" s="88" t="s">
        <v>626</v>
      </c>
      <c r="AA97" s="288" t="s">
        <v>626</v>
      </c>
      <c r="AB97" s="288" t="s">
        <v>626</v>
      </c>
      <c r="AC97" s="88">
        <v>2961</v>
      </c>
      <c r="AD97" s="88">
        <v>3</v>
      </c>
      <c r="AE97" s="88" t="s">
        <v>271</v>
      </c>
      <c r="AF97" s="88" t="s">
        <v>271</v>
      </c>
    </row>
    <row r="98" spans="1:32" s="158" customFormat="1" ht="114">
      <c r="A98" s="88">
        <v>2</v>
      </c>
      <c r="B98" s="88" t="s">
        <v>489</v>
      </c>
      <c r="C98" s="88" t="s">
        <v>490</v>
      </c>
      <c r="D98" s="88" t="s">
        <v>271</v>
      </c>
      <c r="E98" s="88" t="s">
        <v>272</v>
      </c>
      <c r="F98" s="88" t="s">
        <v>272</v>
      </c>
      <c r="G98" s="88" t="s">
        <v>628</v>
      </c>
      <c r="H98" s="303">
        <v>604000</v>
      </c>
      <c r="I98" s="267" t="s">
        <v>671</v>
      </c>
      <c r="J98" s="88" t="s">
        <v>629</v>
      </c>
      <c r="K98" s="88" t="s">
        <v>491</v>
      </c>
      <c r="L98" s="88" t="s">
        <v>630</v>
      </c>
      <c r="M98" s="88" t="s">
        <v>492</v>
      </c>
      <c r="N98" s="88" t="s">
        <v>631</v>
      </c>
      <c r="O98" s="88" t="s">
        <v>272</v>
      </c>
      <c r="P98" s="88" t="s">
        <v>272</v>
      </c>
      <c r="Q98" s="88" t="s">
        <v>272</v>
      </c>
      <c r="R98" s="88" t="s">
        <v>493</v>
      </c>
      <c r="S98" s="88"/>
      <c r="T98" s="88" t="s">
        <v>271</v>
      </c>
      <c r="U98" s="289" t="s">
        <v>1037</v>
      </c>
      <c r="V98" s="289" t="s">
        <v>632</v>
      </c>
      <c r="W98" s="88" t="s">
        <v>626</v>
      </c>
      <c r="X98" s="88" t="s">
        <v>626</v>
      </c>
      <c r="Y98" s="88" t="s">
        <v>626</v>
      </c>
      <c r="Z98" s="88" t="s">
        <v>626</v>
      </c>
      <c r="AA98" s="288" t="s">
        <v>626</v>
      </c>
      <c r="AB98" s="288" t="s">
        <v>626</v>
      </c>
      <c r="AC98" s="88">
        <v>140</v>
      </c>
      <c r="AD98" s="88">
        <v>1</v>
      </c>
      <c r="AE98" s="88" t="s">
        <v>272</v>
      </c>
      <c r="AF98" s="88" t="s">
        <v>272</v>
      </c>
    </row>
    <row r="99" spans="1:32" s="297" customFormat="1" ht="11.25" customHeight="1">
      <c r="A99" s="170"/>
      <c r="B99" s="372" t="s">
        <v>0</v>
      </c>
      <c r="C99" s="372"/>
      <c r="D99" s="171"/>
      <c r="E99" s="171"/>
      <c r="F99" s="172"/>
      <c r="G99" s="136"/>
      <c r="H99" s="138">
        <f>SUM(H97:H98)</f>
        <v>12708000</v>
      </c>
      <c r="I99" s="296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</row>
    <row r="100" spans="1:32" s="297" customFormat="1" ht="14.25" customHeight="1">
      <c r="A100" s="373" t="s">
        <v>70</v>
      </c>
      <c r="B100" s="373"/>
      <c r="C100" s="373"/>
      <c r="D100" s="373"/>
      <c r="E100" s="373"/>
      <c r="F100" s="373"/>
      <c r="G100" s="373"/>
      <c r="H100" s="373"/>
      <c r="I100" s="269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</row>
    <row r="101" spans="1:32" s="158" customFormat="1" ht="85.5">
      <c r="A101" s="88">
        <v>1</v>
      </c>
      <c r="B101" s="88" t="s">
        <v>449</v>
      </c>
      <c r="C101" s="88" t="s">
        <v>450</v>
      </c>
      <c r="D101" s="88" t="s">
        <v>140</v>
      </c>
      <c r="E101" s="88" t="s">
        <v>639</v>
      </c>
      <c r="F101" s="88" t="s">
        <v>573</v>
      </c>
      <c r="G101" s="88" t="s">
        <v>640</v>
      </c>
      <c r="H101" s="303">
        <v>2486000</v>
      </c>
      <c r="I101" s="267" t="s">
        <v>671</v>
      </c>
      <c r="J101" s="267" t="s">
        <v>451</v>
      </c>
      <c r="K101" s="88" t="s">
        <v>641</v>
      </c>
      <c r="L101" s="88" t="s">
        <v>452</v>
      </c>
      <c r="M101" s="88" t="s">
        <v>642</v>
      </c>
      <c r="N101" s="88" t="s">
        <v>643</v>
      </c>
      <c r="O101" s="88" t="s">
        <v>272</v>
      </c>
      <c r="P101" s="88" t="s">
        <v>272</v>
      </c>
      <c r="Q101" s="88" t="s">
        <v>272</v>
      </c>
      <c r="R101" s="88" t="s">
        <v>453</v>
      </c>
      <c r="S101" s="88" t="s">
        <v>644</v>
      </c>
      <c r="T101" s="88" t="s">
        <v>857</v>
      </c>
      <c r="U101" s="88" t="s">
        <v>645</v>
      </c>
      <c r="V101" s="88" t="s">
        <v>857</v>
      </c>
      <c r="W101" s="88" t="s">
        <v>454</v>
      </c>
      <c r="X101" s="88" t="s">
        <v>454</v>
      </c>
      <c r="Y101" s="88" t="s">
        <v>454</v>
      </c>
      <c r="Z101" s="88" t="s">
        <v>626</v>
      </c>
      <c r="AA101" s="88" t="s">
        <v>627</v>
      </c>
      <c r="AB101" s="88" t="s">
        <v>626</v>
      </c>
      <c r="AC101" s="88">
        <v>374.55</v>
      </c>
      <c r="AD101" s="88">
        <v>1</v>
      </c>
      <c r="AE101" s="88" t="s">
        <v>646</v>
      </c>
      <c r="AF101" s="88" t="s">
        <v>272</v>
      </c>
    </row>
    <row r="102" spans="1:32" s="158" customFormat="1" ht="285">
      <c r="A102" s="88">
        <v>2</v>
      </c>
      <c r="B102" s="88" t="s">
        <v>455</v>
      </c>
      <c r="C102" s="88"/>
      <c r="D102" s="88"/>
      <c r="E102" s="88"/>
      <c r="F102" s="88"/>
      <c r="G102" s="88"/>
      <c r="H102" s="302">
        <v>1915180.77</v>
      </c>
      <c r="I102" s="267" t="s">
        <v>672</v>
      </c>
      <c r="J102" s="88" t="s">
        <v>647</v>
      </c>
      <c r="K102" s="88" t="s">
        <v>456</v>
      </c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 t="s">
        <v>648</v>
      </c>
      <c r="AD102" s="88"/>
      <c r="AE102" s="88"/>
      <c r="AF102" s="88"/>
    </row>
    <row r="103" spans="1:32" s="297" customFormat="1" ht="11.25" customHeight="1">
      <c r="A103" s="170"/>
      <c r="B103" s="372" t="s">
        <v>0</v>
      </c>
      <c r="C103" s="372"/>
      <c r="D103" s="171"/>
      <c r="E103" s="171"/>
      <c r="F103" s="172"/>
      <c r="G103" s="136"/>
      <c r="H103" s="138">
        <f>SUM(H101:H102)</f>
        <v>4401180.77</v>
      </c>
      <c r="I103" s="296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</row>
    <row r="104" spans="1:10" s="297" customFormat="1" ht="15.75" thickBot="1">
      <c r="A104" s="300"/>
      <c r="B104" s="290"/>
      <c r="F104" s="377" t="s">
        <v>45</v>
      </c>
      <c r="G104" s="378"/>
      <c r="H104" s="310">
        <f>SUM(H103,H99,H95,H92,H88,H84,H79,H66,H62,H31,H28)</f>
        <v>139038357.41</v>
      </c>
      <c r="I104" s="301"/>
      <c r="J104" s="290"/>
    </row>
    <row r="105" ht="12.75" customHeight="1"/>
    <row r="106" spans="1:10" s="297" customFormat="1" ht="14.25">
      <c r="A106" s="300"/>
      <c r="B106" s="290"/>
      <c r="C106" s="290"/>
      <c r="D106" s="291"/>
      <c r="E106" s="291"/>
      <c r="F106" s="291"/>
      <c r="G106" s="290"/>
      <c r="H106" s="292"/>
      <c r="I106" s="291"/>
      <c r="J106" s="290"/>
    </row>
  </sheetData>
  <sheetProtection/>
  <mergeCells count="48">
    <mergeCell ref="AD8:AD9"/>
    <mergeCell ref="Q8:Q9"/>
    <mergeCell ref="AE8:AE9"/>
    <mergeCell ref="V8:V9"/>
    <mergeCell ref="O8:O9"/>
    <mergeCell ref="B62:C62"/>
    <mergeCell ref="D8:D9"/>
    <mergeCell ref="E8:E9"/>
    <mergeCell ref="C8:C9"/>
    <mergeCell ref="T8:T9"/>
    <mergeCell ref="A32:G32"/>
    <mergeCell ref="F8:F9"/>
    <mergeCell ref="G8:G9"/>
    <mergeCell ref="A63:H63"/>
    <mergeCell ref="U8:U9"/>
    <mergeCell ref="S8:S9"/>
    <mergeCell ref="R8:R9"/>
    <mergeCell ref="P8:P9"/>
    <mergeCell ref="B79:C79"/>
    <mergeCell ref="B84:C84"/>
    <mergeCell ref="A67:H67"/>
    <mergeCell ref="A80:H80"/>
    <mergeCell ref="A8:A9"/>
    <mergeCell ref="I8:I9"/>
    <mergeCell ref="B28:C28"/>
    <mergeCell ref="A10:F10"/>
    <mergeCell ref="B66:C66"/>
    <mergeCell ref="B31:C31"/>
    <mergeCell ref="B103:C103"/>
    <mergeCell ref="B8:B9"/>
    <mergeCell ref="A29:H29"/>
    <mergeCell ref="B95:C95"/>
    <mergeCell ref="B92:C92"/>
    <mergeCell ref="F104:G104"/>
    <mergeCell ref="B88:C88"/>
    <mergeCell ref="A89:H89"/>
    <mergeCell ref="A100:H100"/>
    <mergeCell ref="A96:H96"/>
    <mergeCell ref="B99:C99"/>
    <mergeCell ref="A93:H93"/>
    <mergeCell ref="AF8:AF9"/>
    <mergeCell ref="J8:J9"/>
    <mergeCell ref="K8:K9"/>
    <mergeCell ref="L8:N8"/>
    <mergeCell ref="W8:AB8"/>
    <mergeCell ref="AC8:AC9"/>
    <mergeCell ref="A85:H85"/>
    <mergeCell ref="H8:H9"/>
  </mergeCells>
  <printOptions/>
  <pageMargins left="0.5905511811023623" right="0.5905511811023623" top="0.5905511811023623" bottom="0.5905511811023623" header="0.5118110236220472" footer="0.5118110236220472"/>
  <pageSetup fitToHeight="4" fitToWidth="3" horizontalDpi="600" verticalDpi="600" orientation="portrait" paperSize="8" scale="24" r:id="rId1"/>
  <rowBreaks count="3" manualBreakCount="3">
    <brk id="43" max="33" man="1"/>
    <brk id="71" max="33" man="1"/>
    <brk id="95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7:F1095"/>
  <sheetViews>
    <sheetView view="pageBreakPreview" zoomScale="70" zoomScaleNormal="90" zoomScaleSheetLayoutView="70" zoomScalePageLayoutView="0" workbookViewId="0" topLeftCell="A1">
      <selection activeCell="D323" sqref="D323"/>
    </sheetView>
  </sheetViews>
  <sheetFormatPr defaultColWidth="9.140625" defaultRowHeight="12.75"/>
  <cols>
    <col min="1" max="1" width="5.57421875" style="5" customWidth="1"/>
    <col min="2" max="2" width="61.57421875" style="14" customWidth="1"/>
    <col min="3" max="3" width="15.421875" style="40" customWidth="1"/>
    <col min="4" max="4" width="18.421875" style="15" customWidth="1"/>
    <col min="5" max="5" width="12.140625" style="0" bestFit="1" customWidth="1"/>
    <col min="6" max="6" width="11.140625" style="0" customWidth="1"/>
  </cols>
  <sheetData>
    <row r="7" spans="1:4" ht="12.75">
      <c r="A7" s="13" t="s">
        <v>1097</v>
      </c>
      <c r="D7" s="19"/>
    </row>
    <row r="9" spans="1:4" ht="12.75">
      <c r="A9" s="383" t="s">
        <v>1</v>
      </c>
      <c r="B9" s="383"/>
      <c r="C9" s="383"/>
      <c r="D9" s="383"/>
    </row>
    <row r="10" spans="1:4" ht="25.5">
      <c r="A10" s="45" t="s">
        <v>10</v>
      </c>
      <c r="B10" s="45" t="s">
        <v>11</v>
      </c>
      <c r="C10" s="45" t="s">
        <v>12</v>
      </c>
      <c r="D10" s="46" t="s">
        <v>13</v>
      </c>
    </row>
    <row r="11" spans="1:4" ht="12.75" customHeight="1">
      <c r="A11" s="376" t="s">
        <v>59</v>
      </c>
      <c r="B11" s="376"/>
      <c r="C11" s="376"/>
      <c r="D11" s="376"/>
    </row>
    <row r="12" spans="1:4" s="8" customFormat="1" ht="14.25">
      <c r="A12" s="132">
        <v>1</v>
      </c>
      <c r="B12" s="130" t="s">
        <v>735</v>
      </c>
      <c r="C12" s="88">
        <v>2018</v>
      </c>
      <c r="D12" s="131">
        <v>14022</v>
      </c>
    </row>
    <row r="13" spans="1:4" s="8" customFormat="1" ht="14.25">
      <c r="A13" s="132">
        <v>2</v>
      </c>
      <c r="B13" s="130" t="s">
        <v>736</v>
      </c>
      <c r="C13" s="88">
        <v>2018</v>
      </c>
      <c r="D13" s="131">
        <v>3474.75</v>
      </c>
    </row>
    <row r="14" spans="1:4" s="8" customFormat="1" ht="14.25">
      <c r="A14" s="132">
        <v>3</v>
      </c>
      <c r="B14" s="130" t="s">
        <v>737</v>
      </c>
      <c r="C14" s="88">
        <v>2018</v>
      </c>
      <c r="D14" s="131">
        <v>4549</v>
      </c>
    </row>
    <row r="15" spans="1:4" s="8" customFormat="1" ht="14.25">
      <c r="A15" s="132">
        <v>4</v>
      </c>
      <c r="B15" s="130" t="s">
        <v>738</v>
      </c>
      <c r="C15" s="88">
        <v>2018</v>
      </c>
      <c r="D15" s="131">
        <v>4538</v>
      </c>
    </row>
    <row r="16" spans="1:4" s="8" customFormat="1" ht="14.25">
      <c r="A16" s="132">
        <v>5</v>
      </c>
      <c r="B16" s="130" t="s">
        <v>739</v>
      </c>
      <c r="C16" s="88">
        <v>2018</v>
      </c>
      <c r="D16" s="131">
        <v>920</v>
      </c>
    </row>
    <row r="17" spans="1:4" s="8" customFormat="1" ht="14.25">
      <c r="A17" s="132">
        <v>6</v>
      </c>
      <c r="B17" s="130" t="s">
        <v>740</v>
      </c>
      <c r="C17" s="88">
        <v>2019</v>
      </c>
      <c r="D17" s="131">
        <v>799</v>
      </c>
    </row>
    <row r="18" spans="1:4" s="8" customFormat="1" ht="14.25">
      <c r="A18" s="132">
        <v>7</v>
      </c>
      <c r="B18" s="130" t="s">
        <v>740</v>
      </c>
      <c r="C18" s="88">
        <v>2019</v>
      </c>
      <c r="D18" s="131">
        <v>799</v>
      </c>
    </row>
    <row r="19" spans="1:4" s="8" customFormat="1" ht="14.25">
      <c r="A19" s="132">
        <v>8</v>
      </c>
      <c r="B19" s="130" t="s">
        <v>740</v>
      </c>
      <c r="C19" s="88">
        <v>2019</v>
      </c>
      <c r="D19" s="131">
        <v>799</v>
      </c>
    </row>
    <row r="20" spans="1:4" s="8" customFormat="1" ht="14.25">
      <c r="A20" s="132">
        <v>9</v>
      </c>
      <c r="B20" s="130" t="s">
        <v>741</v>
      </c>
      <c r="C20" s="88">
        <v>2019</v>
      </c>
      <c r="D20" s="343">
        <v>14950</v>
      </c>
    </row>
    <row r="21" spans="1:4" s="8" customFormat="1" ht="14.25">
      <c r="A21" s="132">
        <v>10</v>
      </c>
      <c r="B21" s="130" t="s">
        <v>742</v>
      </c>
      <c r="C21" s="88">
        <v>2019</v>
      </c>
      <c r="D21" s="131">
        <v>3672.78</v>
      </c>
    </row>
    <row r="22" spans="1:4" s="8" customFormat="1" ht="14.25">
      <c r="A22" s="132">
        <v>11</v>
      </c>
      <c r="B22" s="130" t="s">
        <v>742</v>
      </c>
      <c r="C22" s="88">
        <v>2019</v>
      </c>
      <c r="D22" s="131">
        <v>3672.78</v>
      </c>
    </row>
    <row r="23" spans="1:4" s="8" customFormat="1" ht="14.25">
      <c r="A23" s="132">
        <v>12</v>
      </c>
      <c r="B23" s="130" t="s">
        <v>742</v>
      </c>
      <c r="C23" s="88">
        <v>2019</v>
      </c>
      <c r="D23" s="131">
        <v>3672.78</v>
      </c>
    </row>
    <row r="24" spans="1:4" s="8" customFormat="1" ht="14.25">
      <c r="A24" s="132">
        <v>13</v>
      </c>
      <c r="B24" s="130" t="s">
        <v>742</v>
      </c>
      <c r="C24" s="88">
        <v>2019</v>
      </c>
      <c r="D24" s="131">
        <v>3672.78</v>
      </c>
    </row>
    <row r="25" spans="1:4" s="8" customFormat="1" ht="14.25">
      <c r="A25" s="132">
        <v>14</v>
      </c>
      <c r="B25" s="130" t="s">
        <v>743</v>
      </c>
      <c r="C25" s="88">
        <v>2019</v>
      </c>
      <c r="D25" s="131">
        <v>1450</v>
      </c>
    </row>
    <row r="26" spans="1:4" s="8" customFormat="1" ht="14.25">
      <c r="A26" s="132">
        <v>15</v>
      </c>
      <c r="B26" s="130" t="s">
        <v>743</v>
      </c>
      <c r="C26" s="88">
        <v>2019</v>
      </c>
      <c r="D26" s="131">
        <v>1450</v>
      </c>
    </row>
    <row r="27" spans="1:4" s="8" customFormat="1" ht="14.25">
      <c r="A27" s="132">
        <v>16</v>
      </c>
      <c r="B27" s="130" t="s">
        <v>744</v>
      </c>
      <c r="C27" s="88">
        <v>2019</v>
      </c>
      <c r="D27" s="131">
        <v>2546.1</v>
      </c>
    </row>
    <row r="28" spans="1:4" s="8" customFormat="1" ht="14.25">
      <c r="A28" s="132">
        <v>17</v>
      </c>
      <c r="B28" s="130" t="s">
        <v>744</v>
      </c>
      <c r="C28" s="88">
        <v>2019</v>
      </c>
      <c r="D28" s="131">
        <v>2546.1</v>
      </c>
    </row>
    <row r="29" spans="1:4" s="8" customFormat="1" ht="14.25">
      <c r="A29" s="132">
        <v>18</v>
      </c>
      <c r="B29" s="130" t="s">
        <v>745</v>
      </c>
      <c r="C29" s="88">
        <v>2020</v>
      </c>
      <c r="D29" s="131">
        <v>16971</v>
      </c>
    </row>
    <row r="30" spans="1:4" s="8" customFormat="1" ht="14.25">
      <c r="A30" s="132">
        <v>19</v>
      </c>
      <c r="B30" s="130" t="s">
        <v>746</v>
      </c>
      <c r="C30" s="88">
        <v>2020</v>
      </c>
      <c r="D30" s="131">
        <v>3781.6</v>
      </c>
    </row>
    <row r="31" spans="1:4" s="8" customFormat="1" ht="14.25">
      <c r="A31" s="132">
        <v>20</v>
      </c>
      <c r="B31" s="130" t="s">
        <v>747</v>
      </c>
      <c r="C31" s="88">
        <v>2020</v>
      </c>
      <c r="D31" s="131">
        <v>3296.4</v>
      </c>
    </row>
    <row r="32" spans="1:4" s="8" customFormat="1" ht="14.25">
      <c r="A32" s="132">
        <v>21</v>
      </c>
      <c r="B32" s="130" t="s">
        <v>748</v>
      </c>
      <c r="C32" s="88">
        <v>2020</v>
      </c>
      <c r="D32" s="131">
        <v>650</v>
      </c>
    </row>
    <row r="33" spans="1:4" s="8" customFormat="1" ht="14.25">
      <c r="A33" s="132">
        <v>22</v>
      </c>
      <c r="B33" s="130" t="s">
        <v>749</v>
      </c>
      <c r="C33" s="88">
        <v>2021</v>
      </c>
      <c r="D33" s="131">
        <v>2649</v>
      </c>
    </row>
    <row r="34" spans="1:4" s="8" customFormat="1" ht="14.25">
      <c r="A34" s="132">
        <v>23</v>
      </c>
      <c r="B34" s="130" t="s">
        <v>749</v>
      </c>
      <c r="C34" s="88">
        <v>2021</v>
      </c>
      <c r="D34" s="131">
        <v>2649</v>
      </c>
    </row>
    <row r="35" spans="1:4" s="8" customFormat="1" ht="14.25">
      <c r="A35" s="132">
        <v>24</v>
      </c>
      <c r="B35" s="130" t="s">
        <v>750</v>
      </c>
      <c r="C35" s="88">
        <v>2021</v>
      </c>
      <c r="D35" s="131">
        <v>1314</v>
      </c>
    </row>
    <row r="36" spans="1:4" s="8" customFormat="1" ht="14.25">
      <c r="A36" s="132">
        <v>25</v>
      </c>
      <c r="B36" s="130" t="s">
        <v>751</v>
      </c>
      <c r="C36" s="88">
        <v>2021</v>
      </c>
      <c r="D36" s="131">
        <v>414</v>
      </c>
    </row>
    <row r="37" spans="1:4" s="8" customFormat="1" ht="14.25">
      <c r="A37" s="132">
        <v>26</v>
      </c>
      <c r="B37" s="130" t="s">
        <v>752</v>
      </c>
      <c r="C37" s="88">
        <v>2021</v>
      </c>
      <c r="D37" s="131">
        <v>3149</v>
      </c>
    </row>
    <row r="38" spans="1:4" s="8" customFormat="1" ht="14.25">
      <c r="A38" s="132">
        <v>27</v>
      </c>
      <c r="B38" s="130" t="s">
        <v>753</v>
      </c>
      <c r="C38" s="88">
        <v>2021</v>
      </c>
      <c r="D38" s="131">
        <v>1639</v>
      </c>
    </row>
    <row r="39" spans="1:4" s="8" customFormat="1" ht="14.25">
      <c r="A39" s="132">
        <v>28</v>
      </c>
      <c r="B39" s="130" t="s">
        <v>754</v>
      </c>
      <c r="C39" s="88">
        <v>2021</v>
      </c>
      <c r="D39" s="131">
        <v>759</v>
      </c>
    </row>
    <row r="40" spans="1:4" s="8" customFormat="1" ht="14.25">
      <c r="A40" s="132">
        <v>29</v>
      </c>
      <c r="B40" s="130" t="s">
        <v>1113</v>
      </c>
      <c r="C40" s="88">
        <v>2022</v>
      </c>
      <c r="D40" s="344">
        <v>147469.4792591653</v>
      </c>
    </row>
    <row r="41" spans="1:4" s="8" customFormat="1" ht="14.25">
      <c r="A41" s="132">
        <v>30</v>
      </c>
      <c r="B41" s="130" t="s">
        <v>1114</v>
      </c>
      <c r="C41" s="88">
        <v>2022</v>
      </c>
      <c r="D41" s="345">
        <v>31221.160370417354</v>
      </c>
    </row>
    <row r="42" spans="1:4" s="8" customFormat="1" ht="14.25">
      <c r="A42" s="132">
        <v>31</v>
      </c>
      <c r="B42" s="130" t="s">
        <v>1114</v>
      </c>
      <c r="C42" s="88">
        <v>2022</v>
      </c>
      <c r="D42" s="345">
        <v>31221.160370417354</v>
      </c>
    </row>
    <row r="43" spans="1:4" s="8" customFormat="1" ht="14.25">
      <c r="A43" s="132">
        <v>32</v>
      </c>
      <c r="B43" s="130" t="s">
        <v>1115</v>
      </c>
      <c r="C43" s="88">
        <v>2022</v>
      </c>
      <c r="D43" s="345">
        <v>118677.78</v>
      </c>
    </row>
    <row r="44" spans="1:4" s="8" customFormat="1" ht="14.25">
      <c r="A44" s="132">
        <v>33</v>
      </c>
      <c r="B44" s="130" t="s">
        <v>1116</v>
      </c>
      <c r="C44" s="88">
        <v>2022</v>
      </c>
      <c r="D44" s="345">
        <v>24464.7</v>
      </c>
    </row>
    <row r="45" spans="1:4" s="8" customFormat="1" ht="15">
      <c r="A45" s="132"/>
      <c r="B45" s="133" t="s">
        <v>0</v>
      </c>
      <c r="C45" s="132"/>
      <c r="D45" s="134">
        <f>SUM(D12:D44)</f>
        <v>457860.35000000003</v>
      </c>
    </row>
    <row r="46" spans="1:4" ht="13.5" customHeight="1">
      <c r="A46" s="376" t="s">
        <v>60</v>
      </c>
      <c r="B46" s="376"/>
      <c r="C46" s="376"/>
      <c r="D46" s="376"/>
    </row>
    <row r="47" spans="1:4" s="11" customFormat="1" ht="14.25">
      <c r="A47" s="132">
        <v>1</v>
      </c>
      <c r="B47" s="220" t="s">
        <v>1067</v>
      </c>
      <c r="C47" s="36">
        <v>2017</v>
      </c>
      <c r="D47" s="257">
        <v>2349</v>
      </c>
    </row>
    <row r="48" spans="1:4" s="11" customFormat="1" ht="14.25">
      <c r="A48" s="132">
        <v>2</v>
      </c>
      <c r="B48" s="220" t="s">
        <v>1068</v>
      </c>
      <c r="C48" s="36">
        <v>2017</v>
      </c>
      <c r="D48" s="257">
        <v>280</v>
      </c>
    </row>
    <row r="49" spans="1:4" s="11" customFormat="1" ht="14.25">
      <c r="A49" s="132">
        <v>3</v>
      </c>
      <c r="B49" s="189" t="s">
        <v>1068</v>
      </c>
      <c r="C49" s="21">
        <v>2017</v>
      </c>
      <c r="D49" s="221">
        <v>280</v>
      </c>
    </row>
    <row r="50" spans="1:4" s="11" customFormat="1" ht="14.25">
      <c r="A50" s="132">
        <v>4</v>
      </c>
      <c r="B50" s="189" t="s">
        <v>1069</v>
      </c>
      <c r="C50" s="21">
        <v>2017</v>
      </c>
      <c r="D50" s="221">
        <v>440</v>
      </c>
    </row>
    <row r="51" spans="1:4" s="11" customFormat="1" ht="14.25">
      <c r="A51" s="132">
        <v>5</v>
      </c>
      <c r="B51" s="189" t="s">
        <v>1070</v>
      </c>
      <c r="C51" s="21">
        <v>2017</v>
      </c>
      <c r="D51" s="221">
        <v>2260</v>
      </c>
    </row>
    <row r="52" spans="1:4" s="11" customFormat="1" ht="14.25">
      <c r="A52" s="132">
        <v>6</v>
      </c>
      <c r="B52" s="189" t="s">
        <v>1071</v>
      </c>
      <c r="C52" s="21">
        <v>2018</v>
      </c>
      <c r="D52" s="221">
        <v>341.05</v>
      </c>
    </row>
    <row r="53" spans="1:4" s="11" customFormat="1" ht="14.25">
      <c r="A53" s="132">
        <v>7</v>
      </c>
      <c r="B53" s="189" t="s">
        <v>1072</v>
      </c>
      <c r="C53" s="21">
        <v>2018</v>
      </c>
      <c r="D53" s="221">
        <v>299</v>
      </c>
    </row>
    <row r="54" spans="1:4" s="11" customFormat="1" ht="14.25">
      <c r="A54" s="132">
        <v>8</v>
      </c>
      <c r="B54" s="189" t="s">
        <v>1072</v>
      </c>
      <c r="C54" s="21">
        <v>2018</v>
      </c>
      <c r="D54" s="221">
        <v>299</v>
      </c>
    </row>
    <row r="55" spans="1:4" s="11" customFormat="1" ht="14.25">
      <c r="A55" s="132">
        <v>9</v>
      </c>
      <c r="B55" s="189" t="s">
        <v>1072</v>
      </c>
      <c r="C55" s="21">
        <v>2018</v>
      </c>
      <c r="D55" s="221">
        <v>299</v>
      </c>
    </row>
    <row r="56" spans="1:4" s="11" customFormat="1" ht="14.25">
      <c r="A56" s="132">
        <v>10</v>
      </c>
      <c r="B56" s="189" t="s">
        <v>1072</v>
      </c>
      <c r="C56" s="21">
        <v>2018</v>
      </c>
      <c r="D56" s="221">
        <v>299</v>
      </c>
    </row>
    <row r="57" spans="1:4" s="11" customFormat="1" ht="14.25">
      <c r="A57" s="132">
        <v>11</v>
      </c>
      <c r="B57" s="189" t="s">
        <v>1072</v>
      </c>
      <c r="C57" s="21">
        <v>2018</v>
      </c>
      <c r="D57" s="221">
        <v>299</v>
      </c>
    </row>
    <row r="58" spans="1:4" s="11" customFormat="1" ht="14.25">
      <c r="A58" s="132">
        <v>12</v>
      </c>
      <c r="B58" s="189" t="s">
        <v>1073</v>
      </c>
      <c r="C58" s="21">
        <v>2018</v>
      </c>
      <c r="D58" s="221">
        <v>9855.99</v>
      </c>
    </row>
    <row r="59" spans="1:4" s="11" customFormat="1" ht="14.25">
      <c r="A59" s="132">
        <v>13</v>
      </c>
      <c r="B59" s="189" t="s">
        <v>1074</v>
      </c>
      <c r="C59" s="21">
        <v>2018</v>
      </c>
      <c r="D59" s="221">
        <v>2097.6</v>
      </c>
    </row>
    <row r="60" spans="1:4" s="11" customFormat="1" ht="14.25">
      <c r="A60" s="132">
        <v>14</v>
      </c>
      <c r="B60" s="189" t="s">
        <v>1075</v>
      </c>
      <c r="C60" s="21">
        <v>2018</v>
      </c>
      <c r="D60" s="221">
        <v>1911.2</v>
      </c>
    </row>
    <row r="61" spans="1:4" s="11" customFormat="1" ht="14.25">
      <c r="A61" s="132">
        <v>15</v>
      </c>
      <c r="B61" s="189" t="s">
        <v>1076</v>
      </c>
      <c r="C61" s="21">
        <v>2018</v>
      </c>
      <c r="D61" s="221">
        <v>517.41</v>
      </c>
    </row>
    <row r="62" spans="1:4" s="11" customFormat="1" ht="14.25">
      <c r="A62" s="132">
        <v>16</v>
      </c>
      <c r="B62" s="189" t="s">
        <v>1077</v>
      </c>
      <c r="C62" s="21">
        <v>2018</v>
      </c>
      <c r="D62" s="221">
        <v>3694.92</v>
      </c>
    </row>
    <row r="63" spans="1:4" s="11" customFormat="1" ht="14.25">
      <c r="A63" s="132">
        <v>17</v>
      </c>
      <c r="B63" s="189" t="s">
        <v>1078</v>
      </c>
      <c r="C63" s="21">
        <v>2018</v>
      </c>
      <c r="D63" s="221">
        <v>1358.38</v>
      </c>
    </row>
    <row r="64" spans="1:4" s="11" customFormat="1" ht="14.25">
      <c r="A64" s="132">
        <v>18</v>
      </c>
      <c r="B64" s="189" t="s">
        <v>1079</v>
      </c>
      <c r="C64" s="21">
        <v>2019</v>
      </c>
      <c r="D64" s="221">
        <v>299.95</v>
      </c>
    </row>
    <row r="65" spans="1:4" s="11" customFormat="1" ht="25.5">
      <c r="A65" s="132">
        <v>19</v>
      </c>
      <c r="B65" s="189" t="s">
        <v>1080</v>
      </c>
      <c r="C65" s="21">
        <v>2020</v>
      </c>
      <c r="D65" s="221">
        <v>1413.99</v>
      </c>
    </row>
    <row r="66" spans="1:4" s="11" customFormat="1" ht="25.5">
      <c r="A66" s="132">
        <v>20</v>
      </c>
      <c r="B66" s="189" t="s">
        <v>1080</v>
      </c>
      <c r="C66" s="21">
        <v>2020</v>
      </c>
      <c r="D66" s="221">
        <v>1414</v>
      </c>
    </row>
    <row r="67" spans="1:4" s="11" customFormat="1" ht="14.25">
      <c r="A67" s="132">
        <v>21</v>
      </c>
      <c r="B67" s="189" t="s">
        <v>1081</v>
      </c>
      <c r="C67" s="21">
        <v>2021</v>
      </c>
      <c r="D67" s="221">
        <v>749</v>
      </c>
    </row>
    <row r="68" spans="1:4" s="11" customFormat="1" ht="14.25">
      <c r="A68" s="132">
        <v>22</v>
      </c>
      <c r="B68" s="189" t="s">
        <v>553</v>
      </c>
      <c r="C68" s="21">
        <v>2020</v>
      </c>
      <c r="D68" s="221">
        <v>526.64</v>
      </c>
    </row>
    <row r="69" spans="1:4" s="11" customFormat="1" ht="14.25">
      <c r="A69" s="132">
        <v>23</v>
      </c>
      <c r="B69" s="189" t="s">
        <v>552</v>
      </c>
      <c r="C69" s="21">
        <v>2021</v>
      </c>
      <c r="D69" s="221">
        <v>518</v>
      </c>
    </row>
    <row r="70" spans="1:4" s="11" customFormat="1" ht="14.25">
      <c r="A70" s="132">
        <v>24</v>
      </c>
      <c r="B70" s="189" t="s">
        <v>1079</v>
      </c>
      <c r="C70" s="21">
        <v>2019</v>
      </c>
      <c r="D70" s="221">
        <v>299.95</v>
      </c>
    </row>
    <row r="71" spans="1:4" s="8" customFormat="1" ht="15">
      <c r="A71" s="136"/>
      <c r="B71" s="137" t="s">
        <v>0</v>
      </c>
      <c r="C71" s="136"/>
      <c r="D71" s="138">
        <f>SUM(D47:D70)</f>
        <v>32102.08</v>
      </c>
    </row>
    <row r="72" spans="1:4" s="8" customFormat="1" ht="12.75" customHeight="1">
      <c r="A72" s="376" t="s">
        <v>61</v>
      </c>
      <c r="B72" s="376"/>
      <c r="C72" s="376"/>
      <c r="D72" s="376"/>
    </row>
    <row r="73" spans="1:4" s="8" customFormat="1" ht="12.75" customHeight="1">
      <c r="A73" s="132">
        <v>1</v>
      </c>
      <c r="B73" s="130" t="s">
        <v>241</v>
      </c>
      <c r="C73" s="88">
        <v>2018</v>
      </c>
      <c r="D73" s="131">
        <v>3299</v>
      </c>
    </row>
    <row r="74" spans="1:4" s="8" customFormat="1" ht="14.25">
      <c r="A74" s="132">
        <v>2</v>
      </c>
      <c r="B74" s="130" t="s">
        <v>242</v>
      </c>
      <c r="C74" s="88">
        <v>2019</v>
      </c>
      <c r="D74" s="139">
        <v>3567</v>
      </c>
    </row>
    <row r="75" spans="1:4" ht="11.25" customHeight="1">
      <c r="A75" s="136"/>
      <c r="B75" s="137" t="s">
        <v>0</v>
      </c>
      <c r="C75" s="136"/>
      <c r="D75" s="138">
        <f>SUM(D73:D74)</f>
        <v>6866</v>
      </c>
    </row>
    <row r="76" spans="1:4" ht="15">
      <c r="A76" s="376" t="s">
        <v>63</v>
      </c>
      <c r="B76" s="376"/>
      <c r="C76" s="376"/>
      <c r="D76" s="376"/>
    </row>
    <row r="77" spans="1:4" ht="14.25">
      <c r="A77" s="88">
        <v>1</v>
      </c>
      <c r="B77" s="198" t="s">
        <v>307</v>
      </c>
      <c r="C77" s="2">
        <v>2018</v>
      </c>
      <c r="D77" s="199">
        <v>216480</v>
      </c>
    </row>
    <row r="78" spans="1:4" ht="14.25">
      <c r="A78" s="88">
        <v>2</v>
      </c>
      <c r="B78" s="16" t="s">
        <v>308</v>
      </c>
      <c r="C78" s="2">
        <v>2018</v>
      </c>
      <c r="D78" s="200">
        <v>71340</v>
      </c>
    </row>
    <row r="79" spans="1:4" ht="14.25">
      <c r="A79" s="88">
        <v>3</v>
      </c>
      <c r="B79" s="16" t="s">
        <v>309</v>
      </c>
      <c r="C79" s="2">
        <v>2018</v>
      </c>
      <c r="D79" s="200">
        <v>10578</v>
      </c>
    </row>
    <row r="80" spans="1:4" ht="14.25">
      <c r="A80" s="88">
        <v>4</v>
      </c>
      <c r="B80" s="198" t="s">
        <v>310</v>
      </c>
      <c r="C80" s="2">
        <v>2018</v>
      </c>
      <c r="D80" s="201">
        <v>10627.2</v>
      </c>
    </row>
    <row r="81" spans="1:4" ht="14.25">
      <c r="A81" s="88">
        <v>5</v>
      </c>
      <c r="B81" s="16" t="s">
        <v>311</v>
      </c>
      <c r="C81" s="2">
        <v>2018</v>
      </c>
      <c r="D81" s="200">
        <v>12177</v>
      </c>
    </row>
    <row r="82" spans="1:4" ht="25.5">
      <c r="A82" s="88">
        <v>6</v>
      </c>
      <c r="B82" s="16" t="s">
        <v>312</v>
      </c>
      <c r="C82" s="2">
        <v>2018</v>
      </c>
      <c r="D82" s="202">
        <v>4623.57</v>
      </c>
    </row>
    <row r="83" spans="1:6" s="3" customFormat="1" ht="14.25">
      <c r="A83" s="88">
        <v>7</v>
      </c>
      <c r="B83" s="198" t="s">
        <v>313</v>
      </c>
      <c r="C83" s="2">
        <v>2018</v>
      </c>
      <c r="D83" s="202">
        <v>1149.44</v>
      </c>
      <c r="F83" s="9"/>
    </row>
    <row r="84" spans="1:6" s="3" customFormat="1" ht="14.25">
      <c r="A84" s="88">
        <v>8</v>
      </c>
      <c r="B84" s="198" t="s">
        <v>314</v>
      </c>
      <c r="C84" s="2">
        <v>2018</v>
      </c>
      <c r="D84" s="202">
        <v>2816.7</v>
      </c>
      <c r="F84" s="9"/>
    </row>
    <row r="85" spans="1:6" s="3" customFormat="1" ht="14.25">
      <c r="A85" s="88">
        <v>9</v>
      </c>
      <c r="B85" s="203" t="s">
        <v>315</v>
      </c>
      <c r="C85" s="2">
        <v>2018</v>
      </c>
      <c r="D85" s="204">
        <v>650</v>
      </c>
      <c r="F85" s="9"/>
    </row>
    <row r="86" spans="1:6" s="3" customFormat="1" ht="14.25">
      <c r="A86" s="88">
        <v>10</v>
      </c>
      <c r="B86" s="16" t="s">
        <v>316</v>
      </c>
      <c r="C86" s="2">
        <v>2018</v>
      </c>
      <c r="D86" s="205">
        <v>33210</v>
      </c>
      <c r="F86" s="9"/>
    </row>
    <row r="87" spans="1:6" s="3" customFormat="1" ht="25.5">
      <c r="A87" s="88">
        <v>11</v>
      </c>
      <c r="B87" s="16" t="s">
        <v>317</v>
      </c>
      <c r="C87" s="2">
        <v>2018</v>
      </c>
      <c r="D87" s="206">
        <v>1729.32</v>
      </c>
      <c r="F87" s="9"/>
    </row>
    <row r="88" spans="1:6" s="3" customFormat="1" ht="14.25">
      <c r="A88" s="88">
        <v>12</v>
      </c>
      <c r="B88" s="198" t="s">
        <v>319</v>
      </c>
      <c r="C88" s="2">
        <v>2018</v>
      </c>
      <c r="D88" s="206">
        <v>3800</v>
      </c>
      <c r="F88" s="9"/>
    </row>
    <row r="89" spans="1:6" s="3" customFormat="1" ht="14.25">
      <c r="A89" s="88">
        <v>13</v>
      </c>
      <c r="B89" s="198" t="s">
        <v>320</v>
      </c>
      <c r="C89" s="2">
        <v>2018</v>
      </c>
      <c r="D89" s="206">
        <v>1968</v>
      </c>
      <c r="F89" s="9"/>
    </row>
    <row r="90" spans="1:6" s="3" customFormat="1" ht="14.25">
      <c r="A90" s="88">
        <v>14</v>
      </c>
      <c r="B90" s="16" t="s">
        <v>321</v>
      </c>
      <c r="C90" s="2">
        <v>2018</v>
      </c>
      <c r="D90" s="200">
        <v>2878.2</v>
      </c>
      <c r="F90" s="9"/>
    </row>
    <row r="91" spans="1:6" s="3" customFormat="1" ht="14.25">
      <c r="A91" s="88">
        <v>15</v>
      </c>
      <c r="B91" s="198" t="s">
        <v>322</v>
      </c>
      <c r="C91" s="2">
        <v>2018</v>
      </c>
      <c r="D91" s="206">
        <v>1968</v>
      </c>
      <c r="F91" s="9"/>
    </row>
    <row r="92" spans="1:6" s="3" customFormat="1" ht="14.25">
      <c r="A92" s="88">
        <v>16</v>
      </c>
      <c r="B92" s="16" t="s">
        <v>323</v>
      </c>
      <c r="C92" s="2">
        <v>2018</v>
      </c>
      <c r="D92" s="200">
        <v>3444</v>
      </c>
      <c r="F92" s="9"/>
    </row>
    <row r="93" spans="1:6" s="3" customFormat="1" ht="14.25">
      <c r="A93" s="88">
        <v>17</v>
      </c>
      <c r="B93" s="16" t="s">
        <v>324</v>
      </c>
      <c r="C93" s="2">
        <v>2018</v>
      </c>
      <c r="D93" s="200">
        <v>2484.6</v>
      </c>
      <c r="F93" s="9"/>
    </row>
    <row r="94" spans="1:6" s="3" customFormat="1" ht="14.25">
      <c r="A94" s="88">
        <v>18</v>
      </c>
      <c r="B94" s="198" t="s">
        <v>325</v>
      </c>
      <c r="C94" s="2">
        <v>2018</v>
      </c>
      <c r="D94" s="206">
        <v>293.17</v>
      </c>
      <c r="F94" s="9"/>
    </row>
    <row r="95" spans="1:6" s="3" customFormat="1" ht="14.25">
      <c r="A95" s="88">
        <v>19</v>
      </c>
      <c r="B95" s="198" t="s">
        <v>326</v>
      </c>
      <c r="C95" s="2">
        <v>2018</v>
      </c>
      <c r="D95" s="206">
        <v>622.5</v>
      </c>
      <c r="F95" s="9"/>
    </row>
    <row r="96" spans="1:6" s="3" customFormat="1" ht="14.25">
      <c r="A96" s="88">
        <v>20</v>
      </c>
      <c r="B96" s="198" t="s">
        <v>327</v>
      </c>
      <c r="C96" s="2">
        <v>2018</v>
      </c>
      <c r="D96" s="206">
        <v>510</v>
      </c>
      <c r="F96" s="9"/>
    </row>
    <row r="97" spans="1:6" s="3" customFormat="1" ht="14.25">
      <c r="A97" s="88">
        <v>21</v>
      </c>
      <c r="B97" s="16" t="s">
        <v>328</v>
      </c>
      <c r="C97" s="2">
        <v>2018</v>
      </c>
      <c r="D97" s="200">
        <v>27552</v>
      </c>
      <c r="F97" s="9"/>
    </row>
    <row r="98" spans="1:6" s="3" customFormat="1" ht="25.5">
      <c r="A98" s="88">
        <v>22</v>
      </c>
      <c r="B98" s="16" t="s">
        <v>329</v>
      </c>
      <c r="C98" s="2">
        <v>2018</v>
      </c>
      <c r="D98" s="206">
        <v>12792</v>
      </c>
      <c r="F98" s="9"/>
    </row>
    <row r="99" spans="1:6" s="3" customFormat="1" ht="25.5">
      <c r="A99" s="88">
        <v>23</v>
      </c>
      <c r="B99" s="16" t="s">
        <v>330</v>
      </c>
      <c r="C99" s="2">
        <v>2018</v>
      </c>
      <c r="D99" s="204">
        <v>5950</v>
      </c>
      <c r="F99" s="9"/>
    </row>
    <row r="100" spans="1:6" s="3" customFormat="1" ht="14.25">
      <c r="A100" s="88">
        <v>24</v>
      </c>
      <c r="B100" s="16" t="s">
        <v>331</v>
      </c>
      <c r="C100" s="2">
        <v>2018</v>
      </c>
      <c r="D100" s="200">
        <v>25092</v>
      </c>
      <c r="F100" s="9"/>
    </row>
    <row r="101" spans="1:6" s="3" customFormat="1" ht="14.25">
      <c r="A101" s="88">
        <v>25</v>
      </c>
      <c r="B101" s="198" t="s">
        <v>332</v>
      </c>
      <c r="C101" s="2">
        <v>2018</v>
      </c>
      <c r="D101" s="206">
        <v>1045.5</v>
      </c>
      <c r="F101" s="9"/>
    </row>
    <row r="102" spans="1:6" s="3" customFormat="1" ht="14.25">
      <c r="A102" s="88">
        <v>26</v>
      </c>
      <c r="B102" s="16" t="s">
        <v>333</v>
      </c>
      <c r="C102" s="2">
        <v>2018</v>
      </c>
      <c r="D102" s="205">
        <v>615</v>
      </c>
      <c r="F102" s="9"/>
    </row>
    <row r="103" spans="1:6" s="3" customFormat="1" ht="14.25">
      <c r="A103" s="88">
        <v>27</v>
      </c>
      <c r="B103" s="198" t="s">
        <v>334</v>
      </c>
      <c r="C103" s="2">
        <v>2018</v>
      </c>
      <c r="D103" s="201">
        <v>11869.5</v>
      </c>
      <c r="F103" s="9"/>
    </row>
    <row r="104" spans="1:6" s="3" customFormat="1" ht="14.25">
      <c r="A104" s="88">
        <v>28</v>
      </c>
      <c r="B104" s="16" t="s">
        <v>335</v>
      </c>
      <c r="C104" s="2">
        <v>2018</v>
      </c>
      <c r="D104" s="200">
        <v>4120.5</v>
      </c>
      <c r="F104" s="9"/>
    </row>
    <row r="105" spans="1:6" s="3" customFormat="1" ht="14.25">
      <c r="A105" s="88">
        <v>29</v>
      </c>
      <c r="B105" s="16" t="s">
        <v>336</v>
      </c>
      <c r="C105" s="2">
        <v>2018</v>
      </c>
      <c r="D105" s="200">
        <v>16605</v>
      </c>
      <c r="F105" s="9"/>
    </row>
    <row r="106" spans="1:6" s="3" customFormat="1" ht="14.25">
      <c r="A106" s="88">
        <v>30</v>
      </c>
      <c r="B106" s="16" t="s">
        <v>337</v>
      </c>
      <c r="C106" s="2">
        <v>2018</v>
      </c>
      <c r="D106" s="200">
        <v>341940</v>
      </c>
      <c r="F106" s="9"/>
    </row>
    <row r="107" spans="1:6" s="3" customFormat="1" ht="14.25">
      <c r="A107" s="88">
        <v>31</v>
      </c>
      <c r="B107" s="16" t="s">
        <v>338</v>
      </c>
      <c r="C107" s="2">
        <v>2018</v>
      </c>
      <c r="D107" s="204">
        <v>5269</v>
      </c>
      <c r="F107" s="9"/>
    </row>
    <row r="108" spans="1:6" s="3" customFormat="1" ht="14.25">
      <c r="A108" s="88">
        <v>32</v>
      </c>
      <c r="B108" s="198" t="s">
        <v>339</v>
      </c>
      <c r="C108" s="2">
        <v>2018</v>
      </c>
      <c r="D108" s="202">
        <v>430.5</v>
      </c>
      <c r="F108" s="9"/>
    </row>
    <row r="109" spans="1:6" s="3" customFormat="1" ht="14.25">
      <c r="A109" s="88">
        <v>33</v>
      </c>
      <c r="B109" s="16" t="s">
        <v>340</v>
      </c>
      <c r="C109" s="2">
        <v>2018</v>
      </c>
      <c r="D109" s="200">
        <v>7675.2</v>
      </c>
      <c r="F109" s="9"/>
    </row>
    <row r="110" spans="1:6" s="3" customFormat="1" ht="14.25">
      <c r="A110" s="88">
        <v>34</v>
      </c>
      <c r="B110" s="16" t="s">
        <v>341</v>
      </c>
      <c r="C110" s="2">
        <v>2018</v>
      </c>
      <c r="D110" s="200">
        <v>8487</v>
      </c>
      <c r="F110" s="9"/>
    </row>
    <row r="111" spans="1:6" s="3" customFormat="1" ht="14.25">
      <c r="A111" s="88">
        <v>35</v>
      </c>
      <c r="B111" s="198" t="s">
        <v>342</v>
      </c>
      <c r="C111" s="2">
        <v>2018</v>
      </c>
      <c r="D111" s="206">
        <v>690</v>
      </c>
      <c r="F111" s="9"/>
    </row>
    <row r="112" spans="1:6" s="3" customFormat="1" ht="14.25">
      <c r="A112" s="88">
        <v>36</v>
      </c>
      <c r="B112" s="16" t="s">
        <v>343</v>
      </c>
      <c r="C112" s="2">
        <v>2018</v>
      </c>
      <c r="D112" s="205">
        <v>8856</v>
      </c>
      <c r="F112" s="9"/>
    </row>
    <row r="113" spans="1:6" s="3" customFormat="1" ht="14.25">
      <c r="A113" s="88">
        <v>37</v>
      </c>
      <c r="B113" s="16" t="s">
        <v>345</v>
      </c>
      <c r="C113" s="2">
        <v>2018</v>
      </c>
      <c r="D113" s="200">
        <v>25092</v>
      </c>
      <c r="F113" s="9"/>
    </row>
    <row r="114" spans="1:6" s="3" customFormat="1" ht="14.25">
      <c r="A114" s="88">
        <v>38</v>
      </c>
      <c r="B114" s="16" t="s">
        <v>346</v>
      </c>
      <c r="C114" s="2">
        <v>2018</v>
      </c>
      <c r="D114" s="200">
        <v>6396</v>
      </c>
      <c r="F114" s="9"/>
    </row>
    <row r="115" spans="1:6" s="3" customFormat="1" ht="14.25">
      <c r="A115" s="88">
        <v>39</v>
      </c>
      <c r="B115" s="198" t="s">
        <v>347</v>
      </c>
      <c r="C115" s="2">
        <v>2018</v>
      </c>
      <c r="D115" s="202">
        <v>1383.75</v>
      </c>
      <c r="F115" s="9"/>
    </row>
    <row r="116" spans="1:6" s="3" customFormat="1" ht="14.25">
      <c r="A116" s="88">
        <v>40</v>
      </c>
      <c r="B116" s="16" t="s">
        <v>348</v>
      </c>
      <c r="C116" s="2">
        <v>2018</v>
      </c>
      <c r="D116" s="201">
        <v>6223.8</v>
      </c>
      <c r="F116" s="9"/>
    </row>
    <row r="117" spans="1:6" s="3" customFormat="1" ht="14.25">
      <c r="A117" s="88">
        <v>41</v>
      </c>
      <c r="B117" s="16" t="s">
        <v>349</v>
      </c>
      <c r="C117" s="2">
        <v>2018</v>
      </c>
      <c r="D117" s="200">
        <v>41205</v>
      </c>
      <c r="F117" s="9"/>
    </row>
    <row r="118" spans="1:6" s="3" customFormat="1" ht="14.25">
      <c r="A118" s="88">
        <v>42</v>
      </c>
      <c r="B118" s="16" t="s">
        <v>350</v>
      </c>
      <c r="C118" s="2">
        <v>2018</v>
      </c>
      <c r="D118" s="200">
        <v>1672.8</v>
      </c>
      <c r="F118" s="9"/>
    </row>
    <row r="119" spans="1:6" s="3" customFormat="1" ht="14.25">
      <c r="A119" s="88">
        <v>43</v>
      </c>
      <c r="B119" s="16" t="s">
        <v>351</v>
      </c>
      <c r="C119" s="2">
        <v>2018</v>
      </c>
      <c r="D119" s="200">
        <v>590.4</v>
      </c>
      <c r="F119" s="9"/>
    </row>
    <row r="120" spans="1:6" s="3" customFormat="1" ht="25.5">
      <c r="A120" s="88">
        <v>44</v>
      </c>
      <c r="B120" s="16" t="s">
        <v>352</v>
      </c>
      <c r="C120" s="2">
        <v>2018</v>
      </c>
      <c r="D120" s="202">
        <v>481.73</v>
      </c>
      <c r="F120" s="9"/>
    </row>
    <row r="121" spans="1:6" s="3" customFormat="1" ht="14.25">
      <c r="A121" s="88">
        <v>45</v>
      </c>
      <c r="B121" s="16" t="s">
        <v>353</v>
      </c>
      <c r="C121" s="2">
        <v>2018</v>
      </c>
      <c r="D121" s="200">
        <v>1968</v>
      </c>
      <c r="F121" s="9"/>
    </row>
    <row r="122" spans="1:6" s="3" customFormat="1" ht="25.5">
      <c r="A122" s="88">
        <v>46</v>
      </c>
      <c r="B122" s="16" t="s">
        <v>354</v>
      </c>
      <c r="C122" s="2">
        <v>2018</v>
      </c>
      <c r="D122" s="200">
        <v>2214</v>
      </c>
      <c r="F122" s="9"/>
    </row>
    <row r="123" spans="1:6" s="3" customFormat="1" ht="14.25">
      <c r="A123" s="88">
        <v>47</v>
      </c>
      <c r="B123" s="16" t="s">
        <v>355</v>
      </c>
      <c r="C123" s="2">
        <v>2018</v>
      </c>
      <c r="D123" s="200">
        <v>1968</v>
      </c>
      <c r="F123" s="9"/>
    </row>
    <row r="124" spans="1:6" s="3" customFormat="1" ht="14.25">
      <c r="A124" s="88">
        <v>48</v>
      </c>
      <c r="B124" s="16" t="s">
        <v>356</v>
      </c>
      <c r="C124" s="2">
        <v>2018</v>
      </c>
      <c r="D124" s="200">
        <v>1968</v>
      </c>
      <c r="F124" s="9"/>
    </row>
    <row r="125" spans="1:6" s="3" customFormat="1" ht="14.25">
      <c r="A125" s="88">
        <v>49</v>
      </c>
      <c r="B125" s="198" t="s">
        <v>357</v>
      </c>
      <c r="C125" s="2">
        <v>2018</v>
      </c>
      <c r="D125" s="200">
        <v>7990</v>
      </c>
      <c r="F125" s="9"/>
    </row>
    <row r="126" spans="1:6" s="3" customFormat="1" ht="14.25">
      <c r="A126" s="88">
        <v>50</v>
      </c>
      <c r="B126" s="16" t="s">
        <v>358</v>
      </c>
      <c r="C126" s="2">
        <v>2018</v>
      </c>
      <c r="D126" s="200">
        <v>19557</v>
      </c>
      <c r="F126" s="9"/>
    </row>
    <row r="127" spans="1:6" s="3" customFormat="1" ht="14.25">
      <c r="A127" s="88">
        <v>51</v>
      </c>
      <c r="B127" s="16" t="s">
        <v>359</v>
      </c>
      <c r="C127" s="2">
        <v>2018</v>
      </c>
      <c r="D127" s="205">
        <v>3567</v>
      </c>
      <c r="F127" s="9"/>
    </row>
    <row r="128" spans="1:6" s="3" customFormat="1" ht="14.25">
      <c r="A128" s="88">
        <v>52</v>
      </c>
      <c r="B128" s="198" t="s">
        <v>360</v>
      </c>
      <c r="C128" s="2">
        <v>2018</v>
      </c>
      <c r="D128" s="207">
        <v>53874</v>
      </c>
      <c r="F128" s="9"/>
    </row>
    <row r="129" spans="1:6" s="3" customFormat="1" ht="14.25">
      <c r="A129" s="88">
        <v>53</v>
      </c>
      <c r="B129" s="16" t="s">
        <v>360</v>
      </c>
      <c r="C129" s="2">
        <v>2018</v>
      </c>
      <c r="D129" s="200">
        <v>34932</v>
      </c>
      <c r="F129" s="9"/>
    </row>
    <row r="130" spans="1:6" s="3" customFormat="1" ht="14.25">
      <c r="A130" s="88">
        <v>54</v>
      </c>
      <c r="B130" s="198" t="s">
        <v>361</v>
      </c>
      <c r="C130" s="2">
        <v>2018</v>
      </c>
      <c r="D130" s="201">
        <v>93480</v>
      </c>
      <c r="F130" s="9"/>
    </row>
    <row r="131" spans="1:6" s="3" customFormat="1" ht="14.25">
      <c r="A131" s="88">
        <v>55</v>
      </c>
      <c r="B131" s="16" t="s">
        <v>361</v>
      </c>
      <c r="C131" s="2">
        <v>2018</v>
      </c>
      <c r="D131" s="200">
        <f>13284*1.23</f>
        <v>16339.32</v>
      </c>
      <c r="F131" s="9"/>
    </row>
    <row r="132" spans="1:6" s="3" customFormat="1" ht="14.25">
      <c r="A132" s="88">
        <v>56</v>
      </c>
      <c r="B132" s="16" t="s">
        <v>361</v>
      </c>
      <c r="C132" s="2">
        <v>2018</v>
      </c>
      <c r="D132" s="200">
        <f>13284*1.23</f>
        <v>16339.32</v>
      </c>
      <c r="F132" s="9"/>
    </row>
    <row r="133" spans="1:6" s="3" customFormat="1" ht="14.25">
      <c r="A133" s="88">
        <v>57</v>
      </c>
      <c r="B133" s="16" t="s">
        <v>361</v>
      </c>
      <c r="C133" s="2">
        <v>2018</v>
      </c>
      <c r="D133" s="200">
        <f>13284*1.23</f>
        <v>16339.32</v>
      </c>
      <c r="F133" s="9"/>
    </row>
    <row r="134" spans="1:6" s="3" customFormat="1" ht="14.25">
      <c r="A134" s="88">
        <v>58</v>
      </c>
      <c r="B134" s="16" t="s">
        <v>361</v>
      </c>
      <c r="C134" s="2">
        <v>2018</v>
      </c>
      <c r="D134" s="200">
        <f>13284*1.23</f>
        <v>16339.32</v>
      </c>
      <c r="F134" s="9"/>
    </row>
    <row r="135" spans="1:6" s="3" customFormat="1" ht="14.25">
      <c r="A135" s="88">
        <v>59</v>
      </c>
      <c r="B135" s="16" t="s">
        <v>361</v>
      </c>
      <c r="C135" s="2">
        <v>2018</v>
      </c>
      <c r="D135" s="200">
        <f>13284*1.23</f>
        <v>16339.32</v>
      </c>
      <c r="F135" s="9"/>
    </row>
    <row r="136" spans="1:6" s="3" customFormat="1" ht="14.25">
      <c r="A136" s="88">
        <v>60</v>
      </c>
      <c r="B136" s="198" t="s">
        <v>362</v>
      </c>
      <c r="C136" s="2">
        <v>2018</v>
      </c>
      <c r="D136" s="204">
        <v>3700</v>
      </c>
      <c r="F136" s="9"/>
    </row>
    <row r="137" spans="1:6" s="3" customFormat="1" ht="14.25">
      <c r="A137" s="88">
        <v>61</v>
      </c>
      <c r="B137" s="16" t="s">
        <v>363</v>
      </c>
      <c r="C137" s="2">
        <v>2018</v>
      </c>
      <c r="D137" s="208">
        <v>4400</v>
      </c>
      <c r="F137" s="9"/>
    </row>
    <row r="138" spans="1:6" s="3" customFormat="1" ht="14.25">
      <c r="A138" s="88">
        <v>62</v>
      </c>
      <c r="B138" s="209" t="s">
        <v>597</v>
      </c>
      <c r="C138" s="2">
        <v>2019</v>
      </c>
      <c r="D138" s="210">
        <v>2790</v>
      </c>
      <c r="F138" s="9"/>
    </row>
    <row r="139" spans="1:6" s="3" customFormat="1" ht="14.25">
      <c r="A139" s="88">
        <v>63</v>
      </c>
      <c r="B139" s="209" t="s">
        <v>598</v>
      </c>
      <c r="C139" s="2">
        <v>2019</v>
      </c>
      <c r="D139" s="210">
        <v>3500</v>
      </c>
      <c r="F139" s="9"/>
    </row>
    <row r="140" spans="1:6" s="3" customFormat="1" ht="14.25">
      <c r="A140" s="88">
        <v>64</v>
      </c>
      <c r="B140" s="209" t="s">
        <v>366</v>
      </c>
      <c r="C140" s="211" t="s">
        <v>365</v>
      </c>
      <c r="D140" s="210">
        <v>660.8199999999999</v>
      </c>
      <c r="F140" s="9"/>
    </row>
    <row r="141" spans="1:6" s="3" customFormat="1" ht="14.25">
      <c r="A141" s="88">
        <v>65</v>
      </c>
      <c r="B141" s="209" t="s">
        <v>367</v>
      </c>
      <c r="C141" s="211" t="s">
        <v>365</v>
      </c>
      <c r="D141" s="210">
        <v>256.4</v>
      </c>
      <c r="F141" s="9"/>
    </row>
    <row r="142" spans="1:6" s="3" customFormat="1" ht="14.25">
      <c r="A142" s="88">
        <v>66</v>
      </c>
      <c r="B142" s="209" t="s">
        <v>368</v>
      </c>
      <c r="C142" s="211" t="s">
        <v>365</v>
      </c>
      <c r="D142" s="210">
        <v>550</v>
      </c>
      <c r="F142" s="9"/>
    </row>
    <row r="143" spans="1:6" s="3" customFormat="1" ht="14.25">
      <c r="A143" s="88">
        <v>67</v>
      </c>
      <c r="B143" s="209" t="s">
        <v>369</v>
      </c>
      <c r="C143" s="211" t="s">
        <v>365</v>
      </c>
      <c r="D143" s="210">
        <v>1650</v>
      </c>
      <c r="F143" s="9"/>
    </row>
    <row r="144" spans="1:6" s="3" customFormat="1" ht="14.25">
      <c r="A144" s="88">
        <v>68</v>
      </c>
      <c r="B144" s="209" t="s">
        <v>370</v>
      </c>
      <c r="C144" s="211" t="s">
        <v>365</v>
      </c>
      <c r="D144" s="210">
        <v>7539.9</v>
      </c>
      <c r="F144" s="9"/>
    </row>
    <row r="145" spans="1:6" s="3" customFormat="1" ht="14.25">
      <c r="A145" s="88">
        <v>69</v>
      </c>
      <c r="B145" s="209" t="s">
        <v>371</v>
      </c>
      <c r="C145" s="211" t="s">
        <v>365</v>
      </c>
      <c r="D145" s="210">
        <v>2140.2</v>
      </c>
      <c r="F145" s="9"/>
    </row>
    <row r="146" spans="1:6" s="3" customFormat="1" ht="14.25">
      <c r="A146" s="88">
        <v>70</v>
      </c>
      <c r="B146" s="209" t="s">
        <v>372</v>
      </c>
      <c r="C146" s="211" t="s">
        <v>365</v>
      </c>
      <c r="D146" s="210">
        <v>2865.9</v>
      </c>
      <c r="F146" s="9"/>
    </row>
    <row r="147" spans="1:6" s="3" customFormat="1" ht="14.25">
      <c r="A147" s="88">
        <v>71</v>
      </c>
      <c r="B147" s="209" t="s">
        <v>373</v>
      </c>
      <c r="C147" s="211" t="s">
        <v>365</v>
      </c>
      <c r="D147" s="210">
        <v>1014.71</v>
      </c>
      <c r="F147" s="9"/>
    </row>
    <row r="148" spans="1:6" s="3" customFormat="1" ht="14.25">
      <c r="A148" s="88">
        <v>72</v>
      </c>
      <c r="B148" s="209" t="s">
        <v>374</v>
      </c>
      <c r="C148" s="211" t="s">
        <v>365</v>
      </c>
      <c r="D148" s="210">
        <v>1868.37</v>
      </c>
      <c r="F148" s="9"/>
    </row>
    <row r="149" spans="1:6" s="3" customFormat="1" ht="14.25">
      <c r="A149" s="88">
        <v>73</v>
      </c>
      <c r="B149" s="209" t="s">
        <v>375</v>
      </c>
      <c r="C149" s="211" t="s">
        <v>365</v>
      </c>
      <c r="D149" s="210">
        <v>3429</v>
      </c>
      <c r="F149" s="9"/>
    </row>
    <row r="150" spans="1:6" s="3" customFormat="1" ht="14.25">
      <c r="A150" s="88">
        <v>74</v>
      </c>
      <c r="B150" s="209" t="s">
        <v>599</v>
      </c>
      <c r="C150" s="211" t="s">
        <v>365</v>
      </c>
      <c r="D150" s="210">
        <v>1499</v>
      </c>
      <c r="F150" s="9"/>
    </row>
    <row r="151" spans="1:6" s="3" customFormat="1" ht="14.25">
      <c r="A151" s="88">
        <v>75</v>
      </c>
      <c r="B151" s="209" t="s">
        <v>600</v>
      </c>
      <c r="C151" s="211" t="s">
        <v>365</v>
      </c>
      <c r="D151" s="210">
        <v>3400</v>
      </c>
      <c r="F151" s="9"/>
    </row>
    <row r="152" spans="1:6" s="3" customFormat="1" ht="14.25">
      <c r="A152" s="88">
        <v>76</v>
      </c>
      <c r="B152" s="209" t="s">
        <v>601</v>
      </c>
      <c r="C152" s="2">
        <v>2021</v>
      </c>
      <c r="D152" s="210">
        <v>1240</v>
      </c>
      <c r="F152" s="9"/>
    </row>
    <row r="153" spans="1:6" s="3" customFormat="1" ht="14.25">
      <c r="A153" s="88">
        <v>77</v>
      </c>
      <c r="B153" s="209" t="s">
        <v>602</v>
      </c>
      <c r="C153" s="2">
        <v>2021</v>
      </c>
      <c r="D153" s="210">
        <v>597</v>
      </c>
      <c r="F153" s="9"/>
    </row>
    <row r="154" spans="1:6" s="3" customFormat="1" ht="14.25">
      <c r="A154" s="88">
        <v>78</v>
      </c>
      <c r="B154" s="209" t="s">
        <v>603</v>
      </c>
      <c r="C154" s="2">
        <v>2021</v>
      </c>
      <c r="D154" s="210">
        <v>1476</v>
      </c>
      <c r="F154" s="9"/>
    </row>
    <row r="155" spans="1:6" s="3" customFormat="1" ht="14.25">
      <c r="A155" s="88">
        <v>79</v>
      </c>
      <c r="B155" s="209" t="s">
        <v>921</v>
      </c>
      <c r="C155" s="2">
        <v>2021</v>
      </c>
      <c r="D155" s="210">
        <f>3259.5</f>
        <v>3259.5</v>
      </c>
      <c r="F155" s="9"/>
    </row>
    <row r="156" spans="1:6" s="3" customFormat="1" ht="14.25">
      <c r="A156" s="88">
        <v>80</v>
      </c>
      <c r="B156" s="212" t="s">
        <v>922</v>
      </c>
      <c r="C156" s="2">
        <v>2022</v>
      </c>
      <c r="D156" s="208">
        <v>2106</v>
      </c>
      <c r="F156" s="9"/>
    </row>
    <row r="157" spans="1:6" s="3" customFormat="1" ht="14.25">
      <c r="A157" s="88">
        <v>81</v>
      </c>
      <c r="B157" s="213" t="s">
        <v>923</v>
      </c>
      <c r="C157" s="2">
        <v>2022</v>
      </c>
      <c r="D157" s="208">
        <f>1528.02/2</f>
        <v>764.01</v>
      </c>
      <c r="F157" s="9"/>
    </row>
    <row r="158" spans="1:6" s="3" customFormat="1" ht="14.25">
      <c r="A158" s="88">
        <v>82</v>
      </c>
      <c r="B158" s="213" t="s">
        <v>924</v>
      </c>
      <c r="C158" s="2">
        <v>2022</v>
      </c>
      <c r="D158" s="208">
        <v>764.01</v>
      </c>
      <c r="F158" s="9"/>
    </row>
    <row r="159" spans="1:6" s="3" customFormat="1" ht="14.25">
      <c r="A159" s="88">
        <v>83</v>
      </c>
      <c r="B159" s="212" t="s">
        <v>925</v>
      </c>
      <c r="C159" s="2">
        <v>2022</v>
      </c>
      <c r="D159" s="208">
        <v>2879.37</v>
      </c>
      <c r="F159" s="9"/>
    </row>
    <row r="160" spans="1:6" s="3" customFormat="1" ht="14.25">
      <c r="A160" s="88">
        <v>84</v>
      </c>
      <c r="B160" s="212" t="s">
        <v>926</v>
      </c>
      <c r="C160" s="2">
        <v>2022</v>
      </c>
      <c r="D160" s="208">
        <v>208.26</v>
      </c>
      <c r="F160" s="9"/>
    </row>
    <row r="161" spans="1:6" s="3" customFormat="1" ht="14.25">
      <c r="A161" s="88">
        <v>85</v>
      </c>
      <c r="B161" s="212" t="s">
        <v>927</v>
      </c>
      <c r="C161" s="2">
        <v>2022</v>
      </c>
      <c r="D161" s="214">
        <v>8344.98</v>
      </c>
      <c r="F161" s="9"/>
    </row>
    <row r="162" spans="1:6" s="3" customFormat="1" ht="14.25">
      <c r="A162" s="88">
        <v>86</v>
      </c>
      <c r="B162" s="212" t="s">
        <v>928</v>
      </c>
      <c r="C162" s="2">
        <v>2022</v>
      </c>
      <c r="D162" s="215">
        <v>2163.33</v>
      </c>
      <c r="F162" s="9"/>
    </row>
    <row r="163" spans="1:6" s="3" customFormat="1" ht="14.25">
      <c r="A163" s="88">
        <v>87</v>
      </c>
      <c r="B163" s="212" t="s">
        <v>928</v>
      </c>
      <c r="C163" s="2">
        <v>2022</v>
      </c>
      <c r="D163" s="215">
        <v>2163.33</v>
      </c>
      <c r="F163" s="9"/>
    </row>
    <row r="164" spans="1:6" s="3" customFormat="1" ht="14.25">
      <c r="A164" s="88">
        <v>88</v>
      </c>
      <c r="B164" s="212" t="s">
        <v>929</v>
      </c>
      <c r="C164" s="2">
        <v>2022</v>
      </c>
      <c r="D164" s="215">
        <v>3690</v>
      </c>
      <c r="F164" s="9"/>
    </row>
    <row r="165" spans="1:6" s="3" customFormat="1" ht="14.25">
      <c r="A165" s="88">
        <v>89</v>
      </c>
      <c r="B165" s="212" t="s">
        <v>930</v>
      </c>
      <c r="C165" s="2">
        <v>2022</v>
      </c>
      <c r="D165" s="215">
        <v>3019</v>
      </c>
      <c r="F165" s="9"/>
    </row>
    <row r="166" spans="1:6" s="3" customFormat="1" ht="25.5">
      <c r="A166" s="88">
        <v>90</v>
      </c>
      <c r="B166" s="212" t="s">
        <v>931</v>
      </c>
      <c r="C166" s="2">
        <v>2022</v>
      </c>
      <c r="D166" s="215">
        <f>14268/2</f>
        <v>7134</v>
      </c>
      <c r="F166" s="9"/>
    </row>
    <row r="167" spans="1:6" s="3" customFormat="1" ht="25.5">
      <c r="A167" s="88">
        <v>91</v>
      </c>
      <c r="B167" s="212" t="s">
        <v>931</v>
      </c>
      <c r="C167" s="2">
        <v>2022</v>
      </c>
      <c r="D167" s="215">
        <v>7134</v>
      </c>
      <c r="F167" s="9"/>
    </row>
    <row r="168" spans="1:6" s="3" customFormat="1" ht="14.25">
      <c r="A168" s="88">
        <v>92</v>
      </c>
      <c r="B168" s="212" t="s">
        <v>932</v>
      </c>
      <c r="C168" s="2">
        <v>2022</v>
      </c>
      <c r="D168" s="215">
        <f>3542.4/2</f>
        <v>1771.2</v>
      </c>
      <c r="F168" s="9"/>
    </row>
    <row r="169" spans="1:6" s="3" customFormat="1" ht="14.25">
      <c r="A169" s="88">
        <v>93</v>
      </c>
      <c r="B169" s="212" t="s">
        <v>932</v>
      </c>
      <c r="C169" s="2">
        <v>2022</v>
      </c>
      <c r="D169" s="215">
        <v>1771.2</v>
      </c>
      <c r="F169" s="9"/>
    </row>
    <row r="170" spans="1:6" s="3" customFormat="1" ht="14.25">
      <c r="A170" s="88">
        <v>94</v>
      </c>
      <c r="B170" s="212" t="s">
        <v>933</v>
      </c>
      <c r="C170" s="2">
        <v>2022</v>
      </c>
      <c r="D170" s="215">
        <v>5904</v>
      </c>
      <c r="F170" s="9"/>
    </row>
    <row r="171" spans="1:6" s="3" customFormat="1" ht="14.25">
      <c r="A171" s="88">
        <v>95</v>
      </c>
      <c r="B171" s="212" t="s">
        <v>934</v>
      </c>
      <c r="C171" s="2">
        <v>2022</v>
      </c>
      <c r="D171" s="215">
        <v>12915</v>
      </c>
      <c r="F171" s="9"/>
    </row>
    <row r="172" spans="1:6" s="3" customFormat="1" ht="14.25">
      <c r="A172" s="88">
        <v>96</v>
      </c>
      <c r="B172" s="212" t="s">
        <v>935</v>
      </c>
      <c r="C172" s="2">
        <v>2022</v>
      </c>
      <c r="D172" s="215">
        <v>270.6</v>
      </c>
      <c r="F172" s="9"/>
    </row>
    <row r="173" spans="1:6" s="3" customFormat="1" ht="14.25">
      <c r="A173" s="88">
        <v>97</v>
      </c>
      <c r="B173" s="212" t="s">
        <v>936</v>
      </c>
      <c r="C173" s="2">
        <v>2022</v>
      </c>
      <c r="D173" s="215">
        <v>3542.4</v>
      </c>
      <c r="F173" s="9"/>
    </row>
    <row r="174" spans="1:6" s="3" customFormat="1" ht="14.25">
      <c r="A174" s="88">
        <v>98</v>
      </c>
      <c r="B174" s="212" t="s">
        <v>936</v>
      </c>
      <c r="C174" s="2">
        <v>2022</v>
      </c>
      <c r="D174" s="215">
        <v>3542.4</v>
      </c>
      <c r="F174" s="9"/>
    </row>
    <row r="175" spans="1:6" s="3" customFormat="1" ht="14.25">
      <c r="A175" s="88">
        <v>99</v>
      </c>
      <c r="B175" s="212" t="s">
        <v>937</v>
      </c>
      <c r="C175" s="2">
        <v>2022</v>
      </c>
      <c r="D175" s="215">
        <v>2032.01</v>
      </c>
      <c r="F175" s="9"/>
    </row>
    <row r="176" spans="1:6" s="3" customFormat="1" ht="14.25">
      <c r="A176" s="88">
        <v>100</v>
      </c>
      <c r="B176" s="212" t="s">
        <v>938</v>
      </c>
      <c r="C176" s="2">
        <v>2022</v>
      </c>
      <c r="D176" s="215">
        <v>3073.77</v>
      </c>
      <c r="F176" s="9"/>
    </row>
    <row r="177" spans="1:6" s="3" customFormat="1" ht="14.25">
      <c r="A177" s="88">
        <v>101</v>
      </c>
      <c r="B177" s="212" t="s">
        <v>939</v>
      </c>
      <c r="C177" s="2">
        <v>2022</v>
      </c>
      <c r="D177" s="215">
        <v>1800</v>
      </c>
      <c r="F177" s="9"/>
    </row>
    <row r="178" spans="1:6" s="3" customFormat="1" ht="14.25">
      <c r="A178" s="88">
        <v>102</v>
      </c>
      <c r="B178" s="212" t="s">
        <v>939</v>
      </c>
      <c r="C178" s="2">
        <v>2022</v>
      </c>
      <c r="D178" s="215">
        <v>1800</v>
      </c>
      <c r="F178" s="9"/>
    </row>
    <row r="179" spans="1:6" s="3" customFormat="1" ht="14.25">
      <c r="A179" s="88">
        <v>103</v>
      </c>
      <c r="B179" s="212" t="s">
        <v>940</v>
      </c>
      <c r="C179" s="2">
        <v>2022</v>
      </c>
      <c r="D179" s="215">
        <v>6200</v>
      </c>
      <c r="F179" s="9"/>
    </row>
    <row r="180" spans="1:6" s="3" customFormat="1" ht="14.25">
      <c r="A180" s="88">
        <v>104</v>
      </c>
      <c r="B180" s="212" t="s">
        <v>941</v>
      </c>
      <c r="C180" s="2">
        <v>2022</v>
      </c>
      <c r="D180" s="215">
        <v>450</v>
      </c>
      <c r="F180" s="9"/>
    </row>
    <row r="181" spans="1:6" s="3" customFormat="1" ht="14.25">
      <c r="A181" s="88">
        <v>105</v>
      </c>
      <c r="B181" s="212" t="s">
        <v>942</v>
      </c>
      <c r="C181" s="2">
        <v>2022</v>
      </c>
      <c r="D181" s="215">
        <v>3886.8</v>
      </c>
      <c r="F181" s="9"/>
    </row>
    <row r="182" spans="1:6" s="3" customFormat="1" ht="14.25">
      <c r="A182" s="88">
        <v>106</v>
      </c>
      <c r="B182" s="212" t="s">
        <v>943</v>
      </c>
      <c r="C182" s="2">
        <v>2022</v>
      </c>
      <c r="D182" s="215">
        <f>4400.94/2</f>
        <v>2200.47</v>
      </c>
      <c r="F182" s="9"/>
    </row>
    <row r="183" spans="1:6" s="3" customFormat="1" ht="14.25">
      <c r="A183" s="88">
        <v>107</v>
      </c>
      <c r="B183" s="212" t="s">
        <v>943</v>
      </c>
      <c r="C183" s="2">
        <v>2022</v>
      </c>
      <c r="D183" s="215">
        <f>4400.94/2</f>
        <v>2200.47</v>
      </c>
      <c r="F183" s="9"/>
    </row>
    <row r="184" spans="1:6" s="3" customFormat="1" ht="14.25">
      <c r="A184" s="88">
        <v>108</v>
      </c>
      <c r="B184" s="212" t="s">
        <v>944</v>
      </c>
      <c r="C184" s="2">
        <v>2022</v>
      </c>
      <c r="D184" s="215">
        <f>8782.2/2</f>
        <v>4391.1</v>
      </c>
      <c r="F184" s="9"/>
    </row>
    <row r="185" spans="1:6" s="3" customFormat="1" ht="14.25">
      <c r="A185" s="88">
        <v>109</v>
      </c>
      <c r="B185" s="212" t="s">
        <v>944</v>
      </c>
      <c r="C185" s="2">
        <v>2022</v>
      </c>
      <c r="D185" s="215">
        <v>4391.1</v>
      </c>
      <c r="F185" s="9"/>
    </row>
    <row r="186" spans="1:4" s="11" customFormat="1" ht="13.5" customHeight="1">
      <c r="A186" s="136"/>
      <c r="B186" s="137" t="s">
        <v>0</v>
      </c>
      <c r="C186" s="136"/>
      <c r="D186" s="134">
        <f>SUM(D77:D185)</f>
        <v>1398948.5900000003</v>
      </c>
    </row>
    <row r="187" spans="1:4" s="11" customFormat="1" ht="13.5" customHeight="1">
      <c r="A187" s="376" t="s">
        <v>497</v>
      </c>
      <c r="B187" s="376"/>
      <c r="C187" s="376"/>
      <c r="D187" s="376"/>
    </row>
    <row r="188" spans="1:4" s="11" customFormat="1" ht="13.5" customHeight="1">
      <c r="A188" s="132"/>
      <c r="B188" s="130" t="s">
        <v>145</v>
      </c>
      <c r="C188" s="88"/>
      <c r="D188" s="135"/>
    </row>
    <row r="189" spans="1:4" s="11" customFormat="1" ht="13.5" customHeight="1">
      <c r="A189" s="136"/>
      <c r="B189" s="137" t="s">
        <v>0</v>
      </c>
      <c r="C189" s="136"/>
      <c r="D189" s="141">
        <f>SUM(D188:D188)</f>
        <v>0</v>
      </c>
    </row>
    <row r="190" spans="1:4" ht="15">
      <c r="A190" s="376" t="s">
        <v>65</v>
      </c>
      <c r="B190" s="376"/>
      <c r="C190" s="376"/>
      <c r="D190" s="376"/>
    </row>
    <row r="191" spans="1:4" ht="14.25">
      <c r="A191" s="132">
        <v>1</v>
      </c>
      <c r="B191" s="189" t="s">
        <v>399</v>
      </c>
      <c r="C191" s="21">
        <v>2018</v>
      </c>
      <c r="D191" s="221">
        <v>4120</v>
      </c>
    </row>
    <row r="192" spans="1:4" ht="14.25">
      <c r="A192" s="132">
        <v>2</v>
      </c>
      <c r="B192" s="189" t="s">
        <v>963</v>
      </c>
      <c r="C192" s="21">
        <v>2018</v>
      </c>
      <c r="D192" s="221">
        <v>4900</v>
      </c>
    </row>
    <row r="193" spans="1:4" ht="14.25">
      <c r="A193" s="132">
        <v>3</v>
      </c>
      <c r="B193" s="189" t="s">
        <v>400</v>
      </c>
      <c r="C193" s="21">
        <v>2018</v>
      </c>
      <c r="D193" s="221">
        <v>699</v>
      </c>
    </row>
    <row r="194" spans="1:4" s="12" customFormat="1" ht="14.25">
      <c r="A194" s="132">
        <v>4</v>
      </c>
      <c r="B194" s="189" t="s">
        <v>398</v>
      </c>
      <c r="C194" s="21">
        <v>2018</v>
      </c>
      <c r="D194" s="221">
        <v>2500</v>
      </c>
    </row>
    <row r="195" spans="1:4" s="3" customFormat="1" ht="14.25">
      <c r="A195" s="132">
        <v>5</v>
      </c>
      <c r="B195" s="189" t="s">
        <v>398</v>
      </c>
      <c r="C195" s="21">
        <v>2019</v>
      </c>
      <c r="D195" s="221">
        <v>2300</v>
      </c>
    </row>
    <row r="196" spans="1:4" ht="14.25">
      <c r="A196" s="132">
        <v>6</v>
      </c>
      <c r="B196" s="189" t="s">
        <v>398</v>
      </c>
      <c r="C196" s="21">
        <v>2020</v>
      </c>
      <c r="D196" s="221">
        <v>6991.79</v>
      </c>
    </row>
    <row r="197" spans="1:4" ht="14.25">
      <c r="A197" s="132">
        <v>7</v>
      </c>
      <c r="B197" s="189" t="s">
        <v>964</v>
      </c>
      <c r="C197" s="21">
        <v>2019</v>
      </c>
      <c r="D197" s="221">
        <v>1281.55</v>
      </c>
    </row>
    <row r="198" spans="1:4" ht="14.25">
      <c r="A198" s="132">
        <v>8</v>
      </c>
      <c r="B198" s="189" t="s">
        <v>965</v>
      </c>
      <c r="C198" s="21">
        <v>2020</v>
      </c>
      <c r="D198" s="221">
        <v>2614</v>
      </c>
    </row>
    <row r="199" spans="1:4" ht="14.25">
      <c r="A199" s="132">
        <v>9</v>
      </c>
      <c r="B199" s="189" t="s">
        <v>966</v>
      </c>
      <c r="C199" s="21">
        <v>2020</v>
      </c>
      <c r="D199" s="221">
        <v>3089</v>
      </c>
    </row>
    <row r="200" spans="1:4" ht="14.25">
      <c r="A200" s="132">
        <v>10</v>
      </c>
      <c r="B200" s="189" t="s">
        <v>401</v>
      </c>
      <c r="C200" s="21">
        <v>2020</v>
      </c>
      <c r="D200" s="221">
        <v>7300</v>
      </c>
    </row>
    <row r="201" spans="1:4" ht="14.25">
      <c r="A201" s="132">
        <v>11</v>
      </c>
      <c r="B201" s="189" t="s">
        <v>401</v>
      </c>
      <c r="C201" s="21">
        <v>2020</v>
      </c>
      <c r="D201" s="221">
        <v>7300</v>
      </c>
    </row>
    <row r="202" spans="1:4" ht="14.25">
      <c r="A202" s="132">
        <v>12</v>
      </c>
      <c r="B202" s="189" t="s">
        <v>400</v>
      </c>
      <c r="C202" s="21">
        <v>2021</v>
      </c>
      <c r="D202" s="221">
        <v>989</v>
      </c>
    </row>
    <row r="203" spans="1:4" ht="14.25">
      <c r="A203" s="132">
        <v>13</v>
      </c>
      <c r="B203" s="189" t="s">
        <v>967</v>
      </c>
      <c r="C203" s="21">
        <v>2018</v>
      </c>
      <c r="D203" s="221">
        <v>1345</v>
      </c>
    </row>
    <row r="204" spans="1:4" ht="14.25">
      <c r="A204" s="132">
        <v>14</v>
      </c>
      <c r="B204" s="189" t="s">
        <v>402</v>
      </c>
      <c r="C204" s="21">
        <v>2017</v>
      </c>
      <c r="D204" s="221">
        <v>7100</v>
      </c>
    </row>
    <row r="205" spans="1:4" ht="14.25">
      <c r="A205" s="132">
        <v>15</v>
      </c>
      <c r="B205" s="189" t="s">
        <v>403</v>
      </c>
      <c r="C205" s="21">
        <v>2020</v>
      </c>
      <c r="D205" s="221">
        <v>6991.79</v>
      </c>
    </row>
    <row r="206" spans="1:4" ht="14.25">
      <c r="A206" s="132">
        <v>16</v>
      </c>
      <c r="B206" s="189" t="s">
        <v>403</v>
      </c>
      <c r="C206" s="21">
        <v>2020</v>
      </c>
      <c r="D206" s="221">
        <v>6991.79</v>
      </c>
    </row>
    <row r="207" spans="1:6" s="3" customFormat="1" ht="15">
      <c r="A207" s="136"/>
      <c r="B207" s="137" t="s">
        <v>0</v>
      </c>
      <c r="C207" s="136"/>
      <c r="D207" s="141">
        <f>SUM(D191:D206)</f>
        <v>66512.92</v>
      </c>
      <c r="F207" s="9"/>
    </row>
    <row r="208" spans="1:4" s="8" customFormat="1" ht="15">
      <c r="A208" s="376" t="s">
        <v>66</v>
      </c>
      <c r="B208" s="376"/>
      <c r="C208" s="376"/>
      <c r="D208" s="376"/>
    </row>
    <row r="209" spans="1:4" s="8" customFormat="1" ht="14.25">
      <c r="A209" s="132">
        <v>1</v>
      </c>
      <c r="B209" s="189" t="s">
        <v>987</v>
      </c>
      <c r="C209" s="21">
        <v>2019</v>
      </c>
      <c r="D209" s="221">
        <v>6000</v>
      </c>
    </row>
    <row r="210" spans="1:4" s="8" customFormat="1" ht="14.25">
      <c r="A210" s="132">
        <v>2</v>
      </c>
      <c r="B210" s="189" t="s">
        <v>685</v>
      </c>
      <c r="C210" s="21">
        <v>2022</v>
      </c>
      <c r="D210" s="221">
        <v>5900</v>
      </c>
    </row>
    <row r="211" spans="1:4" s="8" customFormat="1" ht="15">
      <c r="A211" s="136"/>
      <c r="B211" s="137" t="s">
        <v>0</v>
      </c>
      <c r="C211" s="136"/>
      <c r="D211" s="138">
        <f>SUM(D209:D210)</f>
        <v>11900</v>
      </c>
    </row>
    <row r="212" spans="1:4" s="8" customFormat="1" ht="12" customHeight="1">
      <c r="A212" s="376" t="s">
        <v>68</v>
      </c>
      <c r="B212" s="376"/>
      <c r="C212" s="376"/>
      <c r="D212" s="376"/>
    </row>
    <row r="213" spans="1:4" s="8" customFormat="1" ht="16.5" customHeight="1">
      <c r="A213" s="132">
        <v>1</v>
      </c>
      <c r="B213" s="227" t="s">
        <v>989</v>
      </c>
      <c r="C213" s="286">
        <v>2018</v>
      </c>
      <c r="D213" s="228">
        <v>2700</v>
      </c>
    </row>
    <row r="214" spans="1:4" s="8" customFormat="1" ht="16.5" customHeight="1">
      <c r="A214" s="132">
        <v>2</v>
      </c>
      <c r="B214" s="229" t="s">
        <v>990</v>
      </c>
      <c r="C214" s="268">
        <v>2018</v>
      </c>
      <c r="D214" s="231">
        <v>2700</v>
      </c>
    </row>
    <row r="215" spans="1:4" s="8" customFormat="1" ht="16.5" customHeight="1">
      <c r="A215" s="132">
        <v>3</v>
      </c>
      <c r="B215" s="232" t="s">
        <v>991</v>
      </c>
      <c r="C215" s="268">
        <v>2018</v>
      </c>
      <c r="D215" s="231">
        <v>1138.21</v>
      </c>
    </row>
    <row r="216" spans="1:4" s="8" customFormat="1" ht="16.5" customHeight="1">
      <c r="A216" s="132">
        <v>4</v>
      </c>
      <c r="B216" s="229" t="s">
        <v>992</v>
      </c>
      <c r="C216" s="268">
        <v>2018</v>
      </c>
      <c r="D216" s="231">
        <v>1138.21</v>
      </c>
    </row>
    <row r="217" spans="1:4" s="8" customFormat="1" ht="16.5" customHeight="1">
      <c r="A217" s="132">
        <v>5</v>
      </c>
      <c r="B217" s="229" t="s">
        <v>992</v>
      </c>
      <c r="C217" s="268">
        <v>2018</v>
      </c>
      <c r="D217" s="231">
        <v>1138.21</v>
      </c>
    </row>
    <row r="218" spans="1:4" s="8" customFormat="1" ht="16.5" customHeight="1">
      <c r="A218" s="132">
        <v>6</v>
      </c>
      <c r="B218" s="229" t="s">
        <v>992</v>
      </c>
      <c r="C218" s="268">
        <v>2018</v>
      </c>
      <c r="D218" s="231">
        <v>1138.21</v>
      </c>
    </row>
    <row r="219" spans="1:4" s="8" customFormat="1" ht="16.5" customHeight="1">
      <c r="A219" s="132">
        <v>7</v>
      </c>
      <c r="B219" s="229" t="s">
        <v>992</v>
      </c>
      <c r="C219" s="268">
        <v>2018</v>
      </c>
      <c r="D219" s="231">
        <v>1138.21</v>
      </c>
    </row>
    <row r="220" spans="1:4" s="8" customFormat="1" ht="16.5" customHeight="1">
      <c r="A220" s="132">
        <v>8</v>
      </c>
      <c r="B220" s="229" t="s">
        <v>992</v>
      </c>
      <c r="C220" s="268">
        <v>2018</v>
      </c>
      <c r="D220" s="231">
        <v>1138.21</v>
      </c>
    </row>
    <row r="221" spans="1:4" s="8" customFormat="1" ht="16.5" customHeight="1">
      <c r="A221" s="132">
        <v>9</v>
      </c>
      <c r="B221" s="229" t="s">
        <v>991</v>
      </c>
      <c r="C221" s="268">
        <v>2018</v>
      </c>
      <c r="D221" s="231">
        <v>1138.21</v>
      </c>
    </row>
    <row r="222" spans="1:4" s="8" customFormat="1" ht="16.5" customHeight="1">
      <c r="A222" s="132">
        <v>10</v>
      </c>
      <c r="B222" s="229" t="s">
        <v>993</v>
      </c>
      <c r="C222" s="268">
        <v>2018</v>
      </c>
      <c r="D222" s="231">
        <v>1138.21</v>
      </c>
    </row>
    <row r="223" spans="1:4" s="8" customFormat="1" ht="16.5" customHeight="1">
      <c r="A223" s="132">
        <v>11</v>
      </c>
      <c r="B223" s="229" t="s">
        <v>994</v>
      </c>
      <c r="C223" s="268">
        <v>2018</v>
      </c>
      <c r="D223" s="231">
        <v>540</v>
      </c>
    </row>
    <row r="224" spans="1:4" s="8" customFormat="1" ht="16.5" customHeight="1">
      <c r="A224" s="132">
        <v>12</v>
      </c>
      <c r="B224" s="229" t="s">
        <v>995</v>
      </c>
      <c r="C224" s="268">
        <v>2018</v>
      </c>
      <c r="D224" s="231">
        <v>7000</v>
      </c>
    </row>
    <row r="225" spans="1:4" s="8" customFormat="1" ht="16.5" customHeight="1">
      <c r="A225" s="132">
        <v>13</v>
      </c>
      <c r="B225" s="229" t="s">
        <v>996</v>
      </c>
      <c r="C225" s="268">
        <v>2018</v>
      </c>
      <c r="D225" s="231">
        <v>5499.99</v>
      </c>
    </row>
    <row r="226" spans="1:4" s="8" customFormat="1" ht="16.5" customHeight="1">
      <c r="A226" s="132">
        <v>14</v>
      </c>
      <c r="B226" s="229" t="s">
        <v>997</v>
      </c>
      <c r="C226" s="268">
        <v>2019</v>
      </c>
      <c r="D226" s="231">
        <v>2400</v>
      </c>
    </row>
    <row r="227" spans="1:4" s="8" customFormat="1" ht="16.5" customHeight="1">
      <c r="A227" s="132">
        <v>15</v>
      </c>
      <c r="B227" s="229" t="s">
        <v>998</v>
      </c>
      <c r="C227" s="268">
        <v>2019</v>
      </c>
      <c r="D227" s="231">
        <v>2400</v>
      </c>
    </row>
    <row r="228" spans="1:4" s="8" customFormat="1" ht="16.5" customHeight="1">
      <c r="A228" s="132">
        <v>16</v>
      </c>
      <c r="B228" s="229" t="s">
        <v>999</v>
      </c>
      <c r="C228" s="268">
        <v>2019</v>
      </c>
      <c r="D228" s="231">
        <v>6300</v>
      </c>
    </row>
    <row r="229" spans="1:4" s="8" customFormat="1" ht="16.5" customHeight="1">
      <c r="A229" s="132">
        <v>17</v>
      </c>
      <c r="B229" s="229" t="s">
        <v>999</v>
      </c>
      <c r="C229" s="268">
        <v>2019</v>
      </c>
      <c r="D229" s="231">
        <v>6300</v>
      </c>
    </row>
    <row r="230" spans="1:4" s="8" customFormat="1" ht="16.5" customHeight="1">
      <c r="A230" s="132">
        <v>18</v>
      </c>
      <c r="B230" s="229" t="s">
        <v>1000</v>
      </c>
      <c r="C230" s="268">
        <v>2020</v>
      </c>
      <c r="D230" s="231">
        <v>2337</v>
      </c>
    </row>
    <row r="231" spans="1:4" s="8" customFormat="1" ht="16.5" customHeight="1">
      <c r="A231" s="132">
        <v>19</v>
      </c>
      <c r="B231" s="229" t="s">
        <v>1001</v>
      </c>
      <c r="C231" s="268">
        <v>2020</v>
      </c>
      <c r="D231" s="231">
        <v>800</v>
      </c>
    </row>
    <row r="232" spans="1:4" s="8" customFormat="1" ht="16.5" customHeight="1">
      <c r="A232" s="132">
        <v>20</v>
      </c>
      <c r="B232" s="230" t="s">
        <v>1002</v>
      </c>
      <c r="C232" s="268">
        <v>2021</v>
      </c>
      <c r="D232" s="231">
        <v>6700</v>
      </c>
    </row>
    <row r="233" spans="1:4" s="8" customFormat="1" ht="16.5" customHeight="1">
      <c r="A233" s="132">
        <v>21</v>
      </c>
      <c r="B233" s="229" t="s">
        <v>1003</v>
      </c>
      <c r="C233" s="268">
        <v>2021</v>
      </c>
      <c r="D233" s="231">
        <v>99</v>
      </c>
    </row>
    <row r="234" spans="1:4" s="8" customFormat="1" ht="16.5" customHeight="1">
      <c r="A234" s="132">
        <v>22</v>
      </c>
      <c r="B234" s="229" t="s">
        <v>1003</v>
      </c>
      <c r="C234" s="268">
        <v>2021</v>
      </c>
      <c r="D234" s="231">
        <v>99.01</v>
      </c>
    </row>
    <row r="235" spans="1:4" s="8" customFormat="1" ht="16.5" customHeight="1">
      <c r="A235" s="132">
        <v>23</v>
      </c>
      <c r="B235" s="229" t="s">
        <v>1004</v>
      </c>
      <c r="C235" s="268">
        <v>2021</v>
      </c>
      <c r="D235" s="231">
        <v>99</v>
      </c>
    </row>
    <row r="236" spans="1:4" s="8" customFormat="1" ht="16.5" customHeight="1">
      <c r="A236" s="132">
        <v>24</v>
      </c>
      <c r="B236" s="229" t="s">
        <v>414</v>
      </c>
      <c r="C236" s="327" t="s">
        <v>1005</v>
      </c>
      <c r="D236" s="231">
        <v>8250</v>
      </c>
    </row>
    <row r="237" spans="1:4" s="8" customFormat="1" ht="16.5" customHeight="1">
      <c r="A237" s="132">
        <v>25</v>
      </c>
      <c r="B237" s="227" t="s">
        <v>1006</v>
      </c>
      <c r="C237" s="327" t="s">
        <v>1005</v>
      </c>
      <c r="D237" s="231">
        <v>2805</v>
      </c>
    </row>
    <row r="238" spans="1:4" s="8" customFormat="1" ht="16.5" customHeight="1">
      <c r="A238" s="132">
        <v>26</v>
      </c>
      <c r="B238" s="229" t="s">
        <v>1006</v>
      </c>
      <c r="C238" s="327" t="s">
        <v>1005</v>
      </c>
      <c r="D238" s="231">
        <v>2805</v>
      </c>
    </row>
    <row r="239" spans="1:4" s="8" customFormat="1" ht="16.5" customHeight="1">
      <c r="A239" s="132">
        <v>27</v>
      </c>
      <c r="B239" s="233" t="s">
        <v>1007</v>
      </c>
      <c r="C239" s="321" t="s">
        <v>1008</v>
      </c>
      <c r="D239" s="234">
        <v>6900</v>
      </c>
    </row>
    <row r="240" spans="1:4" s="11" customFormat="1" ht="12.75" customHeight="1">
      <c r="A240" s="136"/>
      <c r="B240" s="137" t="s">
        <v>0</v>
      </c>
      <c r="C240" s="136"/>
      <c r="D240" s="143">
        <f>SUM(D213:D239)</f>
        <v>75839.68</v>
      </c>
    </row>
    <row r="241" spans="1:4" ht="15">
      <c r="A241" s="376" t="s">
        <v>69</v>
      </c>
      <c r="B241" s="376"/>
      <c r="C241" s="376"/>
      <c r="D241" s="376"/>
    </row>
    <row r="242" spans="1:6" s="3" customFormat="1" ht="14.25">
      <c r="A242" s="132">
        <v>1</v>
      </c>
      <c r="B242" s="243" t="s">
        <v>418</v>
      </c>
      <c r="C242" s="322">
        <v>2018</v>
      </c>
      <c r="D242" s="244">
        <v>2502</v>
      </c>
      <c r="F242" s="9"/>
    </row>
    <row r="243" spans="1:6" s="3" customFormat="1" ht="14.25">
      <c r="A243" s="132">
        <v>2</v>
      </c>
      <c r="B243" s="243" t="s">
        <v>419</v>
      </c>
      <c r="C243" s="322">
        <v>2018</v>
      </c>
      <c r="D243" s="244">
        <v>4375</v>
      </c>
      <c r="F243" s="9"/>
    </row>
    <row r="244" spans="1:6" s="3" customFormat="1" ht="14.25">
      <c r="A244" s="132">
        <v>3</v>
      </c>
      <c r="B244" s="243" t="s">
        <v>419</v>
      </c>
      <c r="C244" s="322">
        <v>2018</v>
      </c>
      <c r="D244" s="244">
        <v>4375</v>
      </c>
      <c r="F244" s="9"/>
    </row>
    <row r="245" spans="1:6" s="3" customFormat="1" ht="14.25">
      <c r="A245" s="132">
        <v>4</v>
      </c>
      <c r="B245" s="243" t="s">
        <v>420</v>
      </c>
      <c r="C245" s="322">
        <v>2018</v>
      </c>
      <c r="D245" s="244">
        <v>6382.47</v>
      </c>
      <c r="F245" s="9"/>
    </row>
    <row r="246" spans="1:6" s="3" customFormat="1" ht="14.25">
      <c r="A246" s="132">
        <v>5</v>
      </c>
      <c r="B246" s="243" t="s">
        <v>421</v>
      </c>
      <c r="C246" s="322">
        <v>2018</v>
      </c>
      <c r="D246" s="244">
        <v>1420</v>
      </c>
      <c r="F246" s="9"/>
    </row>
    <row r="247" spans="1:6" s="3" customFormat="1" ht="14.25">
      <c r="A247" s="132">
        <v>6</v>
      </c>
      <c r="B247" s="243" t="s">
        <v>421</v>
      </c>
      <c r="C247" s="322">
        <v>2018</v>
      </c>
      <c r="D247" s="244">
        <v>1420</v>
      </c>
      <c r="F247" s="9"/>
    </row>
    <row r="248" spans="1:6" s="3" customFormat="1" ht="14.25">
      <c r="A248" s="132">
        <v>7</v>
      </c>
      <c r="B248" s="243" t="s">
        <v>422</v>
      </c>
      <c r="C248" s="322">
        <v>2019</v>
      </c>
      <c r="D248" s="244">
        <v>1795</v>
      </c>
      <c r="F248" s="9"/>
    </row>
    <row r="249" spans="1:6" s="3" customFormat="1" ht="14.25">
      <c r="A249" s="132">
        <v>8</v>
      </c>
      <c r="B249" s="243" t="s">
        <v>423</v>
      </c>
      <c r="C249" s="322">
        <v>2019</v>
      </c>
      <c r="D249" s="244">
        <v>3500</v>
      </c>
      <c r="F249" s="9"/>
    </row>
    <row r="250" spans="1:6" s="3" customFormat="1" ht="14.25">
      <c r="A250" s="132">
        <v>9</v>
      </c>
      <c r="B250" s="243" t="s">
        <v>423</v>
      </c>
      <c r="C250" s="322">
        <v>2019</v>
      </c>
      <c r="D250" s="244">
        <v>3500</v>
      </c>
      <c r="F250" s="9"/>
    </row>
    <row r="251" spans="1:6" s="3" customFormat="1" ht="14.25">
      <c r="A251" s="132">
        <v>10</v>
      </c>
      <c r="B251" s="243" t="s">
        <v>423</v>
      </c>
      <c r="C251" s="322">
        <v>2019</v>
      </c>
      <c r="D251" s="244">
        <v>3600</v>
      </c>
      <c r="F251" s="9"/>
    </row>
    <row r="252" spans="1:6" s="3" customFormat="1" ht="14.25">
      <c r="A252" s="132">
        <v>11</v>
      </c>
      <c r="B252" s="243" t="s">
        <v>423</v>
      </c>
      <c r="C252" s="322">
        <v>2019</v>
      </c>
      <c r="D252" s="244">
        <v>3600</v>
      </c>
      <c r="F252" s="9"/>
    </row>
    <row r="253" spans="1:6" s="3" customFormat="1" ht="14.25">
      <c r="A253" s="132">
        <v>12</v>
      </c>
      <c r="B253" s="243" t="s">
        <v>424</v>
      </c>
      <c r="C253" s="322">
        <v>2019</v>
      </c>
      <c r="D253" s="244">
        <v>1850</v>
      </c>
      <c r="F253" s="9"/>
    </row>
    <row r="254" spans="1:6" s="3" customFormat="1" ht="14.25">
      <c r="A254" s="132">
        <v>13</v>
      </c>
      <c r="B254" s="243" t="s">
        <v>417</v>
      </c>
      <c r="C254" s="322">
        <v>2019</v>
      </c>
      <c r="D254" s="244">
        <v>750</v>
      </c>
      <c r="F254" s="9"/>
    </row>
    <row r="255" spans="1:6" s="3" customFormat="1" ht="14.25">
      <c r="A255" s="132">
        <v>14</v>
      </c>
      <c r="B255" s="243" t="s">
        <v>417</v>
      </c>
      <c r="C255" s="322">
        <v>2019</v>
      </c>
      <c r="D255" s="244">
        <v>750</v>
      </c>
      <c r="F255" s="9"/>
    </row>
    <row r="256" spans="1:6" s="3" customFormat="1" ht="14.25">
      <c r="A256" s="132">
        <v>15</v>
      </c>
      <c r="B256" s="243" t="s">
        <v>425</v>
      </c>
      <c r="C256" s="322">
        <v>2019</v>
      </c>
      <c r="D256" s="244">
        <v>2930</v>
      </c>
      <c r="F256" s="9"/>
    </row>
    <row r="257" spans="1:6" s="3" customFormat="1" ht="14.25">
      <c r="A257" s="132">
        <v>16</v>
      </c>
      <c r="B257" s="243" t="s">
        <v>426</v>
      </c>
      <c r="C257" s="322">
        <v>2020</v>
      </c>
      <c r="D257" s="244">
        <v>4050</v>
      </c>
      <c r="F257" s="9"/>
    </row>
    <row r="258" spans="1:6" s="3" customFormat="1" ht="14.25">
      <c r="A258" s="132">
        <v>17</v>
      </c>
      <c r="B258" s="243" t="s">
        <v>426</v>
      </c>
      <c r="C258" s="322">
        <v>2020</v>
      </c>
      <c r="D258" s="244">
        <v>4050</v>
      </c>
      <c r="F258" s="9"/>
    </row>
    <row r="259" spans="1:6" s="3" customFormat="1" ht="14.25">
      <c r="A259" s="132">
        <v>18</v>
      </c>
      <c r="B259" s="243" t="s">
        <v>427</v>
      </c>
      <c r="C259" s="322">
        <v>2020</v>
      </c>
      <c r="D259" s="244">
        <v>790</v>
      </c>
      <c r="F259" s="9"/>
    </row>
    <row r="260" spans="1:6" s="3" customFormat="1" ht="14.25">
      <c r="A260" s="132">
        <v>19</v>
      </c>
      <c r="B260" s="243" t="s">
        <v>428</v>
      </c>
      <c r="C260" s="322">
        <v>2020</v>
      </c>
      <c r="D260" s="244">
        <v>2193</v>
      </c>
      <c r="F260" s="9"/>
    </row>
    <row r="261" spans="1:6" s="3" customFormat="1" ht="14.25">
      <c r="A261" s="132">
        <v>20</v>
      </c>
      <c r="B261" s="243" t="s">
        <v>633</v>
      </c>
      <c r="C261" s="322">
        <v>2020</v>
      </c>
      <c r="D261" s="244">
        <v>849</v>
      </c>
      <c r="F261" s="9"/>
    </row>
    <row r="262" spans="1:6" s="3" customFormat="1" ht="14.25">
      <c r="A262" s="132">
        <v>21</v>
      </c>
      <c r="B262" s="243" t="s">
        <v>634</v>
      </c>
      <c r="C262" s="322">
        <v>2020</v>
      </c>
      <c r="D262" s="244">
        <v>699</v>
      </c>
      <c r="F262" s="9"/>
    </row>
    <row r="263" spans="1:6" s="3" customFormat="1" ht="14.25">
      <c r="A263" s="132">
        <v>22</v>
      </c>
      <c r="B263" s="243" t="s">
        <v>417</v>
      </c>
      <c r="C263" s="322">
        <v>2020</v>
      </c>
      <c r="D263" s="244">
        <v>610</v>
      </c>
      <c r="F263" s="9"/>
    </row>
    <row r="264" spans="1:6" s="3" customFormat="1" ht="14.25">
      <c r="A264" s="132">
        <v>23</v>
      </c>
      <c r="B264" s="243" t="s">
        <v>635</v>
      </c>
      <c r="C264" s="322">
        <v>2021</v>
      </c>
      <c r="D264" s="244">
        <v>590</v>
      </c>
      <c r="F264" s="9"/>
    </row>
    <row r="265" spans="1:6" s="3" customFormat="1" ht="14.25">
      <c r="A265" s="132">
        <v>24</v>
      </c>
      <c r="B265" s="243" t="s">
        <v>1038</v>
      </c>
      <c r="C265" s="322">
        <v>2021</v>
      </c>
      <c r="D265" s="244">
        <v>920</v>
      </c>
      <c r="F265" s="9"/>
    </row>
    <row r="266" spans="1:6" s="3" customFormat="1" ht="14.25">
      <c r="A266" s="132">
        <v>25</v>
      </c>
      <c r="B266" s="243" t="s">
        <v>1038</v>
      </c>
      <c r="C266" s="322">
        <v>2021</v>
      </c>
      <c r="D266" s="244">
        <v>880</v>
      </c>
      <c r="F266" s="9"/>
    </row>
    <row r="267" spans="1:6" s="3" customFormat="1" ht="14.25">
      <c r="A267" s="132">
        <v>26</v>
      </c>
      <c r="B267" s="243" t="s">
        <v>471</v>
      </c>
      <c r="C267" s="322">
        <v>2021</v>
      </c>
      <c r="D267" s="244">
        <v>1490</v>
      </c>
      <c r="F267" s="9"/>
    </row>
    <row r="268" spans="1:4" s="8" customFormat="1" ht="14.25">
      <c r="A268" s="132">
        <v>27</v>
      </c>
      <c r="B268" s="243" t="s">
        <v>1039</v>
      </c>
      <c r="C268" s="322">
        <v>2021</v>
      </c>
      <c r="D268" s="244">
        <v>5190</v>
      </c>
    </row>
    <row r="269" spans="1:4" s="8" customFormat="1" ht="17.25" customHeight="1">
      <c r="A269" s="132">
        <v>28</v>
      </c>
      <c r="B269" s="243" t="s">
        <v>1040</v>
      </c>
      <c r="C269" s="322">
        <v>2021</v>
      </c>
      <c r="D269" s="244">
        <v>5950</v>
      </c>
    </row>
    <row r="270" spans="1:4" s="8" customFormat="1" ht="16.5" customHeight="1">
      <c r="A270" s="132">
        <v>29</v>
      </c>
      <c r="B270" s="243" t="s">
        <v>1041</v>
      </c>
      <c r="C270" s="322">
        <v>2021</v>
      </c>
      <c r="D270" s="244">
        <v>5100</v>
      </c>
    </row>
    <row r="271" spans="1:4" s="3" customFormat="1" ht="15">
      <c r="A271" s="136"/>
      <c r="B271" s="137" t="s">
        <v>0</v>
      </c>
      <c r="C271" s="136"/>
      <c r="D271" s="145">
        <f>SUM(D242:D270)</f>
        <v>76110.47</v>
      </c>
    </row>
    <row r="272" spans="1:4" s="3" customFormat="1" ht="15">
      <c r="A272" s="376" t="s">
        <v>70</v>
      </c>
      <c r="B272" s="376"/>
      <c r="C272" s="376"/>
      <c r="D272" s="376"/>
    </row>
    <row r="273" spans="1:4" s="3" customFormat="1" ht="14.25">
      <c r="A273" s="132">
        <v>1</v>
      </c>
      <c r="B273" s="140" t="s">
        <v>649</v>
      </c>
      <c r="C273" s="88">
        <v>2019</v>
      </c>
      <c r="D273" s="146">
        <v>2449</v>
      </c>
    </row>
    <row r="274" spans="1:4" ht="15">
      <c r="A274" s="136"/>
      <c r="B274" s="137" t="s">
        <v>0</v>
      </c>
      <c r="C274" s="136"/>
      <c r="D274" s="145">
        <f>SUM(D273:D273)</f>
        <v>2449</v>
      </c>
    </row>
    <row r="275" spans="1:4" ht="15">
      <c r="A275" s="376" t="s">
        <v>460</v>
      </c>
      <c r="B275" s="376"/>
      <c r="C275" s="376"/>
      <c r="D275" s="376"/>
    </row>
    <row r="276" spans="1:4" ht="14.25">
      <c r="A276" s="147">
        <v>1</v>
      </c>
      <c r="B276" s="333" t="s">
        <v>461</v>
      </c>
      <c r="C276" s="334">
        <v>2017</v>
      </c>
      <c r="D276" s="335">
        <v>849</v>
      </c>
    </row>
    <row r="277" spans="1:4" ht="14.25">
      <c r="A277" s="147">
        <v>2</v>
      </c>
      <c r="B277" s="333" t="s">
        <v>462</v>
      </c>
      <c r="C277" s="334">
        <v>2017</v>
      </c>
      <c r="D277" s="335">
        <v>498</v>
      </c>
    </row>
    <row r="278" spans="1:4" ht="14.25">
      <c r="A278" s="147">
        <v>3</v>
      </c>
      <c r="B278" s="248" t="s">
        <v>463</v>
      </c>
      <c r="C278" s="323">
        <v>2018</v>
      </c>
      <c r="D278" s="249">
        <v>481.34</v>
      </c>
    </row>
    <row r="279" spans="1:4" ht="14.25">
      <c r="A279" s="147">
        <v>4</v>
      </c>
      <c r="B279" s="248" t="s">
        <v>464</v>
      </c>
      <c r="C279" s="323">
        <v>2018</v>
      </c>
      <c r="D279" s="249">
        <v>5395.86</v>
      </c>
    </row>
    <row r="280" spans="1:4" ht="14.25">
      <c r="A280" s="147">
        <v>5</v>
      </c>
      <c r="B280" s="248" t="s">
        <v>465</v>
      </c>
      <c r="C280" s="323">
        <v>2018</v>
      </c>
      <c r="D280" s="249">
        <v>4510</v>
      </c>
    </row>
    <row r="281" spans="1:4" ht="14.25">
      <c r="A281" s="147">
        <v>6</v>
      </c>
      <c r="B281" s="248" t="s">
        <v>466</v>
      </c>
      <c r="C281" s="323">
        <v>2018</v>
      </c>
      <c r="D281" s="249">
        <v>1990</v>
      </c>
    </row>
    <row r="282" spans="1:4" ht="14.25">
      <c r="A282" s="147">
        <v>7</v>
      </c>
      <c r="B282" s="248" t="s">
        <v>467</v>
      </c>
      <c r="C282" s="323">
        <v>2019</v>
      </c>
      <c r="D282" s="249">
        <v>2984.01</v>
      </c>
    </row>
    <row r="283" spans="1:4" ht="14.25">
      <c r="A283" s="147">
        <v>8</v>
      </c>
      <c r="B283" s="248" t="s">
        <v>468</v>
      </c>
      <c r="C283" s="323">
        <v>2019</v>
      </c>
      <c r="D283" s="249">
        <v>3849</v>
      </c>
    </row>
    <row r="284" spans="1:4" ht="14.25">
      <c r="A284" s="147">
        <v>9</v>
      </c>
      <c r="B284" s="248" t="s">
        <v>469</v>
      </c>
      <c r="C284" s="323">
        <v>2019</v>
      </c>
      <c r="D284" s="249">
        <v>496.49</v>
      </c>
    </row>
    <row r="285" spans="1:4" ht="14.25">
      <c r="A285" s="147">
        <v>10</v>
      </c>
      <c r="B285" s="248" t="s">
        <v>470</v>
      </c>
      <c r="C285" s="323">
        <v>2019</v>
      </c>
      <c r="D285" s="249">
        <v>470</v>
      </c>
    </row>
    <row r="286" spans="1:4" ht="14.25">
      <c r="A286" s="147">
        <v>11</v>
      </c>
      <c r="B286" s="248" t="s">
        <v>471</v>
      </c>
      <c r="C286" s="323">
        <v>2019</v>
      </c>
      <c r="D286" s="249">
        <v>1600</v>
      </c>
    </row>
    <row r="287" spans="1:4" ht="14.25">
      <c r="A287" s="147">
        <v>12</v>
      </c>
      <c r="B287" s="248" t="s">
        <v>472</v>
      </c>
      <c r="C287" s="323">
        <v>2019</v>
      </c>
      <c r="D287" s="249">
        <v>4170</v>
      </c>
    </row>
    <row r="288" spans="1:4" ht="14.25">
      <c r="A288" s="147">
        <v>13</v>
      </c>
      <c r="B288" s="248" t="s">
        <v>1054</v>
      </c>
      <c r="C288" s="323">
        <v>2019</v>
      </c>
      <c r="D288" s="249">
        <v>110</v>
      </c>
    </row>
    <row r="289" spans="1:4" ht="14.25">
      <c r="A289" s="147">
        <v>14</v>
      </c>
      <c r="B289" s="248" t="s">
        <v>1055</v>
      </c>
      <c r="C289" s="323">
        <v>2019</v>
      </c>
      <c r="D289" s="249">
        <v>80</v>
      </c>
    </row>
    <row r="290" spans="1:4" ht="14.25">
      <c r="A290" s="147">
        <v>15</v>
      </c>
      <c r="B290" s="248" t="s">
        <v>1056</v>
      </c>
      <c r="C290" s="323">
        <v>2019</v>
      </c>
      <c r="D290" s="249">
        <v>340</v>
      </c>
    </row>
    <row r="291" spans="1:4" ht="14.25">
      <c r="A291" s="147">
        <v>16</v>
      </c>
      <c r="B291" s="248" t="s">
        <v>473</v>
      </c>
      <c r="C291" s="323">
        <v>2019</v>
      </c>
      <c r="D291" s="249">
        <v>240</v>
      </c>
    </row>
    <row r="292" spans="1:4" ht="14.25">
      <c r="A292" s="147">
        <v>17</v>
      </c>
      <c r="B292" s="248" t="s">
        <v>474</v>
      </c>
      <c r="C292" s="323">
        <v>2019</v>
      </c>
      <c r="D292" s="249">
        <v>2450</v>
      </c>
    </row>
    <row r="293" spans="1:4" ht="14.25">
      <c r="A293" s="147">
        <v>18</v>
      </c>
      <c r="B293" s="248" t="s">
        <v>475</v>
      </c>
      <c r="C293" s="323">
        <v>2019</v>
      </c>
      <c r="D293" s="249">
        <v>1549</v>
      </c>
    </row>
    <row r="294" spans="1:4" ht="14.25">
      <c r="A294" s="147">
        <v>19</v>
      </c>
      <c r="B294" s="248" t="s">
        <v>1057</v>
      </c>
      <c r="C294" s="323">
        <v>2019</v>
      </c>
      <c r="D294" s="249">
        <v>8935.97</v>
      </c>
    </row>
    <row r="295" spans="1:4" ht="14.25">
      <c r="A295" s="147">
        <v>20</v>
      </c>
      <c r="B295" s="248" t="s">
        <v>1058</v>
      </c>
      <c r="C295" s="323">
        <v>2019</v>
      </c>
      <c r="D295" s="249">
        <v>638.26</v>
      </c>
    </row>
    <row r="296" spans="1:4" ht="14.25">
      <c r="A296" s="147">
        <v>21</v>
      </c>
      <c r="B296" s="248" t="s">
        <v>1059</v>
      </c>
      <c r="C296" s="323">
        <v>2020</v>
      </c>
      <c r="D296" s="249">
        <v>280</v>
      </c>
    </row>
    <row r="297" spans="1:4" ht="14.25">
      <c r="A297" s="147">
        <v>22</v>
      </c>
      <c r="B297" s="250" t="s">
        <v>662</v>
      </c>
      <c r="C297" s="324">
        <v>2020</v>
      </c>
      <c r="D297" s="251">
        <v>2589</v>
      </c>
    </row>
    <row r="298" spans="1:4" ht="14.25">
      <c r="A298" s="147">
        <v>23</v>
      </c>
      <c r="B298" s="250" t="s">
        <v>663</v>
      </c>
      <c r="C298" s="324">
        <v>2020</v>
      </c>
      <c r="D298" s="251">
        <v>1299</v>
      </c>
    </row>
    <row r="299" spans="1:4" ht="14.25">
      <c r="A299" s="147">
        <v>24</v>
      </c>
      <c r="B299" s="250" t="s">
        <v>664</v>
      </c>
      <c r="C299" s="324">
        <v>2020</v>
      </c>
      <c r="D299" s="251">
        <v>2969</v>
      </c>
    </row>
    <row r="300" spans="1:4" ht="14.25">
      <c r="A300" s="147">
        <v>25</v>
      </c>
      <c r="B300" s="250" t="s">
        <v>665</v>
      </c>
      <c r="C300" s="324">
        <v>2020</v>
      </c>
      <c r="D300" s="251">
        <v>1499</v>
      </c>
    </row>
    <row r="301" spans="1:4" ht="14.25">
      <c r="A301" s="147">
        <v>26</v>
      </c>
      <c r="B301" s="250" t="s">
        <v>666</v>
      </c>
      <c r="C301" s="324">
        <v>2020</v>
      </c>
      <c r="D301" s="251">
        <v>999</v>
      </c>
    </row>
    <row r="302" spans="1:4" ht="14.25">
      <c r="A302" s="147">
        <v>27</v>
      </c>
      <c r="B302" s="250" t="s">
        <v>666</v>
      </c>
      <c r="C302" s="324">
        <v>2020</v>
      </c>
      <c r="D302" s="251">
        <v>999</v>
      </c>
    </row>
    <row r="303" spans="1:4" ht="14.25">
      <c r="A303" s="147">
        <v>28</v>
      </c>
      <c r="B303" s="250" t="s">
        <v>1060</v>
      </c>
      <c r="C303" s="324">
        <v>2021</v>
      </c>
      <c r="D303" s="251">
        <v>472</v>
      </c>
    </row>
    <row r="304" spans="1:4" ht="14.25">
      <c r="A304" s="147">
        <v>29</v>
      </c>
      <c r="B304" s="243" t="s">
        <v>1061</v>
      </c>
      <c r="C304" s="322">
        <v>2021</v>
      </c>
      <c r="D304" s="244">
        <v>989</v>
      </c>
    </row>
    <row r="305" spans="1:4" ht="15">
      <c r="A305" s="136"/>
      <c r="B305" s="137" t="s">
        <v>0</v>
      </c>
      <c r="C305" s="136"/>
      <c r="D305" s="145">
        <f>SUM(D276:D304)</f>
        <v>53731.93</v>
      </c>
    </row>
    <row r="306" spans="1:4" ht="15">
      <c r="A306" s="148"/>
      <c r="B306" s="149"/>
      <c r="C306" s="150"/>
      <c r="D306" s="151"/>
    </row>
    <row r="307" spans="1:4" ht="14.25">
      <c r="A307" s="382" t="s">
        <v>859</v>
      </c>
      <c r="B307" s="382"/>
      <c r="C307" s="382"/>
      <c r="D307" s="382"/>
    </row>
    <row r="308" spans="1:4" ht="30">
      <c r="A308" s="152" t="s">
        <v>10</v>
      </c>
      <c r="B308" s="152" t="s">
        <v>11</v>
      </c>
      <c r="C308" s="152" t="s">
        <v>12</v>
      </c>
      <c r="D308" s="153" t="s">
        <v>13</v>
      </c>
    </row>
    <row r="309" spans="1:4" ht="15">
      <c r="A309" s="376" t="s">
        <v>59</v>
      </c>
      <c r="B309" s="376"/>
      <c r="C309" s="376"/>
      <c r="D309" s="376"/>
    </row>
    <row r="310" spans="1:4" ht="14.25">
      <c r="A310" s="132">
        <v>1</v>
      </c>
      <c r="B310" s="130" t="s">
        <v>755</v>
      </c>
      <c r="C310" s="88">
        <v>2018</v>
      </c>
      <c r="D310" s="346">
        <v>4480</v>
      </c>
    </row>
    <row r="311" spans="1:4" ht="14.25">
      <c r="A311" s="132">
        <v>2</v>
      </c>
      <c r="B311" s="130" t="s">
        <v>756</v>
      </c>
      <c r="C311" s="88">
        <v>2019</v>
      </c>
      <c r="D311" s="346">
        <v>3199</v>
      </c>
    </row>
    <row r="312" spans="1:4" ht="14.25">
      <c r="A312" s="132">
        <v>3</v>
      </c>
      <c r="B312" s="130" t="s">
        <v>757</v>
      </c>
      <c r="C312" s="88">
        <v>2020</v>
      </c>
      <c r="D312" s="346">
        <v>4200</v>
      </c>
    </row>
    <row r="313" spans="1:4" ht="14.25">
      <c r="A313" s="132">
        <v>4</v>
      </c>
      <c r="B313" s="130" t="s">
        <v>758</v>
      </c>
      <c r="C313" s="88">
        <v>2020</v>
      </c>
      <c r="D313" s="346">
        <v>3950</v>
      </c>
    </row>
    <row r="314" spans="1:4" ht="14.25">
      <c r="A314" s="132">
        <v>5</v>
      </c>
      <c r="B314" s="130" t="s">
        <v>759</v>
      </c>
      <c r="C314" s="88">
        <v>2020</v>
      </c>
      <c r="D314" s="346">
        <v>3300</v>
      </c>
    </row>
    <row r="315" spans="1:4" ht="14.25">
      <c r="A315" s="132">
        <v>6</v>
      </c>
      <c r="B315" s="130" t="s">
        <v>760</v>
      </c>
      <c r="C315" s="88">
        <v>2020</v>
      </c>
      <c r="D315" s="346">
        <v>1955.7</v>
      </c>
    </row>
    <row r="316" spans="1:4" ht="14.25">
      <c r="A316" s="132">
        <v>7</v>
      </c>
      <c r="B316" s="130" t="s">
        <v>761</v>
      </c>
      <c r="C316" s="88">
        <v>2020</v>
      </c>
      <c r="D316" s="346">
        <v>3950</v>
      </c>
    </row>
    <row r="317" spans="1:4" ht="14.25">
      <c r="A317" s="132">
        <v>8</v>
      </c>
      <c r="B317" s="130" t="s">
        <v>762</v>
      </c>
      <c r="C317" s="88">
        <v>2020</v>
      </c>
      <c r="D317" s="346">
        <v>3300</v>
      </c>
    </row>
    <row r="318" spans="1:4" ht="14.25">
      <c r="A318" s="132">
        <v>9</v>
      </c>
      <c r="B318" s="130" t="s">
        <v>763</v>
      </c>
      <c r="C318" s="88">
        <v>2020</v>
      </c>
      <c r="D318" s="346">
        <v>3520</v>
      </c>
    </row>
    <row r="319" spans="1:4" ht="14.25">
      <c r="A319" s="132">
        <v>10</v>
      </c>
      <c r="B319" s="130" t="s">
        <v>763</v>
      </c>
      <c r="C319" s="88">
        <v>2020</v>
      </c>
      <c r="D319" s="346">
        <v>3520</v>
      </c>
    </row>
    <row r="320" spans="1:4" ht="14.25">
      <c r="A320" s="132">
        <v>11</v>
      </c>
      <c r="B320" s="130" t="s">
        <v>763</v>
      </c>
      <c r="C320" s="88">
        <v>2020</v>
      </c>
      <c r="D320" s="346">
        <v>3520</v>
      </c>
    </row>
    <row r="321" spans="1:4" ht="14.25">
      <c r="A321" s="132">
        <v>12</v>
      </c>
      <c r="B321" s="130" t="s">
        <v>763</v>
      </c>
      <c r="C321" s="88">
        <v>2020</v>
      </c>
      <c r="D321" s="346">
        <v>3520</v>
      </c>
    </row>
    <row r="322" spans="1:4" ht="14.25">
      <c r="A322" s="132">
        <v>13</v>
      </c>
      <c r="B322" s="130" t="s">
        <v>1117</v>
      </c>
      <c r="C322" s="88">
        <v>2022</v>
      </c>
      <c r="D322" s="345">
        <v>5612.49</v>
      </c>
    </row>
    <row r="323" spans="1:4" ht="15">
      <c r="A323" s="136"/>
      <c r="B323" s="137" t="s">
        <v>0</v>
      </c>
      <c r="C323" s="136"/>
      <c r="D323" s="134">
        <f>SUM(D310:D322)</f>
        <v>48027.189999999995</v>
      </c>
    </row>
    <row r="324" spans="1:4" ht="15">
      <c r="A324" s="376" t="s">
        <v>60</v>
      </c>
      <c r="B324" s="376"/>
      <c r="C324" s="376"/>
      <c r="D324" s="376"/>
    </row>
    <row r="325" spans="1:4" ht="14.25">
      <c r="A325" s="132">
        <v>1</v>
      </c>
      <c r="B325" s="189" t="s">
        <v>1082</v>
      </c>
      <c r="C325" s="21">
        <v>2019</v>
      </c>
      <c r="D325" s="221">
        <v>1648.2</v>
      </c>
    </row>
    <row r="326" spans="1:4" ht="14.25">
      <c r="A326" s="132">
        <v>2</v>
      </c>
      <c r="B326" s="189" t="s">
        <v>1083</v>
      </c>
      <c r="C326" s="21">
        <v>2019</v>
      </c>
      <c r="D326" s="221">
        <v>1520.28</v>
      </c>
    </row>
    <row r="327" spans="1:4" ht="14.25">
      <c r="A327" s="132">
        <v>3</v>
      </c>
      <c r="B327" s="189" t="s">
        <v>1084</v>
      </c>
      <c r="C327" s="21">
        <v>2020</v>
      </c>
      <c r="D327" s="221">
        <v>1460</v>
      </c>
    </row>
    <row r="328" spans="1:4" ht="15">
      <c r="A328" s="136"/>
      <c r="B328" s="137" t="s">
        <v>0</v>
      </c>
      <c r="C328" s="136"/>
      <c r="D328" s="138">
        <f>SUM(D325:D327)</f>
        <v>4628.48</v>
      </c>
    </row>
    <row r="329" spans="1:4" ht="15">
      <c r="A329" s="376" t="s">
        <v>495</v>
      </c>
      <c r="B329" s="376"/>
      <c r="C329" s="376"/>
      <c r="D329" s="376"/>
    </row>
    <row r="330" spans="1:4" ht="14.25">
      <c r="A330" s="132">
        <v>1</v>
      </c>
      <c r="B330" s="130" t="s">
        <v>589</v>
      </c>
      <c r="C330" s="88">
        <v>2021</v>
      </c>
      <c r="D330" s="135">
        <v>1500</v>
      </c>
    </row>
    <row r="331" spans="1:4" ht="15">
      <c r="A331" s="136"/>
      <c r="B331" s="137" t="s">
        <v>0</v>
      </c>
      <c r="C331" s="136"/>
      <c r="D331" s="138">
        <f>SUM(D330)</f>
        <v>1500</v>
      </c>
    </row>
    <row r="332" spans="1:4" ht="15">
      <c r="A332" s="376" t="s">
        <v>496</v>
      </c>
      <c r="B332" s="376"/>
      <c r="C332" s="376"/>
      <c r="D332" s="376"/>
    </row>
    <row r="333" spans="1:4" s="8" customFormat="1" ht="14.25">
      <c r="A333" s="132">
        <v>1</v>
      </c>
      <c r="B333" s="191" t="s">
        <v>344</v>
      </c>
      <c r="C333" s="21">
        <v>2018</v>
      </c>
      <c r="D333" s="190">
        <v>493.85</v>
      </c>
    </row>
    <row r="334" spans="1:4" s="8" customFormat="1" ht="14.25">
      <c r="A334" s="132">
        <v>2</v>
      </c>
      <c r="B334" s="216" t="s">
        <v>305</v>
      </c>
      <c r="C334" s="34">
        <v>2018</v>
      </c>
      <c r="D334" s="217">
        <v>1200</v>
      </c>
    </row>
    <row r="335" spans="1:4" s="8" customFormat="1" ht="14.25">
      <c r="A335" s="132">
        <v>3</v>
      </c>
      <c r="B335" s="216" t="s">
        <v>306</v>
      </c>
      <c r="C335" s="34">
        <v>2018</v>
      </c>
      <c r="D335" s="217">
        <v>799</v>
      </c>
    </row>
    <row r="336" spans="1:4" s="8" customFormat="1" ht="14.25">
      <c r="A336" s="132">
        <v>4</v>
      </c>
      <c r="B336" s="191" t="s">
        <v>318</v>
      </c>
      <c r="C336" s="21">
        <v>2018</v>
      </c>
      <c r="D336" s="202">
        <v>2023.35</v>
      </c>
    </row>
    <row r="337" spans="1:4" s="8" customFormat="1" ht="14.25">
      <c r="A337" s="132">
        <v>5</v>
      </c>
      <c r="B337" s="193" t="s">
        <v>364</v>
      </c>
      <c r="C337" s="195" t="s">
        <v>365</v>
      </c>
      <c r="D337" s="194">
        <v>775</v>
      </c>
    </row>
    <row r="338" spans="1:4" s="8" customFormat="1" ht="14.25">
      <c r="A338" s="132">
        <v>6</v>
      </c>
      <c r="B338" s="193" t="s">
        <v>364</v>
      </c>
      <c r="C338" s="195" t="s">
        <v>365</v>
      </c>
      <c r="D338" s="194">
        <v>775</v>
      </c>
    </row>
    <row r="339" spans="1:4" s="8" customFormat="1" ht="14.25">
      <c r="A339" s="132">
        <v>7</v>
      </c>
      <c r="B339" s="193" t="s">
        <v>364</v>
      </c>
      <c r="C339" s="195" t="s">
        <v>365</v>
      </c>
      <c r="D339" s="194">
        <v>775</v>
      </c>
    </row>
    <row r="340" spans="1:4" s="8" customFormat="1" ht="14.25">
      <c r="A340" s="132">
        <v>8</v>
      </c>
      <c r="B340" s="188" t="s">
        <v>945</v>
      </c>
      <c r="C340" s="21">
        <v>2021</v>
      </c>
      <c r="D340" s="218">
        <v>326</v>
      </c>
    </row>
    <row r="341" spans="1:4" s="8" customFormat="1" ht="14.25">
      <c r="A341" s="132">
        <v>9</v>
      </c>
      <c r="B341" s="188" t="s">
        <v>946</v>
      </c>
      <c r="C341" s="21">
        <v>2021</v>
      </c>
      <c r="D341" s="194">
        <v>5200</v>
      </c>
    </row>
    <row r="342" spans="1:4" s="8" customFormat="1" ht="14.25">
      <c r="A342" s="132">
        <v>10</v>
      </c>
      <c r="B342" s="193" t="s">
        <v>947</v>
      </c>
      <c r="C342" s="21">
        <v>2021</v>
      </c>
      <c r="D342" s="194">
        <v>1398</v>
      </c>
    </row>
    <row r="343" spans="1:4" s="8" customFormat="1" ht="14.25">
      <c r="A343" s="132">
        <v>11</v>
      </c>
      <c r="B343" s="193" t="s">
        <v>948</v>
      </c>
      <c r="C343" s="21">
        <v>2021</v>
      </c>
      <c r="D343" s="194">
        <v>1878</v>
      </c>
    </row>
    <row r="344" spans="1:4" s="8" customFormat="1" ht="14.25">
      <c r="A344" s="132">
        <v>12</v>
      </c>
      <c r="B344" s="193" t="s">
        <v>949</v>
      </c>
      <c r="C344" s="21">
        <v>2021</v>
      </c>
      <c r="D344" s="194">
        <v>1878</v>
      </c>
    </row>
    <row r="345" spans="1:4" s="8" customFormat="1" ht="14.25">
      <c r="A345" s="132">
        <v>13</v>
      </c>
      <c r="B345" s="193" t="s">
        <v>950</v>
      </c>
      <c r="C345" s="21">
        <v>2021</v>
      </c>
      <c r="D345" s="194">
        <v>1878</v>
      </c>
    </row>
    <row r="346" spans="1:4" s="8" customFormat="1" ht="14.25">
      <c r="A346" s="132">
        <v>14</v>
      </c>
      <c r="B346" s="193" t="s">
        <v>951</v>
      </c>
      <c r="C346" s="21">
        <v>2021</v>
      </c>
      <c r="D346" s="194">
        <v>1878</v>
      </c>
    </row>
    <row r="347" spans="1:4" s="8" customFormat="1" ht="14.25">
      <c r="A347" s="132">
        <v>15</v>
      </c>
      <c r="B347" s="189" t="s">
        <v>952</v>
      </c>
      <c r="C347" s="21">
        <v>2022</v>
      </c>
      <c r="D347" s="192">
        <v>4489.73</v>
      </c>
    </row>
    <row r="348" spans="1:4" s="8" customFormat="1" ht="14.25">
      <c r="A348" s="132">
        <v>16</v>
      </c>
      <c r="B348" s="189" t="s">
        <v>952</v>
      </c>
      <c r="C348" s="21">
        <v>2022</v>
      </c>
      <c r="D348" s="192">
        <v>4489.73</v>
      </c>
    </row>
    <row r="349" spans="1:4" s="8" customFormat="1" ht="14.25">
      <c r="A349" s="132">
        <v>17</v>
      </c>
      <c r="B349" s="196" t="s">
        <v>953</v>
      </c>
      <c r="C349" s="21">
        <v>2022</v>
      </c>
      <c r="D349" s="197">
        <v>3555.63</v>
      </c>
    </row>
    <row r="350" spans="1:4" s="8" customFormat="1" ht="14.25">
      <c r="A350" s="132">
        <v>18</v>
      </c>
      <c r="B350" s="196" t="s">
        <v>954</v>
      </c>
      <c r="C350" s="21">
        <v>2022</v>
      </c>
      <c r="D350" s="197">
        <v>549.9</v>
      </c>
    </row>
    <row r="351" spans="1:4" s="8" customFormat="1" ht="14.25">
      <c r="A351" s="132">
        <v>19</v>
      </c>
      <c r="B351" s="196" t="s">
        <v>955</v>
      </c>
      <c r="C351" s="21">
        <v>2022</v>
      </c>
      <c r="D351" s="197">
        <v>64.35</v>
      </c>
    </row>
    <row r="352" spans="1:4" s="8" customFormat="1" ht="14.25">
      <c r="A352" s="132">
        <v>20</v>
      </c>
      <c r="B352" s="196" t="s">
        <v>956</v>
      </c>
      <c r="C352" s="21">
        <v>2022</v>
      </c>
      <c r="D352" s="197">
        <v>1899</v>
      </c>
    </row>
    <row r="353" spans="1:4" s="8" customFormat="1" ht="14.25">
      <c r="A353" s="132">
        <v>21</v>
      </c>
      <c r="B353" s="196" t="s">
        <v>956</v>
      </c>
      <c r="C353" s="21">
        <v>2022</v>
      </c>
      <c r="D353" s="197">
        <v>1899</v>
      </c>
    </row>
    <row r="354" spans="1:4" s="8" customFormat="1" ht="14.25">
      <c r="A354" s="132">
        <v>22</v>
      </c>
      <c r="B354" s="196" t="s">
        <v>957</v>
      </c>
      <c r="C354" s="21">
        <v>2022</v>
      </c>
      <c r="D354" s="197">
        <v>2980</v>
      </c>
    </row>
    <row r="355" spans="1:4" s="8" customFormat="1" ht="14.25">
      <c r="A355" s="132">
        <v>23</v>
      </c>
      <c r="B355" s="196" t="s">
        <v>958</v>
      </c>
      <c r="C355" s="21">
        <v>2022</v>
      </c>
      <c r="D355" s="197">
        <v>140</v>
      </c>
    </row>
    <row r="356" spans="1:4" s="8" customFormat="1" ht="14.25">
      <c r="A356" s="132">
        <v>24</v>
      </c>
      <c r="B356" s="196" t="s">
        <v>959</v>
      </c>
      <c r="C356" s="21">
        <v>2022</v>
      </c>
      <c r="D356" s="197">
        <v>18400</v>
      </c>
    </row>
    <row r="357" spans="1:4" s="8" customFormat="1" ht="14.25">
      <c r="A357" s="132">
        <v>25</v>
      </c>
      <c r="B357" s="196" t="s">
        <v>959</v>
      </c>
      <c r="C357" s="21">
        <v>2022</v>
      </c>
      <c r="D357" s="197">
        <v>18400</v>
      </c>
    </row>
    <row r="358" spans="1:4" s="8" customFormat="1" ht="14.25">
      <c r="A358" s="132">
        <v>26</v>
      </c>
      <c r="B358" s="196" t="s">
        <v>959</v>
      </c>
      <c r="C358" s="21">
        <v>2022</v>
      </c>
      <c r="D358" s="197">
        <v>18400</v>
      </c>
    </row>
    <row r="359" spans="1:4" s="8" customFormat="1" ht="15">
      <c r="A359" s="136"/>
      <c r="B359" s="137" t="s">
        <v>0</v>
      </c>
      <c r="C359" s="136"/>
      <c r="D359" s="134">
        <f>SUM(D333:D358)</f>
        <v>96544.54000000001</v>
      </c>
    </row>
    <row r="360" spans="1:4" s="8" customFormat="1" ht="15">
      <c r="A360" s="376" t="s">
        <v>613</v>
      </c>
      <c r="B360" s="376"/>
      <c r="C360" s="376"/>
      <c r="D360" s="376"/>
    </row>
    <row r="361" spans="1:4" s="8" customFormat="1" ht="14.25">
      <c r="A361" s="132"/>
      <c r="B361" s="167" t="s">
        <v>145</v>
      </c>
      <c r="C361" s="168"/>
      <c r="D361" s="169"/>
    </row>
    <row r="362" spans="1:4" s="8" customFormat="1" ht="15">
      <c r="A362" s="136"/>
      <c r="B362" s="137" t="s">
        <v>0</v>
      </c>
      <c r="C362" s="136"/>
      <c r="D362" s="138">
        <f>SUM(D361:D361)</f>
        <v>0</v>
      </c>
    </row>
    <row r="363" spans="1:4" s="8" customFormat="1" ht="15">
      <c r="A363" s="376" t="s">
        <v>65</v>
      </c>
      <c r="B363" s="376"/>
      <c r="C363" s="376"/>
      <c r="D363" s="376"/>
    </row>
    <row r="364" spans="1:4" s="8" customFormat="1" ht="14.25">
      <c r="A364" s="88">
        <v>1</v>
      </c>
      <c r="B364" s="189" t="s">
        <v>405</v>
      </c>
      <c r="C364" s="21">
        <v>2019</v>
      </c>
      <c r="D364" s="221">
        <v>1499</v>
      </c>
    </row>
    <row r="365" spans="1:4" s="8" customFormat="1" ht="14.25">
      <c r="A365" s="88">
        <v>2</v>
      </c>
      <c r="B365" s="189" t="s">
        <v>405</v>
      </c>
      <c r="C365" s="21">
        <v>2019</v>
      </c>
      <c r="D365" s="221">
        <v>1499</v>
      </c>
    </row>
    <row r="366" spans="1:4" s="8" customFormat="1" ht="14.25">
      <c r="A366" s="88">
        <v>3</v>
      </c>
      <c r="B366" s="189" t="s">
        <v>405</v>
      </c>
      <c r="C366" s="21">
        <v>2019</v>
      </c>
      <c r="D366" s="221">
        <v>1499</v>
      </c>
    </row>
    <row r="367" spans="1:4" s="8" customFormat="1" ht="14.25">
      <c r="A367" s="88">
        <v>4</v>
      </c>
      <c r="B367" s="189" t="s">
        <v>405</v>
      </c>
      <c r="C367" s="21">
        <v>2019</v>
      </c>
      <c r="D367" s="221">
        <v>1499</v>
      </c>
    </row>
    <row r="368" spans="1:4" s="8" customFormat="1" ht="14.25">
      <c r="A368" s="88">
        <v>5</v>
      </c>
      <c r="B368" s="189" t="s">
        <v>407</v>
      </c>
      <c r="C368" s="21">
        <v>2020</v>
      </c>
      <c r="D368" s="221">
        <v>3330</v>
      </c>
    </row>
    <row r="369" spans="1:4" s="8" customFormat="1" ht="14.25">
      <c r="A369" s="88">
        <v>6</v>
      </c>
      <c r="B369" s="189" t="s">
        <v>407</v>
      </c>
      <c r="C369" s="21">
        <v>2020</v>
      </c>
      <c r="D369" s="221">
        <v>3330</v>
      </c>
    </row>
    <row r="370" spans="1:4" s="8" customFormat="1" ht="14.25">
      <c r="A370" s="88">
        <v>7</v>
      </c>
      <c r="B370" s="189" t="s">
        <v>405</v>
      </c>
      <c r="C370" s="21">
        <v>2020</v>
      </c>
      <c r="D370" s="221">
        <v>2649</v>
      </c>
    </row>
    <row r="371" spans="1:4" s="8" customFormat="1" ht="14.25">
      <c r="A371" s="88">
        <v>8</v>
      </c>
      <c r="B371" s="189" t="s">
        <v>404</v>
      </c>
      <c r="C371" s="21">
        <v>2018</v>
      </c>
      <c r="D371" s="221">
        <v>1498.4</v>
      </c>
    </row>
    <row r="372" spans="1:4" s="8" customFormat="1" ht="14.25">
      <c r="A372" s="88">
        <v>9</v>
      </c>
      <c r="B372" s="189" t="s">
        <v>405</v>
      </c>
      <c r="C372" s="21">
        <v>2018</v>
      </c>
      <c r="D372" s="221">
        <v>1999</v>
      </c>
    </row>
    <row r="373" spans="1:4" s="8" customFormat="1" ht="14.25">
      <c r="A373" s="88">
        <v>10</v>
      </c>
      <c r="B373" s="189" t="s">
        <v>405</v>
      </c>
      <c r="C373" s="21">
        <v>2018</v>
      </c>
      <c r="D373" s="221">
        <v>1351.3</v>
      </c>
    </row>
    <row r="374" spans="1:4" s="8" customFormat="1" ht="14.25">
      <c r="A374" s="88">
        <v>11</v>
      </c>
      <c r="B374" s="189" t="s">
        <v>405</v>
      </c>
      <c r="C374" s="21">
        <v>2018</v>
      </c>
      <c r="D374" s="221">
        <v>1399</v>
      </c>
    </row>
    <row r="375" spans="1:4" s="8" customFormat="1" ht="14.25">
      <c r="A375" s="88">
        <v>12</v>
      </c>
      <c r="B375" s="189" t="s">
        <v>405</v>
      </c>
      <c r="C375" s="21">
        <v>2018</v>
      </c>
      <c r="D375" s="221">
        <v>2199</v>
      </c>
    </row>
    <row r="376" spans="1:5" s="8" customFormat="1" ht="14.25">
      <c r="A376" s="88">
        <v>13</v>
      </c>
      <c r="B376" s="222" t="s">
        <v>406</v>
      </c>
      <c r="C376" s="325">
        <v>2020</v>
      </c>
      <c r="D376" s="223">
        <v>2692</v>
      </c>
      <c r="E376" t="s">
        <v>688</v>
      </c>
    </row>
    <row r="377" spans="1:5" s="8" customFormat="1" ht="14.25">
      <c r="A377" s="88">
        <v>14</v>
      </c>
      <c r="B377" s="222" t="s">
        <v>406</v>
      </c>
      <c r="C377" s="325">
        <v>2020</v>
      </c>
      <c r="D377" s="223">
        <v>2692</v>
      </c>
      <c r="E377" t="s">
        <v>688</v>
      </c>
    </row>
    <row r="378" spans="1:5" s="8" customFormat="1" ht="14.25">
      <c r="A378" s="88">
        <v>15</v>
      </c>
      <c r="B378" s="222" t="s">
        <v>406</v>
      </c>
      <c r="C378" s="325">
        <v>2020</v>
      </c>
      <c r="D378" s="223">
        <v>2692</v>
      </c>
      <c r="E378" t="s">
        <v>688</v>
      </c>
    </row>
    <row r="379" spans="1:5" s="8" customFormat="1" ht="14.25">
      <c r="A379" s="88">
        <v>16</v>
      </c>
      <c r="B379" s="222" t="s">
        <v>406</v>
      </c>
      <c r="C379" s="325">
        <v>2020</v>
      </c>
      <c r="D379" s="223">
        <v>2692</v>
      </c>
      <c r="E379" t="s">
        <v>688</v>
      </c>
    </row>
    <row r="380" spans="1:5" s="8" customFormat="1" ht="14.25">
      <c r="A380" s="88">
        <v>17</v>
      </c>
      <c r="B380" s="222" t="s">
        <v>406</v>
      </c>
      <c r="C380" s="325">
        <v>2020</v>
      </c>
      <c r="D380" s="223">
        <v>2692</v>
      </c>
      <c r="E380" t="s">
        <v>688</v>
      </c>
    </row>
    <row r="381" spans="1:5" s="8" customFormat="1" ht="14.25">
      <c r="A381" s="88">
        <v>18</v>
      </c>
      <c r="B381" s="222" t="s">
        <v>406</v>
      </c>
      <c r="C381" s="325">
        <v>2020</v>
      </c>
      <c r="D381" s="223">
        <v>2692</v>
      </c>
      <c r="E381" t="s">
        <v>688</v>
      </c>
    </row>
    <row r="382" spans="1:5" s="8" customFormat="1" ht="14.25">
      <c r="A382" s="88">
        <v>19</v>
      </c>
      <c r="B382" s="222" t="s">
        <v>406</v>
      </c>
      <c r="C382" s="325">
        <v>2020</v>
      </c>
      <c r="D382" s="223">
        <v>2692</v>
      </c>
      <c r="E382" t="s">
        <v>688</v>
      </c>
    </row>
    <row r="383" spans="1:5" s="8" customFormat="1" ht="14.25">
      <c r="A383" s="88">
        <v>20</v>
      </c>
      <c r="B383" s="222" t="s">
        <v>406</v>
      </c>
      <c r="C383" s="325">
        <v>2020</v>
      </c>
      <c r="D383" s="223">
        <v>2692</v>
      </c>
      <c r="E383" t="s">
        <v>688</v>
      </c>
    </row>
    <row r="384" spans="1:5" s="8" customFormat="1" ht="14.25">
      <c r="A384" s="88">
        <v>21</v>
      </c>
      <c r="B384" s="222" t="s">
        <v>406</v>
      </c>
      <c r="C384" s="325">
        <v>2020</v>
      </c>
      <c r="D384" s="223">
        <v>2692</v>
      </c>
      <c r="E384" t="s">
        <v>688</v>
      </c>
    </row>
    <row r="385" spans="1:5" s="8" customFormat="1" ht="14.25">
      <c r="A385" s="88">
        <v>22</v>
      </c>
      <c r="B385" s="222" t="s">
        <v>405</v>
      </c>
      <c r="C385" s="325">
        <v>2020</v>
      </c>
      <c r="D385" s="223">
        <v>2554</v>
      </c>
      <c r="E385" t="s">
        <v>688</v>
      </c>
    </row>
    <row r="386" spans="1:5" s="8" customFormat="1" ht="14.25">
      <c r="A386" s="88">
        <v>23</v>
      </c>
      <c r="B386" s="222" t="s">
        <v>405</v>
      </c>
      <c r="C386" s="325">
        <v>2020</v>
      </c>
      <c r="D386" s="223">
        <v>2554</v>
      </c>
      <c r="E386" t="s">
        <v>688</v>
      </c>
    </row>
    <row r="387" spans="1:5" s="8" customFormat="1" ht="14.25">
      <c r="A387" s="88">
        <v>24</v>
      </c>
      <c r="B387" s="222" t="s">
        <v>405</v>
      </c>
      <c r="C387" s="325">
        <v>2020</v>
      </c>
      <c r="D387" s="223">
        <v>2554</v>
      </c>
      <c r="E387" t="s">
        <v>688</v>
      </c>
    </row>
    <row r="388" spans="1:5" s="8" customFormat="1" ht="14.25">
      <c r="A388" s="88">
        <v>25</v>
      </c>
      <c r="B388" s="222" t="s">
        <v>405</v>
      </c>
      <c r="C388" s="325">
        <v>2020</v>
      </c>
      <c r="D388" s="223">
        <v>2554</v>
      </c>
      <c r="E388" t="s">
        <v>688</v>
      </c>
    </row>
    <row r="389" spans="1:5" s="8" customFormat="1" ht="14.25">
      <c r="A389" s="88">
        <v>26</v>
      </c>
      <c r="B389" s="222" t="s">
        <v>405</v>
      </c>
      <c r="C389" s="325">
        <v>2020</v>
      </c>
      <c r="D389" s="223">
        <v>2554</v>
      </c>
      <c r="E389" t="s">
        <v>688</v>
      </c>
    </row>
    <row r="390" spans="1:5" s="8" customFormat="1" ht="14.25">
      <c r="A390" s="88">
        <v>27</v>
      </c>
      <c r="B390" s="222" t="s">
        <v>405</v>
      </c>
      <c r="C390" s="325">
        <v>2020</v>
      </c>
      <c r="D390" s="223">
        <v>2554</v>
      </c>
      <c r="E390" t="s">
        <v>688</v>
      </c>
    </row>
    <row r="391" spans="1:5" s="8" customFormat="1" ht="14.25">
      <c r="A391" s="88">
        <v>28</v>
      </c>
      <c r="B391" s="222" t="s">
        <v>405</v>
      </c>
      <c r="C391" s="325">
        <v>2020</v>
      </c>
      <c r="D391" s="223">
        <v>2554</v>
      </c>
      <c r="E391" t="s">
        <v>688</v>
      </c>
    </row>
    <row r="392" spans="1:5" s="8" customFormat="1" ht="14.25">
      <c r="A392" s="88">
        <v>29</v>
      </c>
      <c r="B392" s="222" t="s">
        <v>405</v>
      </c>
      <c r="C392" s="325">
        <v>2020</v>
      </c>
      <c r="D392" s="223">
        <v>2554</v>
      </c>
      <c r="E392" t="s">
        <v>688</v>
      </c>
    </row>
    <row r="393" spans="1:4" s="8" customFormat="1" ht="14.25">
      <c r="A393" s="88">
        <v>30</v>
      </c>
      <c r="B393" s="222" t="s">
        <v>405</v>
      </c>
      <c r="C393" s="325">
        <v>2020</v>
      </c>
      <c r="D393" s="223">
        <v>2554</v>
      </c>
    </row>
    <row r="394" spans="1:4" s="8" customFormat="1" ht="14.25">
      <c r="A394" s="88">
        <v>31</v>
      </c>
      <c r="B394" s="224" t="s">
        <v>968</v>
      </c>
      <c r="C394" s="21">
        <v>2018</v>
      </c>
      <c r="D394" s="221">
        <v>500</v>
      </c>
    </row>
    <row r="395" spans="1:4" s="8" customFormat="1" ht="14.25">
      <c r="A395" s="88">
        <v>32</v>
      </c>
      <c r="B395" s="189" t="s">
        <v>969</v>
      </c>
      <c r="C395" s="21">
        <v>2019</v>
      </c>
      <c r="D395" s="221">
        <v>1649</v>
      </c>
    </row>
    <row r="396" spans="1:4" s="8" customFormat="1" ht="14.25">
      <c r="A396" s="88">
        <v>33</v>
      </c>
      <c r="B396" s="189" t="s">
        <v>408</v>
      </c>
      <c r="C396" s="21">
        <v>2019</v>
      </c>
      <c r="D396" s="221">
        <v>2033</v>
      </c>
    </row>
    <row r="397" spans="1:4" s="8" customFormat="1" ht="14.25">
      <c r="A397" s="88">
        <v>34</v>
      </c>
      <c r="B397" s="189" t="s">
        <v>408</v>
      </c>
      <c r="C397" s="21">
        <v>2019</v>
      </c>
      <c r="D397" s="221">
        <v>2033</v>
      </c>
    </row>
    <row r="398" spans="1:4" s="8" customFormat="1" ht="14.25">
      <c r="A398" s="88">
        <v>35</v>
      </c>
      <c r="B398" s="189" t="s">
        <v>408</v>
      </c>
      <c r="C398" s="21">
        <v>2019</v>
      </c>
      <c r="D398" s="221">
        <v>2033</v>
      </c>
    </row>
    <row r="399" spans="1:4" s="8" customFormat="1" ht="14.25">
      <c r="A399" s="88">
        <v>36</v>
      </c>
      <c r="B399" s="189" t="s">
        <v>408</v>
      </c>
      <c r="C399" s="21">
        <v>2019</v>
      </c>
      <c r="D399" s="221">
        <v>2033</v>
      </c>
    </row>
    <row r="400" spans="1:4" s="8" customFormat="1" ht="14.25">
      <c r="A400" s="88">
        <v>37</v>
      </c>
      <c r="B400" s="189" t="s">
        <v>970</v>
      </c>
      <c r="C400" s="21">
        <v>2022</v>
      </c>
      <c r="D400" s="221">
        <v>2999.99</v>
      </c>
    </row>
    <row r="401" spans="1:4" s="8" customFormat="1" ht="14.25">
      <c r="A401" s="88">
        <v>38</v>
      </c>
      <c r="B401" s="189" t="s">
        <v>970</v>
      </c>
      <c r="C401" s="21">
        <v>2022</v>
      </c>
      <c r="D401" s="221">
        <v>2999.99</v>
      </c>
    </row>
    <row r="402" spans="1:4" s="8" customFormat="1" ht="14.25">
      <c r="A402" s="88">
        <v>39</v>
      </c>
      <c r="B402" s="189" t="s">
        <v>970</v>
      </c>
      <c r="C402" s="21">
        <v>2022</v>
      </c>
      <c r="D402" s="221">
        <v>2999.99</v>
      </c>
    </row>
    <row r="403" spans="1:4" s="8" customFormat="1" ht="14.25">
      <c r="A403" s="88">
        <v>40</v>
      </c>
      <c r="B403" s="189" t="s">
        <v>970</v>
      </c>
      <c r="C403" s="21">
        <v>2022</v>
      </c>
      <c r="D403" s="221">
        <v>2999.99</v>
      </c>
    </row>
    <row r="404" spans="1:4" ht="15">
      <c r="A404" s="136"/>
      <c r="B404" s="137" t="s">
        <v>0</v>
      </c>
      <c r="C404" s="136"/>
      <c r="D404" s="154">
        <f>SUM(D364:D403)</f>
        <v>93246.66000000002</v>
      </c>
    </row>
    <row r="405" spans="1:4" ht="15">
      <c r="A405" s="376" t="s">
        <v>66</v>
      </c>
      <c r="B405" s="376"/>
      <c r="C405" s="376"/>
      <c r="D405" s="376"/>
    </row>
    <row r="406" spans="1:4" ht="14.25">
      <c r="A406" s="132">
        <v>1</v>
      </c>
      <c r="B406" s="187" t="s">
        <v>975</v>
      </c>
      <c r="C406" s="33">
        <v>2021</v>
      </c>
      <c r="D406" s="186">
        <v>3000</v>
      </c>
    </row>
    <row r="407" spans="1:4" ht="14.25">
      <c r="A407" s="132">
        <v>2</v>
      </c>
      <c r="B407" s="187" t="s">
        <v>975</v>
      </c>
      <c r="C407" s="33">
        <v>2022</v>
      </c>
      <c r="D407" s="186">
        <v>5000</v>
      </c>
    </row>
    <row r="408" spans="1:4" ht="14.25">
      <c r="A408" s="132">
        <v>3</v>
      </c>
      <c r="B408" s="189" t="s">
        <v>976</v>
      </c>
      <c r="C408" s="21">
        <v>2022</v>
      </c>
      <c r="D408" s="225">
        <v>73800</v>
      </c>
    </row>
    <row r="409" spans="1:4" ht="14.25">
      <c r="A409" s="132">
        <v>4</v>
      </c>
      <c r="B409" s="189" t="s">
        <v>977</v>
      </c>
      <c r="C409" s="21">
        <v>2022</v>
      </c>
      <c r="D409" s="225">
        <v>8800</v>
      </c>
    </row>
    <row r="410" spans="1:4" ht="14.25">
      <c r="A410" s="132">
        <v>5</v>
      </c>
      <c r="B410" s="189" t="s">
        <v>978</v>
      </c>
      <c r="C410" s="21">
        <v>2022</v>
      </c>
      <c r="D410" s="225">
        <v>14100</v>
      </c>
    </row>
    <row r="411" spans="1:4" ht="14.25">
      <c r="A411" s="132">
        <v>6</v>
      </c>
      <c r="B411" s="189" t="s">
        <v>979</v>
      </c>
      <c r="C411" s="21">
        <v>2022</v>
      </c>
      <c r="D411" s="225">
        <v>33000</v>
      </c>
    </row>
    <row r="412" spans="1:4" ht="14.25">
      <c r="A412" s="132">
        <v>7</v>
      </c>
      <c r="B412" s="189" t="s">
        <v>980</v>
      </c>
      <c r="C412" s="21">
        <v>2022</v>
      </c>
      <c r="D412" s="225">
        <v>5600</v>
      </c>
    </row>
    <row r="413" spans="1:4" ht="14.25">
      <c r="A413" s="132">
        <v>8</v>
      </c>
      <c r="B413" s="189" t="s">
        <v>981</v>
      </c>
      <c r="C413" s="21">
        <v>2022</v>
      </c>
      <c r="D413" s="225">
        <v>20300</v>
      </c>
    </row>
    <row r="414" spans="1:4" ht="14.25">
      <c r="A414" s="132">
        <v>9</v>
      </c>
      <c r="B414" s="189" t="s">
        <v>982</v>
      </c>
      <c r="C414" s="21">
        <v>2022</v>
      </c>
      <c r="D414" s="225">
        <v>4500</v>
      </c>
    </row>
    <row r="415" spans="1:5" ht="14.25">
      <c r="A415" s="132">
        <v>10</v>
      </c>
      <c r="B415" s="222" t="s">
        <v>983</v>
      </c>
      <c r="C415" s="325">
        <v>2017</v>
      </c>
      <c r="D415" s="226">
        <v>20000</v>
      </c>
      <c r="E415" t="s">
        <v>688</v>
      </c>
    </row>
    <row r="416" spans="1:5" ht="14.25">
      <c r="A416" s="132">
        <v>11</v>
      </c>
      <c r="B416" s="222" t="s">
        <v>984</v>
      </c>
      <c r="C416" s="325">
        <v>2019</v>
      </c>
      <c r="D416" s="226">
        <v>25200</v>
      </c>
      <c r="E416" t="s">
        <v>688</v>
      </c>
    </row>
    <row r="417" spans="1:5" ht="14.25">
      <c r="A417" s="132">
        <v>12</v>
      </c>
      <c r="B417" s="222" t="s">
        <v>985</v>
      </c>
      <c r="C417" s="325">
        <v>2020</v>
      </c>
      <c r="D417" s="226">
        <v>14400</v>
      </c>
      <c r="E417" t="s">
        <v>688</v>
      </c>
    </row>
    <row r="418" spans="1:5" ht="14.25">
      <c r="A418" s="132">
        <v>13</v>
      </c>
      <c r="B418" s="222" t="s">
        <v>686</v>
      </c>
      <c r="C418" s="325">
        <v>2019</v>
      </c>
      <c r="D418" s="226">
        <v>4000</v>
      </c>
      <c r="E418" t="s">
        <v>688</v>
      </c>
    </row>
    <row r="419" spans="1:5" ht="14.25">
      <c r="A419" s="132">
        <v>14</v>
      </c>
      <c r="B419" s="222" t="s">
        <v>986</v>
      </c>
      <c r="C419" s="325">
        <v>2020</v>
      </c>
      <c r="D419" s="226">
        <v>14000</v>
      </c>
      <c r="E419" t="s">
        <v>688</v>
      </c>
    </row>
    <row r="420" spans="1:5" ht="14.25">
      <c r="A420" s="132">
        <v>15</v>
      </c>
      <c r="B420" s="222" t="s">
        <v>687</v>
      </c>
      <c r="C420" s="325">
        <v>2019</v>
      </c>
      <c r="D420" s="226">
        <v>12800</v>
      </c>
      <c r="E420" t="s">
        <v>688</v>
      </c>
    </row>
    <row r="421" spans="1:4" ht="15">
      <c r="A421" s="136"/>
      <c r="B421" s="137" t="s">
        <v>0</v>
      </c>
      <c r="C421" s="136"/>
      <c r="D421" s="138">
        <f>SUM(D406:D420)</f>
        <v>258500</v>
      </c>
    </row>
    <row r="422" spans="1:4" ht="15">
      <c r="A422" s="376" t="s">
        <v>68</v>
      </c>
      <c r="B422" s="376"/>
      <c r="C422" s="376"/>
      <c r="D422" s="376"/>
    </row>
    <row r="423" spans="1:4" ht="14.25">
      <c r="A423" s="132">
        <v>1</v>
      </c>
      <c r="B423" s="227" t="s">
        <v>1009</v>
      </c>
      <c r="C423" s="328">
        <v>2018</v>
      </c>
      <c r="D423" s="228">
        <v>565.8</v>
      </c>
    </row>
    <row r="424" spans="1:4" ht="14.25">
      <c r="A424" s="132">
        <v>2</v>
      </c>
      <c r="B424" s="229" t="s">
        <v>1010</v>
      </c>
      <c r="C424" s="327" t="s">
        <v>1011</v>
      </c>
      <c r="D424" s="231">
        <v>1254.6</v>
      </c>
    </row>
    <row r="425" spans="1:4" ht="14.25">
      <c r="A425" s="132">
        <v>3</v>
      </c>
      <c r="B425" s="229" t="s">
        <v>1012</v>
      </c>
      <c r="C425" s="327" t="s">
        <v>1005</v>
      </c>
      <c r="D425" s="231">
        <v>540</v>
      </c>
    </row>
    <row r="426" spans="1:4" ht="14.25">
      <c r="A426" s="132">
        <v>4</v>
      </c>
      <c r="B426" s="229" t="s">
        <v>1013</v>
      </c>
      <c r="C426" s="327" t="s">
        <v>365</v>
      </c>
      <c r="D426" s="231">
        <v>1360</v>
      </c>
    </row>
    <row r="427" spans="1:4" ht="14.25">
      <c r="A427" s="132">
        <v>5</v>
      </c>
      <c r="B427" s="229" t="s">
        <v>1014</v>
      </c>
      <c r="C427" s="327" t="s">
        <v>365</v>
      </c>
      <c r="D427" s="231">
        <v>59.9</v>
      </c>
    </row>
    <row r="428" spans="1:4" ht="14.25">
      <c r="A428" s="132">
        <v>6</v>
      </c>
      <c r="B428" s="229" t="s">
        <v>1015</v>
      </c>
      <c r="C428" s="327" t="s">
        <v>1005</v>
      </c>
      <c r="D428" s="231">
        <v>970</v>
      </c>
    </row>
    <row r="429" spans="1:4" ht="14.25">
      <c r="A429" s="132">
        <v>7</v>
      </c>
      <c r="B429" s="229" t="s">
        <v>1015</v>
      </c>
      <c r="C429" s="327" t="s">
        <v>1005</v>
      </c>
      <c r="D429" s="231">
        <v>970</v>
      </c>
    </row>
    <row r="430" spans="1:4" ht="14.25">
      <c r="A430" s="132">
        <v>8</v>
      </c>
      <c r="B430" s="229" t="s">
        <v>1015</v>
      </c>
      <c r="C430" s="327">
        <v>2019</v>
      </c>
      <c r="D430" s="231">
        <v>970</v>
      </c>
    </row>
    <row r="431" spans="1:4" ht="14.25">
      <c r="A431" s="132">
        <v>9</v>
      </c>
      <c r="B431" s="229" t="s">
        <v>1015</v>
      </c>
      <c r="C431" s="327" t="s">
        <v>1005</v>
      </c>
      <c r="D431" s="231">
        <v>970</v>
      </c>
    </row>
    <row r="432" spans="1:4" ht="14.25">
      <c r="A432" s="132">
        <v>10</v>
      </c>
      <c r="B432" s="229" t="s">
        <v>1015</v>
      </c>
      <c r="C432" s="327" t="s">
        <v>1005</v>
      </c>
      <c r="D432" s="231">
        <v>970</v>
      </c>
    </row>
    <row r="433" spans="1:4" ht="14.25">
      <c r="A433" s="132">
        <v>11</v>
      </c>
      <c r="B433" s="229" t="s">
        <v>1015</v>
      </c>
      <c r="C433" s="327" t="s">
        <v>1005</v>
      </c>
      <c r="D433" s="231">
        <v>970</v>
      </c>
    </row>
    <row r="434" spans="1:4" ht="14.25">
      <c r="A434" s="132">
        <v>12</v>
      </c>
      <c r="B434" s="229" t="s">
        <v>1015</v>
      </c>
      <c r="C434" s="327" t="s">
        <v>1005</v>
      </c>
      <c r="D434" s="231">
        <v>970</v>
      </c>
    </row>
    <row r="435" spans="1:4" ht="14.25">
      <c r="A435" s="132">
        <v>13</v>
      </c>
      <c r="B435" s="229" t="s">
        <v>1015</v>
      </c>
      <c r="C435" s="327" t="s">
        <v>1005</v>
      </c>
      <c r="D435" s="231">
        <v>970</v>
      </c>
    </row>
    <row r="436" spans="1:4" ht="14.25">
      <c r="A436" s="132">
        <v>14</v>
      </c>
      <c r="B436" s="229" t="s">
        <v>1015</v>
      </c>
      <c r="C436" s="327" t="s">
        <v>1005</v>
      </c>
      <c r="D436" s="231">
        <v>970</v>
      </c>
    </row>
    <row r="437" spans="1:4" ht="14.25">
      <c r="A437" s="132">
        <v>15</v>
      </c>
      <c r="B437" s="229" t="s">
        <v>1015</v>
      </c>
      <c r="C437" s="327" t="s">
        <v>1005</v>
      </c>
      <c r="D437" s="231">
        <v>970</v>
      </c>
    </row>
    <row r="438" spans="1:4" ht="14.25">
      <c r="A438" s="132">
        <v>16</v>
      </c>
      <c r="B438" s="229" t="s">
        <v>1015</v>
      </c>
      <c r="C438" s="327" t="s">
        <v>1005</v>
      </c>
      <c r="D438" s="231">
        <v>970</v>
      </c>
    </row>
    <row r="439" spans="1:4" ht="14.25">
      <c r="A439" s="132">
        <v>17</v>
      </c>
      <c r="B439" s="229" t="s">
        <v>1015</v>
      </c>
      <c r="C439" s="327" t="s">
        <v>1005</v>
      </c>
      <c r="D439" s="231">
        <v>970</v>
      </c>
    </row>
    <row r="440" spans="1:4" ht="14.25">
      <c r="A440" s="132">
        <v>18</v>
      </c>
      <c r="B440" s="229" t="s">
        <v>1015</v>
      </c>
      <c r="C440" s="327" t="s">
        <v>1005</v>
      </c>
      <c r="D440" s="231">
        <v>970</v>
      </c>
    </row>
    <row r="441" spans="1:4" ht="14.25">
      <c r="A441" s="132">
        <v>19</v>
      </c>
      <c r="B441" s="229" t="s">
        <v>1016</v>
      </c>
      <c r="C441" s="327" t="s">
        <v>1005</v>
      </c>
      <c r="D441" s="231">
        <v>814</v>
      </c>
    </row>
    <row r="442" spans="1:4" ht="14.25">
      <c r="A442" s="132">
        <v>20</v>
      </c>
      <c r="B442" s="229" t="s">
        <v>1016</v>
      </c>
      <c r="C442" s="327" t="s">
        <v>1005</v>
      </c>
      <c r="D442" s="231">
        <v>814</v>
      </c>
    </row>
    <row r="443" spans="1:4" ht="14.25">
      <c r="A443" s="132">
        <v>21</v>
      </c>
      <c r="B443" s="229" t="s">
        <v>1016</v>
      </c>
      <c r="C443" s="327" t="s">
        <v>1005</v>
      </c>
      <c r="D443" s="231">
        <v>814</v>
      </c>
    </row>
    <row r="444" spans="1:4" ht="14.25">
      <c r="A444" s="132">
        <v>22</v>
      </c>
      <c r="B444" s="229" t="s">
        <v>1016</v>
      </c>
      <c r="C444" s="327" t="s">
        <v>1005</v>
      </c>
      <c r="D444" s="231">
        <v>814</v>
      </c>
    </row>
    <row r="445" spans="1:4" ht="28.5">
      <c r="A445" s="132">
        <v>23</v>
      </c>
      <c r="B445" s="229" t="s">
        <v>1017</v>
      </c>
      <c r="C445" s="327" t="s">
        <v>1005</v>
      </c>
      <c r="D445" s="231">
        <v>2033</v>
      </c>
    </row>
    <row r="446" spans="1:4" ht="28.5">
      <c r="A446" s="132">
        <v>24</v>
      </c>
      <c r="B446" s="229" t="s">
        <v>1017</v>
      </c>
      <c r="C446" s="327" t="s">
        <v>1005</v>
      </c>
      <c r="D446" s="231">
        <v>2033</v>
      </c>
    </row>
    <row r="447" spans="1:4" ht="28.5">
      <c r="A447" s="132">
        <v>25</v>
      </c>
      <c r="B447" s="229" t="s">
        <v>1017</v>
      </c>
      <c r="C447" s="327" t="s">
        <v>1005</v>
      </c>
      <c r="D447" s="231">
        <v>2033</v>
      </c>
    </row>
    <row r="448" spans="1:4" ht="28.5">
      <c r="A448" s="132">
        <v>26</v>
      </c>
      <c r="B448" s="229" t="s">
        <v>1017</v>
      </c>
      <c r="C448" s="327" t="s">
        <v>1005</v>
      </c>
      <c r="D448" s="231">
        <v>2033</v>
      </c>
    </row>
    <row r="449" spans="1:4" ht="28.5">
      <c r="A449" s="132">
        <v>27</v>
      </c>
      <c r="B449" s="229" t="s">
        <v>1018</v>
      </c>
      <c r="C449" s="327" t="s">
        <v>1005</v>
      </c>
      <c r="D449" s="231">
        <v>2580</v>
      </c>
    </row>
    <row r="450" spans="1:4" ht="28.5">
      <c r="A450" s="132">
        <v>28</v>
      </c>
      <c r="B450" s="229" t="s">
        <v>1018</v>
      </c>
      <c r="C450" s="327" t="s">
        <v>1005</v>
      </c>
      <c r="D450" s="231">
        <v>2580</v>
      </c>
    </row>
    <row r="451" spans="1:4" ht="28.5">
      <c r="A451" s="132">
        <v>29</v>
      </c>
      <c r="B451" s="229" t="s">
        <v>1018</v>
      </c>
      <c r="C451" s="327" t="s">
        <v>1005</v>
      </c>
      <c r="D451" s="231">
        <v>2580</v>
      </c>
    </row>
    <row r="452" spans="1:4" ht="28.5">
      <c r="A452" s="132">
        <v>30</v>
      </c>
      <c r="B452" s="229" t="s">
        <v>1018</v>
      </c>
      <c r="C452" s="327" t="s">
        <v>1005</v>
      </c>
      <c r="D452" s="231">
        <v>2580</v>
      </c>
    </row>
    <row r="453" spans="1:4" ht="14.25">
      <c r="A453" s="132">
        <v>31</v>
      </c>
      <c r="B453" s="229" t="s">
        <v>1019</v>
      </c>
      <c r="C453" s="327" t="s">
        <v>1005</v>
      </c>
      <c r="D453" s="231">
        <v>2060</v>
      </c>
    </row>
    <row r="454" spans="1:4" ht="14.25">
      <c r="A454" s="132">
        <v>32</v>
      </c>
      <c r="B454" s="229" t="s">
        <v>1019</v>
      </c>
      <c r="C454" s="327" t="s">
        <v>1005</v>
      </c>
      <c r="D454" s="231">
        <v>2060</v>
      </c>
    </row>
    <row r="455" spans="1:4" ht="14.25">
      <c r="A455" s="132">
        <v>33</v>
      </c>
      <c r="B455" s="229" t="s">
        <v>1019</v>
      </c>
      <c r="C455" s="327" t="s">
        <v>1005</v>
      </c>
      <c r="D455" s="231">
        <v>2060</v>
      </c>
    </row>
    <row r="456" spans="1:4" ht="14.25">
      <c r="A456" s="132">
        <v>34</v>
      </c>
      <c r="B456" s="229" t="s">
        <v>1019</v>
      </c>
      <c r="C456" s="327" t="s">
        <v>1005</v>
      </c>
      <c r="D456" s="231">
        <v>2060</v>
      </c>
    </row>
    <row r="457" spans="1:4" ht="14.25">
      <c r="A457" s="132">
        <v>35</v>
      </c>
      <c r="B457" s="229" t="s">
        <v>618</v>
      </c>
      <c r="C457" s="327" t="s">
        <v>1005</v>
      </c>
      <c r="D457" s="231">
        <v>1930</v>
      </c>
    </row>
    <row r="458" spans="1:4" ht="14.25">
      <c r="A458" s="132">
        <v>36</v>
      </c>
      <c r="B458" s="229" t="s">
        <v>1020</v>
      </c>
      <c r="C458" s="327" t="s">
        <v>1005</v>
      </c>
      <c r="D458" s="231">
        <v>1499</v>
      </c>
    </row>
    <row r="459" spans="1:4" ht="14.25">
      <c r="A459" s="132">
        <v>37</v>
      </c>
      <c r="B459" s="229" t="s">
        <v>1021</v>
      </c>
      <c r="C459" s="327" t="s">
        <v>1005</v>
      </c>
      <c r="D459" s="231">
        <v>1400</v>
      </c>
    </row>
    <row r="460" spans="1:4" ht="14.25">
      <c r="A460" s="132">
        <v>38</v>
      </c>
      <c r="B460" s="229" t="s">
        <v>1021</v>
      </c>
      <c r="C460" s="327" t="s">
        <v>1005</v>
      </c>
      <c r="D460" s="231">
        <v>2300</v>
      </c>
    </row>
    <row r="461" spans="1:4" ht="14.25">
      <c r="A461" s="132">
        <v>39</v>
      </c>
      <c r="B461" s="229" t="s">
        <v>1022</v>
      </c>
      <c r="C461" s="327" t="s">
        <v>365</v>
      </c>
      <c r="D461" s="231">
        <v>1099</v>
      </c>
    </row>
    <row r="462" spans="1:4" ht="28.5">
      <c r="A462" s="132">
        <v>40</v>
      </c>
      <c r="B462" s="229" t="s">
        <v>1023</v>
      </c>
      <c r="C462" s="327" t="s">
        <v>365</v>
      </c>
      <c r="D462" s="231">
        <v>2950</v>
      </c>
    </row>
    <row r="463" spans="1:4" ht="14.25">
      <c r="A463" s="132">
        <v>41</v>
      </c>
      <c r="B463" s="230" t="s">
        <v>1024</v>
      </c>
      <c r="C463" s="327">
        <v>2022</v>
      </c>
      <c r="D463" s="231">
        <v>2818.79</v>
      </c>
    </row>
    <row r="464" spans="1:4" ht="14.25">
      <c r="A464" s="132">
        <v>42</v>
      </c>
      <c r="B464" s="229" t="s">
        <v>1025</v>
      </c>
      <c r="C464" s="327" t="s">
        <v>1008</v>
      </c>
      <c r="D464" s="231">
        <v>2919</v>
      </c>
    </row>
    <row r="465" spans="1:4" ht="14.25">
      <c r="A465" s="132">
        <v>43</v>
      </c>
      <c r="B465" s="229" t="s">
        <v>1025</v>
      </c>
      <c r="C465" s="327" t="s">
        <v>1008</v>
      </c>
      <c r="D465" s="231">
        <v>2919</v>
      </c>
    </row>
    <row r="466" spans="1:4" ht="14.25">
      <c r="A466" s="132">
        <v>44</v>
      </c>
      <c r="B466" s="229" t="s">
        <v>1025</v>
      </c>
      <c r="C466" s="327" t="s">
        <v>1008</v>
      </c>
      <c r="D466" s="231">
        <v>2919</v>
      </c>
    </row>
    <row r="467" spans="1:4" ht="14.25">
      <c r="A467" s="132">
        <v>45</v>
      </c>
      <c r="B467" s="229" t="s">
        <v>1025</v>
      </c>
      <c r="C467" s="327" t="s">
        <v>1008</v>
      </c>
      <c r="D467" s="231">
        <v>2919</v>
      </c>
    </row>
    <row r="468" spans="1:4" ht="14.25">
      <c r="A468" s="132">
        <v>46</v>
      </c>
      <c r="B468" s="229" t="s">
        <v>1025</v>
      </c>
      <c r="C468" s="327" t="s">
        <v>1008</v>
      </c>
      <c r="D468" s="231">
        <v>2919</v>
      </c>
    </row>
    <row r="469" spans="1:4" ht="14.25">
      <c r="A469" s="132">
        <v>47</v>
      </c>
      <c r="B469" s="229" t="s">
        <v>1026</v>
      </c>
      <c r="C469" s="327" t="s">
        <v>1027</v>
      </c>
      <c r="D469" s="231">
        <v>350</v>
      </c>
    </row>
    <row r="470" spans="1:4" ht="14.25">
      <c r="A470" s="132">
        <v>48</v>
      </c>
      <c r="B470" s="227" t="s">
        <v>619</v>
      </c>
      <c r="C470" s="328" t="s">
        <v>1027</v>
      </c>
      <c r="D470" s="228">
        <v>280</v>
      </c>
    </row>
    <row r="471" spans="1:4" ht="15">
      <c r="A471" s="132">
        <v>49</v>
      </c>
      <c r="B471" s="235" t="s">
        <v>1028</v>
      </c>
      <c r="C471" s="329" t="s">
        <v>1027</v>
      </c>
      <c r="D471" s="231">
        <v>369</v>
      </c>
    </row>
    <row r="472" spans="1:4" ht="14.25">
      <c r="A472" s="132">
        <v>50</v>
      </c>
      <c r="B472" s="236" t="s">
        <v>1029</v>
      </c>
      <c r="C472" s="330" t="s">
        <v>1027</v>
      </c>
      <c r="D472" s="237">
        <v>279</v>
      </c>
    </row>
    <row r="473" spans="1:4" ht="14.25">
      <c r="A473" s="132">
        <v>51</v>
      </c>
      <c r="B473" s="229" t="s">
        <v>1030</v>
      </c>
      <c r="C473" s="327">
        <v>2022</v>
      </c>
      <c r="D473" s="231">
        <v>3400</v>
      </c>
    </row>
    <row r="474" spans="1:4" ht="14.25">
      <c r="A474" s="132">
        <v>52</v>
      </c>
      <c r="B474" s="229" t="s">
        <v>1031</v>
      </c>
      <c r="C474" s="327">
        <v>2017</v>
      </c>
      <c r="D474" s="231">
        <v>1300</v>
      </c>
    </row>
    <row r="475" spans="1:4" ht="14.25">
      <c r="A475" s="132">
        <v>53</v>
      </c>
      <c r="B475" s="229" t="s">
        <v>1032</v>
      </c>
      <c r="C475" s="327">
        <v>2019</v>
      </c>
      <c r="D475" s="238">
        <v>690</v>
      </c>
    </row>
    <row r="476" spans="1:5" ht="28.5">
      <c r="A476" s="132">
        <v>54</v>
      </c>
      <c r="B476" s="239" t="s">
        <v>1033</v>
      </c>
      <c r="C476" s="331" t="s">
        <v>365</v>
      </c>
      <c r="D476" s="240">
        <v>2692</v>
      </c>
      <c r="E476" t="s">
        <v>688</v>
      </c>
    </row>
    <row r="477" spans="1:5" ht="28.5">
      <c r="A477" s="132">
        <v>55</v>
      </c>
      <c r="B477" s="241" t="s">
        <v>1033</v>
      </c>
      <c r="C477" s="332" t="s">
        <v>365</v>
      </c>
      <c r="D477" s="242">
        <v>2692</v>
      </c>
      <c r="E477" t="s">
        <v>688</v>
      </c>
    </row>
    <row r="478" spans="1:5" ht="28.5">
      <c r="A478" s="132">
        <v>56</v>
      </c>
      <c r="B478" s="241" t="s">
        <v>1033</v>
      </c>
      <c r="C478" s="332" t="s">
        <v>365</v>
      </c>
      <c r="D478" s="242">
        <v>2692</v>
      </c>
      <c r="E478" t="s">
        <v>688</v>
      </c>
    </row>
    <row r="479" spans="1:5" ht="28.5">
      <c r="A479" s="132">
        <v>57</v>
      </c>
      <c r="B479" s="241" t="s">
        <v>1033</v>
      </c>
      <c r="C479" s="332" t="s">
        <v>365</v>
      </c>
      <c r="D479" s="242">
        <v>2692</v>
      </c>
      <c r="E479" t="s">
        <v>688</v>
      </c>
    </row>
    <row r="480" spans="1:5" ht="28.5">
      <c r="A480" s="132">
        <v>58</v>
      </c>
      <c r="B480" s="241" t="s">
        <v>1033</v>
      </c>
      <c r="C480" s="332" t="s">
        <v>365</v>
      </c>
      <c r="D480" s="242">
        <v>2692</v>
      </c>
      <c r="E480" t="s">
        <v>688</v>
      </c>
    </row>
    <row r="481" spans="1:5" ht="28.5">
      <c r="A481" s="132">
        <v>59</v>
      </c>
      <c r="B481" s="241" t="s">
        <v>1033</v>
      </c>
      <c r="C481" s="332" t="s">
        <v>365</v>
      </c>
      <c r="D481" s="242">
        <v>2692</v>
      </c>
      <c r="E481" t="s">
        <v>688</v>
      </c>
    </row>
    <row r="482" spans="1:5" ht="28.5">
      <c r="A482" s="132">
        <v>60</v>
      </c>
      <c r="B482" s="241" t="s">
        <v>1033</v>
      </c>
      <c r="C482" s="332" t="s">
        <v>365</v>
      </c>
      <c r="D482" s="242">
        <v>2692</v>
      </c>
      <c r="E482" t="s">
        <v>688</v>
      </c>
    </row>
    <row r="483" spans="1:5" ht="28.5">
      <c r="A483" s="132">
        <v>61</v>
      </c>
      <c r="B483" s="241" t="s">
        <v>1034</v>
      </c>
      <c r="C483" s="332" t="s">
        <v>365</v>
      </c>
      <c r="D483" s="242">
        <v>2554</v>
      </c>
      <c r="E483" t="s">
        <v>688</v>
      </c>
    </row>
    <row r="484" spans="1:5" ht="28.5">
      <c r="A484" s="132">
        <v>62</v>
      </c>
      <c r="B484" s="241" t="s">
        <v>1034</v>
      </c>
      <c r="C484" s="332" t="s">
        <v>365</v>
      </c>
      <c r="D484" s="242">
        <v>2554</v>
      </c>
      <c r="E484" t="s">
        <v>688</v>
      </c>
    </row>
    <row r="485" spans="1:5" ht="28.5">
      <c r="A485" s="132">
        <v>63</v>
      </c>
      <c r="B485" s="241" t="s">
        <v>1034</v>
      </c>
      <c r="C485" s="332" t="s">
        <v>365</v>
      </c>
      <c r="D485" s="242">
        <v>2554</v>
      </c>
      <c r="E485" t="s">
        <v>688</v>
      </c>
    </row>
    <row r="486" spans="1:5" ht="28.5">
      <c r="A486" s="132">
        <v>64</v>
      </c>
      <c r="B486" s="241" t="s">
        <v>1034</v>
      </c>
      <c r="C486" s="332" t="s">
        <v>365</v>
      </c>
      <c r="D486" s="242">
        <v>2554</v>
      </c>
      <c r="E486" t="s">
        <v>688</v>
      </c>
    </row>
    <row r="487" spans="1:5" ht="28.5">
      <c r="A487" s="132">
        <v>65</v>
      </c>
      <c r="B487" s="241" t="s">
        <v>1034</v>
      </c>
      <c r="C487" s="332" t="s">
        <v>365</v>
      </c>
      <c r="D487" s="242">
        <v>2554</v>
      </c>
      <c r="E487" t="s">
        <v>688</v>
      </c>
    </row>
    <row r="488" spans="1:5" ht="28.5">
      <c r="A488" s="132">
        <v>66</v>
      </c>
      <c r="B488" s="241" t="s">
        <v>1034</v>
      </c>
      <c r="C488" s="332" t="s">
        <v>365</v>
      </c>
      <c r="D488" s="242">
        <v>2554</v>
      </c>
      <c r="E488" t="s">
        <v>688</v>
      </c>
    </row>
    <row r="489" spans="1:5" ht="28.5">
      <c r="A489" s="132">
        <v>67</v>
      </c>
      <c r="B489" s="241" t="s">
        <v>1034</v>
      </c>
      <c r="C489" s="332" t="s">
        <v>365</v>
      </c>
      <c r="D489" s="242">
        <v>2554</v>
      </c>
      <c r="E489" t="s">
        <v>688</v>
      </c>
    </row>
    <row r="490" spans="1:5" ht="28.5">
      <c r="A490" s="132">
        <v>68</v>
      </c>
      <c r="B490" s="241" t="s">
        <v>1034</v>
      </c>
      <c r="C490" s="332" t="s">
        <v>365</v>
      </c>
      <c r="D490" s="242">
        <v>2554</v>
      </c>
      <c r="E490" t="s">
        <v>688</v>
      </c>
    </row>
    <row r="491" spans="1:5" ht="28.5">
      <c r="A491" s="132">
        <v>69</v>
      </c>
      <c r="B491" s="241" t="s">
        <v>1034</v>
      </c>
      <c r="C491" s="332" t="s">
        <v>365</v>
      </c>
      <c r="D491" s="242">
        <v>2554</v>
      </c>
      <c r="E491" t="s">
        <v>688</v>
      </c>
    </row>
    <row r="492" spans="1:4" ht="15">
      <c r="A492" s="136"/>
      <c r="B492" s="137" t="s">
        <v>0</v>
      </c>
      <c r="C492" s="136"/>
      <c r="D492" s="143">
        <f>SUM(D423:D491)</f>
        <v>123428.09</v>
      </c>
    </row>
    <row r="493" spans="1:4" ht="15">
      <c r="A493" s="376" t="s">
        <v>69</v>
      </c>
      <c r="B493" s="376"/>
      <c r="C493" s="376"/>
      <c r="D493" s="376"/>
    </row>
    <row r="494" spans="1:4" ht="14.25">
      <c r="A494" s="132">
        <v>1</v>
      </c>
      <c r="B494" s="130" t="s">
        <v>429</v>
      </c>
      <c r="C494" s="88">
        <v>2018</v>
      </c>
      <c r="D494" s="144">
        <v>336.53</v>
      </c>
    </row>
    <row r="495" spans="1:4" ht="14.25">
      <c r="A495" s="132">
        <v>2</v>
      </c>
      <c r="B495" s="130" t="s">
        <v>429</v>
      </c>
      <c r="C495" s="88">
        <v>2018</v>
      </c>
      <c r="D495" s="144">
        <v>336.53</v>
      </c>
    </row>
    <row r="496" spans="1:4" ht="14.25">
      <c r="A496" s="132">
        <v>3</v>
      </c>
      <c r="B496" s="130" t="s">
        <v>429</v>
      </c>
      <c r="C496" s="88">
        <v>2018</v>
      </c>
      <c r="D496" s="144">
        <v>336.53</v>
      </c>
    </row>
    <row r="497" spans="1:4" ht="14.25">
      <c r="A497" s="132">
        <v>4</v>
      </c>
      <c r="B497" s="130" t="s">
        <v>429</v>
      </c>
      <c r="C497" s="88">
        <v>2018</v>
      </c>
      <c r="D497" s="144">
        <v>336.53</v>
      </c>
    </row>
    <row r="498" spans="1:4" ht="14.25">
      <c r="A498" s="132">
        <v>5</v>
      </c>
      <c r="B498" s="130" t="s">
        <v>429</v>
      </c>
      <c r="C498" s="88">
        <v>2018</v>
      </c>
      <c r="D498" s="144">
        <v>336.53</v>
      </c>
    </row>
    <row r="499" spans="1:4" ht="14.25">
      <c r="A499" s="132">
        <v>6</v>
      </c>
      <c r="B499" s="130" t="s">
        <v>429</v>
      </c>
      <c r="C499" s="88">
        <v>2018</v>
      </c>
      <c r="D499" s="144">
        <v>336.53</v>
      </c>
    </row>
    <row r="500" spans="1:4" ht="14.25">
      <c r="A500" s="132">
        <v>7</v>
      </c>
      <c r="B500" s="130" t="s">
        <v>429</v>
      </c>
      <c r="C500" s="88">
        <v>2018</v>
      </c>
      <c r="D500" s="144">
        <v>336.53</v>
      </c>
    </row>
    <row r="501" spans="1:4" ht="14.25">
      <c r="A501" s="132">
        <v>8</v>
      </c>
      <c r="B501" s="130" t="s">
        <v>429</v>
      </c>
      <c r="C501" s="88">
        <v>2018</v>
      </c>
      <c r="D501" s="144">
        <v>336.53</v>
      </c>
    </row>
    <row r="502" spans="1:4" ht="14.25">
      <c r="A502" s="132">
        <v>9</v>
      </c>
      <c r="B502" s="130" t="s">
        <v>429</v>
      </c>
      <c r="C502" s="88">
        <v>2018</v>
      </c>
      <c r="D502" s="144">
        <v>336.53</v>
      </c>
    </row>
    <row r="503" spans="1:4" ht="14.25">
      <c r="A503" s="132">
        <v>10</v>
      </c>
      <c r="B503" s="130" t="s">
        <v>429</v>
      </c>
      <c r="C503" s="88">
        <v>2018</v>
      </c>
      <c r="D503" s="144">
        <v>336.53</v>
      </c>
    </row>
    <row r="504" spans="1:4" ht="14.25">
      <c r="A504" s="132">
        <v>11</v>
      </c>
      <c r="B504" s="130" t="s">
        <v>429</v>
      </c>
      <c r="C504" s="88">
        <v>2018</v>
      </c>
      <c r="D504" s="144">
        <v>336.53</v>
      </c>
    </row>
    <row r="505" spans="1:4" ht="14.25">
      <c r="A505" s="132">
        <v>12</v>
      </c>
      <c r="B505" s="130" t="s">
        <v>429</v>
      </c>
      <c r="C505" s="88">
        <v>2018</v>
      </c>
      <c r="D505" s="144">
        <v>336.53</v>
      </c>
    </row>
    <row r="506" spans="1:4" ht="14.25">
      <c r="A506" s="132">
        <v>13</v>
      </c>
      <c r="B506" s="130" t="s">
        <v>429</v>
      </c>
      <c r="C506" s="88">
        <v>2018</v>
      </c>
      <c r="D506" s="144">
        <v>336.53</v>
      </c>
    </row>
    <row r="507" spans="1:4" ht="14.25">
      <c r="A507" s="132">
        <v>14</v>
      </c>
      <c r="B507" s="130" t="s">
        <v>430</v>
      </c>
      <c r="C507" s="88">
        <v>2018</v>
      </c>
      <c r="D507" s="144">
        <v>1673</v>
      </c>
    </row>
    <row r="508" spans="1:4" ht="14.25">
      <c r="A508" s="132">
        <v>15</v>
      </c>
      <c r="B508" s="130" t="s">
        <v>431</v>
      </c>
      <c r="C508" s="88">
        <v>2019</v>
      </c>
      <c r="D508" s="144">
        <v>1328.4</v>
      </c>
    </row>
    <row r="509" spans="1:4" ht="14.25">
      <c r="A509" s="132">
        <v>16</v>
      </c>
      <c r="B509" s="130" t="s">
        <v>432</v>
      </c>
      <c r="C509" s="88">
        <v>2020</v>
      </c>
      <c r="D509" s="144">
        <v>354.24</v>
      </c>
    </row>
    <row r="510" spans="1:4" ht="14.25">
      <c r="A510" s="132">
        <v>17</v>
      </c>
      <c r="B510" s="130" t="s">
        <v>432</v>
      </c>
      <c r="C510" s="88">
        <v>2020</v>
      </c>
      <c r="D510" s="144">
        <v>354.24</v>
      </c>
    </row>
    <row r="511" spans="1:4" ht="14.25">
      <c r="A511" s="132">
        <v>18</v>
      </c>
      <c r="B511" s="130" t="s">
        <v>433</v>
      </c>
      <c r="C511" s="88">
        <v>2020</v>
      </c>
      <c r="D511" s="144">
        <v>175</v>
      </c>
    </row>
    <row r="512" spans="1:4" ht="14.25">
      <c r="A512" s="132">
        <v>19</v>
      </c>
      <c r="B512" s="130" t="s">
        <v>433</v>
      </c>
      <c r="C512" s="88">
        <v>2020</v>
      </c>
      <c r="D512" s="144">
        <v>175</v>
      </c>
    </row>
    <row r="513" spans="1:4" ht="14.25">
      <c r="A513" s="132">
        <v>20</v>
      </c>
      <c r="B513" s="130" t="s">
        <v>636</v>
      </c>
      <c r="C513" s="88">
        <v>2020</v>
      </c>
      <c r="D513" s="144">
        <v>4700</v>
      </c>
    </row>
    <row r="514" spans="1:4" ht="14.25">
      <c r="A514" s="132">
        <v>21</v>
      </c>
      <c r="B514" s="130" t="s">
        <v>636</v>
      </c>
      <c r="C514" s="88">
        <v>2020</v>
      </c>
      <c r="D514" s="144">
        <v>4700</v>
      </c>
    </row>
    <row r="515" spans="1:4" ht="14.25">
      <c r="A515" s="132">
        <v>22</v>
      </c>
      <c r="B515" s="130" t="s">
        <v>636</v>
      </c>
      <c r="C515" s="88">
        <v>2020</v>
      </c>
      <c r="D515" s="144">
        <v>4700</v>
      </c>
    </row>
    <row r="516" spans="1:4" ht="14.25">
      <c r="A516" s="132">
        <v>23</v>
      </c>
      <c r="B516" s="130" t="s">
        <v>637</v>
      </c>
      <c r="C516" s="88">
        <v>2020</v>
      </c>
      <c r="D516" s="144">
        <v>399.13</v>
      </c>
    </row>
    <row r="517" spans="1:4" ht="14.25">
      <c r="A517" s="132">
        <v>24</v>
      </c>
      <c r="B517" s="130" t="s">
        <v>638</v>
      </c>
      <c r="C517" s="88">
        <v>2020</v>
      </c>
      <c r="D517" s="144">
        <v>399.13</v>
      </c>
    </row>
    <row r="518" spans="1:4" ht="14.25">
      <c r="A518" s="132">
        <v>25</v>
      </c>
      <c r="B518" s="130" t="s">
        <v>638</v>
      </c>
      <c r="C518" s="88">
        <v>2021</v>
      </c>
      <c r="D518" s="144">
        <v>472.32</v>
      </c>
    </row>
    <row r="519" spans="1:4" ht="14.25">
      <c r="A519" s="132">
        <v>26</v>
      </c>
      <c r="B519" s="243" t="s">
        <v>1042</v>
      </c>
      <c r="C519" s="322">
        <v>2021</v>
      </c>
      <c r="D519" s="244">
        <v>472.32</v>
      </c>
    </row>
    <row r="520" spans="1:4" ht="14.25">
      <c r="A520" s="132">
        <v>27</v>
      </c>
      <c r="B520" s="243" t="s">
        <v>1043</v>
      </c>
      <c r="C520" s="322">
        <v>2021</v>
      </c>
      <c r="D520" s="244">
        <v>419</v>
      </c>
    </row>
    <row r="521" spans="1:4" ht="14.25">
      <c r="A521" s="132">
        <v>28</v>
      </c>
      <c r="B521" s="243" t="s">
        <v>1044</v>
      </c>
      <c r="C521" s="322">
        <v>2021</v>
      </c>
      <c r="D521" s="244">
        <v>2100</v>
      </c>
    </row>
    <row r="522" spans="1:4" ht="14.25">
      <c r="A522" s="132">
        <v>29</v>
      </c>
      <c r="B522" s="243" t="s">
        <v>1044</v>
      </c>
      <c r="C522" s="322">
        <v>2021</v>
      </c>
      <c r="D522" s="244">
        <v>2100</v>
      </c>
    </row>
    <row r="523" spans="1:4" ht="14.25">
      <c r="A523" s="132">
        <v>30</v>
      </c>
      <c r="B523" s="243" t="s">
        <v>1045</v>
      </c>
      <c r="C523" s="322">
        <v>2022</v>
      </c>
      <c r="D523" s="244">
        <v>16296</v>
      </c>
    </row>
    <row r="524" spans="1:4" ht="15">
      <c r="A524" s="136"/>
      <c r="B524" s="137" t="s">
        <v>0</v>
      </c>
      <c r="C524" s="136"/>
      <c r="D524" s="166">
        <f>SUM(D494:D523)</f>
        <v>45192.67</v>
      </c>
    </row>
    <row r="525" spans="1:4" ht="15">
      <c r="A525" s="376" t="s">
        <v>70</v>
      </c>
      <c r="B525" s="376"/>
      <c r="C525" s="376"/>
      <c r="D525" s="376"/>
    </row>
    <row r="526" spans="1:4" ht="14.25">
      <c r="A526" s="132">
        <v>1</v>
      </c>
      <c r="B526" s="189" t="s">
        <v>1046</v>
      </c>
      <c r="C526" s="21">
        <v>2018</v>
      </c>
      <c r="D526" s="221">
        <v>1475.98</v>
      </c>
    </row>
    <row r="527" spans="1:4" ht="14.25">
      <c r="A527" s="132">
        <v>2</v>
      </c>
      <c r="B527" s="189" t="s">
        <v>1047</v>
      </c>
      <c r="C527" s="21">
        <v>2018</v>
      </c>
      <c r="D527" s="221">
        <v>554.86</v>
      </c>
    </row>
    <row r="528" spans="1:4" ht="14.25">
      <c r="A528" s="132">
        <v>3</v>
      </c>
      <c r="B528" s="189" t="s">
        <v>1048</v>
      </c>
      <c r="C528" s="21">
        <v>2018</v>
      </c>
      <c r="D528" s="221">
        <v>423</v>
      </c>
    </row>
    <row r="529" spans="1:4" ht="14.25">
      <c r="A529" s="132">
        <v>4</v>
      </c>
      <c r="B529" s="189" t="s">
        <v>1049</v>
      </c>
      <c r="C529" s="21">
        <v>2018</v>
      </c>
      <c r="D529" s="221">
        <v>2400</v>
      </c>
    </row>
    <row r="530" spans="1:4" ht="14.25">
      <c r="A530" s="132">
        <v>5</v>
      </c>
      <c r="B530" s="189" t="s">
        <v>1050</v>
      </c>
      <c r="C530" s="21">
        <v>2018</v>
      </c>
      <c r="D530" s="221">
        <v>950</v>
      </c>
    </row>
    <row r="531" spans="1:4" ht="14.25">
      <c r="A531" s="132">
        <v>6</v>
      </c>
      <c r="B531" s="189" t="s">
        <v>1051</v>
      </c>
      <c r="C531" s="21">
        <v>2018</v>
      </c>
      <c r="D531" s="221">
        <v>810</v>
      </c>
    </row>
    <row r="532" spans="1:4" ht="14.25">
      <c r="A532" s="132"/>
      <c r="B532" s="189" t="s">
        <v>1052</v>
      </c>
      <c r="C532" s="21">
        <v>2019</v>
      </c>
      <c r="D532" s="221">
        <v>595</v>
      </c>
    </row>
    <row r="533" spans="1:4" ht="14.25">
      <c r="A533" s="132"/>
      <c r="B533" s="246" t="s">
        <v>1053</v>
      </c>
      <c r="C533" s="326">
        <v>2020</v>
      </c>
      <c r="D533" s="247">
        <v>2889</v>
      </c>
    </row>
    <row r="534" spans="1:4" ht="15">
      <c r="A534" s="136"/>
      <c r="B534" s="137" t="s">
        <v>0</v>
      </c>
      <c r="C534" s="136"/>
      <c r="D534" s="145">
        <f>SUM(D526:D533)</f>
        <v>10097.84</v>
      </c>
    </row>
    <row r="535" spans="1:4" ht="12.75" customHeight="1">
      <c r="A535" s="376" t="s">
        <v>460</v>
      </c>
      <c r="B535" s="376"/>
      <c r="C535" s="376"/>
      <c r="D535" s="376"/>
    </row>
    <row r="536" spans="1:4" ht="14.25">
      <c r="A536" s="147">
        <v>1</v>
      </c>
      <c r="B536" s="250" t="s">
        <v>476</v>
      </c>
      <c r="C536" s="324">
        <v>2017</v>
      </c>
      <c r="D536" s="251">
        <v>2315</v>
      </c>
    </row>
    <row r="537" spans="1:4" ht="14.25">
      <c r="A537" s="147">
        <v>2</v>
      </c>
      <c r="B537" s="250" t="s">
        <v>476</v>
      </c>
      <c r="C537" s="324">
        <v>2017</v>
      </c>
      <c r="D537" s="251">
        <v>2315</v>
      </c>
    </row>
    <row r="538" spans="1:4" ht="14.25">
      <c r="A538" s="147">
        <v>3</v>
      </c>
      <c r="B538" s="250" t="s">
        <v>477</v>
      </c>
      <c r="C538" s="324">
        <v>2018</v>
      </c>
      <c r="D538" s="251">
        <v>790</v>
      </c>
    </row>
    <row r="539" spans="1:4" ht="14.25">
      <c r="A539" s="147">
        <v>4</v>
      </c>
      <c r="B539" s="250" t="s">
        <v>478</v>
      </c>
      <c r="C539" s="324">
        <v>2018</v>
      </c>
      <c r="D539" s="251">
        <v>1350</v>
      </c>
    </row>
    <row r="540" spans="1:4" ht="14.25">
      <c r="A540" s="147">
        <v>5</v>
      </c>
      <c r="B540" s="248" t="s">
        <v>479</v>
      </c>
      <c r="C540" s="323">
        <v>2018</v>
      </c>
      <c r="D540" s="249">
        <v>1849</v>
      </c>
    </row>
    <row r="541" spans="1:4" ht="14.25">
      <c r="A541" s="147">
        <v>6</v>
      </c>
      <c r="B541" s="252" t="s">
        <v>480</v>
      </c>
      <c r="C541" s="323">
        <v>2018</v>
      </c>
      <c r="D541" s="249">
        <v>2099</v>
      </c>
    </row>
    <row r="542" spans="1:4" ht="14.25">
      <c r="A542" s="147">
        <v>7</v>
      </c>
      <c r="B542" s="248" t="s">
        <v>481</v>
      </c>
      <c r="C542" s="323">
        <v>2019</v>
      </c>
      <c r="D542" s="249">
        <v>140</v>
      </c>
    </row>
    <row r="543" spans="1:4" ht="14.25">
      <c r="A543" s="147">
        <v>8</v>
      </c>
      <c r="B543" s="248" t="s">
        <v>482</v>
      </c>
      <c r="C543" s="323">
        <v>2019</v>
      </c>
      <c r="D543" s="249">
        <v>430</v>
      </c>
    </row>
    <row r="544" spans="1:4" ht="14.25">
      <c r="A544" s="147">
        <v>9</v>
      </c>
      <c r="B544" s="250" t="s">
        <v>483</v>
      </c>
      <c r="C544" s="324">
        <v>2020</v>
      </c>
      <c r="D544" s="251">
        <v>2699</v>
      </c>
    </row>
    <row r="545" spans="1:4" ht="14.25">
      <c r="A545" s="147">
        <v>10</v>
      </c>
      <c r="B545" s="250" t="s">
        <v>1062</v>
      </c>
      <c r="C545" s="324">
        <v>2020</v>
      </c>
      <c r="D545" s="251">
        <v>199.9</v>
      </c>
    </row>
    <row r="546" spans="1:4" ht="16.5" customHeight="1">
      <c r="A546" s="136"/>
      <c r="B546" s="137" t="s">
        <v>0</v>
      </c>
      <c r="C546" s="136"/>
      <c r="D546" s="145">
        <f>SUM(D536:D545)</f>
        <v>14186.9</v>
      </c>
    </row>
    <row r="547" spans="1:4" ht="14.25">
      <c r="A547" s="157"/>
      <c r="B547" s="157"/>
      <c r="C547" s="290"/>
      <c r="D547" s="159"/>
    </row>
    <row r="548" spans="1:4" ht="12.75" customHeight="1">
      <c r="A548" s="382" t="s">
        <v>20</v>
      </c>
      <c r="B548" s="382"/>
      <c r="C548" s="382"/>
      <c r="D548" s="382"/>
    </row>
    <row r="549" spans="1:4" ht="30">
      <c r="A549" s="152" t="s">
        <v>10</v>
      </c>
      <c r="B549" s="152" t="s">
        <v>11</v>
      </c>
      <c r="C549" s="152" t="s">
        <v>12</v>
      </c>
      <c r="D549" s="153" t="s">
        <v>13</v>
      </c>
    </row>
    <row r="550" spans="1:4" ht="15">
      <c r="A550" s="376" t="s">
        <v>60</v>
      </c>
      <c r="B550" s="376"/>
      <c r="C550" s="376"/>
      <c r="D550" s="376"/>
    </row>
    <row r="551" spans="1:4" ht="14.25">
      <c r="A551" s="88">
        <v>1</v>
      </c>
      <c r="B551" s="130" t="s">
        <v>554</v>
      </c>
      <c r="C551" s="88">
        <v>2018</v>
      </c>
      <c r="D551" s="135">
        <v>3087.3</v>
      </c>
    </row>
    <row r="552" spans="1:4" ht="14.25">
      <c r="A552" s="88">
        <v>2</v>
      </c>
      <c r="B552" s="130" t="s">
        <v>555</v>
      </c>
      <c r="C552" s="88">
        <v>2019</v>
      </c>
      <c r="D552" s="135">
        <v>1448.94</v>
      </c>
    </row>
    <row r="553" spans="1:4" ht="15">
      <c r="A553" s="136"/>
      <c r="B553" s="137" t="s">
        <v>0</v>
      </c>
      <c r="C553" s="136"/>
      <c r="D553" s="160">
        <f>SUM(D551:D552)</f>
        <v>4536.24</v>
      </c>
    </row>
    <row r="554" spans="1:4" ht="15">
      <c r="A554" s="376" t="s">
        <v>65</v>
      </c>
      <c r="B554" s="376"/>
      <c r="C554" s="376"/>
      <c r="D554" s="376"/>
    </row>
    <row r="555" spans="1:4" ht="14.25">
      <c r="A555" s="132">
        <v>1</v>
      </c>
      <c r="B555" s="130" t="s">
        <v>614</v>
      </c>
      <c r="C555" s="88">
        <v>2018</v>
      </c>
      <c r="D555" s="135">
        <v>725.7</v>
      </c>
    </row>
    <row r="556" spans="1:4" ht="14.25">
      <c r="A556" s="132">
        <v>2</v>
      </c>
      <c r="B556" s="130" t="s">
        <v>409</v>
      </c>
      <c r="C556" s="88">
        <v>2018</v>
      </c>
      <c r="D556" s="135">
        <v>1599</v>
      </c>
    </row>
    <row r="557" spans="1:4" ht="14.25">
      <c r="A557" s="132">
        <v>3</v>
      </c>
      <c r="B557" s="130" t="s">
        <v>409</v>
      </c>
      <c r="C557" s="88">
        <v>2018</v>
      </c>
      <c r="D557" s="135">
        <v>1599</v>
      </c>
    </row>
    <row r="558" spans="1:4" ht="15">
      <c r="A558" s="136"/>
      <c r="B558" s="137" t="s">
        <v>0</v>
      </c>
      <c r="C558" s="136"/>
      <c r="D558" s="134">
        <f>SUM(D555:D557)</f>
        <v>3923.7</v>
      </c>
    </row>
    <row r="559" spans="1:4" ht="15">
      <c r="A559" s="376" t="s">
        <v>68</v>
      </c>
      <c r="B559" s="376"/>
      <c r="C559" s="376"/>
      <c r="D559" s="376"/>
    </row>
    <row r="560" spans="1:4" ht="28.5">
      <c r="A560" s="132">
        <v>1</v>
      </c>
      <c r="B560" s="130" t="s">
        <v>415</v>
      </c>
      <c r="C560" s="88">
        <v>2019</v>
      </c>
      <c r="D560" s="142">
        <v>35957.82</v>
      </c>
    </row>
    <row r="561" spans="1:4" ht="15">
      <c r="A561" s="136"/>
      <c r="B561" s="137" t="s">
        <v>0</v>
      </c>
      <c r="C561" s="136"/>
      <c r="D561" s="161">
        <f>SUM(D560:D560)</f>
        <v>35957.82</v>
      </c>
    </row>
    <row r="562" spans="1:4" ht="15">
      <c r="A562" s="376" t="s">
        <v>69</v>
      </c>
      <c r="B562" s="376"/>
      <c r="C562" s="376"/>
      <c r="D562" s="376"/>
    </row>
    <row r="563" spans="1:4" ht="14.25">
      <c r="A563" s="132">
        <v>1</v>
      </c>
      <c r="B563" s="130" t="s">
        <v>434</v>
      </c>
      <c r="C563" s="88">
        <v>2017</v>
      </c>
      <c r="D563" s="144">
        <v>836.59</v>
      </c>
    </row>
    <row r="564" spans="1:4" ht="28.5">
      <c r="A564" s="132">
        <v>2</v>
      </c>
      <c r="B564" s="130" t="s">
        <v>435</v>
      </c>
      <c r="C564" s="88">
        <v>2018</v>
      </c>
      <c r="D564" s="144">
        <v>3537</v>
      </c>
    </row>
    <row r="565" spans="1:4" ht="14.25">
      <c r="A565" s="132">
        <v>3</v>
      </c>
      <c r="B565" s="130" t="s">
        <v>436</v>
      </c>
      <c r="C565" s="88">
        <v>2018</v>
      </c>
      <c r="D565" s="144">
        <v>5543.61</v>
      </c>
    </row>
    <row r="566" spans="1:4" ht="14.25">
      <c r="A566" s="132">
        <v>4</v>
      </c>
      <c r="B566" s="130" t="s">
        <v>437</v>
      </c>
      <c r="C566" s="88">
        <v>2019</v>
      </c>
      <c r="D566" s="144">
        <v>1774.89</v>
      </c>
    </row>
    <row r="567" spans="1:4" ht="15">
      <c r="A567" s="136"/>
      <c r="B567" s="137" t="s">
        <v>0</v>
      </c>
      <c r="C567" s="136"/>
      <c r="D567" s="166">
        <f>SUM(D563:D566)</f>
        <v>11692.09</v>
      </c>
    </row>
    <row r="568" spans="1:4" ht="15">
      <c r="A568" s="376" t="s">
        <v>70</v>
      </c>
      <c r="B568" s="376"/>
      <c r="C568" s="376"/>
      <c r="D568" s="376"/>
    </row>
    <row r="569" spans="1:4" ht="14.25">
      <c r="A569" s="132">
        <v>1</v>
      </c>
      <c r="B569" s="140" t="s">
        <v>650</v>
      </c>
      <c r="C569" s="88">
        <v>2019</v>
      </c>
      <c r="D569" s="146">
        <v>2460</v>
      </c>
    </row>
    <row r="570" spans="1:4" ht="14.25">
      <c r="A570" s="132">
        <v>2</v>
      </c>
      <c r="B570" s="140" t="s">
        <v>457</v>
      </c>
      <c r="C570" s="88">
        <v>2019</v>
      </c>
      <c r="D570" s="221">
        <v>1586.7</v>
      </c>
    </row>
    <row r="571" spans="1:4" ht="14.25">
      <c r="A571" s="132">
        <v>3</v>
      </c>
      <c r="B571" s="140" t="s">
        <v>651</v>
      </c>
      <c r="C571" s="88">
        <v>2019</v>
      </c>
      <c r="D571" s="146">
        <v>1230</v>
      </c>
    </row>
    <row r="572" spans="1:4" ht="15">
      <c r="A572" s="136"/>
      <c r="B572" s="155" t="s">
        <v>0</v>
      </c>
      <c r="C572" s="156"/>
      <c r="D572" s="162">
        <f>SUM(D569:D571)</f>
        <v>5276.7</v>
      </c>
    </row>
    <row r="573" spans="1:4" ht="14.25">
      <c r="A573" s="157"/>
      <c r="B573" s="157"/>
      <c r="C573" s="290"/>
      <c r="D573" s="159"/>
    </row>
    <row r="574" spans="1:4" ht="15">
      <c r="A574" s="157"/>
      <c r="B574" s="381" t="s">
        <v>14</v>
      </c>
      <c r="C574" s="381"/>
      <c r="D574" s="163">
        <f>SUM(D305,D274,D271,D240,D211,D207,D189,D186,D75,D71,D45)</f>
        <v>2182321.0200000005</v>
      </c>
    </row>
    <row r="575" spans="1:4" ht="15">
      <c r="A575" s="157"/>
      <c r="B575" s="381" t="s">
        <v>15</v>
      </c>
      <c r="C575" s="381"/>
      <c r="D575" s="163">
        <f>SUM(D546,D534,D524,D492,D421,D404,D362,D359,D331,D328,D323)</f>
        <v>695352.37</v>
      </c>
    </row>
    <row r="576" spans="1:4" ht="15">
      <c r="A576" s="157"/>
      <c r="B576" s="381" t="s">
        <v>16</v>
      </c>
      <c r="C576" s="381"/>
      <c r="D576" s="163">
        <f>SUM(D572,D567,D561,D558,D553)</f>
        <v>61386.549999999996</v>
      </c>
    </row>
    <row r="577" spans="1:4" ht="14.25">
      <c r="A577" s="157"/>
      <c r="B577" s="157"/>
      <c r="C577" s="88" t="s">
        <v>105</v>
      </c>
      <c r="D577" s="165">
        <f>SUM(D574:D576)</f>
        <v>2939059.9400000004</v>
      </c>
    </row>
    <row r="578" spans="1:4" ht="12.75">
      <c r="A578" s="14"/>
      <c r="C578" s="78"/>
      <c r="D578" s="20"/>
    </row>
    <row r="579" spans="1:4" ht="12.75">
      <c r="A579" s="14"/>
      <c r="C579" s="78"/>
      <c r="D579" s="20"/>
    </row>
    <row r="580" spans="1:4" ht="12.75">
      <c r="A580" s="14"/>
      <c r="C580" s="78"/>
      <c r="D580" s="20"/>
    </row>
    <row r="581" spans="1:4" ht="12.75">
      <c r="A581" s="14"/>
      <c r="C581" s="78"/>
      <c r="D581" s="20"/>
    </row>
    <row r="582" spans="1:4" ht="12.75">
      <c r="A582" s="14"/>
      <c r="C582" s="78"/>
      <c r="D582" s="20"/>
    </row>
    <row r="583" spans="1:4" ht="12.75">
      <c r="A583" s="14"/>
      <c r="C583" s="78"/>
      <c r="D583" s="20"/>
    </row>
    <row r="584" spans="1:4" ht="12.75">
      <c r="A584" s="14"/>
      <c r="C584" s="78"/>
      <c r="D584" s="20"/>
    </row>
    <row r="585" spans="1:4" ht="12.75">
      <c r="A585" s="14"/>
      <c r="C585" s="78"/>
      <c r="D585" s="20"/>
    </row>
    <row r="586" spans="1:4" ht="12.75">
      <c r="A586" s="14"/>
      <c r="C586" s="78"/>
      <c r="D586" s="20"/>
    </row>
    <row r="587" spans="1:4" ht="12.75">
      <c r="A587" s="14"/>
      <c r="C587" s="78"/>
      <c r="D587" s="20"/>
    </row>
    <row r="588" spans="1:4" ht="12.75">
      <c r="A588" s="14"/>
      <c r="C588" s="78"/>
      <c r="D588" s="20"/>
    </row>
    <row r="589" spans="1:4" ht="12.75">
      <c r="A589" s="14"/>
      <c r="C589" s="78"/>
      <c r="D589" s="20"/>
    </row>
    <row r="590" spans="1:4" ht="12.75">
      <c r="A590" s="14"/>
      <c r="C590" s="78"/>
      <c r="D590" s="20"/>
    </row>
    <row r="591" spans="1:4" ht="12.75">
      <c r="A591" s="14"/>
      <c r="C591" s="78"/>
      <c r="D591" s="20"/>
    </row>
    <row r="592" spans="1:4" ht="12.75">
      <c r="A592" s="14"/>
      <c r="C592" s="78"/>
      <c r="D592" s="20"/>
    </row>
    <row r="593" spans="1:4" ht="12.75">
      <c r="A593" s="14"/>
      <c r="C593" s="78"/>
      <c r="D593" s="20"/>
    </row>
    <row r="594" spans="1:4" ht="12.75">
      <c r="A594" s="14"/>
      <c r="C594" s="78"/>
      <c r="D594" s="20"/>
    </row>
    <row r="595" spans="1:4" ht="12.75">
      <c r="A595" s="14"/>
      <c r="C595" s="78"/>
      <c r="D595" s="20"/>
    </row>
    <row r="596" spans="1:4" ht="12.75">
      <c r="A596" s="14"/>
      <c r="C596" s="78"/>
      <c r="D596" s="20"/>
    </row>
    <row r="597" spans="1:4" ht="12.75">
      <c r="A597" s="14"/>
      <c r="C597" s="78"/>
      <c r="D597" s="20"/>
    </row>
    <row r="598" spans="1:4" ht="12.75">
      <c r="A598" s="14"/>
      <c r="C598" s="78"/>
      <c r="D598" s="20"/>
    </row>
    <row r="599" spans="1:4" ht="12.75">
      <c r="A599" s="14"/>
      <c r="C599" s="78"/>
      <c r="D599" s="20"/>
    </row>
    <row r="600" spans="1:4" ht="12.75">
      <c r="A600" s="14"/>
      <c r="C600" s="78"/>
      <c r="D600" s="20"/>
    </row>
    <row r="601" spans="1:4" ht="12.75">
      <c r="A601" s="14"/>
      <c r="C601" s="78"/>
      <c r="D601" s="20"/>
    </row>
    <row r="602" spans="1:4" ht="12.75">
      <c r="A602" s="14"/>
      <c r="C602" s="78"/>
      <c r="D602" s="20"/>
    </row>
    <row r="603" spans="1:4" ht="12.75">
      <c r="A603" s="14"/>
      <c r="C603" s="78"/>
      <c r="D603" s="20"/>
    </row>
    <row r="604" spans="1:4" ht="12.75">
      <c r="A604" s="14"/>
      <c r="C604" s="78"/>
      <c r="D604" s="20"/>
    </row>
    <row r="605" spans="1:4" ht="12.75">
      <c r="A605" s="14"/>
      <c r="C605" s="78"/>
      <c r="D605" s="20"/>
    </row>
    <row r="606" spans="1:4" ht="12.75">
      <c r="A606" s="14"/>
      <c r="C606" s="78"/>
      <c r="D606" s="20"/>
    </row>
    <row r="607" spans="1:4" ht="12.75">
      <c r="A607" s="14"/>
      <c r="C607" s="78"/>
      <c r="D607" s="20"/>
    </row>
    <row r="608" spans="1:4" ht="12.75">
      <c r="A608" s="14"/>
      <c r="C608" s="78"/>
      <c r="D608" s="20"/>
    </row>
    <row r="609" spans="1:4" ht="12.75">
      <c r="A609" s="14"/>
      <c r="C609" s="78"/>
      <c r="D609" s="20"/>
    </row>
    <row r="610" spans="1:4" ht="12.75">
      <c r="A610" s="14"/>
      <c r="C610" s="78"/>
      <c r="D610" s="20"/>
    </row>
    <row r="611" spans="1:4" ht="12.75">
      <c r="A611" s="14"/>
      <c r="C611" s="78"/>
      <c r="D611" s="20"/>
    </row>
    <row r="612" spans="1:4" ht="12.75">
      <c r="A612" s="14"/>
      <c r="C612" s="78"/>
      <c r="D612" s="20"/>
    </row>
    <row r="613" spans="1:4" ht="12.75">
      <c r="A613" s="14"/>
      <c r="C613" s="78"/>
      <c r="D613" s="20"/>
    </row>
    <row r="614" spans="1:4" ht="12.75">
      <c r="A614" s="14"/>
      <c r="C614" s="78"/>
      <c r="D614" s="20"/>
    </row>
    <row r="615" spans="1:4" ht="12.75">
      <c r="A615" s="14"/>
      <c r="C615" s="78"/>
      <c r="D615" s="20"/>
    </row>
    <row r="616" spans="1:4" ht="12.75">
      <c r="A616" s="14"/>
      <c r="C616" s="78"/>
      <c r="D616" s="20"/>
    </row>
    <row r="617" spans="1:4" ht="12.75">
      <c r="A617" s="14"/>
      <c r="C617" s="78"/>
      <c r="D617" s="20"/>
    </row>
    <row r="618" spans="1:4" ht="12.75">
      <c r="A618" s="14"/>
      <c r="C618" s="78"/>
      <c r="D618" s="20"/>
    </row>
    <row r="619" spans="1:4" ht="12.75">
      <c r="A619" s="14"/>
      <c r="C619" s="78"/>
      <c r="D619" s="20"/>
    </row>
    <row r="620" spans="1:4" ht="12.75">
      <c r="A620" s="14"/>
      <c r="C620" s="78"/>
      <c r="D620" s="20"/>
    </row>
    <row r="621" spans="1:4" ht="12.75">
      <c r="A621" s="14"/>
      <c r="C621" s="78"/>
      <c r="D621" s="20"/>
    </row>
    <row r="622" spans="1:4" ht="12.75">
      <c r="A622" s="14"/>
      <c r="C622" s="78"/>
      <c r="D622" s="20"/>
    </row>
    <row r="623" spans="1:4" ht="12.75">
      <c r="A623" s="14"/>
      <c r="C623" s="78"/>
      <c r="D623" s="20"/>
    </row>
    <row r="624" spans="1:4" ht="12.75">
      <c r="A624" s="14"/>
      <c r="C624" s="78"/>
      <c r="D624" s="20"/>
    </row>
    <row r="625" spans="1:4" ht="12.75">
      <c r="A625" s="14"/>
      <c r="C625" s="78"/>
      <c r="D625" s="20"/>
    </row>
    <row r="626" spans="1:4" ht="12.75">
      <c r="A626" s="14"/>
      <c r="C626" s="78"/>
      <c r="D626" s="20"/>
    </row>
    <row r="627" spans="1:4" ht="12.75">
      <c r="A627" s="14"/>
      <c r="C627" s="78"/>
      <c r="D627" s="20"/>
    </row>
    <row r="628" spans="1:4" ht="12.75">
      <c r="A628" s="14"/>
      <c r="C628" s="78"/>
      <c r="D628" s="20"/>
    </row>
    <row r="629" spans="1:4" ht="12.75">
      <c r="A629" s="14"/>
      <c r="C629" s="78"/>
      <c r="D629" s="20"/>
    </row>
    <row r="630" spans="1:4" ht="12.75">
      <c r="A630" s="14"/>
      <c r="C630" s="78"/>
      <c r="D630" s="20"/>
    </row>
    <row r="631" spans="1:4" ht="12.75">
      <c r="A631" s="14"/>
      <c r="C631" s="78"/>
      <c r="D631" s="20"/>
    </row>
    <row r="632" spans="1:4" ht="12.75">
      <c r="A632" s="14"/>
      <c r="C632" s="78"/>
      <c r="D632" s="20"/>
    </row>
    <row r="633" spans="1:4" ht="12.75">
      <c r="A633" s="14"/>
      <c r="C633" s="78"/>
      <c r="D633" s="20"/>
    </row>
    <row r="634" spans="1:4" ht="12.75">
      <c r="A634" s="14"/>
      <c r="C634" s="78"/>
      <c r="D634" s="20"/>
    </row>
    <row r="635" spans="1:4" ht="12.75">
      <c r="A635" s="14"/>
      <c r="C635" s="78"/>
      <c r="D635" s="20"/>
    </row>
    <row r="636" spans="1:4" ht="12.75">
      <c r="A636" s="14"/>
      <c r="C636" s="78"/>
      <c r="D636" s="20"/>
    </row>
    <row r="637" spans="1:4" ht="12.75">
      <c r="A637" s="14"/>
      <c r="C637" s="78"/>
      <c r="D637" s="20"/>
    </row>
    <row r="638" spans="1:4" ht="12.75">
      <c r="A638" s="14"/>
      <c r="C638" s="78"/>
      <c r="D638" s="20"/>
    </row>
    <row r="639" spans="1:4" ht="12.75">
      <c r="A639" s="14"/>
      <c r="C639" s="78"/>
      <c r="D639" s="20"/>
    </row>
    <row r="640" spans="1:4" ht="12.75">
      <c r="A640" s="14"/>
      <c r="C640" s="78"/>
      <c r="D640" s="20"/>
    </row>
    <row r="641" spans="1:4" ht="12.75">
      <c r="A641" s="14"/>
      <c r="C641" s="78"/>
      <c r="D641" s="20"/>
    </row>
    <row r="642" spans="1:4" ht="12.75">
      <c r="A642" s="14"/>
      <c r="C642" s="78"/>
      <c r="D642" s="20"/>
    </row>
    <row r="643" spans="1:4" ht="12.75">
      <c r="A643" s="14"/>
      <c r="C643" s="78"/>
      <c r="D643" s="20"/>
    </row>
    <row r="644" spans="1:4" ht="12.75">
      <c r="A644" s="14"/>
      <c r="C644" s="78"/>
      <c r="D644" s="20"/>
    </row>
    <row r="645" spans="1:4" ht="12.75">
      <c r="A645" s="14"/>
      <c r="C645" s="78"/>
      <c r="D645" s="20"/>
    </row>
    <row r="646" spans="1:4" ht="12.75">
      <c r="A646" s="14"/>
      <c r="C646" s="78"/>
      <c r="D646" s="20"/>
    </row>
    <row r="647" spans="1:4" ht="12.75">
      <c r="A647" s="14"/>
      <c r="C647" s="78"/>
      <c r="D647" s="20"/>
    </row>
    <row r="648" spans="1:4" ht="12.75">
      <c r="A648" s="14"/>
      <c r="C648" s="78"/>
      <c r="D648" s="20"/>
    </row>
    <row r="649" spans="1:4" ht="12.75">
      <c r="A649" s="14"/>
      <c r="C649" s="78"/>
      <c r="D649" s="20"/>
    </row>
    <row r="650" spans="1:4" ht="12.75">
      <c r="A650" s="14"/>
      <c r="C650" s="78"/>
      <c r="D650" s="20"/>
    </row>
    <row r="651" spans="1:4" ht="12.75">
      <c r="A651" s="14"/>
      <c r="C651" s="78"/>
      <c r="D651" s="20"/>
    </row>
    <row r="652" spans="1:4" ht="12.75">
      <c r="A652" s="14"/>
      <c r="C652" s="78"/>
      <c r="D652" s="20"/>
    </row>
    <row r="653" spans="1:4" ht="12.75">
      <c r="A653" s="14"/>
      <c r="C653" s="78"/>
      <c r="D653" s="20"/>
    </row>
    <row r="654" spans="1:4" ht="12.75">
      <c r="A654" s="14"/>
      <c r="C654" s="78"/>
      <c r="D654" s="20"/>
    </row>
    <row r="655" spans="1:4" ht="12.75">
      <c r="A655" s="14"/>
      <c r="C655" s="78"/>
      <c r="D655" s="20"/>
    </row>
    <row r="656" spans="1:4" ht="12.75">
      <c r="A656" s="14"/>
      <c r="C656" s="78"/>
      <c r="D656" s="20"/>
    </row>
    <row r="657" spans="1:4" ht="12.75">
      <c r="A657" s="14"/>
      <c r="C657" s="78"/>
      <c r="D657" s="20"/>
    </row>
    <row r="658" spans="1:4" ht="12.75">
      <c r="A658" s="14"/>
      <c r="C658" s="78"/>
      <c r="D658" s="20"/>
    </row>
    <row r="659" spans="1:4" ht="12.75">
      <c r="A659" s="14"/>
      <c r="C659" s="78"/>
      <c r="D659" s="20"/>
    </row>
    <row r="660" spans="1:4" ht="12.75">
      <c r="A660" s="14"/>
      <c r="C660" s="78"/>
      <c r="D660" s="20"/>
    </row>
    <row r="661" spans="1:4" ht="12.75">
      <c r="A661" s="14"/>
      <c r="C661" s="78"/>
      <c r="D661" s="20"/>
    </row>
    <row r="662" spans="1:4" ht="12.75">
      <c r="A662" s="14"/>
      <c r="C662" s="78"/>
      <c r="D662" s="20"/>
    </row>
    <row r="663" spans="1:4" ht="12.75">
      <c r="A663" s="14"/>
      <c r="C663" s="78"/>
      <c r="D663" s="20"/>
    </row>
    <row r="664" spans="1:4" ht="12.75">
      <c r="A664" s="14"/>
      <c r="C664" s="78"/>
      <c r="D664" s="20"/>
    </row>
    <row r="665" spans="1:4" ht="12.75">
      <c r="A665" s="14"/>
      <c r="C665" s="78"/>
      <c r="D665" s="20"/>
    </row>
    <row r="666" spans="1:4" ht="12.75">
      <c r="A666" s="14"/>
      <c r="C666" s="78"/>
      <c r="D666" s="20"/>
    </row>
    <row r="667" spans="1:4" ht="12.75">
      <c r="A667" s="14"/>
      <c r="C667" s="78"/>
      <c r="D667" s="20"/>
    </row>
    <row r="668" spans="1:4" ht="12.75">
      <c r="A668" s="14"/>
      <c r="C668" s="78"/>
      <c r="D668" s="20"/>
    </row>
    <row r="669" spans="1:4" ht="12.75">
      <c r="A669" s="14"/>
      <c r="C669" s="78"/>
      <c r="D669" s="20"/>
    </row>
    <row r="670" spans="1:4" ht="12.75">
      <c r="A670" s="14"/>
      <c r="C670" s="78"/>
      <c r="D670" s="20"/>
    </row>
    <row r="671" spans="1:4" ht="12.75">
      <c r="A671" s="14"/>
      <c r="C671" s="78"/>
      <c r="D671" s="20"/>
    </row>
    <row r="672" spans="1:4" ht="12.75">
      <c r="A672" s="14"/>
      <c r="C672" s="78"/>
      <c r="D672" s="20"/>
    </row>
    <row r="673" spans="1:4" ht="12.75">
      <c r="A673" s="14"/>
      <c r="C673" s="78"/>
      <c r="D673" s="20"/>
    </row>
    <row r="674" spans="1:4" ht="12.75">
      <c r="A674" s="14"/>
      <c r="C674" s="78"/>
      <c r="D674" s="20"/>
    </row>
    <row r="675" spans="1:4" ht="12.75">
      <c r="A675" s="14"/>
      <c r="C675" s="78"/>
      <c r="D675" s="20"/>
    </row>
    <row r="676" spans="1:4" ht="12.75">
      <c r="A676" s="14"/>
      <c r="C676" s="78"/>
      <c r="D676" s="20"/>
    </row>
    <row r="677" spans="1:4" ht="12.75">
      <c r="A677" s="14"/>
      <c r="C677" s="78"/>
      <c r="D677" s="20"/>
    </row>
    <row r="678" spans="1:4" ht="12.75">
      <c r="A678" s="14"/>
      <c r="C678" s="78"/>
      <c r="D678" s="20"/>
    </row>
    <row r="679" spans="1:4" ht="12.75">
      <c r="A679" s="14"/>
      <c r="C679" s="78"/>
      <c r="D679" s="20"/>
    </row>
    <row r="680" spans="1:4" ht="12.75">
      <c r="A680" s="14"/>
      <c r="C680" s="78"/>
      <c r="D680" s="20"/>
    </row>
    <row r="681" spans="1:4" ht="12.75">
      <c r="A681" s="14"/>
      <c r="C681" s="78"/>
      <c r="D681" s="20"/>
    </row>
    <row r="682" spans="1:4" ht="12.75">
      <c r="A682" s="14"/>
      <c r="C682" s="78"/>
      <c r="D682" s="20"/>
    </row>
    <row r="683" spans="1:4" ht="12.75">
      <c r="A683" s="14"/>
      <c r="C683" s="78"/>
      <c r="D683" s="20"/>
    </row>
    <row r="684" spans="1:4" ht="12.75">
      <c r="A684" s="14"/>
      <c r="C684" s="78"/>
      <c r="D684" s="20"/>
    </row>
    <row r="685" spans="1:4" ht="12.75">
      <c r="A685" s="14"/>
      <c r="C685" s="78"/>
      <c r="D685" s="20"/>
    </row>
    <row r="686" spans="1:4" ht="12.75">
      <c r="A686" s="14"/>
      <c r="C686" s="78"/>
      <c r="D686" s="20"/>
    </row>
    <row r="687" spans="1:4" ht="12.75">
      <c r="A687" s="14"/>
      <c r="C687" s="78"/>
      <c r="D687" s="20"/>
    </row>
    <row r="688" spans="1:4" ht="12.75">
      <c r="A688" s="14"/>
      <c r="C688" s="78"/>
      <c r="D688" s="20"/>
    </row>
    <row r="689" spans="1:4" ht="12.75">
      <c r="A689" s="14"/>
      <c r="C689" s="78"/>
      <c r="D689" s="20"/>
    </row>
    <row r="690" spans="1:4" ht="12.75">
      <c r="A690" s="14"/>
      <c r="C690" s="78"/>
      <c r="D690" s="20"/>
    </row>
    <row r="691" spans="1:4" ht="12.75">
      <c r="A691" s="14"/>
      <c r="C691" s="78"/>
      <c r="D691" s="20"/>
    </row>
    <row r="692" spans="1:4" ht="12.75">
      <c r="A692" s="14"/>
      <c r="C692" s="78"/>
      <c r="D692" s="20"/>
    </row>
    <row r="693" spans="1:4" ht="12.75">
      <c r="A693" s="14"/>
      <c r="C693" s="78"/>
      <c r="D693" s="20"/>
    </row>
    <row r="694" spans="1:4" ht="12.75">
      <c r="A694" s="14"/>
      <c r="C694" s="78"/>
      <c r="D694" s="20"/>
    </row>
    <row r="695" spans="1:4" ht="12.75">
      <c r="A695" s="14"/>
      <c r="C695" s="78"/>
      <c r="D695" s="20"/>
    </row>
    <row r="696" spans="1:4" ht="12.75">
      <c r="A696" s="14"/>
      <c r="C696" s="78"/>
      <c r="D696" s="20"/>
    </row>
    <row r="697" spans="1:4" ht="12.75">
      <c r="A697" s="14"/>
      <c r="C697" s="78"/>
      <c r="D697" s="20"/>
    </row>
    <row r="698" spans="1:4" ht="12.75">
      <c r="A698" s="14"/>
      <c r="C698" s="78"/>
      <c r="D698" s="20"/>
    </row>
    <row r="699" spans="1:4" ht="12.75">
      <c r="A699" s="14"/>
      <c r="C699" s="78"/>
      <c r="D699" s="20"/>
    </row>
    <row r="700" spans="1:4" ht="12.75">
      <c r="A700" s="14"/>
      <c r="C700" s="78"/>
      <c r="D700" s="20"/>
    </row>
    <row r="701" spans="1:4" ht="12.75">
      <c r="A701" s="14"/>
      <c r="C701" s="78"/>
      <c r="D701" s="20"/>
    </row>
    <row r="702" spans="1:4" ht="12.75">
      <c r="A702" s="14"/>
      <c r="C702" s="78"/>
      <c r="D702" s="20"/>
    </row>
    <row r="703" spans="1:4" ht="12.75">
      <c r="A703" s="14"/>
      <c r="C703" s="78"/>
      <c r="D703" s="20"/>
    </row>
    <row r="704" spans="1:4" ht="12.75">
      <c r="A704" s="14"/>
      <c r="C704" s="78"/>
      <c r="D704" s="20"/>
    </row>
    <row r="705" spans="1:4" ht="12.75">
      <c r="A705" s="14"/>
      <c r="C705" s="78"/>
      <c r="D705" s="20"/>
    </row>
    <row r="706" spans="1:4" ht="12.75">
      <c r="A706" s="14"/>
      <c r="C706" s="78"/>
      <c r="D706" s="20"/>
    </row>
    <row r="707" spans="1:4" ht="12.75">
      <c r="A707" s="14"/>
      <c r="C707" s="78"/>
      <c r="D707" s="20"/>
    </row>
    <row r="708" spans="1:4" ht="12.75">
      <c r="A708" s="14"/>
      <c r="C708" s="78"/>
      <c r="D708" s="20"/>
    </row>
    <row r="709" spans="1:4" ht="12.75">
      <c r="A709" s="14"/>
      <c r="C709" s="78"/>
      <c r="D709" s="20"/>
    </row>
    <row r="710" spans="1:4" ht="12.75">
      <c r="A710" s="14"/>
      <c r="C710" s="78"/>
      <c r="D710" s="20"/>
    </row>
    <row r="711" spans="1:4" ht="12.75">
      <c r="A711" s="14"/>
      <c r="C711" s="78"/>
      <c r="D711" s="20"/>
    </row>
    <row r="712" spans="1:4" ht="12.75">
      <c r="A712" s="14"/>
      <c r="C712" s="78"/>
      <c r="D712" s="20"/>
    </row>
    <row r="713" spans="1:4" ht="12.75">
      <c r="A713" s="14"/>
      <c r="C713" s="78"/>
      <c r="D713" s="20"/>
    </row>
    <row r="714" spans="1:4" ht="12.75">
      <c r="A714" s="14"/>
      <c r="C714" s="78"/>
      <c r="D714" s="20"/>
    </row>
    <row r="715" spans="1:4" ht="12.75">
      <c r="A715" s="14"/>
      <c r="C715" s="78"/>
      <c r="D715" s="20"/>
    </row>
    <row r="716" spans="1:4" ht="12.75">
      <c r="A716" s="14"/>
      <c r="C716" s="78"/>
      <c r="D716" s="20"/>
    </row>
    <row r="717" spans="1:4" ht="12.75">
      <c r="A717" s="14"/>
      <c r="C717" s="78"/>
      <c r="D717" s="20"/>
    </row>
    <row r="718" spans="1:4" ht="12.75">
      <c r="A718" s="14"/>
      <c r="C718" s="78"/>
      <c r="D718" s="20"/>
    </row>
    <row r="719" spans="1:4" ht="12.75">
      <c r="A719" s="14"/>
      <c r="C719" s="78"/>
      <c r="D719" s="20"/>
    </row>
    <row r="720" spans="1:4" ht="12.75">
      <c r="A720" s="14"/>
      <c r="C720" s="78"/>
      <c r="D720" s="20"/>
    </row>
    <row r="721" spans="1:4" ht="12.75">
      <c r="A721" s="14"/>
      <c r="C721" s="78"/>
      <c r="D721" s="20"/>
    </row>
    <row r="722" spans="1:4" ht="12.75">
      <c r="A722" s="14"/>
      <c r="C722" s="78"/>
      <c r="D722" s="20"/>
    </row>
    <row r="723" spans="1:4" ht="12.75">
      <c r="A723" s="14"/>
      <c r="C723" s="78"/>
      <c r="D723" s="20"/>
    </row>
    <row r="724" spans="1:4" ht="12.75">
      <c r="A724" s="14"/>
      <c r="C724" s="78"/>
      <c r="D724" s="20"/>
    </row>
    <row r="725" spans="1:4" ht="12.75">
      <c r="A725" s="14"/>
      <c r="C725" s="78"/>
      <c r="D725" s="20"/>
    </row>
    <row r="726" spans="1:4" ht="12.75">
      <c r="A726" s="14"/>
      <c r="C726" s="78"/>
      <c r="D726" s="20"/>
    </row>
    <row r="727" spans="1:4" ht="12.75">
      <c r="A727" s="14"/>
      <c r="C727" s="78"/>
      <c r="D727" s="20"/>
    </row>
    <row r="728" spans="1:4" ht="12.75">
      <c r="A728" s="14"/>
      <c r="C728" s="78"/>
      <c r="D728" s="20"/>
    </row>
    <row r="729" spans="1:4" ht="12.75">
      <c r="A729" s="14"/>
      <c r="C729" s="78"/>
      <c r="D729" s="20"/>
    </row>
    <row r="730" spans="1:4" ht="12.75">
      <c r="A730" s="14"/>
      <c r="C730" s="78"/>
      <c r="D730" s="20"/>
    </row>
    <row r="731" spans="1:4" ht="12.75">
      <c r="A731" s="14"/>
      <c r="C731" s="78"/>
      <c r="D731" s="20"/>
    </row>
    <row r="732" spans="1:4" ht="12.75">
      <c r="A732" s="14"/>
      <c r="C732" s="78"/>
      <c r="D732" s="20"/>
    </row>
    <row r="733" spans="1:4" ht="12.75">
      <c r="A733" s="14"/>
      <c r="C733" s="78"/>
      <c r="D733" s="20"/>
    </row>
    <row r="734" spans="1:4" ht="12.75">
      <c r="A734" s="14"/>
      <c r="C734" s="78"/>
      <c r="D734" s="20"/>
    </row>
    <row r="735" spans="1:4" ht="12.75">
      <c r="A735" s="14"/>
      <c r="C735" s="78"/>
      <c r="D735" s="20"/>
    </row>
    <row r="736" spans="1:4" ht="12.75">
      <c r="A736" s="14"/>
      <c r="C736" s="78"/>
      <c r="D736" s="20"/>
    </row>
    <row r="737" spans="1:4" ht="12.75">
      <c r="A737" s="14"/>
      <c r="C737" s="78"/>
      <c r="D737" s="20"/>
    </row>
    <row r="738" spans="1:4" ht="12.75">
      <c r="A738" s="14"/>
      <c r="C738" s="78"/>
      <c r="D738" s="20"/>
    </row>
    <row r="739" spans="1:4" ht="12.75">
      <c r="A739" s="14"/>
      <c r="C739" s="78"/>
      <c r="D739" s="20"/>
    </row>
    <row r="740" spans="1:4" ht="12.75">
      <c r="A740" s="14"/>
      <c r="C740" s="78"/>
      <c r="D740" s="20"/>
    </row>
    <row r="741" spans="1:4" ht="12.75">
      <c r="A741" s="14"/>
      <c r="C741" s="78"/>
      <c r="D741" s="20"/>
    </row>
    <row r="742" spans="1:4" ht="12.75">
      <c r="A742" s="14"/>
      <c r="C742" s="78"/>
      <c r="D742" s="20"/>
    </row>
    <row r="743" spans="1:4" ht="12.75">
      <c r="A743" s="14"/>
      <c r="C743" s="78"/>
      <c r="D743" s="20"/>
    </row>
    <row r="744" spans="1:4" ht="12.75">
      <c r="A744" s="14"/>
      <c r="C744" s="78"/>
      <c r="D744" s="20"/>
    </row>
    <row r="745" spans="1:4" ht="12.75">
      <c r="A745" s="14"/>
      <c r="C745" s="78"/>
      <c r="D745" s="20"/>
    </row>
    <row r="746" spans="1:4" ht="12.75">
      <c r="A746" s="14"/>
      <c r="C746" s="78"/>
      <c r="D746" s="20"/>
    </row>
    <row r="747" spans="1:4" ht="12.75">
      <c r="A747" s="14"/>
      <c r="C747" s="78"/>
      <c r="D747" s="20"/>
    </row>
    <row r="748" spans="1:4" ht="12.75">
      <c r="A748" s="14"/>
      <c r="C748" s="78"/>
      <c r="D748" s="20"/>
    </row>
    <row r="749" spans="1:4" ht="12.75">
      <c r="A749" s="14"/>
      <c r="C749" s="78"/>
      <c r="D749" s="20"/>
    </row>
    <row r="750" spans="1:4" ht="12.75">
      <c r="A750" s="14"/>
      <c r="C750" s="78"/>
      <c r="D750" s="20"/>
    </row>
    <row r="751" spans="1:4" ht="12.75">
      <c r="A751" s="14"/>
      <c r="C751" s="78"/>
      <c r="D751" s="20"/>
    </row>
    <row r="752" spans="1:4" ht="12.75">
      <c r="A752" s="14"/>
      <c r="C752" s="78"/>
      <c r="D752" s="20"/>
    </row>
    <row r="753" spans="1:4" ht="12.75">
      <c r="A753" s="14"/>
      <c r="C753" s="78"/>
      <c r="D753" s="20"/>
    </row>
    <row r="754" spans="1:4" ht="12.75">
      <c r="A754" s="14"/>
      <c r="C754" s="78"/>
      <c r="D754" s="20"/>
    </row>
    <row r="755" spans="1:4" ht="12.75">
      <c r="A755" s="14"/>
      <c r="C755" s="78"/>
      <c r="D755" s="20"/>
    </row>
    <row r="756" spans="1:4" ht="12.75">
      <c r="A756" s="14"/>
      <c r="C756" s="78"/>
      <c r="D756" s="20"/>
    </row>
    <row r="757" spans="1:4" ht="12.75">
      <c r="A757" s="14"/>
      <c r="C757" s="78"/>
      <c r="D757" s="20"/>
    </row>
    <row r="758" spans="1:4" ht="12.75">
      <c r="A758" s="14"/>
      <c r="C758" s="78"/>
      <c r="D758" s="20"/>
    </row>
    <row r="759" spans="1:4" ht="12.75">
      <c r="A759" s="14"/>
      <c r="C759" s="78"/>
      <c r="D759" s="20"/>
    </row>
    <row r="760" spans="1:4" ht="12.75">
      <c r="A760" s="14"/>
      <c r="C760" s="78"/>
      <c r="D760" s="20"/>
    </row>
    <row r="761" spans="1:4" ht="12.75">
      <c r="A761" s="14"/>
      <c r="C761" s="78"/>
      <c r="D761" s="20"/>
    </row>
    <row r="762" spans="1:4" ht="12.75">
      <c r="A762" s="14"/>
      <c r="C762" s="78"/>
      <c r="D762" s="20"/>
    </row>
    <row r="763" spans="1:4" ht="12.75">
      <c r="A763" s="14"/>
      <c r="C763" s="78"/>
      <c r="D763" s="20"/>
    </row>
    <row r="764" spans="1:4" ht="12.75">
      <c r="A764" s="14"/>
      <c r="C764" s="78"/>
      <c r="D764" s="20"/>
    </row>
    <row r="765" spans="1:4" ht="12.75">
      <c r="A765" s="14"/>
      <c r="C765" s="78"/>
      <c r="D765" s="20"/>
    </row>
    <row r="766" spans="1:4" ht="12.75">
      <c r="A766" s="14"/>
      <c r="C766" s="78"/>
      <c r="D766" s="20"/>
    </row>
    <row r="767" spans="1:4" ht="12.75">
      <c r="A767" s="14"/>
      <c r="C767" s="78"/>
      <c r="D767" s="20"/>
    </row>
    <row r="768" spans="1:4" ht="12.75">
      <c r="A768" s="14"/>
      <c r="C768" s="78"/>
      <c r="D768" s="20"/>
    </row>
    <row r="769" spans="1:4" ht="12.75">
      <c r="A769" s="14"/>
      <c r="C769" s="78"/>
      <c r="D769" s="20"/>
    </row>
    <row r="770" spans="1:4" ht="12.75">
      <c r="A770" s="14"/>
      <c r="C770" s="78"/>
      <c r="D770" s="20"/>
    </row>
    <row r="771" spans="1:4" ht="12.75">
      <c r="A771" s="14"/>
      <c r="C771" s="78"/>
      <c r="D771" s="20"/>
    </row>
    <row r="772" spans="1:4" ht="12.75">
      <c r="A772" s="14"/>
      <c r="C772" s="78"/>
      <c r="D772" s="20"/>
    </row>
    <row r="773" spans="1:4" ht="12.75">
      <c r="A773" s="14"/>
      <c r="C773" s="78"/>
      <c r="D773" s="20"/>
    </row>
    <row r="774" spans="1:4" ht="12.75">
      <c r="A774" s="14"/>
      <c r="C774" s="78"/>
      <c r="D774" s="20"/>
    </row>
    <row r="775" spans="1:4" ht="12.75">
      <c r="A775" s="14"/>
      <c r="C775" s="78"/>
      <c r="D775" s="20"/>
    </row>
    <row r="776" spans="1:4" ht="12.75">
      <c r="A776" s="14"/>
      <c r="C776" s="78"/>
      <c r="D776" s="20"/>
    </row>
    <row r="777" spans="1:4" ht="12.75">
      <c r="A777" s="14"/>
      <c r="C777" s="78"/>
      <c r="D777" s="20"/>
    </row>
    <row r="778" spans="1:4" ht="12.75">
      <c r="A778" s="14"/>
      <c r="C778" s="78"/>
      <c r="D778" s="20"/>
    </row>
    <row r="779" spans="1:4" ht="12.75">
      <c r="A779" s="14"/>
      <c r="C779" s="78"/>
      <c r="D779" s="20"/>
    </row>
    <row r="780" spans="1:4" ht="12.75">
      <c r="A780" s="14"/>
      <c r="C780" s="78"/>
      <c r="D780" s="20"/>
    </row>
    <row r="781" spans="1:4" ht="12.75">
      <c r="A781" s="14"/>
      <c r="C781" s="78"/>
      <c r="D781" s="20"/>
    </row>
    <row r="782" spans="1:4" ht="12.75">
      <c r="A782" s="14"/>
      <c r="C782" s="78"/>
      <c r="D782" s="20"/>
    </row>
    <row r="783" spans="1:4" ht="12.75">
      <c r="A783" s="14"/>
      <c r="C783" s="78"/>
      <c r="D783" s="20"/>
    </row>
    <row r="784" spans="1:4" ht="12.75">
      <c r="A784" s="14"/>
      <c r="C784" s="78"/>
      <c r="D784" s="20"/>
    </row>
    <row r="785" spans="1:4" ht="12.75">
      <c r="A785" s="14"/>
      <c r="C785" s="78"/>
      <c r="D785" s="20"/>
    </row>
    <row r="786" spans="1:4" ht="12.75">
      <c r="A786" s="14"/>
      <c r="C786" s="78"/>
      <c r="D786" s="20"/>
    </row>
    <row r="787" spans="1:4" ht="12.75">
      <c r="A787" s="14"/>
      <c r="C787" s="78"/>
      <c r="D787" s="20"/>
    </row>
    <row r="788" spans="1:4" ht="12.75">
      <c r="A788" s="14"/>
      <c r="C788" s="78"/>
      <c r="D788" s="20"/>
    </row>
    <row r="789" spans="1:4" ht="12.75">
      <c r="A789" s="14"/>
      <c r="C789" s="78"/>
      <c r="D789" s="20"/>
    </row>
    <row r="790" spans="1:4" ht="12.75">
      <c r="A790" s="14"/>
      <c r="C790" s="78"/>
      <c r="D790" s="20"/>
    </row>
    <row r="791" spans="1:4" ht="12.75">
      <c r="A791" s="14"/>
      <c r="C791" s="78"/>
      <c r="D791" s="20"/>
    </row>
    <row r="792" spans="1:4" ht="12.75">
      <c r="A792" s="14"/>
      <c r="C792" s="78"/>
      <c r="D792" s="20"/>
    </row>
    <row r="793" spans="1:4" ht="12.75">
      <c r="A793" s="14"/>
      <c r="C793" s="78"/>
      <c r="D793" s="20"/>
    </row>
    <row r="794" spans="1:4" ht="12.75">
      <c r="A794" s="14"/>
      <c r="C794" s="78"/>
      <c r="D794" s="20"/>
    </row>
    <row r="795" spans="1:4" ht="12.75">
      <c r="A795" s="14"/>
      <c r="C795" s="78"/>
      <c r="D795" s="20"/>
    </row>
    <row r="796" spans="1:4" ht="12.75">
      <c r="A796" s="14"/>
      <c r="C796" s="78"/>
      <c r="D796" s="20"/>
    </row>
    <row r="797" spans="1:4" ht="12.75">
      <c r="A797" s="14"/>
      <c r="C797" s="78"/>
      <c r="D797" s="20"/>
    </row>
    <row r="798" spans="1:4" ht="12.75">
      <c r="A798" s="14"/>
      <c r="C798" s="78"/>
      <c r="D798" s="20"/>
    </row>
    <row r="799" spans="1:4" ht="12.75">
      <c r="A799" s="14"/>
      <c r="C799" s="78"/>
      <c r="D799" s="20"/>
    </row>
    <row r="800" spans="1:4" ht="12.75">
      <c r="A800" s="14"/>
      <c r="C800" s="78"/>
      <c r="D800" s="20"/>
    </row>
    <row r="801" spans="1:4" ht="12.75">
      <c r="A801" s="14"/>
      <c r="C801" s="78"/>
      <c r="D801" s="20"/>
    </row>
    <row r="802" spans="1:4" ht="12.75">
      <c r="A802" s="14"/>
      <c r="C802" s="78"/>
      <c r="D802" s="20"/>
    </row>
    <row r="803" spans="1:4" ht="12.75">
      <c r="A803" s="14"/>
      <c r="C803" s="78"/>
      <c r="D803" s="20"/>
    </row>
    <row r="804" spans="1:4" ht="12.75">
      <c r="A804" s="14"/>
      <c r="C804" s="78"/>
      <c r="D804" s="20"/>
    </row>
    <row r="805" spans="1:4" ht="12.75">
      <c r="A805" s="14"/>
      <c r="C805" s="78"/>
      <c r="D805" s="20"/>
    </row>
    <row r="806" spans="1:4" ht="12.75">
      <c r="A806" s="14"/>
      <c r="C806" s="78"/>
      <c r="D806" s="20"/>
    </row>
    <row r="807" spans="1:4" ht="12.75">
      <c r="A807" s="14"/>
      <c r="C807" s="78"/>
      <c r="D807" s="20"/>
    </row>
    <row r="808" spans="1:4" ht="12.75">
      <c r="A808" s="14"/>
      <c r="C808" s="78"/>
      <c r="D808" s="20"/>
    </row>
    <row r="809" spans="1:4" ht="12.75">
      <c r="A809" s="14"/>
      <c r="C809" s="78"/>
      <c r="D809" s="20"/>
    </row>
    <row r="810" spans="1:4" ht="12.75">
      <c r="A810" s="14"/>
      <c r="C810" s="78"/>
      <c r="D810" s="20"/>
    </row>
    <row r="811" spans="1:4" ht="12.75">
      <c r="A811" s="14"/>
      <c r="C811" s="78"/>
      <c r="D811" s="20"/>
    </row>
    <row r="812" spans="1:4" ht="12.75">
      <c r="A812" s="14"/>
      <c r="C812" s="78"/>
      <c r="D812" s="20"/>
    </row>
    <row r="813" spans="1:4" ht="12.75">
      <c r="A813" s="14"/>
      <c r="C813" s="78"/>
      <c r="D813" s="20"/>
    </row>
    <row r="814" spans="1:4" ht="12.75">
      <c r="A814" s="14"/>
      <c r="C814" s="78"/>
      <c r="D814" s="20"/>
    </row>
    <row r="815" spans="1:4" ht="12.75">
      <c r="A815" s="14"/>
      <c r="C815" s="78"/>
      <c r="D815" s="20"/>
    </row>
    <row r="816" spans="1:4" ht="12.75">
      <c r="A816" s="14"/>
      <c r="C816" s="78"/>
      <c r="D816" s="20"/>
    </row>
    <row r="817" spans="1:4" ht="12.75">
      <c r="A817" s="14"/>
      <c r="C817" s="78"/>
      <c r="D817" s="20"/>
    </row>
    <row r="818" spans="1:4" ht="12.75">
      <c r="A818" s="14"/>
      <c r="C818" s="78"/>
      <c r="D818" s="20"/>
    </row>
    <row r="819" spans="1:4" ht="12.75">
      <c r="A819" s="14"/>
      <c r="C819" s="78"/>
      <c r="D819" s="20"/>
    </row>
    <row r="820" spans="1:4" ht="12.75">
      <c r="A820" s="14"/>
      <c r="C820" s="78"/>
      <c r="D820" s="20"/>
    </row>
    <row r="821" spans="1:4" ht="12.75">
      <c r="A821" s="14"/>
      <c r="C821" s="78"/>
      <c r="D821" s="20"/>
    </row>
    <row r="822" spans="1:4" ht="12.75">
      <c r="A822" s="14"/>
      <c r="C822" s="78"/>
      <c r="D822" s="20"/>
    </row>
    <row r="823" spans="1:4" ht="12.75">
      <c r="A823" s="14"/>
      <c r="C823" s="78"/>
      <c r="D823" s="20"/>
    </row>
    <row r="824" spans="1:4" ht="12.75">
      <c r="A824" s="14"/>
      <c r="C824" s="78"/>
      <c r="D824" s="20"/>
    </row>
    <row r="825" spans="1:4" ht="12.75">
      <c r="A825" s="14"/>
      <c r="C825" s="78"/>
      <c r="D825" s="20"/>
    </row>
    <row r="826" spans="1:4" ht="12.75">
      <c r="A826" s="14"/>
      <c r="C826" s="78"/>
      <c r="D826" s="20"/>
    </row>
    <row r="827" spans="1:4" ht="12.75">
      <c r="A827" s="14"/>
      <c r="C827" s="78"/>
      <c r="D827" s="20"/>
    </row>
    <row r="828" spans="1:4" ht="12.75">
      <c r="A828" s="14"/>
      <c r="C828" s="78"/>
      <c r="D828" s="20"/>
    </row>
    <row r="829" spans="1:4" ht="12.75">
      <c r="A829" s="14"/>
      <c r="C829" s="78"/>
      <c r="D829" s="20"/>
    </row>
    <row r="830" spans="1:4" ht="12.75">
      <c r="A830" s="14"/>
      <c r="C830" s="78"/>
      <c r="D830" s="20"/>
    </row>
    <row r="831" spans="1:4" ht="12.75">
      <c r="A831" s="14"/>
      <c r="C831" s="78"/>
      <c r="D831" s="20"/>
    </row>
    <row r="832" spans="1:4" ht="12.75">
      <c r="A832" s="14"/>
      <c r="C832" s="78"/>
      <c r="D832" s="20"/>
    </row>
    <row r="833" spans="1:4" ht="12.75">
      <c r="A833" s="14"/>
      <c r="C833" s="78"/>
      <c r="D833" s="20"/>
    </row>
    <row r="834" spans="1:4" ht="12.75">
      <c r="A834" s="14"/>
      <c r="C834" s="78"/>
      <c r="D834" s="20"/>
    </row>
    <row r="835" spans="1:4" ht="12.75">
      <c r="A835" s="14"/>
      <c r="C835" s="78"/>
      <c r="D835" s="20"/>
    </row>
    <row r="836" spans="1:4" ht="12.75">
      <c r="A836" s="14"/>
      <c r="C836" s="78"/>
      <c r="D836" s="20"/>
    </row>
    <row r="837" spans="1:4" ht="12.75">
      <c r="A837" s="14"/>
      <c r="C837" s="78"/>
      <c r="D837" s="20"/>
    </row>
    <row r="838" spans="1:4" ht="12.75">
      <c r="A838" s="14"/>
      <c r="C838" s="78"/>
      <c r="D838" s="20"/>
    </row>
    <row r="839" spans="1:4" ht="12.75">
      <c r="A839" s="14"/>
      <c r="C839" s="78"/>
      <c r="D839" s="20"/>
    </row>
    <row r="840" spans="1:4" ht="12.75">
      <c r="A840" s="14"/>
      <c r="C840" s="78"/>
      <c r="D840" s="20"/>
    </row>
    <row r="841" spans="1:4" ht="12.75">
      <c r="A841" s="14"/>
      <c r="C841" s="78"/>
      <c r="D841" s="20"/>
    </row>
    <row r="842" spans="1:4" ht="12.75">
      <c r="A842" s="14"/>
      <c r="C842" s="78"/>
      <c r="D842" s="20"/>
    </row>
    <row r="843" spans="1:4" ht="12.75">
      <c r="A843" s="14"/>
      <c r="C843" s="78"/>
      <c r="D843" s="20"/>
    </row>
    <row r="844" spans="1:4" ht="12.75">
      <c r="A844" s="14"/>
      <c r="C844" s="78"/>
      <c r="D844" s="20"/>
    </row>
    <row r="845" spans="1:4" ht="12.75">
      <c r="A845" s="14"/>
      <c r="C845" s="78"/>
      <c r="D845" s="20"/>
    </row>
    <row r="846" spans="1:4" ht="12.75">
      <c r="A846" s="14"/>
      <c r="C846" s="78"/>
      <c r="D846" s="20"/>
    </row>
    <row r="847" spans="1:4" ht="12.75">
      <c r="A847" s="14"/>
      <c r="C847" s="78"/>
      <c r="D847" s="20"/>
    </row>
    <row r="848" spans="1:4" ht="12.75">
      <c r="A848" s="14"/>
      <c r="C848" s="78"/>
      <c r="D848" s="20"/>
    </row>
    <row r="849" spans="1:4" ht="12.75">
      <c r="A849" s="14"/>
      <c r="C849" s="78"/>
      <c r="D849" s="20"/>
    </row>
    <row r="850" spans="1:4" ht="12.75">
      <c r="A850" s="14"/>
      <c r="C850" s="78"/>
      <c r="D850" s="20"/>
    </row>
    <row r="851" spans="1:4" ht="12.75">
      <c r="A851" s="14"/>
      <c r="C851" s="78"/>
      <c r="D851" s="20"/>
    </row>
    <row r="852" spans="1:4" ht="12.75">
      <c r="A852" s="14"/>
      <c r="C852" s="78"/>
      <c r="D852" s="20"/>
    </row>
    <row r="853" spans="1:4" ht="12.75">
      <c r="A853" s="14"/>
      <c r="C853" s="78"/>
      <c r="D853" s="20"/>
    </row>
    <row r="854" spans="1:4" ht="12.75">
      <c r="A854" s="14"/>
      <c r="C854" s="78"/>
      <c r="D854" s="20"/>
    </row>
    <row r="855" spans="1:4" ht="12.75">
      <c r="A855" s="14"/>
      <c r="C855" s="78"/>
      <c r="D855" s="20"/>
    </row>
    <row r="856" spans="1:4" ht="12.75">
      <c r="A856" s="14"/>
      <c r="C856" s="78"/>
      <c r="D856" s="20"/>
    </row>
    <row r="857" spans="1:4" ht="12.75">
      <c r="A857" s="14"/>
      <c r="C857" s="78"/>
      <c r="D857" s="20"/>
    </row>
    <row r="858" spans="1:4" ht="12.75">
      <c r="A858" s="14"/>
      <c r="C858" s="78"/>
      <c r="D858" s="20"/>
    </row>
    <row r="859" spans="1:4" ht="12.75">
      <c r="A859" s="14"/>
      <c r="C859" s="78"/>
      <c r="D859" s="20"/>
    </row>
    <row r="860" spans="1:4" ht="12.75">
      <c r="A860" s="14"/>
      <c r="C860" s="78"/>
      <c r="D860" s="20"/>
    </row>
    <row r="861" spans="1:4" ht="12.75">
      <c r="A861" s="14"/>
      <c r="C861" s="78"/>
      <c r="D861" s="20"/>
    </row>
    <row r="862" spans="1:4" ht="12.75">
      <c r="A862" s="14"/>
      <c r="C862" s="78"/>
      <c r="D862" s="20"/>
    </row>
    <row r="863" spans="1:4" ht="12.75">
      <c r="A863" s="14"/>
      <c r="C863" s="78"/>
      <c r="D863" s="20"/>
    </row>
    <row r="864" spans="1:4" ht="12.75">
      <c r="A864" s="14"/>
      <c r="C864" s="78"/>
      <c r="D864" s="20"/>
    </row>
    <row r="865" spans="1:4" ht="12.75">
      <c r="A865" s="14"/>
      <c r="C865" s="78"/>
      <c r="D865" s="20"/>
    </row>
    <row r="866" spans="1:4" ht="12.75">
      <c r="A866" s="14"/>
      <c r="C866" s="78"/>
      <c r="D866" s="20"/>
    </row>
    <row r="867" spans="1:4" ht="12.75">
      <c r="A867" s="14"/>
      <c r="C867" s="78"/>
      <c r="D867" s="20"/>
    </row>
    <row r="868" spans="1:4" ht="12.75">
      <c r="A868" s="14"/>
      <c r="C868" s="78"/>
      <c r="D868" s="20"/>
    </row>
    <row r="869" spans="1:4" ht="12.75">
      <c r="A869" s="14"/>
      <c r="C869" s="78"/>
      <c r="D869" s="20"/>
    </row>
    <row r="870" spans="1:4" ht="12.75">
      <c r="A870" s="14"/>
      <c r="C870" s="78"/>
      <c r="D870" s="20"/>
    </row>
    <row r="871" spans="1:4" ht="12.75">
      <c r="A871" s="14"/>
      <c r="C871" s="78"/>
      <c r="D871" s="20"/>
    </row>
    <row r="872" spans="1:4" ht="12.75">
      <c r="A872" s="14"/>
      <c r="C872" s="78"/>
      <c r="D872" s="20"/>
    </row>
    <row r="873" spans="1:4" ht="12.75">
      <c r="A873" s="14"/>
      <c r="C873" s="78"/>
      <c r="D873" s="20"/>
    </row>
    <row r="874" spans="1:4" ht="12.75">
      <c r="A874" s="14"/>
      <c r="C874" s="78"/>
      <c r="D874" s="20"/>
    </row>
    <row r="875" spans="1:4" ht="12.75">
      <c r="A875" s="14"/>
      <c r="C875" s="78"/>
      <c r="D875" s="20"/>
    </row>
    <row r="876" spans="1:4" ht="12.75">
      <c r="A876" s="14"/>
      <c r="C876" s="78"/>
      <c r="D876" s="20"/>
    </row>
    <row r="877" spans="1:4" ht="12.75">
      <c r="A877" s="14"/>
      <c r="C877" s="78"/>
      <c r="D877" s="20"/>
    </row>
    <row r="878" spans="1:4" ht="12.75">
      <c r="A878" s="14"/>
      <c r="C878" s="78"/>
      <c r="D878" s="20"/>
    </row>
    <row r="879" spans="1:4" ht="12.75">
      <c r="A879" s="14"/>
      <c r="C879" s="78"/>
      <c r="D879" s="20"/>
    </row>
    <row r="880" spans="1:4" ht="12.75">
      <c r="A880" s="14"/>
      <c r="C880" s="78"/>
      <c r="D880" s="20"/>
    </row>
    <row r="881" spans="1:4" ht="12.75">
      <c r="A881" s="14"/>
      <c r="C881" s="78"/>
      <c r="D881" s="20"/>
    </row>
    <row r="882" spans="1:4" ht="12.75">
      <c r="A882" s="14"/>
      <c r="C882" s="78"/>
      <c r="D882" s="20"/>
    </row>
    <row r="883" spans="1:4" ht="12.75">
      <c r="A883" s="14"/>
      <c r="C883" s="78"/>
      <c r="D883" s="20"/>
    </row>
    <row r="884" spans="1:4" ht="12.75">
      <c r="A884" s="14"/>
      <c r="C884" s="78"/>
      <c r="D884" s="20"/>
    </row>
    <row r="885" spans="1:4" ht="12.75">
      <c r="A885" s="14"/>
      <c r="C885" s="78"/>
      <c r="D885" s="20"/>
    </row>
    <row r="886" spans="1:4" ht="12.75">
      <c r="A886" s="14"/>
      <c r="C886" s="78"/>
      <c r="D886" s="20"/>
    </row>
    <row r="887" spans="1:4" ht="12.75">
      <c r="A887" s="14"/>
      <c r="C887" s="78"/>
      <c r="D887" s="20"/>
    </row>
    <row r="888" spans="1:4" ht="12.75">
      <c r="A888" s="14"/>
      <c r="C888" s="78"/>
      <c r="D888" s="20"/>
    </row>
    <row r="889" spans="1:4" ht="12.75">
      <c r="A889" s="14"/>
      <c r="C889" s="78"/>
      <c r="D889" s="20"/>
    </row>
    <row r="890" spans="1:4" ht="12.75">
      <c r="A890" s="14"/>
      <c r="C890" s="78"/>
      <c r="D890" s="20"/>
    </row>
    <row r="891" spans="1:4" ht="12.75">
      <c r="A891" s="14"/>
      <c r="C891" s="78"/>
      <c r="D891" s="20"/>
    </row>
    <row r="892" spans="1:4" ht="12.75">
      <c r="A892" s="14"/>
      <c r="C892" s="78"/>
      <c r="D892" s="20"/>
    </row>
    <row r="893" spans="1:4" ht="12.75">
      <c r="A893" s="14"/>
      <c r="C893" s="78"/>
      <c r="D893" s="20"/>
    </row>
    <row r="894" spans="1:4" ht="12.75">
      <c r="A894" s="14"/>
      <c r="C894" s="78"/>
      <c r="D894" s="20"/>
    </row>
    <row r="895" spans="1:4" ht="12.75">
      <c r="A895" s="14"/>
      <c r="C895" s="78"/>
      <c r="D895" s="20"/>
    </row>
    <row r="896" spans="1:4" ht="12.75">
      <c r="A896" s="14"/>
      <c r="C896" s="78"/>
      <c r="D896" s="20"/>
    </row>
    <row r="897" spans="1:4" ht="12.75">
      <c r="A897" s="14"/>
      <c r="C897" s="78"/>
      <c r="D897" s="20"/>
    </row>
    <row r="898" spans="1:4" ht="12.75">
      <c r="A898" s="14"/>
      <c r="C898" s="78"/>
      <c r="D898" s="20"/>
    </row>
    <row r="899" spans="1:4" ht="12.75">
      <c r="A899" s="14"/>
      <c r="C899" s="78"/>
      <c r="D899" s="20"/>
    </row>
    <row r="900" spans="1:4" ht="12.75">
      <c r="A900" s="14"/>
      <c r="C900" s="78"/>
      <c r="D900" s="20"/>
    </row>
    <row r="901" spans="1:4" ht="12.75">
      <c r="A901" s="14"/>
      <c r="C901" s="78"/>
      <c r="D901" s="20"/>
    </row>
    <row r="902" spans="1:4" ht="12.75">
      <c r="A902" s="14"/>
      <c r="C902" s="78"/>
      <c r="D902" s="20"/>
    </row>
    <row r="903" spans="1:4" ht="12.75">
      <c r="A903" s="14"/>
      <c r="C903" s="78"/>
      <c r="D903" s="20"/>
    </row>
    <row r="904" spans="1:4" ht="12.75">
      <c r="A904" s="14"/>
      <c r="C904" s="78"/>
      <c r="D904" s="20"/>
    </row>
    <row r="905" spans="1:4" ht="12.75">
      <c r="A905" s="14"/>
      <c r="C905" s="78"/>
      <c r="D905" s="20"/>
    </row>
    <row r="906" spans="1:4" ht="12.75">
      <c r="A906" s="14"/>
      <c r="C906" s="78"/>
      <c r="D906" s="20"/>
    </row>
    <row r="907" spans="1:4" ht="12.75">
      <c r="A907" s="14"/>
      <c r="C907" s="78"/>
      <c r="D907" s="20"/>
    </row>
    <row r="908" spans="1:4" ht="12.75">
      <c r="A908" s="14"/>
      <c r="C908" s="78"/>
      <c r="D908" s="20"/>
    </row>
    <row r="909" spans="1:4" ht="12.75">
      <c r="A909" s="14"/>
      <c r="C909" s="78"/>
      <c r="D909" s="20"/>
    </row>
    <row r="910" spans="1:4" ht="12.75">
      <c r="A910" s="14"/>
      <c r="C910" s="78"/>
      <c r="D910" s="20"/>
    </row>
    <row r="911" spans="1:4" ht="12.75">
      <c r="A911" s="14"/>
      <c r="C911" s="78"/>
      <c r="D911" s="20"/>
    </row>
    <row r="912" spans="1:4" ht="12.75">
      <c r="A912" s="14"/>
      <c r="C912" s="78"/>
      <c r="D912" s="20"/>
    </row>
    <row r="913" spans="1:4" ht="12.75">
      <c r="A913" s="14"/>
      <c r="C913" s="78"/>
      <c r="D913" s="20"/>
    </row>
    <row r="914" spans="1:4" ht="12.75">
      <c r="A914" s="14"/>
      <c r="C914" s="78"/>
      <c r="D914" s="20"/>
    </row>
    <row r="915" spans="1:4" ht="12.75">
      <c r="A915" s="14"/>
      <c r="C915" s="78"/>
      <c r="D915" s="20"/>
    </row>
    <row r="916" spans="1:4" ht="12.75">
      <c r="A916" s="14"/>
      <c r="C916" s="78"/>
      <c r="D916" s="20"/>
    </row>
    <row r="917" spans="1:4" ht="12.75">
      <c r="A917" s="14"/>
      <c r="C917" s="78"/>
      <c r="D917" s="20"/>
    </row>
    <row r="918" spans="1:4" ht="12.75">
      <c r="A918" s="14"/>
      <c r="C918" s="78"/>
      <c r="D918" s="20"/>
    </row>
    <row r="919" spans="1:4" ht="12.75">
      <c r="A919" s="14"/>
      <c r="C919" s="78"/>
      <c r="D919" s="20"/>
    </row>
    <row r="920" spans="1:4" ht="12.75">
      <c r="A920" s="14"/>
      <c r="C920" s="78"/>
      <c r="D920" s="20"/>
    </row>
    <row r="921" spans="1:4" ht="12.75">
      <c r="A921" s="14"/>
      <c r="C921" s="78"/>
      <c r="D921" s="20"/>
    </row>
    <row r="922" spans="1:4" ht="12.75">
      <c r="A922" s="14"/>
      <c r="C922" s="78"/>
      <c r="D922" s="20"/>
    </row>
    <row r="923" spans="1:4" ht="12.75">
      <c r="A923" s="14"/>
      <c r="C923" s="78"/>
      <c r="D923" s="20"/>
    </row>
    <row r="924" spans="1:4" ht="12.75">
      <c r="A924" s="14"/>
      <c r="C924" s="78"/>
      <c r="D924" s="20"/>
    </row>
    <row r="925" spans="1:4" ht="12.75">
      <c r="A925" s="14"/>
      <c r="C925" s="78"/>
      <c r="D925" s="20"/>
    </row>
    <row r="926" spans="1:4" ht="12.75">
      <c r="A926" s="14"/>
      <c r="C926" s="78"/>
      <c r="D926" s="20"/>
    </row>
    <row r="927" spans="1:4" ht="12.75">
      <c r="A927" s="14"/>
      <c r="C927" s="78"/>
      <c r="D927" s="20"/>
    </row>
    <row r="928" spans="1:4" ht="12.75">
      <c r="A928" s="14"/>
      <c r="C928" s="78"/>
      <c r="D928" s="20"/>
    </row>
    <row r="929" spans="1:4" ht="12.75">
      <c r="A929" s="14"/>
      <c r="C929" s="78"/>
      <c r="D929" s="20"/>
    </row>
    <row r="930" spans="1:4" ht="12.75">
      <c r="A930" s="14"/>
      <c r="C930" s="78"/>
      <c r="D930" s="20"/>
    </row>
    <row r="931" spans="1:4" ht="12.75">
      <c r="A931" s="14"/>
      <c r="C931" s="78"/>
      <c r="D931" s="20"/>
    </row>
    <row r="932" spans="1:4" ht="12.75">
      <c r="A932" s="14"/>
      <c r="C932" s="78"/>
      <c r="D932" s="20"/>
    </row>
    <row r="933" spans="1:4" ht="12.75">
      <c r="A933" s="14"/>
      <c r="C933" s="78"/>
      <c r="D933" s="20"/>
    </row>
    <row r="934" spans="1:4" ht="12.75">
      <c r="A934" s="14"/>
      <c r="C934" s="78"/>
      <c r="D934" s="20"/>
    </row>
    <row r="935" spans="1:4" ht="12.75">
      <c r="A935" s="14"/>
      <c r="C935" s="78"/>
      <c r="D935" s="20"/>
    </row>
    <row r="936" spans="1:4" ht="12.75">
      <c r="A936" s="14"/>
      <c r="C936" s="78"/>
      <c r="D936" s="20"/>
    </row>
    <row r="937" spans="1:4" ht="12.75">
      <c r="A937" s="14"/>
      <c r="C937" s="78"/>
      <c r="D937" s="20"/>
    </row>
    <row r="938" spans="1:4" ht="12.75">
      <c r="A938" s="14"/>
      <c r="C938" s="78"/>
      <c r="D938" s="20"/>
    </row>
    <row r="939" spans="1:4" ht="12.75">
      <c r="A939" s="14"/>
      <c r="C939" s="78"/>
      <c r="D939" s="20"/>
    </row>
    <row r="940" spans="1:4" ht="12.75">
      <c r="A940" s="14"/>
      <c r="C940" s="78"/>
      <c r="D940" s="20"/>
    </row>
    <row r="941" spans="1:4" ht="12.75">
      <c r="A941" s="14"/>
      <c r="C941" s="78"/>
      <c r="D941" s="20"/>
    </row>
    <row r="942" spans="1:4" ht="12.75">
      <c r="A942" s="14"/>
      <c r="C942" s="78"/>
      <c r="D942" s="20"/>
    </row>
    <row r="943" spans="1:4" ht="12.75">
      <c r="A943" s="14"/>
      <c r="C943" s="78"/>
      <c r="D943" s="20"/>
    </row>
    <row r="944" spans="1:4" ht="12.75">
      <c r="A944" s="14"/>
      <c r="C944" s="78"/>
      <c r="D944" s="20"/>
    </row>
    <row r="945" spans="1:4" ht="12.75">
      <c r="A945" s="14"/>
      <c r="C945" s="78"/>
      <c r="D945" s="20"/>
    </row>
    <row r="946" spans="1:4" ht="12.75">
      <c r="A946" s="14"/>
      <c r="C946" s="78"/>
      <c r="D946" s="20"/>
    </row>
    <row r="947" spans="1:4" ht="12.75">
      <c r="A947" s="14"/>
      <c r="C947" s="78"/>
      <c r="D947" s="20"/>
    </row>
    <row r="948" spans="1:4" ht="12.75">
      <c r="A948" s="14"/>
      <c r="C948" s="78"/>
      <c r="D948" s="20"/>
    </row>
    <row r="949" spans="1:4" ht="12.75">
      <c r="A949" s="14"/>
      <c r="C949" s="78"/>
      <c r="D949" s="20"/>
    </row>
    <row r="950" spans="1:4" ht="12.75">
      <c r="A950" s="14"/>
      <c r="C950" s="78"/>
      <c r="D950" s="20"/>
    </row>
    <row r="951" spans="1:4" ht="12.75">
      <c r="A951" s="14"/>
      <c r="C951" s="78"/>
      <c r="D951" s="20"/>
    </row>
    <row r="952" spans="1:4" ht="12.75">
      <c r="A952" s="14"/>
      <c r="C952" s="78"/>
      <c r="D952" s="20"/>
    </row>
    <row r="953" spans="1:4" ht="12.75">
      <c r="A953" s="14"/>
      <c r="C953" s="78"/>
      <c r="D953" s="20"/>
    </row>
    <row r="954" spans="1:4" ht="12.75">
      <c r="A954" s="14"/>
      <c r="C954" s="78"/>
      <c r="D954" s="20"/>
    </row>
    <row r="955" spans="1:4" ht="12.75">
      <c r="A955" s="14"/>
      <c r="C955" s="78"/>
      <c r="D955" s="20"/>
    </row>
    <row r="956" spans="1:4" ht="12.75">
      <c r="A956" s="14"/>
      <c r="C956" s="78"/>
      <c r="D956" s="20"/>
    </row>
    <row r="957" spans="1:4" ht="12.75">
      <c r="A957" s="14"/>
      <c r="C957" s="78"/>
      <c r="D957" s="20"/>
    </row>
    <row r="958" spans="1:4" ht="12.75">
      <c r="A958" s="14"/>
      <c r="C958" s="78"/>
      <c r="D958" s="20"/>
    </row>
    <row r="959" spans="1:4" ht="12.75">
      <c r="A959" s="14"/>
      <c r="C959" s="78"/>
      <c r="D959" s="20"/>
    </row>
    <row r="960" spans="1:4" ht="12.75">
      <c r="A960" s="14"/>
      <c r="C960" s="78"/>
      <c r="D960" s="20"/>
    </row>
    <row r="961" spans="1:4" ht="12.75">
      <c r="A961" s="14"/>
      <c r="C961" s="78"/>
      <c r="D961" s="20"/>
    </row>
    <row r="962" spans="1:4" ht="12.75">
      <c r="A962" s="14"/>
      <c r="C962" s="78"/>
      <c r="D962" s="20"/>
    </row>
    <row r="963" spans="1:4" ht="12.75">
      <c r="A963" s="14"/>
      <c r="C963" s="78"/>
      <c r="D963" s="20"/>
    </row>
    <row r="964" spans="1:4" ht="12.75">
      <c r="A964" s="14"/>
      <c r="C964" s="78"/>
      <c r="D964" s="20"/>
    </row>
    <row r="965" spans="1:4" ht="12.75">
      <c r="A965" s="14"/>
      <c r="C965" s="78"/>
      <c r="D965" s="20"/>
    </row>
    <row r="966" spans="1:4" ht="12.75">
      <c r="A966" s="14"/>
      <c r="C966" s="78"/>
      <c r="D966" s="20"/>
    </row>
    <row r="967" spans="1:4" ht="12.75">
      <c r="A967" s="14"/>
      <c r="C967" s="78"/>
      <c r="D967" s="20"/>
    </row>
    <row r="968" spans="1:4" ht="12.75">
      <c r="A968" s="14"/>
      <c r="C968" s="78"/>
      <c r="D968" s="20"/>
    </row>
    <row r="969" spans="1:4" ht="12.75">
      <c r="A969" s="14"/>
      <c r="C969" s="78"/>
      <c r="D969" s="20"/>
    </row>
    <row r="970" spans="1:4" ht="12.75">
      <c r="A970" s="14"/>
      <c r="C970" s="78"/>
      <c r="D970" s="20"/>
    </row>
    <row r="971" spans="1:4" ht="12.75">
      <c r="A971" s="14"/>
      <c r="C971" s="78"/>
      <c r="D971" s="20"/>
    </row>
    <row r="972" spans="1:4" ht="12.75">
      <c r="A972" s="14"/>
      <c r="C972" s="78"/>
      <c r="D972" s="20"/>
    </row>
    <row r="973" spans="1:4" ht="12.75">
      <c r="A973" s="14"/>
      <c r="C973" s="78"/>
      <c r="D973" s="20"/>
    </row>
    <row r="974" spans="1:4" ht="12.75">
      <c r="A974" s="14"/>
      <c r="C974" s="78"/>
      <c r="D974" s="20"/>
    </row>
    <row r="975" spans="1:4" ht="12.75">
      <c r="A975" s="14"/>
      <c r="C975" s="78"/>
      <c r="D975" s="20"/>
    </row>
    <row r="976" spans="1:4" ht="12.75">
      <c r="A976" s="14"/>
      <c r="C976" s="78"/>
      <c r="D976" s="20"/>
    </row>
    <row r="977" spans="1:4" ht="12.75">
      <c r="A977" s="14"/>
      <c r="C977" s="78"/>
      <c r="D977" s="20"/>
    </row>
    <row r="978" spans="1:4" ht="12.75">
      <c r="A978" s="14"/>
      <c r="C978" s="78"/>
      <c r="D978" s="20"/>
    </row>
    <row r="979" spans="1:4" ht="12.75">
      <c r="A979" s="14"/>
      <c r="C979" s="78"/>
      <c r="D979" s="20"/>
    </row>
    <row r="980" spans="1:4" ht="12.75">
      <c r="A980" s="14"/>
      <c r="C980" s="78"/>
      <c r="D980" s="20"/>
    </row>
    <row r="981" spans="1:4" ht="12.75">
      <c r="A981" s="14"/>
      <c r="C981" s="78"/>
      <c r="D981" s="20"/>
    </row>
    <row r="982" spans="1:4" ht="12.75">
      <c r="A982" s="14"/>
      <c r="C982" s="78"/>
      <c r="D982" s="20"/>
    </row>
    <row r="983" spans="1:4" ht="12.75">
      <c r="A983" s="14"/>
      <c r="C983" s="78"/>
      <c r="D983" s="20"/>
    </row>
    <row r="984" spans="1:4" ht="12.75">
      <c r="A984" s="14"/>
      <c r="C984" s="78"/>
      <c r="D984" s="20"/>
    </row>
    <row r="985" spans="1:4" ht="12.75">
      <c r="A985" s="14"/>
      <c r="C985" s="78"/>
      <c r="D985" s="20"/>
    </row>
    <row r="986" spans="1:4" ht="12.75">
      <c r="A986" s="14"/>
      <c r="C986" s="78"/>
      <c r="D986" s="20"/>
    </row>
    <row r="987" spans="1:4" ht="12.75">
      <c r="A987" s="14"/>
      <c r="C987" s="78"/>
      <c r="D987" s="20"/>
    </row>
    <row r="988" spans="1:4" ht="12.75">
      <c r="A988" s="14"/>
      <c r="C988" s="78"/>
      <c r="D988" s="20"/>
    </row>
    <row r="989" spans="1:4" ht="12.75">
      <c r="A989" s="14"/>
      <c r="C989" s="78"/>
      <c r="D989" s="20"/>
    </row>
    <row r="990" spans="1:4" ht="12.75">
      <c r="A990" s="14"/>
      <c r="C990" s="78"/>
      <c r="D990" s="20"/>
    </row>
    <row r="991" spans="1:4" ht="12.75">
      <c r="A991" s="14"/>
      <c r="C991" s="78"/>
      <c r="D991" s="20"/>
    </row>
    <row r="992" spans="1:4" ht="12.75">
      <c r="A992" s="14"/>
      <c r="C992" s="78"/>
      <c r="D992" s="20"/>
    </row>
    <row r="993" spans="1:4" ht="12.75">
      <c r="A993" s="14"/>
      <c r="C993" s="78"/>
      <c r="D993" s="20"/>
    </row>
    <row r="994" spans="1:4" ht="12.75">
      <c r="A994" s="14"/>
      <c r="C994" s="78"/>
      <c r="D994" s="20"/>
    </row>
    <row r="995" spans="1:4" ht="12.75">
      <c r="A995" s="14"/>
      <c r="C995" s="78"/>
      <c r="D995" s="20"/>
    </row>
    <row r="996" spans="1:4" ht="12.75">
      <c r="A996" s="14"/>
      <c r="C996" s="78"/>
      <c r="D996" s="20"/>
    </row>
    <row r="997" spans="1:4" ht="12.75">
      <c r="A997" s="14"/>
      <c r="C997" s="78"/>
      <c r="D997" s="20"/>
    </row>
    <row r="998" spans="1:4" ht="12.75">
      <c r="A998" s="14"/>
      <c r="C998" s="78"/>
      <c r="D998" s="20"/>
    </row>
    <row r="999" spans="1:4" ht="12.75">
      <c r="A999" s="14"/>
      <c r="C999" s="78"/>
      <c r="D999" s="20"/>
    </row>
    <row r="1000" spans="1:4" ht="12.75">
      <c r="A1000" s="14"/>
      <c r="C1000" s="78"/>
      <c r="D1000" s="20"/>
    </row>
    <row r="1001" spans="1:4" ht="12.75">
      <c r="A1001" s="14"/>
      <c r="C1001" s="78"/>
      <c r="D1001" s="20"/>
    </row>
    <row r="1002" spans="1:4" ht="12.75">
      <c r="A1002" s="14"/>
      <c r="C1002" s="78"/>
      <c r="D1002" s="20"/>
    </row>
    <row r="1003" spans="1:4" ht="12.75">
      <c r="A1003" s="14"/>
      <c r="C1003" s="78"/>
      <c r="D1003" s="20"/>
    </row>
    <row r="1004" spans="1:4" ht="12.75">
      <c r="A1004" s="14"/>
      <c r="C1004" s="78"/>
      <c r="D1004" s="20"/>
    </row>
    <row r="1005" spans="1:4" ht="12.75">
      <c r="A1005" s="14"/>
      <c r="C1005" s="78"/>
      <c r="D1005" s="20"/>
    </row>
    <row r="1006" spans="1:4" ht="12.75">
      <c r="A1006" s="14"/>
      <c r="C1006" s="78"/>
      <c r="D1006" s="20"/>
    </row>
    <row r="1007" spans="1:4" ht="12.75">
      <c r="A1007" s="14"/>
      <c r="C1007" s="78"/>
      <c r="D1007" s="20"/>
    </row>
    <row r="1008" spans="1:4" ht="12.75">
      <c r="A1008" s="14"/>
      <c r="C1008" s="78"/>
      <c r="D1008" s="20"/>
    </row>
    <row r="1009" spans="1:4" ht="12.75">
      <c r="A1009" s="14"/>
      <c r="C1009" s="78"/>
      <c r="D1009" s="20"/>
    </row>
    <row r="1010" spans="1:4" ht="12.75">
      <c r="A1010" s="14"/>
      <c r="C1010" s="78"/>
      <c r="D1010" s="20"/>
    </row>
    <row r="1011" spans="1:4" ht="12.75">
      <c r="A1011" s="14"/>
      <c r="C1011" s="78"/>
      <c r="D1011" s="20"/>
    </row>
    <row r="1012" spans="1:4" ht="12.75">
      <c r="A1012" s="14"/>
      <c r="C1012" s="78"/>
      <c r="D1012" s="20"/>
    </row>
    <row r="1013" spans="1:4" ht="12.75">
      <c r="A1013" s="14"/>
      <c r="C1013" s="78"/>
      <c r="D1013" s="20"/>
    </row>
    <row r="1014" spans="1:4" ht="12.75">
      <c r="A1014" s="14"/>
      <c r="C1014" s="78"/>
      <c r="D1014" s="20"/>
    </row>
    <row r="1015" spans="1:4" ht="12.75">
      <c r="A1015" s="14"/>
      <c r="C1015" s="78"/>
      <c r="D1015" s="20"/>
    </row>
    <row r="1016" spans="1:4" ht="12.75">
      <c r="A1016" s="14"/>
      <c r="C1016" s="78"/>
      <c r="D1016" s="20"/>
    </row>
    <row r="1017" spans="1:4" ht="12.75">
      <c r="A1017" s="14"/>
      <c r="C1017" s="78"/>
      <c r="D1017" s="20"/>
    </row>
    <row r="1018" spans="1:4" ht="12.75">
      <c r="A1018" s="14"/>
      <c r="C1018" s="78"/>
      <c r="D1018" s="20"/>
    </row>
    <row r="1019" spans="1:4" ht="12.75">
      <c r="A1019" s="14"/>
      <c r="C1019" s="78"/>
      <c r="D1019" s="20"/>
    </row>
    <row r="1020" spans="1:4" ht="12.75">
      <c r="A1020" s="14"/>
      <c r="C1020" s="78"/>
      <c r="D1020" s="20"/>
    </row>
    <row r="1021" spans="1:4" ht="12.75">
      <c r="A1021" s="14"/>
      <c r="C1021" s="78"/>
      <c r="D1021" s="20"/>
    </row>
    <row r="1022" spans="1:4" ht="12.75">
      <c r="A1022" s="14"/>
      <c r="C1022" s="78"/>
      <c r="D1022" s="20"/>
    </row>
    <row r="1023" spans="1:4" ht="12.75">
      <c r="A1023" s="14"/>
      <c r="C1023" s="78"/>
      <c r="D1023" s="20"/>
    </row>
    <row r="1024" spans="1:4" ht="12.75">
      <c r="A1024" s="14"/>
      <c r="C1024" s="78"/>
      <c r="D1024" s="20"/>
    </row>
    <row r="1025" spans="1:4" ht="12.75">
      <c r="A1025" s="14"/>
      <c r="C1025" s="78"/>
      <c r="D1025" s="20"/>
    </row>
    <row r="1026" spans="1:4" ht="12.75">
      <c r="A1026" s="14"/>
      <c r="C1026" s="78"/>
      <c r="D1026" s="20"/>
    </row>
    <row r="1027" spans="1:4" ht="12.75">
      <c r="A1027" s="14"/>
      <c r="C1027" s="78"/>
      <c r="D1027" s="20"/>
    </row>
    <row r="1028" spans="1:4" ht="12.75">
      <c r="A1028" s="14"/>
      <c r="C1028" s="78"/>
      <c r="D1028" s="20"/>
    </row>
    <row r="1029" spans="1:4" ht="12.75">
      <c r="A1029" s="14"/>
      <c r="C1029" s="78"/>
      <c r="D1029" s="20"/>
    </row>
    <row r="1030" spans="1:4" ht="12.75">
      <c r="A1030" s="14"/>
      <c r="C1030" s="78"/>
      <c r="D1030" s="20"/>
    </row>
    <row r="1031" spans="1:4" ht="12.75">
      <c r="A1031" s="14"/>
      <c r="C1031" s="78"/>
      <c r="D1031" s="20"/>
    </row>
    <row r="1032" spans="1:4" ht="12.75">
      <c r="A1032" s="14"/>
      <c r="C1032" s="78"/>
      <c r="D1032" s="20"/>
    </row>
    <row r="1033" spans="1:4" ht="12.75">
      <c r="A1033" s="14"/>
      <c r="C1033" s="78"/>
      <c r="D1033" s="20"/>
    </row>
    <row r="1034" spans="1:4" ht="12.75">
      <c r="A1034" s="14"/>
      <c r="C1034" s="78"/>
      <c r="D1034" s="20"/>
    </row>
    <row r="1035" spans="1:4" ht="12.75">
      <c r="A1035" s="14"/>
      <c r="C1035" s="78"/>
      <c r="D1035" s="20"/>
    </row>
    <row r="1036" spans="1:4" ht="12.75">
      <c r="A1036" s="14"/>
      <c r="C1036" s="78"/>
      <c r="D1036" s="20"/>
    </row>
    <row r="1037" spans="1:4" ht="12.75">
      <c r="A1037" s="14"/>
      <c r="C1037" s="78"/>
      <c r="D1037" s="20"/>
    </row>
    <row r="1038" spans="1:4" ht="12.75">
      <c r="A1038" s="14"/>
      <c r="C1038" s="78"/>
      <c r="D1038" s="20"/>
    </row>
    <row r="1039" spans="1:4" ht="12.75">
      <c r="A1039" s="14"/>
      <c r="C1039" s="78"/>
      <c r="D1039" s="20"/>
    </row>
    <row r="1040" spans="1:4" ht="12.75">
      <c r="A1040" s="14"/>
      <c r="C1040" s="78"/>
      <c r="D1040" s="20"/>
    </row>
    <row r="1041" spans="1:4" ht="12.75">
      <c r="A1041" s="14"/>
      <c r="C1041" s="78"/>
      <c r="D1041" s="20"/>
    </row>
    <row r="1042" spans="1:4" ht="12.75">
      <c r="A1042" s="14"/>
      <c r="C1042" s="78"/>
      <c r="D1042" s="20"/>
    </row>
    <row r="1043" spans="1:4" ht="12.75">
      <c r="A1043" s="14"/>
      <c r="C1043" s="78"/>
      <c r="D1043" s="20"/>
    </row>
    <row r="1044" spans="1:4" ht="12.75">
      <c r="A1044" s="14"/>
      <c r="C1044" s="78"/>
      <c r="D1044" s="20"/>
    </row>
    <row r="1045" spans="1:4" ht="12.75">
      <c r="A1045" s="14"/>
      <c r="C1045" s="78"/>
      <c r="D1045" s="20"/>
    </row>
    <row r="1046" spans="1:4" ht="12.75">
      <c r="A1046" s="14"/>
      <c r="C1046" s="78"/>
      <c r="D1046" s="20"/>
    </row>
    <row r="1047" spans="1:4" ht="12.75">
      <c r="A1047" s="14"/>
      <c r="C1047" s="78"/>
      <c r="D1047" s="20"/>
    </row>
    <row r="1048" spans="1:4" ht="12.75">
      <c r="A1048" s="14"/>
      <c r="C1048" s="78"/>
      <c r="D1048" s="20"/>
    </row>
    <row r="1049" spans="1:4" ht="12.75">
      <c r="A1049" s="14"/>
      <c r="C1049" s="78"/>
      <c r="D1049" s="20"/>
    </row>
    <row r="1050" spans="1:4" ht="12.75">
      <c r="A1050" s="14"/>
      <c r="C1050" s="78"/>
      <c r="D1050" s="20"/>
    </row>
    <row r="1051" spans="1:4" ht="12.75">
      <c r="A1051" s="14"/>
      <c r="C1051" s="78"/>
      <c r="D1051" s="20"/>
    </row>
    <row r="1052" spans="1:4" ht="12.75">
      <c r="A1052" s="14"/>
      <c r="C1052" s="78"/>
      <c r="D1052" s="20"/>
    </row>
    <row r="1053" spans="1:4" ht="12.75">
      <c r="A1053" s="14"/>
      <c r="C1053" s="78"/>
      <c r="D1053" s="20"/>
    </row>
    <row r="1054" spans="1:4" ht="12.75">
      <c r="A1054" s="14"/>
      <c r="C1054" s="78"/>
      <c r="D1054" s="20"/>
    </row>
    <row r="1055" spans="1:4" ht="12.75">
      <c r="A1055" s="14"/>
      <c r="C1055" s="78"/>
      <c r="D1055" s="20"/>
    </row>
    <row r="1056" spans="1:4" ht="12.75">
      <c r="A1056" s="14"/>
      <c r="C1056" s="78"/>
      <c r="D1056" s="20"/>
    </row>
    <row r="1057" spans="1:4" ht="12.75">
      <c r="A1057" s="14"/>
      <c r="C1057" s="78"/>
      <c r="D1057" s="20"/>
    </row>
    <row r="1058" spans="1:4" ht="12.75">
      <c r="A1058" s="14"/>
      <c r="C1058" s="78"/>
      <c r="D1058" s="20"/>
    </row>
    <row r="1059" spans="1:4" ht="12.75">
      <c r="A1059" s="14"/>
      <c r="C1059" s="78"/>
      <c r="D1059" s="20"/>
    </row>
    <row r="1060" spans="1:4" ht="12.75">
      <c r="A1060" s="14"/>
      <c r="C1060" s="78"/>
      <c r="D1060" s="20"/>
    </row>
    <row r="1061" spans="1:4" ht="12.75">
      <c r="A1061" s="14"/>
      <c r="C1061" s="78"/>
      <c r="D1061" s="20"/>
    </row>
    <row r="1062" spans="1:4" ht="12.75">
      <c r="A1062" s="14"/>
      <c r="C1062" s="78"/>
      <c r="D1062" s="20"/>
    </row>
    <row r="1063" spans="1:4" ht="12.75">
      <c r="A1063" s="14"/>
      <c r="C1063" s="78"/>
      <c r="D1063" s="20"/>
    </row>
    <row r="1064" spans="1:4" ht="12.75">
      <c r="A1064" s="14"/>
      <c r="C1064" s="78"/>
      <c r="D1064" s="20"/>
    </row>
    <row r="1065" spans="1:4" ht="12.75">
      <c r="A1065" s="14"/>
      <c r="C1065" s="78"/>
      <c r="D1065" s="20"/>
    </row>
    <row r="1066" spans="1:4" ht="12.75">
      <c r="A1066" s="14"/>
      <c r="C1066" s="78"/>
      <c r="D1066" s="20"/>
    </row>
    <row r="1067" spans="1:4" ht="12.75">
      <c r="A1067" s="14"/>
      <c r="C1067" s="78"/>
      <c r="D1067" s="20"/>
    </row>
    <row r="1068" spans="1:4" ht="12.75">
      <c r="A1068" s="14"/>
      <c r="C1068" s="78"/>
      <c r="D1068" s="20"/>
    </row>
    <row r="1069" spans="1:4" ht="12.75">
      <c r="A1069" s="14"/>
      <c r="C1069" s="78"/>
      <c r="D1069" s="20"/>
    </row>
    <row r="1070" spans="1:4" ht="12.75">
      <c r="A1070" s="14"/>
      <c r="C1070" s="78"/>
      <c r="D1070" s="20"/>
    </row>
    <row r="1071" spans="1:4" ht="12.75">
      <c r="A1071" s="14"/>
      <c r="C1071" s="78"/>
      <c r="D1071" s="20"/>
    </row>
    <row r="1072" spans="1:4" ht="12.75">
      <c r="A1072" s="14"/>
      <c r="C1072" s="78"/>
      <c r="D1072" s="20"/>
    </row>
    <row r="1073" spans="1:4" ht="12.75">
      <c r="A1073" s="14"/>
      <c r="C1073" s="78"/>
      <c r="D1073" s="20"/>
    </row>
    <row r="1074" spans="1:4" ht="12.75">
      <c r="A1074" s="14"/>
      <c r="C1074" s="78"/>
      <c r="D1074" s="20"/>
    </row>
    <row r="1075" spans="1:4" ht="12.75">
      <c r="A1075" s="14"/>
      <c r="C1075" s="78"/>
      <c r="D1075" s="20"/>
    </row>
    <row r="1076" spans="1:4" ht="12.75">
      <c r="A1076" s="14"/>
      <c r="C1076" s="78"/>
      <c r="D1076" s="20"/>
    </row>
    <row r="1077" spans="1:4" ht="12.75">
      <c r="A1077" s="14"/>
      <c r="C1077" s="78"/>
      <c r="D1077" s="20"/>
    </row>
    <row r="1078" spans="1:4" ht="12.75">
      <c r="A1078" s="14"/>
      <c r="C1078" s="78"/>
      <c r="D1078" s="20"/>
    </row>
    <row r="1079" spans="1:4" ht="12.75">
      <c r="A1079" s="14"/>
      <c r="C1079" s="78"/>
      <c r="D1079" s="20"/>
    </row>
    <row r="1080" spans="1:4" ht="12.75">
      <c r="A1080" s="14"/>
      <c r="C1080" s="78"/>
      <c r="D1080" s="20"/>
    </row>
    <row r="1081" spans="1:4" ht="12.75">
      <c r="A1081" s="14"/>
      <c r="C1081" s="78"/>
      <c r="D1081" s="20"/>
    </row>
    <row r="1082" spans="1:4" ht="12.75">
      <c r="A1082" s="14"/>
      <c r="C1082" s="78"/>
      <c r="D1082" s="20"/>
    </row>
    <row r="1083" spans="1:4" ht="12.75">
      <c r="A1083" s="14"/>
      <c r="C1083" s="78"/>
      <c r="D1083" s="20"/>
    </row>
    <row r="1084" spans="1:4" ht="12.75">
      <c r="A1084" s="14"/>
      <c r="C1084" s="78"/>
      <c r="D1084" s="20"/>
    </row>
    <row r="1085" spans="1:4" ht="12.75">
      <c r="A1085" s="14"/>
      <c r="C1085" s="78"/>
      <c r="D1085" s="20"/>
    </row>
    <row r="1086" spans="1:4" ht="12.75">
      <c r="A1086" s="14"/>
      <c r="C1086" s="78"/>
      <c r="D1086" s="20"/>
    </row>
    <row r="1087" spans="1:4" ht="12.75">
      <c r="A1087" s="14"/>
      <c r="C1087" s="78"/>
      <c r="D1087" s="20"/>
    </row>
    <row r="1088" spans="1:4" ht="12.75">
      <c r="A1088" s="14"/>
      <c r="C1088" s="78"/>
      <c r="D1088" s="20"/>
    </row>
    <row r="1089" spans="1:4" ht="12.75">
      <c r="A1089" s="14"/>
      <c r="C1089" s="78"/>
      <c r="D1089" s="20"/>
    </row>
    <row r="1090" spans="1:4" ht="12.75">
      <c r="A1090" s="14"/>
      <c r="C1090" s="78"/>
      <c r="D1090" s="20"/>
    </row>
    <row r="1091" spans="1:4" ht="12.75">
      <c r="A1091" s="14"/>
      <c r="C1091" s="78"/>
      <c r="D1091" s="20"/>
    </row>
    <row r="1092" spans="1:4" ht="12.75">
      <c r="A1092" s="14"/>
      <c r="C1092" s="78"/>
      <c r="D1092" s="20"/>
    </row>
    <row r="1093" spans="1:4" ht="12.75">
      <c r="A1093" s="14"/>
      <c r="C1093" s="78"/>
      <c r="D1093" s="20"/>
    </row>
    <row r="1094" spans="1:4" ht="12.75">
      <c r="A1094" s="14"/>
      <c r="C1094" s="78"/>
      <c r="D1094" s="20"/>
    </row>
    <row r="1095" spans="1:4" ht="12.75">
      <c r="A1095" s="14"/>
      <c r="C1095" s="78"/>
      <c r="D1095" s="20"/>
    </row>
  </sheetData>
  <sheetProtection/>
  <mergeCells count="33">
    <mergeCell ref="A9:D9"/>
    <mergeCell ref="A11:D11"/>
    <mergeCell ref="A46:D46"/>
    <mergeCell ref="A72:D72"/>
    <mergeCell ref="A212:D212"/>
    <mergeCell ref="A190:D190"/>
    <mergeCell ref="A208:D208"/>
    <mergeCell ref="A329:D329"/>
    <mergeCell ref="A272:D272"/>
    <mergeCell ref="A309:D309"/>
    <mergeCell ref="A363:D363"/>
    <mergeCell ref="A76:D76"/>
    <mergeCell ref="A187:D187"/>
    <mergeCell ref="A332:D332"/>
    <mergeCell ref="A241:D241"/>
    <mergeCell ref="A275:D275"/>
    <mergeCell ref="A559:D559"/>
    <mergeCell ref="A554:D554"/>
    <mergeCell ref="A548:D548"/>
    <mergeCell ref="A405:D405"/>
    <mergeCell ref="A360:D360"/>
    <mergeCell ref="A550:D550"/>
    <mergeCell ref="A493:D493"/>
    <mergeCell ref="B576:C576"/>
    <mergeCell ref="A307:D307"/>
    <mergeCell ref="A324:D324"/>
    <mergeCell ref="B574:C574"/>
    <mergeCell ref="B575:C575"/>
    <mergeCell ref="A568:D568"/>
    <mergeCell ref="A525:D525"/>
    <mergeCell ref="A535:D535"/>
    <mergeCell ref="A422:D422"/>
    <mergeCell ref="A562:D562"/>
  </mergeCells>
  <printOptions horizontalCentered="1"/>
  <pageMargins left="0.3937007874015748" right="0.3937007874015748" top="0.7874015748031497" bottom="0.7874015748031497" header="0.7086614173228347" footer="0.5118110236220472"/>
  <pageSetup fitToWidth="3" horizontalDpi="600" verticalDpi="600" orientation="portrait" paperSize="9" scale="80" r:id="rId1"/>
  <rowBreaks count="8" manualBreakCount="8">
    <brk id="66" max="3" man="1"/>
    <brk id="113" max="3" man="1"/>
    <brk id="186" max="3" man="1"/>
    <brk id="305" max="3" man="1"/>
    <brk id="362" max="3" man="1"/>
    <brk id="421" max="3" man="1"/>
    <brk id="516" max="3" man="1"/>
    <brk id="546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6:AE39"/>
  <sheetViews>
    <sheetView view="pageBreakPreview" zoomScale="80" zoomScaleNormal="50" zoomScaleSheetLayoutView="80" zoomScalePageLayoutView="0" workbookViewId="0" topLeftCell="A1">
      <selection activeCell="G27" sqref="G27"/>
    </sheetView>
  </sheetViews>
  <sheetFormatPr defaultColWidth="9.140625" defaultRowHeight="12.75"/>
  <cols>
    <col min="1" max="1" width="4.57421875" style="0" customWidth="1"/>
    <col min="2" max="2" width="14.8515625" style="0" customWidth="1"/>
    <col min="3" max="3" width="16.57421875" style="0" customWidth="1"/>
    <col min="4" max="4" width="21.8515625" style="0" customWidth="1"/>
    <col min="5" max="5" width="10.8515625" style="0" customWidth="1"/>
    <col min="6" max="6" width="13.57421875" style="0" customWidth="1"/>
    <col min="7" max="8" width="9.140625" style="0" customWidth="1"/>
    <col min="9" max="9" width="11.57421875" style="0" customWidth="1"/>
    <col min="10" max="10" width="11.421875" style="0" customWidth="1"/>
    <col min="11" max="11" width="8.140625" style="0" customWidth="1"/>
    <col min="12" max="12" width="12.28125" style="0" customWidth="1"/>
    <col min="13" max="13" width="4.8515625" style="0" customWidth="1"/>
    <col min="14" max="14" width="10.00390625" style="0" customWidth="1"/>
    <col min="15" max="15" width="9.140625" style="0" customWidth="1"/>
    <col min="16" max="16" width="11.421875" style="0" customWidth="1"/>
    <col min="17" max="17" width="10.7109375" style="0" customWidth="1"/>
    <col min="18" max="18" width="14.7109375" style="102" customWidth="1"/>
    <col min="19" max="19" width="10.140625" style="0" customWidth="1"/>
    <col min="20" max="20" width="8.8515625" style="0" customWidth="1"/>
    <col min="21" max="24" width="11.421875" style="0" customWidth="1"/>
    <col min="25" max="28" width="5.8515625" style="0" customWidth="1"/>
  </cols>
  <sheetData>
    <row r="6" spans="1:29" ht="18">
      <c r="A6" s="59" t="s">
        <v>1098</v>
      </c>
      <c r="B6" s="38"/>
      <c r="C6" s="38"/>
      <c r="D6" s="60"/>
      <c r="E6" s="38"/>
      <c r="F6" s="38"/>
      <c r="G6" s="38"/>
      <c r="H6" s="38"/>
      <c r="I6" s="385"/>
      <c r="J6" s="385"/>
      <c r="K6" s="40"/>
      <c r="L6" s="38"/>
      <c r="M6" s="61"/>
      <c r="N6" s="38"/>
      <c r="O6" s="38"/>
      <c r="P6" s="38"/>
      <c r="Q6" s="38"/>
      <c r="R6" s="100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ht="12.75">
      <c r="A7" s="386" t="s">
        <v>109</v>
      </c>
      <c r="B7" s="386"/>
      <c r="C7" s="386"/>
      <c r="D7" s="386"/>
      <c r="E7" s="386"/>
      <c r="F7" s="386"/>
      <c r="G7" s="386"/>
      <c r="H7" s="386"/>
      <c r="I7" s="386"/>
      <c r="J7" s="387"/>
      <c r="K7" s="40"/>
      <c r="L7" s="38"/>
      <c r="M7" s="61"/>
      <c r="N7" s="38"/>
      <c r="O7" s="38"/>
      <c r="P7" s="38"/>
      <c r="Q7" s="38"/>
      <c r="R7" s="100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ht="12.75" customHeight="1">
      <c r="A8" s="388" t="s">
        <v>10</v>
      </c>
      <c r="B8" s="389" t="s">
        <v>110</v>
      </c>
      <c r="C8" s="389" t="s">
        <v>111</v>
      </c>
      <c r="D8" s="389" t="s">
        <v>112</v>
      </c>
      <c r="E8" s="389" t="s">
        <v>113</v>
      </c>
      <c r="F8" s="389" t="s">
        <v>114</v>
      </c>
      <c r="G8" s="389" t="s">
        <v>115</v>
      </c>
      <c r="H8" s="389" t="s">
        <v>116</v>
      </c>
      <c r="I8" s="389" t="s">
        <v>117</v>
      </c>
      <c r="J8" s="389" t="s">
        <v>118</v>
      </c>
      <c r="K8" s="389" t="s">
        <v>119</v>
      </c>
      <c r="L8" s="389" t="s">
        <v>120</v>
      </c>
      <c r="M8" s="388" t="s">
        <v>10</v>
      </c>
      <c r="N8" s="389" t="s">
        <v>121</v>
      </c>
      <c r="O8" s="389" t="s">
        <v>122</v>
      </c>
      <c r="P8" s="389" t="s">
        <v>123</v>
      </c>
      <c r="Q8" s="389" t="s">
        <v>124</v>
      </c>
      <c r="R8" s="391" t="s">
        <v>125</v>
      </c>
      <c r="S8" s="389" t="s">
        <v>126</v>
      </c>
      <c r="T8" s="389"/>
      <c r="U8" s="389" t="s">
        <v>127</v>
      </c>
      <c r="V8" s="389"/>
      <c r="W8" s="389" t="s">
        <v>128</v>
      </c>
      <c r="X8" s="389"/>
      <c r="Y8" s="389" t="s">
        <v>129</v>
      </c>
      <c r="Z8" s="389"/>
      <c r="AA8" s="389"/>
      <c r="AB8" s="389"/>
      <c r="AC8" s="389" t="s">
        <v>138</v>
      </c>
    </row>
    <row r="9" spans="1:29" ht="12.75">
      <c r="A9" s="388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8"/>
      <c r="N9" s="389"/>
      <c r="O9" s="389"/>
      <c r="P9" s="389"/>
      <c r="Q9" s="389"/>
      <c r="R9" s="391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</row>
    <row r="10" spans="1:29" ht="25.5">
      <c r="A10" s="388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8"/>
      <c r="N10" s="389"/>
      <c r="O10" s="389"/>
      <c r="P10" s="389"/>
      <c r="Q10" s="389"/>
      <c r="R10" s="391"/>
      <c r="S10" s="259" t="s">
        <v>130</v>
      </c>
      <c r="T10" s="259" t="s">
        <v>131</v>
      </c>
      <c r="U10" s="259" t="s">
        <v>132</v>
      </c>
      <c r="V10" s="259" t="s">
        <v>133</v>
      </c>
      <c r="W10" s="259" t="s">
        <v>132</v>
      </c>
      <c r="X10" s="259" t="s">
        <v>133</v>
      </c>
      <c r="Y10" s="259" t="s">
        <v>134</v>
      </c>
      <c r="Z10" s="259" t="s">
        <v>135</v>
      </c>
      <c r="AA10" s="259" t="s">
        <v>136</v>
      </c>
      <c r="AB10" s="259" t="s">
        <v>137</v>
      </c>
      <c r="AC10" s="389"/>
    </row>
    <row r="11" spans="1:29" ht="12.75">
      <c r="A11" s="390" t="s">
        <v>59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62"/>
      <c r="N11" s="63"/>
      <c r="O11" s="63"/>
      <c r="P11" s="63"/>
      <c r="Q11" s="63"/>
      <c r="R11" s="101"/>
      <c r="S11" s="63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spans="1:29" s="47" customFormat="1" ht="21.75" customHeight="1">
      <c r="A12" s="2">
        <v>1</v>
      </c>
      <c r="B12" s="2" t="s">
        <v>764</v>
      </c>
      <c r="C12" s="2" t="s">
        <v>765</v>
      </c>
      <c r="D12" s="2" t="s">
        <v>766</v>
      </c>
      <c r="E12" s="2" t="s">
        <v>767</v>
      </c>
      <c r="F12" s="2" t="s">
        <v>768</v>
      </c>
      <c r="G12" s="2">
        <v>1997</v>
      </c>
      <c r="H12" s="2">
        <v>2010</v>
      </c>
      <c r="I12" s="2" t="s">
        <v>769</v>
      </c>
      <c r="J12" s="2"/>
      <c r="K12" s="2">
        <v>9</v>
      </c>
      <c r="L12" s="2"/>
      <c r="M12" s="2">
        <v>1</v>
      </c>
      <c r="N12" s="2"/>
      <c r="O12" s="2" t="s">
        <v>141</v>
      </c>
      <c r="P12" s="352">
        <v>185290</v>
      </c>
      <c r="Q12" s="2" t="s">
        <v>770</v>
      </c>
      <c r="R12" s="107">
        <v>28800</v>
      </c>
      <c r="S12" s="337" t="s">
        <v>148</v>
      </c>
      <c r="T12" s="337" t="s">
        <v>148</v>
      </c>
      <c r="U12" s="2" t="s">
        <v>1132</v>
      </c>
      <c r="V12" s="2" t="s">
        <v>1133</v>
      </c>
      <c r="W12" s="2" t="s">
        <v>1132</v>
      </c>
      <c r="X12" s="2" t="s">
        <v>1133</v>
      </c>
      <c r="Y12" s="2" t="s">
        <v>247</v>
      </c>
      <c r="Z12" s="2" t="s">
        <v>247</v>
      </c>
      <c r="AA12" s="2" t="s">
        <v>247</v>
      </c>
      <c r="AB12" s="337"/>
      <c r="AC12" s="18" t="s">
        <v>141</v>
      </c>
    </row>
    <row r="13" spans="1:29" s="47" customFormat="1" ht="21.75" customHeight="1">
      <c r="A13" s="2">
        <v>2</v>
      </c>
      <c r="B13" s="2" t="s">
        <v>771</v>
      </c>
      <c r="C13" s="2" t="s">
        <v>772</v>
      </c>
      <c r="D13" s="2">
        <v>645088</v>
      </c>
      <c r="E13" s="2" t="s">
        <v>773</v>
      </c>
      <c r="F13" s="2" t="s">
        <v>774</v>
      </c>
      <c r="G13" s="2">
        <v>2502</v>
      </c>
      <c r="H13" s="2">
        <v>1989</v>
      </c>
      <c r="I13" s="2" t="s">
        <v>775</v>
      </c>
      <c r="J13" s="2"/>
      <c r="K13" s="2">
        <v>2</v>
      </c>
      <c r="L13" s="2"/>
      <c r="M13" s="2">
        <v>2</v>
      </c>
      <c r="N13" s="2"/>
      <c r="O13" s="2" t="s">
        <v>141</v>
      </c>
      <c r="P13" s="353">
        <v>2073</v>
      </c>
      <c r="Q13" s="337" t="s">
        <v>148</v>
      </c>
      <c r="R13" s="107"/>
      <c r="S13" s="337" t="s">
        <v>148</v>
      </c>
      <c r="T13" s="337" t="s">
        <v>148</v>
      </c>
      <c r="U13" s="2" t="s">
        <v>1134</v>
      </c>
      <c r="V13" s="2" t="s">
        <v>1135</v>
      </c>
      <c r="W13" s="2" t="s">
        <v>148</v>
      </c>
      <c r="X13" s="2" t="s">
        <v>148</v>
      </c>
      <c r="Y13" s="2" t="s">
        <v>247</v>
      </c>
      <c r="Z13" s="2" t="s">
        <v>247</v>
      </c>
      <c r="AA13" s="337"/>
      <c r="AB13" s="337"/>
      <c r="AC13" s="18" t="s">
        <v>141</v>
      </c>
    </row>
    <row r="14" spans="1:29" s="47" customFormat="1" ht="21.75" customHeight="1">
      <c r="A14" s="2">
        <v>3</v>
      </c>
      <c r="B14" s="2" t="s">
        <v>776</v>
      </c>
      <c r="C14" s="2" t="s">
        <v>777</v>
      </c>
      <c r="D14" s="2" t="s">
        <v>778</v>
      </c>
      <c r="E14" s="2" t="s">
        <v>779</v>
      </c>
      <c r="F14" s="2" t="s">
        <v>780</v>
      </c>
      <c r="G14" s="2"/>
      <c r="H14" s="2">
        <v>2007</v>
      </c>
      <c r="I14" s="2" t="s">
        <v>781</v>
      </c>
      <c r="J14" s="2"/>
      <c r="K14" s="2" t="s">
        <v>148</v>
      </c>
      <c r="L14" s="2">
        <v>4000</v>
      </c>
      <c r="M14" s="2">
        <v>3</v>
      </c>
      <c r="N14" s="2" t="s">
        <v>148</v>
      </c>
      <c r="O14" s="2" t="s">
        <v>141</v>
      </c>
      <c r="P14" s="353"/>
      <c r="Q14" s="337" t="s">
        <v>148</v>
      </c>
      <c r="R14" s="107"/>
      <c r="S14" s="337" t="s">
        <v>148</v>
      </c>
      <c r="T14" s="337" t="s">
        <v>148</v>
      </c>
      <c r="U14" s="2" t="s">
        <v>1136</v>
      </c>
      <c r="V14" s="2" t="s">
        <v>1135</v>
      </c>
      <c r="W14" s="2" t="s">
        <v>148</v>
      </c>
      <c r="X14" s="2" t="s">
        <v>148</v>
      </c>
      <c r="Y14" s="2" t="s">
        <v>247</v>
      </c>
      <c r="Z14" s="337"/>
      <c r="AA14" s="337"/>
      <c r="AB14" s="337"/>
      <c r="AC14" s="18" t="s">
        <v>141</v>
      </c>
    </row>
    <row r="15" spans="1:31" s="47" customFormat="1" ht="21.75" customHeight="1">
      <c r="A15" s="2">
        <v>4</v>
      </c>
      <c r="B15" s="2" t="s">
        <v>782</v>
      </c>
      <c r="C15" s="2" t="s">
        <v>783</v>
      </c>
      <c r="D15" s="2" t="s">
        <v>784</v>
      </c>
      <c r="E15" s="2" t="s">
        <v>785</v>
      </c>
      <c r="F15" s="2" t="s">
        <v>786</v>
      </c>
      <c r="G15" s="2">
        <v>1198</v>
      </c>
      <c r="H15" s="2">
        <v>2008</v>
      </c>
      <c r="I15" s="2" t="s">
        <v>787</v>
      </c>
      <c r="J15" s="2"/>
      <c r="K15" s="2">
        <v>5</v>
      </c>
      <c r="L15" s="2">
        <v>400</v>
      </c>
      <c r="M15" s="2">
        <v>4</v>
      </c>
      <c r="N15" s="2">
        <v>1665</v>
      </c>
      <c r="O15" s="2" t="s">
        <v>141</v>
      </c>
      <c r="P15" s="352">
        <v>191340</v>
      </c>
      <c r="Q15" s="2" t="s">
        <v>788</v>
      </c>
      <c r="R15" s="107">
        <v>11900</v>
      </c>
      <c r="S15" s="337" t="s">
        <v>148</v>
      </c>
      <c r="T15" s="337" t="s">
        <v>148</v>
      </c>
      <c r="U15" s="2" t="s">
        <v>1137</v>
      </c>
      <c r="V15" s="2" t="s">
        <v>1138</v>
      </c>
      <c r="W15" s="2" t="s">
        <v>1137</v>
      </c>
      <c r="X15" s="2" t="s">
        <v>1138</v>
      </c>
      <c r="Y15" s="2" t="s">
        <v>247</v>
      </c>
      <c r="Z15" s="2" t="s">
        <v>247</v>
      </c>
      <c r="AA15" s="2" t="s">
        <v>247</v>
      </c>
      <c r="AB15" s="337"/>
      <c r="AC15" s="18" t="s">
        <v>141</v>
      </c>
      <c r="AD15" s="354"/>
      <c r="AE15" s="354"/>
    </row>
    <row r="16" spans="1:31" s="47" customFormat="1" ht="21.75" customHeight="1">
      <c r="A16" s="2">
        <v>5</v>
      </c>
      <c r="B16" s="2" t="s">
        <v>531</v>
      </c>
      <c r="C16" s="2" t="s">
        <v>789</v>
      </c>
      <c r="D16" s="2" t="s">
        <v>790</v>
      </c>
      <c r="E16" s="2" t="s">
        <v>791</v>
      </c>
      <c r="F16" s="2" t="s">
        <v>259</v>
      </c>
      <c r="G16" s="2">
        <v>2461</v>
      </c>
      <c r="H16" s="2">
        <v>2003</v>
      </c>
      <c r="I16" s="2" t="s">
        <v>792</v>
      </c>
      <c r="J16" s="2"/>
      <c r="K16" s="2">
        <v>6</v>
      </c>
      <c r="L16" s="2">
        <v>875</v>
      </c>
      <c r="M16" s="2">
        <v>5</v>
      </c>
      <c r="N16" s="2">
        <v>2680</v>
      </c>
      <c r="O16" s="2" t="s">
        <v>141</v>
      </c>
      <c r="P16" s="352">
        <v>378567</v>
      </c>
      <c r="Q16" s="2" t="s">
        <v>788</v>
      </c>
      <c r="R16" s="107">
        <v>11700</v>
      </c>
      <c r="S16" s="337" t="s">
        <v>148</v>
      </c>
      <c r="T16" s="337" t="s">
        <v>148</v>
      </c>
      <c r="U16" s="2" t="s">
        <v>1139</v>
      </c>
      <c r="V16" s="2" t="s">
        <v>1140</v>
      </c>
      <c r="W16" s="2" t="s">
        <v>1139</v>
      </c>
      <c r="X16" s="2" t="s">
        <v>1140</v>
      </c>
      <c r="Y16" s="2" t="s">
        <v>247</v>
      </c>
      <c r="Z16" s="2" t="s">
        <v>247</v>
      </c>
      <c r="AA16" s="2" t="s">
        <v>247</v>
      </c>
      <c r="AB16" s="337"/>
      <c r="AC16" s="18" t="s">
        <v>141</v>
      </c>
      <c r="AD16" s="354"/>
      <c r="AE16" s="354"/>
    </row>
    <row r="17" spans="1:31" s="47" customFormat="1" ht="21.75" customHeight="1">
      <c r="A17" s="2">
        <v>6</v>
      </c>
      <c r="B17" s="2" t="s">
        <v>531</v>
      </c>
      <c r="C17" s="2" t="s">
        <v>793</v>
      </c>
      <c r="D17" s="2" t="s">
        <v>794</v>
      </c>
      <c r="E17" s="2" t="s">
        <v>795</v>
      </c>
      <c r="F17" s="2" t="s">
        <v>259</v>
      </c>
      <c r="G17" s="2">
        <v>1896</v>
      </c>
      <c r="H17" s="2">
        <v>2008</v>
      </c>
      <c r="I17" s="2" t="s">
        <v>796</v>
      </c>
      <c r="J17" s="2"/>
      <c r="K17" s="2">
        <v>6</v>
      </c>
      <c r="L17" s="2">
        <v>960</v>
      </c>
      <c r="M17" s="2">
        <v>6</v>
      </c>
      <c r="N17" s="2">
        <v>2800</v>
      </c>
      <c r="O17" s="2" t="s">
        <v>141</v>
      </c>
      <c r="P17" s="352">
        <v>319320</v>
      </c>
      <c r="Q17" s="337" t="s">
        <v>148</v>
      </c>
      <c r="R17" s="107">
        <v>26700</v>
      </c>
      <c r="S17" s="337" t="s">
        <v>148</v>
      </c>
      <c r="T17" s="337" t="s">
        <v>148</v>
      </c>
      <c r="U17" s="2" t="s">
        <v>1141</v>
      </c>
      <c r="V17" s="2" t="s">
        <v>1142</v>
      </c>
      <c r="W17" s="2" t="s">
        <v>1141</v>
      </c>
      <c r="X17" s="2" t="s">
        <v>1142</v>
      </c>
      <c r="Y17" s="2" t="s">
        <v>247</v>
      </c>
      <c r="Z17" s="2" t="s">
        <v>247</v>
      </c>
      <c r="AA17" s="2" t="s">
        <v>247</v>
      </c>
      <c r="AB17" s="337"/>
      <c r="AC17" s="18" t="s">
        <v>141</v>
      </c>
      <c r="AD17" s="354"/>
      <c r="AE17" s="354"/>
    </row>
    <row r="18" spans="1:31" s="47" customFormat="1" ht="21.75" customHeight="1">
      <c r="A18" s="2">
        <v>7</v>
      </c>
      <c r="B18" s="2" t="s">
        <v>797</v>
      </c>
      <c r="C18" s="2" t="s">
        <v>798</v>
      </c>
      <c r="D18" s="2" t="s">
        <v>799</v>
      </c>
      <c r="E18" s="2" t="s">
        <v>800</v>
      </c>
      <c r="F18" s="2" t="s">
        <v>780</v>
      </c>
      <c r="G18" s="2"/>
      <c r="H18" s="2">
        <v>2018</v>
      </c>
      <c r="I18" s="2" t="s">
        <v>801</v>
      </c>
      <c r="J18" s="2"/>
      <c r="K18" s="2"/>
      <c r="L18" s="2">
        <v>1400</v>
      </c>
      <c r="M18" s="2">
        <v>7</v>
      </c>
      <c r="N18" s="2"/>
      <c r="O18" s="2" t="s">
        <v>141</v>
      </c>
      <c r="P18" s="351"/>
      <c r="Q18" s="2"/>
      <c r="R18" s="107"/>
      <c r="S18" s="2"/>
      <c r="T18" s="2"/>
      <c r="U18" s="2" t="s">
        <v>1143</v>
      </c>
      <c r="V18" s="2" t="s">
        <v>1144</v>
      </c>
      <c r="W18" s="2" t="s">
        <v>148</v>
      </c>
      <c r="X18" s="2"/>
      <c r="Y18" s="337" t="s">
        <v>247</v>
      </c>
      <c r="Z18" s="337"/>
      <c r="AA18" s="337"/>
      <c r="AB18" s="337"/>
      <c r="AC18" s="18" t="s">
        <v>141</v>
      </c>
      <c r="AD18" s="354"/>
      <c r="AE18" s="354"/>
    </row>
    <row r="19" spans="1:31" s="47" customFormat="1" ht="24.75" customHeight="1">
      <c r="A19" s="2">
        <v>8</v>
      </c>
      <c r="B19" s="2" t="s">
        <v>802</v>
      </c>
      <c r="C19" s="2" t="s">
        <v>803</v>
      </c>
      <c r="D19" s="2" t="s">
        <v>804</v>
      </c>
      <c r="E19" s="2" t="s">
        <v>805</v>
      </c>
      <c r="F19" s="2" t="s">
        <v>786</v>
      </c>
      <c r="G19" s="2">
        <v>1598</v>
      </c>
      <c r="H19" s="2">
        <v>2007</v>
      </c>
      <c r="I19" s="2" t="s">
        <v>806</v>
      </c>
      <c r="J19" s="2"/>
      <c r="K19" s="2">
        <v>5</v>
      </c>
      <c r="L19" s="2"/>
      <c r="M19" s="2">
        <v>8</v>
      </c>
      <c r="N19" s="2">
        <v>1750</v>
      </c>
      <c r="O19" s="2" t="s">
        <v>141</v>
      </c>
      <c r="P19" s="351">
        <v>198692</v>
      </c>
      <c r="Q19" s="2" t="s">
        <v>788</v>
      </c>
      <c r="R19" s="107">
        <v>21100</v>
      </c>
      <c r="S19" s="2"/>
      <c r="T19" s="2"/>
      <c r="U19" s="2" t="s">
        <v>1145</v>
      </c>
      <c r="V19" s="2" t="s">
        <v>1146</v>
      </c>
      <c r="W19" s="2" t="s">
        <v>1145</v>
      </c>
      <c r="X19" s="2" t="s">
        <v>1146</v>
      </c>
      <c r="Y19" s="2" t="s">
        <v>247</v>
      </c>
      <c r="Z19" s="2" t="s">
        <v>247</v>
      </c>
      <c r="AA19" s="2" t="s">
        <v>247</v>
      </c>
      <c r="AB19" s="2" t="s">
        <v>247</v>
      </c>
      <c r="AC19" s="18" t="s">
        <v>141</v>
      </c>
      <c r="AD19" s="354"/>
      <c r="AE19" s="354"/>
    </row>
    <row r="20" spans="1:31" ht="12.75">
      <c r="A20" s="390" t="s">
        <v>860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62"/>
      <c r="N20" s="63"/>
      <c r="O20" s="63"/>
      <c r="P20" s="63"/>
      <c r="Q20" s="63"/>
      <c r="R20" s="101"/>
      <c r="S20" s="63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355"/>
      <c r="AE20" s="355"/>
    </row>
    <row r="21" spans="1:31" s="47" customFormat="1" ht="24.75" customHeight="1">
      <c r="A21" s="21">
        <v>9</v>
      </c>
      <c r="B21" s="21" t="s">
        <v>837</v>
      </c>
      <c r="C21" s="21" t="s">
        <v>838</v>
      </c>
      <c r="D21" s="21" t="s">
        <v>841</v>
      </c>
      <c r="E21" s="21" t="s">
        <v>839</v>
      </c>
      <c r="F21" s="21" t="s">
        <v>843</v>
      </c>
      <c r="G21" s="21" t="s">
        <v>148</v>
      </c>
      <c r="H21" s="21">
        <v>2021</v>
      </c>
      <c r="I21" s="21" t="s">
        <v>844</v>
      </c>
      <c r="J21" s="21"/>
      <c r="K21" s="21">
        <v>62</v>
      </c>
      <c r="L21" s="21">
        <v>4300</v>
      </c>
      <c r="M21" s="21">
        <v>9</v>
      </c>
      <c r="N21" s="21">
        <v>14400</v>
      </c>
      <c r="O21" s="21" t="s">
        <v>141</v>
      </c>
      <c r="P21" s="99"/>
      <c r="Q21" s="21"/>
      <c r="R21" s="107">
        <v>1687000</v>
      </c>
      <c r="S21" s="21"/>
      <c r="T21" s="21"/>
      <c r="U21" s="21" t="s">
        <v>1093</v>
      </c>
      <c r="V21" s="21" t="s">
        <v>1094</v>
      </c>
      <c r="W21" s="21" t="s">
        <v>1093</v>
      </c>
      <c r="X21" s="21" t="s">
        <v>1094</v>
      </c>
      <c r="Y21" s="21" t="s">
        <v>247</v>
      </c>
      <c r="Z21" s="21" t="s">
        <v>247</v>
      </c>
      <c r="AA21" s="21" t="s">
        <v>247</v>
      </c>
      <c r="AB21" s="94"/>
      <c r="AC21" s="94"/>
      <c r="AD21" s="354"/>
      <c r="AE21" s="354"/>
    </row>
    <row r="22" spans="1:31" s="47" customFormat="1" ht="24.75" customHeight="1">
      <c r="A22" s="21">
        <v>10</v>
      </c>
      <c r="B22" s="21" t="s">
        <v>837</v>
      </c>
      <c r="C22" s="21" t="s">
        <v>838</v>
      </c>
      <c r="D22" s="21" t="s">
        <v>842</v>
      </c>
      <c r="E22" s="21" t="s">
        <v>840</v>
      </c>
      <c r="F22" s="21" t="s">
        <v>843</v>
      </c>
      <c r="G22" s="21" t="s">
        <v>148</v>
      </c>
      <c r="H22" s="21">
        <v>2021</v>
      </c>
      <c r="I22" s="21" t="s">
        <v>844</v>
      </c>
      <c r="J22" s="21"/>
      <c r="K22" s="21">
        <v>62</v>
      </c>
      <c r="L22" s="21">
        <v>4300</v>
      </c>
      <c r="M22" s="21">
        <v>10</v>
      </c>
      <c r="N22" s="21">
        <v>14400</v>
      </c>
      <c r="O22" s="21" t="s">
        <v>141</v>
      </c>
      <c r="P22" s="99"/>
      <c r="Q22" s="21"/>
      <c r="R22" s="107">
        <v>1687000</v>
      </c>
      <c r="S22" s="21"/>
      <c r="T22" s="21"/>
      <c r="U22" s="21" t="s">
        <v>1093</v>
      </c>
      <c r="V22" s="21" t="s">
        <v>1094</v>
      </c>
      <c r="W22" s="21" t="s">
        <v>1093</v>
      </c>
      <c r="X22" s="21" t="s">
        <v>1094</v>
      </c>
      <c r="Y22" s="21" t="s">
        <v>247</v>
      </c>
      <c r="Z22" s="21" t="s">
        <v>247</v>
      </c>
      <c r="AA22" s="21" t="s">
        <v>247</v>
      </c>
      <c r="AB22" s="94"/>
      <c r="AC22" s="94"/>
      <c r="AD22" s="354"/>
      <c r="AE22" s="354"/>
    </row>
    <row r="23" spans="1:31" s="347" customFormat="1" ht="24.75" customHeight="1">
      <c r="A23" s="21">
        <v>11</v>
      </c>
      <c r="B23" s="2" t="s">
        <v>1118</v>
      </c>
      <c r="C23" s="2" t="s">
        <v>1119</v>
      </c>
      <c r="D23" s="2" t="s">
        <v>1120</v>
      </c>
      <c r="E23" s="2" t="s">
        <v>1121</v>
      </c>
      <c r="F23" s="2" t="s">
        <v>786</v>
      </c>
      <c r="G23" s="2">
        <v>1991</v>
      </c>
      <c r="H23" s="2">
        <v>2008</v>
      </c>
      <c r="I23" s="2" t="s">
        <v>1122</v>
      </c>
      <c r="J23" s="2"/>
      <c r="K23" s="2">
        <v>5</v>
      </c>
      <c r="L23" s="350"/>
      <c r="M23" s="2">
        <v>11</v>
      </c>
      <c r="N23" s="2">
        <v>1970</v>
      </c>
      <c r="O23" s="356" t="s">
        <v>141</v>
      </c>
      <c r="P23" s="357">
        <v>185098</v>
      </c>
      <c r="Q23" s="6"/>
      <c r="R23" s="358">
        <v>15800</v>
      </c>
      <c r="S23" s="356"/>
      <c r="T23" s="2"/>
      <c r="U23" s="2" t="s">
        <v>1123</v>
      </c>
      <c r="V23" s="2" t="s">
        <v>1124</v>
      </c>
      <c r="W23" s="2" t="s">
        <v>1123</v>
      </c>
      <c r="X23" s="2" t="s">
        <v>1124</v>
      </c>
      <c r="Y23" s="21" t="s">
        <v>247</v>
      </c>
      <c r="Z23" s="21" t="s">
        <v>247</v>
      </c>
      <c r="AA23" s="21" t="s">
        <v>247</v>
      </c>
      <c r="AB23" s="94"/>
      <c r="AC23" s="94"/>
      <c r="AD23" s="349"/>
      <c r="AE23" s="349"/>
    </row>
    <row r="24" spans="1:31" ht="13.5" customHeight="1">
      <c r="A24" s="390" t="s">
        <v>60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62"/>
      <c r="N24" s="63"/>
      <c r="O24" s="63"/>
      <c r="P24" s="63"/>
      <c r="Q24" s="63"/>
      <c r="R24" s="101"/>
      <c r="S24" s="63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355"/>
      <c r="AE24" s="355"/>
    </row>
    <row r="25" spans="1:31" s="47" customFormat="1" ht="24.75" customHeight="1">
      <c r="A25" s="21">
        <v>1</v>
      </c>
      <c r="B25" s="21" t="s">
        <v>531</v>
      </c>
      <c r="C25" s="21" t="s">
        <v>556</v>
      </c>
      <c r="D25" s="21" t="s">
        <v>557</v>
      </c>
      <c r="E25" s="21" t="s">
        <v>558</v>
      </c>
      <c r="F25" s="21" t="s">
        <v>147</v>
      </c>
      <c r="G25" s="21">
        <v>1896</v>
      </c>
      <c r="H25" s="21">
        <v>2005</v>
      </c>
      <c r="I25" s="65">
        <v>38649</v>
      </c>
      <c r="J25" s="65"/>
      <c r="K25" s="21">
        <v>9</v>
      </c>
      <c r="L25" s="21">
        <v>780</v>
      </c>
      <c r="M25" s="21">
        <v>1</v>
      </c>
      <c r="N25" s="21">
        <v>2800</v>
      </c>
      <c r="O25" s="21" t="s">
        <v>141</v>
      </c>
      <c r="P25" s="2">
        <v>256000</v>
      </c>
      <c r="Q25" s="21" t="s">
        <v>559</v>
      </c>
      <c r="R25" s="107">
        <v>24900</v>
      </c>
      <c r="S25" s="21"/>
      <c r="T25" s="21"/>
      <c r="U25" s="65">
        <v>45223</v>
      </c>
      <c r="V25" s="65">
        <v>45588</v>
      </c>
      <c r="W25" s="65">
        <v>45223</v>
      </c>
      <c r="X25" s="65">
        <v>45588</v>
      </c>
      <c r="Y25" s="21" t="s">
        <v>149</v>
      </c>
      <c r="Z25" s="21" t="s">
        <v>149</v>
      </c>
      <c r="AA25" s="21" t="s">
        <v>149</v>
      </c>
      <c r="AB25" s="312"/>
      <c r="AC25" s="114"/>
      <c r="AD25" s="354"/>
      <c r="AE25" s="354"/>
    </row>
    <row r="26" spans="1:31" ht="12.75">
      <c r="A26" s="390" t="s">
        <v>61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62"/>
      <c r="N26" s="63"/>
      <c r="O26" s="63"/>
      <c r="P26" s="63"/>
      <c r="Q26" s="63"/>
      <c r="R26" s="101"/>
      <c r="S26" s="63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355"/>
      <c r="AE26" s="355"/>
    </row>
    <row r="27" spans="1:29" s="6" customFormat="1" ht="24.75" customHeight="1">
      <c r="A27" s="21">
        <v>1</v>
      </c>
      <c r="B27" s="21" t="s">
        <v>243</v>
      </c>
      <c r="C27" s="21">
        <v>2520</v>
      </c>
      <c r="D27" s="21" t="s">
        <v>244</v>
      </c>
      <c r="E27" s="21" t="s">
        <v>145</v>
      </c>
      <c r="F27" s="21" t="s">
        <v>245</v>
      </c>
      <c r="G27" s="21" t="s">
        <v>148</v>
      </c>
      <c r="H27" s="21">
        <v>2011</v>
      </c>
      <c r="I27" s="21" t="s">
        <v>148</v>
      </c>
      <c r="J27" s="21"/>
      <c r="K27" s="21">
        <v>1</v>
      </c>
      <c r="L27" s="21" t="s">
        <v>148</v>
      </c>
      <c r="M27" s="21">
        <v>1</v>
      </c>
      <c r="N27" s="21" t="s">
        <v>246</v>
      </c>
      <c r="O27" s="21" t="s">
        <v>153</v>
      </c>
      <c r="P27" s="66" t="s">
        <v>148</v>
      </c>
      <c r="Q27" s="33" t="s">
        <v>148</v>
      </c>
      <c r="R27" s="98" t="s">
        <v>148</v>
      </c>
      <c r="S27" s="33" t="s">
        <v>148</v>
      </c>
      <c r="T27" s="33" t="s">
        <v>148</v>
      </c>
      <c r="U27" s="65">
        <v>45268</v>
      </c>
      <c r="V27" s="65">
        <v>45633</v>
      </c>
      <c r="W27" s="33" t="s">
        <v>148</v>
      </c>
      <c r="X27" s="33" t="s">
        <v>148</v>
      </c>
      <c r="Y27" s="33" t="s">
        <v>247</v>
      </c>
      <c r="Z27" s="33" t="s">
        <v>247</v>
      </c>
      <c r="AA27" s="94"/>
      <c r="AB27" s="94"/>
      <c r="AC27" s="18" t="s">
        <v>141</v>
      </c>
    </row>
    <row r="28" spans="1:29" s="6" customFormat="1" ht="24.75" customHeight="1">
      <c r="A28" s="21">
        <v>2</v>
      </c>
      <c r="B28" s="21" t="s">
        <v>248</v>
      </c>
      <c r="C28" s="21" t="s">
        <v>249</v>
      </c>
      <c r="D28" s="21" t="s">
        <v>250</v>
      </c>
      <c r="E28" s="21" t="s">
        <v>251</v>
      </c>
      <c r="F28" s="21" t="s">
        <v>252</v>
      </c>
      <c r="G28" s="21" t="s">
        <v>148</v>
      </c>
      <c r="H28" s="21">
        <v>2012</v>
      </c>
      <c r="I28" s="21" t="s">
        <v>253</v>
      </c>
      <c r="J28" s="21"/>
      <c r="K28" s="21" t="s">
        <v>148</v>
      </c>
      <c r="L28" s="21" t="s">
        <v>254</v>
      </c>
      <c r="M28" s="21">
        <v>2</v>
      </c>
      <c r="N28" s="21" t="s">
        <v>255</v>
      </c>
      <c r="O28" s="21" t="s">
        <v>153</v>
      </c>
      <c r="P28" s="66" t="s">
        <v>148</v>
      </c>
      <c r="Q28" s="33" t="s">
        <v>148</v>
      </c>
      <c r="R28" s="98" t="s">
        <v>148</v>
      </c>
      <c r="S28" s="33" t="s">
        <v>148</v>
      </c>
      <c r="T28" s="33" t="s">
        <v>148</v>
      </c>
      <c r="U28" s="65">
        <v>45235</v>
      </c>
      <c r="V28" s="65">
        <v>45600</v>
      </c>
      <c r="W28" s="33" t="s">
        <v>148</v>
      </c>
      <c r="X28" s="33" t="s">
        <v>148</v>
      </c>
      <c r="Y28" s="33" t="s">
        <v>247</v>
      </c>
      <c r="Z28" s="94"/>
      <c r="AA28" s="94"/>
      <c r="AB28" s="94"/>
      <c r="AC28" s="18" t="s">
        <v>141</v>
      </c>
    </row>
    <row r="29" spans="1:29" s="6" customFormat="1" ht="24.75" customHeight="1">
      <c r="A29" s="21">
        <v>3</v>
      </c>
      <c r="B29" s="21" t="s">
        <v>146</v>
      </c>
      <c r="C29" s="21" t="s">
        <v>256</v>
      </c>
      <c r="D29" s="21" t="s">
        <v>257</v>
      </c>
      <c r="E29" s="21" t="s">
        <v>258</v>
      </c>
      <c r="F29" s="21" t="s">
        <v>259</v>
      </c>
      <c r="G29" s="21">
        <v>1896</v>
      </c>
      <c r="H29" s="21">
        <v>2009</v>
      </c>
      <c r="I29" s="21" t="s">
        <v>260</v>
      </c>
      <c r="J29" s="21"/>
      <c r="K29" s="21">
        <v>6</v>
      </c>
      <c r="L29" s="21">
        <v>960</v>
      </c>
      <c r="M29" s="21">
        <v>3</v>
      </c>
      <c r="N29" s="21" t="s">
        <v>261</v>
      </c>
      <c r="O29" s="21" t="s">
        <v>153</v>
      </c>
      <c r="P29" s="66" t="s">
        <v>148</v>
      </c>
      <c r="Q29" s="33" t="s">
        <v>148</v>
      </c>
      <c r="R29" s="98" t="s">
        <v>148</v>
      </c>
      <c r="S29" s="33" t="s">
        <v>148</v>
      </c>
      <c r="T29" s="33" t="s">
        <v>148</v>
      </c>
      <c r="U29" s="65">
        <v>45093</v>
      </c>
      <c r="V29" s="65">
        <v>45458</v>
      </c>
      <c r="W29" s="33" t="s">
        <v>148</v>
      </c>
      <c r="X29" s="33" t="s">
        <v>148</v>
      </c>
      <c r="Y29" s="33" t="s">
        <v>247</v>
      </c>
      <c r="Z29" s="33" t="s">
        <v>247</v>
      </c>
      <c r="AA29" s="94"/>
      <c r="AB29" s="94"/>
      <c r="AC29" s="18" t="s">
        <v>141</v>
      </c>
    </row>
    <row r="30" spans="1:29" s="6" customFormat="1" ht="24.75" customHeight="1">
      <c r="A30" s="21">
        <v>4</v>
      </c>
      <c r="B30" s="21" t="s">
        <v>248</v>
      </c>
      <c r="C30" s="21" t="s">
        <v>262</v>
      </c>
      <c r="D30" s="21" t="s">
        <v>263</v>
      </c>
      <c r="E30" s="21" t="s">
        <v>264</v>
      </c>
      <c r="F30" s="21" t="s">
        <v>252</v>
      </c>
      <c r="G30" s="21" t="s">
        <v>148</v>
      </c>
      <c r="H30" s="21">
        <v>2016</v>
      </c>
      <c r="I30" s="21" t="s">
        <v>265</v>
      </c>
      <c r="J30" s="21"/>
      <c r="K30" s="21" t="s">
        <v>148</v>
      </c>
      <c r="L30" s="21">
        <v>339</v>
      </c>
      <c r="M30" s="21">
        <v>4</v>
      </c>
      <c r="N30" s="21">
        <v>450</v>
      </c>
      <c r="O30" s="21" t="s">
        <v>153</v>
      </c>
      <c r="P30" s="66" t="s">
        <v>148</v>
      </c>
      <c r="Q30" s="33" t="s">
        <v>148</v>
      </c>
      <c r="R30" s="98" t="s">
        <v>148</v>
      </c>
      <c r="S30" s="33" t="s">
        <v>148</v>
      </c>
      <c r="T30" s="33" t="s">
        <v>148</v>
      </c>
      <c r="U30" s="65">
        <v>45010</v>
      </c>
      <c r="V30" s="65">
        <v>45375</v>
      </c>
      <c r="W30" s="33" t="s">
        <v>148</v>
      </c>
      <c r="X30" s="33" t="s">
        <v>148</v>
      </c>
      <c r="Y30" s="33" t="s">
        <v>149</v>
      </c>
      <c r="Z30" s="94"/>
      <c r="AA30" s="94"/>
      <c r="AB30" s="94"/>
      <c r="AC30" s="18" t="s">
        <v>141</v>
      </c>
    </row>
    <row r="31" spans="1:31" s="347" customFormat="1" ht="24.75" customHeight="1">
      <c r="A31" s="2">
        <v>5</v>
      </c>
      <c r="B31" s="2" t="s">
        <v>1125</v>
      </c>
      <c r="C31" s="2" t="s">
        <v>1126</v>
      </c>
      <c r="D31" s="2" t="s">
        <v>1127</v>
      </c>
      <c r="E31" s="2" t="s">
        <v>1128</v>
      </c>
      <c r="F31" s="2" t="s">
        <v>786</v>
      </c>
      <c r="G31" s="2">
        <v>2469</v>
      </c>
      <c r="H31" s="2">
        <v>2008</v>
      </c>
      <c r="I31" s="2" t="s">
        <v>1131</v>
      </c>
      <c r="J31" s="2"/>
      <c r="K31" s="2">
        <v>9</v>
      </c>
      <c r="L31" s="350">
        <v>822</v>
      </c>
      <c r="M31" s="2">
        <v>12</v>
      </c>
      <c r="N31" s="2">
        <v>3070</v>
      </c>
      <c r="O31" s="2" t="s">
        <v>141</v>
      </c>
      <c r="P31" s="351"/>
      <c r="Q31" s="359"/>
      <c r="R31" s="360">
        <v>30400</v>
      </c>
      <c r="S31" s="2"/>
      <c r="T31" s="2"/>
      <c r="U31" s="2" t="s">
        <v>1129</v>
      </c>
      <c r="V31" s="2" t="s">
        <v>1130</v>
      </c>
      <c r="W31" s="2" t="s">
        <v>1129</v>
      </c>
      <c r="X31" s="2" t="s">
        <v>1130</v>
      </c>
      <c r="Y31" s="2" t="s">
        <v>247</v>
      </c>
      <c r="Z31" s="2" t="s">
        <v>247</v>
      </c>
      <c r="AA31" s="2" t="s">
        <v>247</v>
      </c>
      <c r="AB31" s="94"/>
      <c r="AC31" s="18" t="s">
        <v>141</v>
      </c>
      <c r="AD31" s="349"/>
      <c r="AE31" s="349"/>
    </row>
    <row r="32" spans="1:29" ht="12.75">
      <c r="A32" s="390" t="s">
        <v>63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62"/>
      <c r="N32" s="63"/>
      <c r="O32" s="63"/>
      <c r="P32" s="63"/>
      <c r="Q32" s="63"/>
      <c r="R32" s="101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1:29" s="47" customFormat="1" ht="24.75" customHeight="1">
      <c r="A33" s="21">
        <v>1</v>
      </c>
      <c r="B33" s="35" t="s">
        <v>376</v>
      </c>
      <c r="C33" s="35" t="s">
        <v>377</v>
      </c>
      <c r="D33" s="35" t="s">
        <v>378</v>
      </c>
      <c r="E33" s="35" t="s">
        <v>379</v>
      </c>
      <c r="F33" s="35" t="s">
        <v>147</v>
      </c>
      <c r="G33" s="35">
        <v>2</v>
      </c>
      <c r="H33" s="35">
        <v>2009</v>
      </c>
      <c r="I33" s="67">
        <v>40309</v>
      </c>
      <c r="J33" s="67">
        <v>45035</v>
      </c>
      <c r="K33" s="35">
        <v>9</v>
      </c>
      <c r="L33" s="35" t="s">
        <v>380</v>
      </c>
      <c r="M33" s="34">
        <v>1</v>
      </c>
      <c r="N33" s="35">
        <v>2791</v>
      </c>
      <c r="O33" s="35" t="s">
        <v>141</v>
      </c>
      <c r="P33" s="337">
        <v>183042</v>
      </c>
      <c r="Q33" s="33" t="s">
        <v>148</v>
      </c>
      <c r="R33" s="339">
        <v>24900</v>
      </c>
      <c r="S33" s="33" t="s">
        <v>148</v>
      </c>
      <c r="T33" s="33" t="s">
        <v>148</v>
      </c>
      <c r="U33" s="68">
        <v>45057</v>
      </c>
      <c r="V33" s="68">
        <v>45422</v>
      </c>
      <c r="W33" s="68">
        <v>45057</v>
      </c>
      <c r="X33" s="68">
        <v>45422</v>
      </c>
      <c r="Y33" s="97" t="s">
        <v>247</v>
      </c>
      <c r="Z33" s="97" t="s">
        <v>247</v>
      </c>
      <c r="AA33" s="97" t="s">
        <v>247</v>
      </c>
      <c r="AB33" s="97" t="s">
        <v>247</v>
      </c>
      <c r="AC33" s="18" t="s">
        <v>141</v>
      </c>
    </row>
    <row r="34" spans="1:29" ht="12.75">
      <c r="A34" s="390" t="s">
        <v>69</v>
      </c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62"/>
      <c r="N34" s="63"/>
      <c r="O34" s="63"/>
      <c r="P34" s="63"/>
      <c r="Q34" s="63"/>
      <c r="R34" s="101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</row>
    <row r="35" spans="1:29" s="47" customFormat="1" ht="24.75" customHeight="1">
      <c r="A35" s="76">
        <v>1</v>
      </c>
      <c r="B35" s="76" t="s">
        <v>438</v>
      </c>
      <c r="C35" s="76" t="s">
        <v>439</v>
      </c>
      <c r="D35" s="76" t="s">
        <v>440</v>
      </c>
      <c r="E35" s="76" t="s">
        <v>441</v>
      </c>
      <c r="F35" s="76" t="s">
        <v>442</v>
      </c>
      <c r="G35" s="76" t="s">
        <v>443</v>
      </c>
      <c r="H35" s="76">
        <v>2004</v>
      </c>
      <c r="I35" s="313">
        <v>38273</v>
      </c>
      <c r="J35" s="313"/>
      <c r="K35" s="76">
        <v>9</v>
      </c>
      <c r="L35" s="76">
        <v>740</v>
      </c>
      <c r="M35" s="76">
        <v>1</v>
      </c>
      <c r="N35" s="76" t="s">
        <v>261</v>
      </c>
      <c r="O35" s="76" t="s">
        <v>141</v>
      </c>
      <c r="P35" s="338">
        <v>314300</v>
      </c>
      <c r="Q35" s="76" t="s">
        <v>444</v>
      </c>
      <c r="R35" s="107">
        <v>22000</v>
      </c>
      <c r="S35" s="76" t="s">
        <v>445</v>
      </c>
      <c r="T35" s="76">
        <v>100</v>
      </c>
      <c r="U35" s="314">
        <v>45215</v>
      </c>
      <c r="V35" s="314">
        <v>45580</v>
      </c>
      <c r="W35" s="314">
        <v>45215</v>
      </c>
      <c r="X35" s="314">
        <v>45580</v>
      </c>
      <c r="Y35" s="33" t="s">
        <v>149</v>
      </c>
      <c r="Z35" s="33" t="s">
        <v>149</v>
      </c>
      <c r="AA35" s="33" t="s">
        <v>149</v>
      </c>
      <c r="AB35" s="33" t="s">
        <v>149</v>
      </c>
      <c r="AC35" s="18" t="s">
        <v>141</v>
      </c>
    </row>
    <row r="36" spans="1:29" ht="12.75">
      <c r="A36" s="390" t="s">
        <v>534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62"/>
      <c r="N36" s="63"/>
      <c r="O36" s="63"/>
      <c r="P36" s="63"/>
      <c r="Q36" s="63"/>
      <c r="R36" s="101"/>
      <c r="S36" s="63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1:29" s="47" customFormat="1" ht="25.5">
      <c r="A37" s="21">
        <v>1</v>
      </c>
      <c r="B37" s="21" t="s">
        <v>657</v>
      </c>
      <c r="C37" s="21" t="s">
        <v>658</v>
      </c>
      <c r="D37" s="21" t="s">
        <v>659</v>
      </c>
      <c r="E37" s="21" t="s">
        <v>660</v>
      </c>
      <c r="F37" s="21" t="s">
        <v>661</v>
      </c>
      <c r="G37" s="21" t="s">
        <v>148</v>
      </c>
      <c r="H37" s="21">
        <v>2020</v>
      </c>
      <c r="I37" s="314">
        <v>44167</v>
      </c>
      <c r="J37" s="314"/>
      <c r="K37" s="21" t="s">
        <v>148</v>
      </c>
      <c r="L37" s="21">
        <v>350</v>
      </c>
      <c r="M37" s="21">
        <v>1</v>
      </c>
      <c r="N37" s="21">
        <v>750</v>
      </c>
      <c r="O37" s="21" t="s">
        <v>141</v>
      </c>
      <c r="P37" s="21" t="s">
        <v>148</v>
      </c>
      <c r="Q37" s="21" t="s">
        <v>141</v>
      </c>
      <c r="R37" s="107">
        <v>7900</v>
      </c>
      <c r="S37" s="21" t="s">
        <v>148</v>
      </c>
      <c r="T37" s="21" t="s">
        <v>148</v>
      </c>
      <c r="U37" s="314">
        <v>45262</v>
      </c>
      <c r="V37" s="314">
        <v>45627</v>
      </c>
      <c r="W37" s="314">
        <v>45262</v>
      </c>
      <c r="X37" s="314">
        <v>45627</v>
      </c>
      <c r="Y37" s="21" t="s">
        <v>149</v>
      </c>
      <c r="Z37" s="94"/>
      <c r="AA37" s="21" t="s">
        <v>149</v>
      </c>
      <c r="AB37" s="312"/>
      <c r="AC37" s="18" t="s">
        <v>141</v>
      </c>
    </row>
    <row r="38" spans="1:29" s="47" customFormat="1" ht="19.5" customHeight="1">
      <c r="A38" s="21"/>
      <c r="B38" s="384" t="s">
        <v>861</v>
      </c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21"/>
      <c r="N38" s="21"/>
      <c r="O38" s="21"/>
      <c r="P38" s="21"/>
      <c r="Q38" s="21"/>
      <c r="R38" s="107"/>
      <c r="S38" s="21"/>
      <c r="T38" s="21"/>
      <c r="U38" s="314"/>
      <c r="V38" s="314"/>
      <c r="W38" s="314"/>
      <c r="X38" s="314"/>
      <c r="Y38" s="21"/>
      <c r="Z38" s="94"/>
      <c r="AA38" s="21"/>
      <c r="AB38" s="312"/>
      <c r="AC38" s="18"/>
    </row>
    <row r="39" spans="1:29" s="47" customFormat="1" ht="63.75">
      <c r="A39" s="21">
        <v>2</v>
      </c>
      <c r="B39" s="21" t="s">
        <v>652</v>
      </c>
      <c r="C39" s="21" t="s">
        <v>653</v>
      </c>
      <c r="D39" s="21" t="s">
        <v>654</v>
      </c>
      <c r="E39" s="21" t="s">
        <v>655</v>
      </c>
      <c r="F39" s="21" t="s">
        <v>656</v>
      </c>
      <c r="G39" s="21">
        <v>1997</v>
      </c>
      <c r="H39" s="21">
        <v>2020</v>
      </c>
      <c r="I39" s="314">
        <v>44194</v>
      </c>
      <c r="J39" s="315">
        <v>45280</v>
      </c>
      <c r="K39" s="21">
        <v>9</v>
      </c>
      <c r="L39" s="21">
        <v>895</v>
      </c>
      <c r="M39" s="21">
        <v>2</v>
      </c>
      <c r="N39" s="21">
        <v>3070</v>
      </c>
      <c r="O39" s="21" t="s">
        <v>141</v>
      </c>
      <c r="P39" s="2">
        <v>11000</v>
      </c>
      <c r="Q39" s="21" t="s">
        <v>140</v>
      </c>
      <c r="R39" s="107">
        <v>117400</v>
      </c>
      <c r="S39" s="21" t="s">
        <v>148</v>
      </c>
      <c r="T39" s="21" t="s">
        <v>148</v>
      </c>
      <c r="U39" s="314">
        <v>45289</v>
      </c>
      <c r="V39" s="314">
        <v>45654</v>
      </c>
      <c r="W39" s="314">
        <v>45289</v>
      </c>
      <c r="X39" s="314">
        <v>45654</v>
      </c>
      <c r="Y39" s="21" t="s">
        <v>149</v>
      </c>
      <c r="Z39" s="21" t="s">
        <v>149</v>
      </c>
      <c r="AA39" s="21" t="s">
        <v>149</v>
      </c>
      <c r="AB39" s="21" t="s">
        <v>149</v>
      </c>
      <c r="AC39" s="18" t="s">
        <v>141</v>
      </c>
    </row>
  </sheetData>
  <sheetProtection/>
  <mergeCells count="33">
    <mergeCell ref="U8:V9"/>
    <mergeCell ref="S8:T9"/>
    <mergeCell ref="H8:H10"/>
    <mergeCell ref="I8:I10"/>
    <mergeCell ref="J8:J10"/>
    <mergeCell ref="R8:R10"/>
    <mergeCell ref="E8:E10"/>
    <mergeCell ref="F8:F10"/>
    <mergeCell ref="A36:L36"/>
    <mergeCell ref="A34:L34"/>
    <mergeCell ref="A26:L26"/>
    <mergeCell ref="A32:L32"/>
    <mergeCell ref="A20:L20"/>
    <mergeCell ref="W8:X9"/>
    <mergeCell ref="Y8:AB9"/>
    <mergeCell ref="K8:K10"/>
    <mergeCell ref="L8:L10"/>
    <mergeCell ref="M8:M10"/>
    <mergeCell ref="AC8:AC10"/>
    <mergeCell ref="N8:N10"/>
    <mergeCell ref="O8:O10"/>
    <mergeCell ref="P8:P10"/>
    <mergeCell ref="Q8:Q10"/>
    <mergeCell ref="B38:L38"/>
    <mergeCell ref="I6:J6"/>
    <mergeCell ref="A7:J7"/>
    <mergeCell ref="A8:A10"/>
    <mergeCell ref="B8:B10"/>
    <mergeCell ref="C8:C10"/>
    <mergeCell ref="D8:D10"/>
    <mergeCell ref="G8:G10"/>
    <mergeCell ref="A11:L11"/>
    <mergeCell ref="A24:L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colBreaks count="1" manualBreakCount="1">
    <brk id="1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0"/>
  <sheetViews>
    <sheetView view="pageBreakPreview" zoomScale="80" zoomScaleNormal="90" zoomScaleSheetLayoutView="80" zoomScalePageLayoutView="0" workbookViewId="0" topLeftCell="A1">
      <selection activeCell="D11" sqref="D11"/>
    </sheetView>
  </sheetViews>
  <sheetFormatPr defaultColWidth="9.140625" defaultRowHeight="12.75"/>
  <cols>
    <col min="1" max="1" width="5.8515625" style="27" customWidth="1"/>
    <col min="2" max="2" width="53.8515625" style="0" customWidth="1"/>
    <col min="3" max="3" width="20.140625" style="22" customWidth="1"/>
    <col min="4" max="4" width="18.57421875" style="22" customWidth="1"/>
    <col min="5" max="5" width="21.00390625" style="0" customWidth="1"/>
  </cols>
  <sheetData>
    <row r="7" spans="2:4" ht="16.5">
      <c r="B7" s="4" t="s">
        <v>1099</v>
      </c>
      <c r="D7" s="23"/>
    </row>
    <row r="8" ht="16.5">
      <c r="B8" s="4"/>
    </row>
    <row r="9" spans="2:4" ht="12.75" customHeight="1">
      <c r="B9" s="392" t="s">
        <v>46</v>
      </c>
      <c r="C9" s="392"/>
      <c r="D9" s="392"/>
    </row>
    <row r="10" spans="1:5" ht="99.75" customHeight="1">
      <c r="A10" s="48" t="s">
        <v>10</v>
      </c>
      <c r="B10" s="48" t="s">
        <v>8</v>
      </c>
      <c r="C10" s="49" t="s">
        <v>19</v>
      </c>
      <c r="D10" s="49" t="s">
        <v>7</v>
      </c>
      <c r="E10" s="50" t="s">
        <v>106</v>
      </c>
    </row>
    <row r="11" spans="1:5" ht="26.25" customHeight="1">
      <c r="A11" s="18">
        <v>1</v>
      </c>
      <c r="B11" s="1" t="s">
        <v>48</v>
      </c>
      <c r="C11" s="316">
        <v>625012.36</v>
      </c>
      <c r="D11" s="17"/>
      <c r="E11" s="90"/>
    </row>
    <row r="12" spans="1:5" s="3" customFormat="1" ht="26.25" customHeight="1">
      <c r="A12" s="10">
        <v>2</v>
      </c>
      <c r="B12" s="1" t="s">
        <v>49</v>
      </c>
      <c r="C12" s="17">
        <f>5124+8073</f>
        <v>13197</v>
      </c>
      <c r="D12" s="17"/>
      <c r="E12" s="111"/>
    </row>
    <row r="13" spans="1:5" s="3" customFormat="1" ht="26.25" customHeight="1">
      <c r="A13" s="18">
        <v>3</v>
      </c>
      <c r="B13" s="1" t="s">
        <v>50</v>
      </c>
      <c r="C13" s="24">
        <f>1057458.99+37758.9</f>
        <v>1095217.89</v>
      </c>
      <c r="D13" s="17"/>
      <c r="E13" s="317">
        <v>37758.9</v>
      </c>
    </row>
    <row r="14" spans="1:5" s="3" customFormat="1" ht="26.25" customHeight="1">
      <c r="A14" s="10">
        <v>4</v>
      </c>
      <c r="B14" s="1" t="s">
        <v>51</v>
      </c>
      <c r="C14" s="111">
        <v>1534363</v>
      </c>
      <c r="D14" s="111">
        <v>706422</v>
      </c>
      <c r="E14" s="111"/>
    </row>
    <row r="15" spans="1:5" s="3" customFormat="1" ht="26.25" customHeight="1">
      <c r="A15" s="18">
        <v>5</v>
      </c>
      <c r="B15" s="16" t="s">
        <v>593</v>
      </c>
      <c r="C15" s="17">
        <f>787392.47+162088.71+10972.99</f>
        <v>960454.1699999999</v>
      </c>
      <c r="D15" s="26"/>
      <c r="E15" s="111">
        <v>162088.71</v>
      </c>
    </row>
    <row r="16" spans="1:5" s="3" customFormat="1" ht="26.25" customHeight="1">
      <c r="A16" s="10">
        <v>6</v>
      </c>
      <c r="B16" s="16" t="s">
        <v>53</v>
      </c>
      <c r="C16" s="90">
        <f>94500+1750</f>
        <v>96250</v>
      </c>
      <c r="D16" s="26"/>
      <c r="E16" s="111"/>
    </row>
    <row r="17" spans="1:5" s="3" customFormat="1" ht="26.25" customHeight="1">
      <c r="A17" s="18">
        <v>7</v>
      </c>
      <c r="B17" s="16" t="s">
        <v>54</v>
      </c>
      <c r="C17" s="17">
        <f>1066988.24+23600+5319+28503.98</f>
        <v>1124411.22</v>
      </c>
      <c r="D17" s="17"/>
      <c r="E17" s="111">
        <v>5319</v>
      </c>
    </row>
    <row r="18" spans="1:5" ht="26.25" customHeight="1">
      <c r="A18" s="10">
        <v>8</v>
      </c>
      <c r="B18" s="16" t="s">
        <v>55</v>
      </c>
      <c r="C18" s="17">
        <f>90200+4000+10000</f>
        <v>104200</v>
      </c>
      <c r="D18" s="316">
        <v>50200</v>
      </c>
      <c r="E18" s="90"/>
    </row>
    <row r="19" spans="1:5" s="3" customFormat="1" ht="26.25" customHeight="1">
      <c r="A19" s="18">
        <v>9</v>
      </c>
      <c r="B19" s="16" t="s">
        <v>56</v>
      </c>
      <c r="C19" s="28">
        <v>802126.5</v>
      </c>
      <c r="D19" s="17"/>
      <c r="E19" s="111"/>
    </row>
    <row r="20" spans="1:5" s="3" customFormat="1" ht="26.25" customHeight="1">
      <c r="A20" s="10">
        <v>10</v>
      </c>
      <c r="B20" s="16" t="s">
        <v>57</v>
      </c>
      <c r="C20" s="28">
        <f>297041.94+35251.7+26745.79</f>
        <v>359039.43</v>
      </c>
      <c r="D20" s="17"/>
      <c r="E20" s="318"/>
    </row>
    <row r="21" spans="1:5" s="3" customFormat="1" ht="26.25" customHeight="1">
      <c r="A21" s="18">
        <v>11</v>
      </c>
      <c r="B21" s="16" t="s">
        <v>58</v>
      </c>
      <c r="C21" s="17">
        <v>802658.76</v>
      </c>
      <c r="D21" s="17">
        <v>201327.24</v>
      </c>
      <c r="E21" s="111"/>
    </row>
    <row r="22" spans="1:5" s="3" customFormat="1" ht="26.25" customHeight="1">
      <c r="A22" s="18">
        <v>12</v>
      </c>
      <c r="B22" s="16" t="s">
        <v>108</v>
      </c>
      <c r="C22" s="319">
        <f>276099.94+144894</f>
        <v>420993.94</v>
      </c>
      <c r="D22" s="17"/>
      <c r="E22" s="111">
        <v>144894</v>
      </c>
    </row>
    <row r="23" spans="1:5" ht="18" customHeight="1">
      <c r="A23" s="51"/>
      <c r="B23" s="48" t="s">
        <v>9</v>
      </c>
      <c r="C23" s="53">
        <f>SUM(C11:C22)</f>
        <v>7937924.27</v>
      </c>
      <c r="D23" s="53">
        <f>SUM(D11:D22)</f>
        <v>957949.24</v>
      </c>
      <c r="E23" s="53">
        <f>SUM(E11:E22)</f>
        <v>350060.61</v>
      </c>
    </row>
    <row r="24" spans="2:4" ht="12.75">
      <c r="B24" s="3"/>
      <c r="C24" s="25"/>
      <c r="D24" s="25"/>
    </row>
    <row r="25" spans="2:4" ht="12.75">
      <c r="B25" s="89" t="s">
        <v>594</v>
      </c>
      <c r="C25" s="25"/>
      <c r="D25" s="25"/>
    </row>
    <row r="26" spans="2:4" ht="12.75">
      <c r="B26" s="8"/>
      <c r="C26" s="25"/>
      <c r="D26" s="25"/>
    </row>
    <row r="27" spans="2:4" ht="12.75">
      <c r="B27" s="8"/>
      <c r="C27" s="25"/>
      <c r="D27" s="25"/>
    </row>
    <row r="28" spans="2:4" ht="12.75">
      <c r="B28" s="3"/>
      <c r="C28" s="25"/>
      <c r="D28" s="25"/>
    </row>
    <row r="29" spans="2:4" ht="12.75">
      <c r="B29" s="3"/>
      <c r="C29" s="25"/>
      <c r="D29" s="25"/>
    </row>
    <row r="30" spans="2:4" ht="12.75">
      <c r="B30" s="3"/>
      <c r="C30" s="25"/>
      <c r="D30" s="25"/>
    </row>
  </sheetData>
  <sheetProtection/>
  <mergeCells count="1">
    <mergeCell ref="B9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18.421875" style="73" customWidth="1"/>
    <col min="2" max="2" width="13.7109375" style="37" customWidth="1"/>
    <col min="3" max="3" width="69.8515625" style="73" customWidth="1"/>
    <col min="4" max="4" width="17.57421875" style="108" customWidth="1"/>
  </cols>
  <sheetData>
    <row r="1" ht="12.75">
      <c r="A1" s="78"/>
    </row>
    <row r="2" ht="12.75">
      <c r="A2" s="78"/>
    </row>
    <row r="3" ht="12.75">
      <c r="A3" s="78"/>
    </row>
    <row r="4" ht="12.75">
      <c r="A4" s="78"/>
    </row>
    <row r="5" ht="12.75">
      <c r="A5" s="78"/>
    </row>
    <row r="6" ht="12.75">
      <c r="A6" s="78"/>
    </row>
    <row r="7" spans="1:4" ht="12.75">
      <c r="A7" s="70" t="s">
        <v>1100</v>
      </c>
      <c r="B7" s="81"/>
      <c r="C7" s="74"/>
      <c r="D7" s="77"/>
    </row>
    <row r="8" spans="1:4" ht="12.75">
      <c r="A8" s="79"/>
      <c r="B8" s="82"/>
      <c r="C8" s="75"/>
      <c r="D8" s="109"/>
    </row>
    <row r="9" spans="1:4" ht="12.75">
      <c r="A9" s="393" t="s">
        <v>825</v>
      </c>
      <c r="B9" s="393"/>
      <c r="C9" s="393"/>
      <c r="D9" s="393"/>
    </row>
    <row r="10" spans="1:4" ht="25.5">
      <c r="A10" s="71" t="s">
        <v>527</v>
      </c>
      <c r="B10" s="71" t="s">
        <v>528</v>
      </c>
      <c r="C10" s="49" t="s">
        <v>530</v>
      </c>
      <c r="D10" s="106" t="s">
        <v>529</v>
      </c>
    </row>
    <row r="11" spans="1:4" ht="12.75">
      <c r="A11" s="394">
        <v>2021</v>
      </c>
      <c r="B11" s="394"/>
      <c r="C11" s="394"/>
      <c r="D11" s="394"/>
    </row>
    <row r="12" spans="1:4" ht="25.5">
      <c r="A12" s="2" t="s">
        <v>836</v>
      </c>
      <c r="B12" s="2" t="s">
        <v>816</v>
      </c>
      <c r="C12" s="93" t="s">
        <v>862</v>
      </c>
      <c r="D12" s="17">
        <v>1600</v>
      </c>
    </row>
    <row r="13" spans="1:4" ht="25.5">
      <c r="A13" s="2" t="s">
        <v>823</v>
      </c>
      <c r="B13" s="2" t="s">
        <v>830</v>
      </c>
      <c r="C13" s="93" t="s">
        <v>832</v>
      </c>
      <c r="D13" s="17">
        <v>16500</v>
      </c>
    </row>
    <row r="14" spans="1:4" ht="25.5">
      <c r="A14" s="2" t="s">
        <v>836</v>
      </c>
      <c r="B14" s="2" t="s">
        <v>864</v>
      </c>
      <c r="C14" s="93" t="s">
        <v>865</v>
      </c>
      <c r="D14" s="17">
        <v>4200</v>
      </c>
    </row>
    <row r="15" spans="1:4" ht="12.75">
      <c r="A15" s="2" t="s">
        <v>502</v>
      </c>
      <c r="B15" s="2" t="s">
        <v>831</v>
      </c>
      <c r="C15" s="107" t="s">
        <v>525</v>
      </c>
      <c r="D15" s="17">
        <v>2500</v>
      </c>
    </row>
    <row r="16" spans="1:4" ht="12.75">
      <c r="A16" s="2" t="s">
        <v>502</v>
      </c>
      <c r="B16" s="2" t="s">
        <v>819</v>
      </c>
      <c r="C16" s="93" t="s">
        <v>866</v>
      </c>
      <c r="D16" s="17">
        <v>7085.98</v>
      </c>
    </row>
    <row r="17" spans="1:4" ht="25.5">
      <c r="A17" s="2" t="s">
        <v>836</v>
      </c>
      <c r="B17" s="2" t="s">
        <v>815</v>
      </c>
      <c r="C17" s="93" t="s">
        <v>863</v>
      </c>
      <c r="D17" s="17">
        <v>4200</v>
      </c>
    </row>
    <row r="18" spans="1:4" ht="25.5">
      <c r="A18" s="2" t="s">
        <v>836</v>
      </c>
      <c r="B18" s="2" t="s">
        <v>814</v>
      </c>
      <c r="C18" s="93" t="s">
        <v>833</v>
      </c>
      <c r="D18" s="17">
        <v>6500</v>
      </c>
    </row>
    <row r="19" spans="1:4" ht="25.5">
      <c r="A19" s="2" t="s">
        <v>836</v>
      </c>
      <c r="B19" s="2" t="s">
        <v>817</v>
      </c>
      <c r="C19" s="93" t="s">
        <v>826</v>
      </c>
      <c r="D19" s="17">
        <v>5523.19</v>
      </c>
    </row>
    <row r="20" spans="1:4" ht="25.5">
      <c r="A20" s="2" t="s">
        <v>836</v>
      </c>
      <c r="B20" s="2" t="s">
        <v>818</v>
      </c>
      <c r="C20" s="93" t="s">
        <v>827</v>
      </c>
      <c r="D20" s="17">
        <v>411.26</v>
      </c>
    </row>
    <row r="21" spans="1:4" ht="12.75">
      <c r="A21" s="2" t="s">
        <v>502</v>
      </c>
      <c r="B21" s="2" t="s">
        <v>820</v>
      </c>
      <c r="C21" s="93" t="s">
        <v>828</v>
      </c>
      <c r="D21" s="17">
        <v>2692</v>
      </c>
    </row>
    <row r="22" spans="1:4" ht="12.75">
      <c r="A22" s="2" t="s">
        <v>502</v>
      </c>
      <c r="B22" s="2" t="s">
        <v>821</v>
      </c>
      <c r="C22" s="93" t="s">
        <v>829</v>
      </c>
      <c r="D22" s="17">
        <v>600</v>
      </c>
    </row>
    <row r="23" spans="1:5" ht="25.5">
      <c r="A23" s="2" t="s">
        <v>822</v>
      </c>
      <c r="B23" s="2">
        <v>2021</v>
      </c>
      <c r="C23" s="93" t="s">
        <v>142</v>
      </c>
      <c r="D23" s="17">
        <v>463.47</v>
      </c>
      <c r="E23" s="5"/>
    </row>
    <row r="24" spans="1:4" ht="12.75">
      <c r="A24" s="394">
        <v>2020</v>
      </c>
      <c r="B24" s="394"/>
      <c r="C24" s="394"/>
      <c r="D24" s="394"/>
    </row>
    <row r="25" spans="1:7" ht="12.75">
      <c r="A25" s="7" t="s">
        <v>823</v>
      </c>
      <c r="B25" s="7">
        <v>2020</v>
      </c>
      <c r="C25" s="7" t="s">
        <v>142</v>
      </c>
      <c r="D25" s="110">
        <v>7804.56</v>
      </c>
      <c r="E25" s="5"/>
      <c r="G25" s="5"/>
    </row>
    <row r="26" spans="1:7" ht="25.5">
      <c r="A26" s="76" t="s">
        <v>506</v>
      </c>
      <c r="B26" s="104">
        <v>44175</v>
      </c>
      <c r="C26" s="76" t="s">
        <v>824</v>
      </c>
      <c r="D26" s="110">
        <v>1436.4</v>
      </c>
      <c r="E26" s="5"/>
      <c r="G26" s="5"/>
    </row>
    <row r="27" spans="1:6" ht="12.75">
      <c r="A27" s="76" t="s">
        <v>505</v>
      </c>
      <c r="B27" s="80">
        <v>43878</v>
      </c>
      <c r="C27" s="76" t="s">
        <v>515</v>
      </c>
      <c r="D27" s="111">
        <v>3700</v>
      </c>
      <c r="E27" s="5"/>
      <c r="F27" s="5"/>
    </row>
    <row r="28" spans="1:6" ht="25.5">
      <c r="A28" s="76" t="s">
        <v>506</v>
      </c>
      <c r="B28" s="80">
        <v>44060</v>
      </c>
      <c r="C28" s="21" t="s">
        <v>533</v>
      </c>
      <c r="D28" s="112">
        <v>47993.33</v>
      </c>
      <c r="E28" s="5"/>
      <c r="F28" s="5"/>
    </row>
    <row r="29" spans="1:6" ht="25.5">
      <c r="A29" s="76" t="s">
        <v>506</v>
      </c>
      <c r="B29" s="80">
        <v>44109</v>
      </c>
      <c r="C29" s="21" t="s">
        <v>532</v>
      </c>
      <c r="D29" s="112">
        <v>1062.63</v>
      </c>
      <c r="E29" s="5"/>
      <c r="F29" s="5"/>
    </row>
    <row r="30" spans="1:5" ht="25.5">
      <c r="A30" s="76" t="s">
        <v>506</v>
      </c>
      <c r="B30" s="80">
        <v>43913</v>
      </c>
      <c r="C30" s="76" t="s">
        <v>508</v>
      </c>
      <c r="D30" s="111">
        <v>516.5</v>
      </c>
      <c r="E30" s="5"/>
    </row>
    <row r="31" spans="1:5" ht="25.5">
      <c r="A31" s="76" t="s">
        <v>506</v>
      </c>
      <c r="B31" s="80">
        <v>43871</v>
      </c>
      <c r="C31" s="76" t="s">
        <v>509</v>
      </c>
      <c r="D31" s="111">
        <v>3690</v>
      </c>
      <c r="E31" s="5"/>
    </row>
    <row r="32" spans="1:4" ht="12.75">
      <c r="A32" s="394">
        <v>2019</v>
      </c>
      <c r="B32" s="394"/>
      <c r="C32" s="394"/>
      <c r="D32" s="394"/>
    </row>
    <row r="33" spans="1:4" ht="25.5">
      <c r="A33" s="76" t="s">
        <v>506</v>
      </c>
      <c r="B33" s="80">
        <v>43805</v>
      </c>
      <c r="C33" s="76" t="s">
        <v>512</v>
      </c>
      <c r="D33" s="111">
        <v>17359</v>
      </c>
    </row>
    <row r="34" spans="1:4" ht="25.5">
      <c r="A34" s="76" t="s">
        <v>506</v>
      </c>
      <c r="B34" s="80">
        <v>43791</v>
      </c>
      <c r="C34" s="76" t="s">
        <v>513</v>
      </c>
      <c r="D34" s="111">
        <v>1015</v>
      </c>
    </row>
    <row r="35" spans="1:4" ht="25.5">
      <c r="A35" s="76" t="s">
        <v>506</v>
      </c>
      <c r="B35" s="80">
        <v>43513</v>
      </c>
      <c r="C35" s="76" t="s">
        <v>514</v>
      </c>
      <c r="D35" s="111">
        <v>850</v>
      </c>
    </row>
    <row r="36" spans="1:4" ht="12.75">
      <c r="A36" s="76" t="s">
        <v>500</v>
      </c>
      <c r="B36" s="80">
        <v>43518</v>
      </c>
      <c r="C36" s="76" t="s">
        <v>501</v>
      </c>
      <c r="D36" s="111">
        <v>4981.55</v>
      </c>
    </row>
    <row r="37" spans="1:4" ht="12.75">
      <c r="A37" s="21" t="s">
        <v>823</v>
      </c>
      <c r="B37" s="80">
        <v>43632</v>
      </c>
      <c r="C37" s="21" t="s">
        <v>526</v>
      </c>
      <c r="D37" s="111">
        <v>7371.99</v>
      </c>
    </row>
    <row r="38" spans="1:4" ht="12.75">
      <c r="A38" s="21" t="s">
        <v>823</v>
      </c>
      <c r="B38" s="80">
        <v>43632</v>
      </c>
      <c r="C38" s="21" t="s">
        <v>526</v>
      </c>
      <c r="D38" s="111">
        <v>9630.11</v>
      </c>
    </row>
    <row r="39" spans="1:4" ht="25.5">
      <c r="A39" s="76" t="s">
        <v>502</v>
      </c>
      <c r="B39" s="80">
        <v>43601</v>
      </c>
      <c r="C39" s="76" t="s">
        <v>503</v>
      </c>
      <c r="D39" s="111">
        <v>345.53</v>
      </c>
    </row>
    <row r="40" spans="1:4" ht="12.75">
      <c r="A40" s="76" t="s">
        <v>502</v>
      </c>
      <c r="B40" s="80">
        <v>43475</v>
      </c>
      <c r="C40" s="76" t="s">
        <v>504</v>
      </c>
      <c r="D40" s="111">
        <v>3400</v>
      </c>
    </row>
    <row r="41" spans="1:4" ht="12.75">
      <c r="A41" s="76" t="s">
        <v>502</v>
      </c>
      <c r="B41" s="80">
        <v>43650</v>
      </c>
      <c r="C41" s="76" t="s">
        <v>516</v>
      </c>
      <c r="D41" s="111">
        <v>63787.8</v>
      </c>
    </row>
    <row r="42" spans="1:4" ht="25.5">
      <c r="A42" s="76" t="s">
        <v>505</v>
      </c>
      <c r="B42" s="80">
        <v>43691</v>
      </c>
      <c r="C42" s="76" t="s">
        <v>517</v>
      </c>
      <c r="D42" s="111">
        <v>650</v>
      </c>
    </row>
    <row r="43" spans="1:4" ht="12.75">
      <c r="A43" s="76" t="s">
        <v>505</v>
      </c>
      <c r="B43" s="80">
        <v>43574</v>
      </c>
      <c r="C43" s="76" t="s">
        <v>518</v>
      </c>
      <c r="D43" s="111">
        <v>499.19</v>
      </c>
    </row>
    <row r="44" spans="1:4" ht="12.75">
      <c r="A44" s="76" t="s">
        <v>524</v>
      </c>
      <c r="B44" s="86">
        <v>2019</v>
      </c>
      <c r="C44" s="21" t="s">
        <v>142</v>
      </c>
      <c r="D44" s="111">
        <v>2048.29</v>
      </c>
    </row>
    <row r="45" spans="1:4" ht="25.5">
      <c r="A45" s="76" t="s">
        <v>521</v>
      </c>
      <c r="B45" s="80">
        <v>43587</v>
      </c>
      <c r="C45" s="76" t="s">
        <v>522</v>
      </c>
      <c r="D45" s="111">
        <v>669</v>
      </c>
    </row>
    <row r="46" spans="1:4" ht="12.75">
      <c r="A46" s="394">
        <v>2018</v>
      </c>
      <c r="B46" s="394"/>
      <c r="C46" s="394"/>
      <c r="D46" s="394"/>
    </row>
    <row r="47" spans="1:6" ht="25.5">
      <c r="A47" s="76" t="s">
        <v>506</v>
      </c>
      <c r="B47" s="80">
        <v>43409</v>
      </c>
      <c r="C47" s="76" t="s">
        <v>510</v>
      </c>
      <c r="D47" s="111">
        <v>400</v>
      </c>
      <c r="E47" s="5"/>
      <c r="F47" s="5"/>
    </row>
    <row r="48" spans="1:4" ht="25.5">
      <c r="A48" s="76" t="s">
        <v>506</v>
      </c>
      <c r="B48" s="80">
        <v>43388</v>
      </c>
      <c r="C48" s="76" t="s">
        <v>511</v>
      </c>
      <c r="D48" s="111">
        <v>2064</v>
      </c>
    </row>
    <row r="49" spans="1:4" ht="12.75">
      <c r="A49" s="76" t="s">
        <v>502</v>
      </c>
      <c r="B49" s="80">
        <v>43138</v>
      </c>
      <c r="C49" s="76" t="s">
        <v>507</v>
      </c>
      <c r="D49" s="111">
        <v>33800.4</v>
      </c>
    </row>
    <row r="50" spans="1:4" ht="25.5">
      <c r="A50" s="76" t="s">
        <v>505</v>
      </c>
      <c r="B50" s="80">
        <v>43300</v>
      </c>
      <c r="C50" s="76" t="s">
        <v>523</v>
      </c>
      <c r="D50" s="111">
        <v>300</v>
      </c>
    </row>
    <row r="51" spans="1:4" ht="25.5">
      <c r="A51" s="76" t="s">
        <v>519</v>
      </c>
      <c r="B51" s="80">
        <v>43142</v>
      </c>
      <c r="C51" s="76" t="s">
        <v>520</v>
      </c>
      <c r="D51" s="111">
        <v>850</v>
      </c>
    </row>
    <row r="52" spans="1:4" ht="25.5">
      <c r="A52" s="21" t="s">
        <v>822</v>
      </c>
      <c r="B52" s="80">
        <v>43393</v>
      </c>
      <c r="C52" s="21" t="s">
        <v>834</v>
      </c>
      <c r="D52" s="111">
        <v>15722.19</v>
      </c>
    </row>
    <row r="53" spans="1:4" ht="15">
      <c r="A53" s="84" t="s">
        <v>524</v>
      </c>
      <c r="B53" s="84">
        <v>43157</v>
      </c>
      <c r="C53" s="85" t="s">
        <v>142</v>
      </c>
      <c r="D53" s="87">
        <v>2742.92</v>
      </c>
    </row>
    <row r="54" spans="1:5" ht="15">
      <c r="A54" s="84" t="s">
        <v>823</v>
      </c>
      <c r="B54" s="105">
        <v>2018</v>
      </c>
      <c r="C54" s="85" t="s">
        <v>142</v>
      </c>
      <c r="D54" s="87">
        <v>1237.35</v>
      </c>
      <c r="E54" s="5"/>
    </row>
    <row r="55" spans="3:4" ht="12.75">
      <c r="C55" s="103" t="s">
        <v>835</v>
      </c>
      <c r="D55" s="113">
        <f>SUM(D47:D54,D33:D45,D25:D31,D12:D23)</f>
        <v>288203.64</v>
      </c>
    </row>
    <row r="57" ht="12.75">
      <c r="B57" s="83"/>
    </row>
    <row r="59" spans="1:4" ht="12.75">
      <c r="A59" s="395" t="s">
        <v>867</v>
      </c>
      <c r="B59" s="395"/>
      <c r="C59" s="395"/>
      <c r="D59" s="395"/>
    </row>
    <row r="60" spans="1:4" ht="12.75">
      <c r="A60" s="395"/>
      <c r="B60" s="395"/>
      <c r="C60" s="395"/>
      <c r="D60" s="395"/>
    </row>
    <row r="61" spans="1:4" ht="12.75">
      <c r="A61" s="395"/>
      <c r="B61" s="395"/>
      <c r="C61" s="395"/>
      <c r="D61" s="395"/>
    </row>
    <row r="63" ht="12.75">
      <c r="A63" s="78"/>
    </row>
  </sheetData>
  <sheetProtection/>
  <mergeCells count="6">
    <mergeCell ref="A9:D9"/>
    <mergeCell ref="A24:D24"/>
    <mergeCell ref="A32:D32"/>
    <mergeCell ref="A46:D46"/>
    <mergeCell ref="A11:D11"/>
    <mergeCell ref="A59:D61"/>
  </mergeCells>
  <printOptions/>
  <pageMargins left="0.7086614173228347" right="0.31496062992125984" top="0.7480314960629921" bottom="0.7480314960629921" header="0.31496062992125984" footer="0.31496062992125984"/>
  <pageSetup fitToWidth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39"/>
  <sheetViews>
    <sheetView view="pageBreakPreview" zoomScaleSheetLayoutView="100" zoomScalePageLayoutView="0" workbookViewId="0" topLeftCell="A13">
      <selection activeCell="L13" sqref="L11:L13"/>
    </sheetView>
  </sheetViews>
  <sheetFormatPr defaultColWidth="9.140625" defaultRowHeight="12.75"/>
  <cols>
    <col min="1" max="1" width="4.140625" style="37" customWidth="1"/>
    <col min="2" max="2" width="53.28125" style="37" customWidth="1"/>
    <col min="3" max="3" width="37.57421875" style="37" customWidth="1"/>
  </cols>
  <sheetData>
    <row r="7" spans="2:3" ht="15" customHeight="1">
      <c r="B7" s="70" t="s">
        <v>1101</v>
      </c>
      <c r="C7" s="115"/>
    </row>
    <row r="8" ht="12.75">
      <c r="B8" s="81"/>
    </row>
    <row r="9" spans="1:4" ht="69" customHeight="1">
      <c r="A9" s="396" t="s">
        <v>67</v>
      </c>
      <c r="B9" s="396"/>
      <c r="C9" s="396"/>
      <c r="D9" s="29"/>
    </row>
    <row r="10" spans="1:4" ht="9" customHeight="1">
      <c r="A10" s="116"/>
      <c r="B10" s="116"/>
      <c r="C10" s="116"/>
      <c r="D10" s="29"/>
    </row>
    <row r="12" spans="1:3" ht="30.75" customHeight="1">
      <c r="A12" s="52" t="s">
        <v>10</v>
      </c>
      <c r="B12" s="52" t="s">
        <v>17</v>
      </c>
      <c r="C12" s="117" t="s">
        <v>18</v>
      </c>
    </row>
    <row r="13" spans="1:3" ht="17.25" customHeight="1">
      <c r="A13" s="397" t="s">
        <v>59</v>
      </c>
      <c r="B13" s="398"/>
      <c r="C13" s="399"/>
    </row>
    <row r="14" spans="1:3" ht="18" customHeight="1">
      <c r="A14" s="18">
        <v>1</v>
      </c>
      <c r="B14" s="348" t="s">
        <v>807</v>
      </c>
      <c r="C14" s="348" t="s">
        <v>808</v>
      </c>
    </row>
    <row r="15" spans="1:3" ht="18" customHeight="1">
      <c r="A15" s="18">
        <v>2</v>
      </c>
      <c r="B15" s="348" t="s">
        <v>1149</v>
      </c>
      <c r="C15" s="348" t="s">
        <v>808</v>
      </c>
    </row>
    <row r="16" spans="1:3" ht="21" customHeight="1">
      <c r="A16" s="361">
        <v>3</v>
      </c>
      <c r="B16" s="5" t="s">
        <v>1148</v>
      </c>
      <c r="C16" s="362" t="s">
        <v>1147</v>
      </c>
    </row>
    <row r="17" spans="1:3" ht="18" customHeight="1">
      <c r="A17" s="397" t="s">
        <v>60</v>
      </c>
      <c r="B17" s="398"/>
      <c r="C17" s="399"/>
    </row>
    <row r="18" spans="1:3" ht="27" customHeight="1">
      <c r="A18" s="18" t="s">
        <v>71</v>
      </c>
      <c r="B18" s="21" t="s">
        <v>1085</v>
      </c>
      <c r="C18" s="21" t="s">
        <v>560</v>
      </c>
    </row>
    <row r="19" spans="1:3" ht="38.25">
      <c r="A19" s="18" t="s">
        <v>72</v>
      </c>
      <c r="B19" s="21" t="s">
        <v>1086</v>
      </c>
      <c r="C19" s="21" t="s">
        <v>1087</v>
      </c>
    </row>
    <row r="20" spans="1:3" ht="18" customHeight="1">
      <c r="A20" s="397" t="s">
        <v>61</v>
      </c>
      <c r="B20" s="398"/>
      <c r="C20" s="399"/>
    </row>
    <row r="21" spans="1:3" ht="18" customHeight="1">
      <c r="A21" s="18">
        <v>1</v>
      </c>
      <c r="B21" s="33" t="s">
        <v>906</v>
      </c>
      <c r="C21" s="33" t="s">
        <v>266</v>
      </c>
    </row>
    <row r="22" spans="1:3" ht="18" customHeight="1">
      <c r="A22" s="18">
        <v>2</v>
      </c>
      <c r="B22" s="33" t="s">
        <v>267</v>
      </c>
      <c r="C22" s="33" t="s">
        <v>167</v>
      </c>
    </row>
    <row r="23" spans="1:3" ht="17.25" customHeight="1">
      <c r="A23" s="18">
        <v>3</v>
      </c>
      <c r="B23" s="33" t="s">
        <v>268</v>
      </c>
      <c r="C23" s="33" t="s">
        <v>148</v>
      </c>
    </row>
    <row r="24" spans="1:3" ht="17.25" customHeight="1">
      <c r="A24" s="18">
        <v>4</v>
      </c>
      <c r="B24" s="187" t="s">
        <v>907</v>
      </c>
      <c r="C24" s="186" t="s">
        <v>167</v>
      </c>
    </row>
    <row r="25" spans="1:3" ht="18" customHeight="1">
      <c r="A25" s="397" t="s">
        <v>62</v>
      </c>
      <c r="B25" s="398"/>
      <c r="C25" s="399"/>
    </row>
    <row r="26" spans="1:3" ht="18" customHeight="1">
      <c r="A26" s="397" t="s">
        <v>63</v>
      </c>
      <c r="B26" s="398"/>
      <c r="C26" s="399"/>
    </row>
    <row r="27" spans="1:3" ht="26.25" customHeight="1">
      <c r="A27" s="18">
        <v>1</v>
      </c>
      <c r="B27" s="33" t="s">
        <v>604</v>
      </c>
      <c r="C27" s="21" t="s">
        <v>605</v>
      </c>
    </row>
    <row r="28" spans="1:3" ht="18" customHeight="1">
      <c r="A28" s="18">
        <v>2</v>
      </c>
      <c r="B28" s="33" t="s">
        <v>606</v>
      </c>
      <c r="C28" s="21" t="s">
        <v>607</v>
      </c>
    </row>
    <row r="29" spans="1:3" ht="18" customHeight="1">
      <c r="A29" s="397" t="s">
        <v>64</v>
      </c>
      <c r="B29" s="398"/>
      <c r="C29" s="399"/>
    </row>
    <row r="30" spans="1:3" ht="17.25" customHeight="1">
      <c r="A30" s="397" t="s">
        <v>65</v>
      </c>
      <c r="B30" s="398"/>
      <c r="C30" s="399"/>
    </row>
    <row r="31" spans="1:3" ht="18" customHeight="1">
      <c r="A31" s="397" t="s">
        <v>66</v>
      </c>
      <c r="B31" s="398"/>
      <c r="C31" s="399"/>
    </row>
    <row r="32" spans="1:3" ht="17.25" customHeight="1">
      <c r="A32" s="397" t="s">
        <v>68</v>
      </c>
      <c r="B32" s="398"/>
      <c r="C32" s="399"/>
    </row>
    <row r="33" spans="1:3" ht="18" customHeight="1">
      <c r="A33" s="397" t="s">
        <v>69</v>
      </c>
      <c r="B33" s="398"/>
      <c r="C33" s="399"/>
    </row>
    <row r="34" spans="1:3" ht="34.5" customHeight="1">
      <c r="A34" s="18">
        <v>1</v>
      </c>
      <c r="B34" s="69" t="s">
        <v>447</v>
      </c>
      <c r="C34" s="69" t="s">
        <v>448</v>
      </c>
    </row>
    <row r="35" spans="1:3" ht="37.5" customHeight="1">
      <c r="A35" s="18">
        <v>2</v>
      </c>
      <c r="B35" s="69" t="s">
        <v>620</v>
      </c>
      <c r="C35" s="118"/>
    </row>
    <row r="36" spans="1:3" ht="12.75" customHeight="1">
      <c r="A36" s="397" t="s">
        <v>70</v>
      </c>
      <c r="B36" s="398"/>
      <c r="C36" s="399"/>
    </row>
    <row r="37" spans="1:3" ht="12.75">
      <c r="A37" s="397" t="s">
        <v>460</v>
      </c>
      <c r="B37" s="398"/>
      <c r="C37" s="399"/>
    </row>
    <row r="38" spans="1:3" ht="63.75">
      <c r="A38" s="253">
        <v>1</v>
      </c>
      <c r="B38" s="254" t="s">
        <v>484</v>
      </c>
      <c r="C38" s="255" t="s">
        <v>1065</v>
      </c>
    </row>
    <row r="39" spans="1:3" ht="38.25">
      <c r="A39" s="18">
        <v>2</v>
      </c>
      <c r="B39" s="320" t="s">
        <v>1063</v>
      </c>
      <c r="C39" s="256" t="s">
        <v>1064</v>
      </c>
    </row>
  </sheetData>
  <sheetProtection/>
  <mergeCells count="13">
    <mergeCell ref="A31:C31"/>
    <mergeCell ref="A33:C33"/>
    <mergeCell ref="A37:C37"/>
    <mergeCell ref="A9:C9"/>
    <mergeCell ref="A13:C13"/>
    <mergeCell ref="A30:C30"/>
    <mergeCell ref="A32:C32"/>
    <mergeCell ref="A36:C36"/>
    <mergeCell ref="A17:C17"/>
    <mergeCell ref="A20:C20"/>
    <mergeCell ref="A25:C25"/>
    <mergeCell ref="A26:C26"/>
    <mergeCell ref="A29:C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 Jasiun</cp:lastModifiedBy>
  <cp:lastPrinted>2022-11-25T12:17:25Z</cp:lastPrinted>
  <dcterms:created xsi:type="dcterms:W3CDTF">2004-04-21T13:58:08Z</dcterms:created>
  <dcterms:modified xsi:type="dcterms:W3CDTF">2022-11-28T10:55:05Z</dcterms:modified>
  <cp:category/>
  <cp:version/>
  <cp:contentType/>
  <cp:contentStatus/>
</cp:coreProperties>
</file>