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0065"/>
  </bookViews>
  <sheets>
    <sheet name="Sytuacje" sheetId="1" r:id="rId1"/>
  </sheets>
  <definedNames>
    <definedName name="a" localSheetId="0">Sytuacje!$7:$7</definedName>
    <definedName name="Print_Titles" localSheetId="0">Sytuacje!$7:$7</definedName>
    <definedName name="_xlnm.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O8" i="1" l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78" i="1"/>
  <c r="Q78" i="1" s="1"/>
  <c r="O79" i="1" l="1"/>
  <c r="N79" i="1"/>
  <c r="I77" i="1"/>
  <c r="I78" i="1"/>
  <c r="Q79" i="1" l="1"/>
  <c r="Q80" i="1" s="1"/>
  <c r="I54" i="1"/>
  <c r="I43" i="1" l="1"/>
  <c r="I10" i="1"/>
  <c r="I11" i="1"/>
  <c r="I12" i="1"/>
  <c r="I13" i="1"/>
  <c r="I8" i="1"/>
  <c r="I14" i="1"/>
  <c r="I15" i="1"/>
  <c r="I16" i="1"/>
  <c r="I41" i="1"/>
  <c r="I18" i="1"/>
  <c r="I19" i="1"/>
  <c r="I17" i="1"/>
  <c r="I20" i="1"/>
  <c r="I21" i="1"/>
  <c r="I22" i="1"/>
  <c r="I44" i="1"/>
  <c r="I23" i="1"/>
  <c r="I24" i="1"/>
  <c r="I25" i="1"/>
  <c r="I27" i="1"/>
  <c r="I28" i="1"/>
  <c r="I26" i="1"/>
  <c r="I29" i="1"/>
  <c r="I30" i="1"/>
  <c r="I31" i="1"/>
  <c r="I33" i="1"/>
  <c r="I35" i="1"/>
  <c r="I32" i="1"/>
  <c r="I34" i="1"/>
  <c r="I36" i="1"/>
  <c r="I37" i="1"/>
  <c r="I39" i="1"/>
  <c r="I42" i="1"/>
  <c r="I38" i="1"/>
  <c r="I40" i="1"/>
  <c r="I45" i="1"/>
  <c r="I50" i="1"/>
  <c r="I49" i="1"/>
  <c r="I53" i="1"/>
  <c r="I47" i="1"/>
  <c r="I46" i="1"/>
  <c r="I52" i="1"/>
  <c r="I55" i="1"/>
  <c r="I48" i="1"/>
  <c r="I51" i="1"/>
  <c r="I56" i="1"/>
  <c r="I57" i="1"/>
  <c r="I58" i="1"/>
  <c r="I63" i="1"/>
  <c r="I61" i="1"/>
  <c r="I62" i="1"/>
  <c r="I64" i="1"/>
  <c r="I59" i="1"/>
  <c r="I60" i="1"/>
  <c r="I65" i="1"/>
  <c r="I66" i="1"/>
  <c r="I67" i="1"/>
  <c r="I69" i="1"/>
  <c r="I70" i="1"/>
  <c r="I68" i="1"/>
  <c r="I71" i="1"/>
  <c r="I72" i="1"/>
  <c r="I73" i="1"/>
  <c r="I75" i="1"/>
  <c r="I74" i="1"/>
  <c r="I76" i="1"/>
  <c r="I9" i="1"/>
  <c r="M79" i="1" l="1"/>
</calcChain>
</file>

<file path=xl/sharedStrings.xml><?xml version="1.0" encoding="utf-8"?>
<sst xmlns="http://schemas.openxmlformats.org/spreadsheetml/2006/main" count="264" uniqueCount="119">
  <si>
    <t>Wysięgnik</t>
  </si>
  <si>
    <t>Lokalizacja</t>
  </si>
  <si>
    <t>ME5</t>
  </si>
  <si>
    <t>ME4b</t>
  </si>
  <si>
    <t>Ilość opraw</t>
  </si>
  <si>
    <t>Tabela do obliczeń fotometrycznych - zestawienie sumaryczne mocy opraw do oferty</t>
  </si>
  <si>
    <t>Suma mocy oferta [kW]</t>
  </si>
  <si>
    <t>2) dla sytuacji, w której słup znajduje się co najmniej 4m od krawedzi jezdni dopuszcza się możliwość instalacji opraw z kątem nachylenia do 5 stopni, w pozostałych sytuacjach wymagane jest nachylenie oprawy z kątem 0 stopni do powierzchni jezdni</t>
  </si>
  <si>
    <t>Wartość do przeniesienia do oferty [kW]:</t>
  </si>
  <si>
    <t>SUMA</t>
  </si>
  <si>
    <t>Moc z obliczeń [W]</t>
  </si>
  <si>
    <t>ME3c</t>
  </si>
  <si>
    <t>Belina</t>
  </si>
  <si>
    <t>DW</t>
  </si>
  <si>
    <t>0,5-1,5</t>
  </si>
  <si>
    <t>Borowiec</t>
  </si>
  <si>
    <t>stacja 171</t>
  </si>
  <si>
    <t>Brygidow</t>
  </si>
  <si>
    <t>główna droga</t>
  </si>
  <si>
    <t>dwie boczne przy stacji Brygidów 2</t>
  </si>
  <si>
    <t>Bukowa</t>
  </si>
  <si>
    <t>ul. Kielecka</t>
  </si>
  <si>
    <t>osiedle przy ul.Osiedlowej</t>
  </si>
  <si>
    <t>ul.Spacerowa, Ogrodowa, Osiedlowa, Szkolna, Leśna, Sportowa</t>
  </si>
  <si>
    <t>Chotow</t>
  </si>
  <si>
    <t>główna droga w Chotowie</t>
  </si>
  <si>
    <t xml:space="preserve">drogi boczne </t>
  </si>
  <si>
    <t>Ciesle</t>
  </si>
  <si>
    <t>cała miejscowość</t>
  </si>
  <si>
    <t>Czostkow</t>
  </si>
  <si>
    <t>Dabrowka</t>
  </si>
  <si>
    <t>Dabrowki</t>
  </si>
  <si>
    <t>Gruszczyn</t>
  </si>
  <si>
    <t>główne drogi</t>
  </si>
  <si>
    <t>boczna</t>
  </si>
  <si>
    <t>Jakubow</t>
  </si>
  <si>
    <t>droga 786</t>
  </si>
  <si>
    <t>boczne ulice od 786</t>
  </si>
  <si>
    <t>Karolinow</t>
  </si>
  <si>
    <t>Kozia Wieś</t>
  </si>
  <si>
    <t>główna</t>
  </si>
  <si>
    <t>boczne drogi</t>
  </si>
  <si>
    <t>Krasocin</t>
  </si>
  <si>
    <t>ul.Floriańska, Zarzecze, Ludowcow</t>
  </si>
  <si>
    <t xml:space="preserve"> ul Spółdzielcza, Sportowa, 1 Maja</t>
  </si>
  <si>
    <t>1 Maja</t>
  </si>
  <si>
    <t>parkowe</t>
  </si>
  <si>
    <t>Osiedle Michał (Leśna, Ogrodowa, Michała), Ariańska</t>
  </si>
  <si>
    <t>ul. Wyzwolenia</t>
  </si>
  <si>
    <t>ul. Słoneczna, Godlewskiego, Nadrzeczna, Spacerowa</t>
  </si>
  <si>
    <t>główna (786)</t>
  </si>
  <si>
    <t xml:space="preserve">Krasocin </t>
  </si>
  <si>
    <t xml:space="preserve">okolice Urzędu Gminy </t>
  </si>
  <si>
    <t>Lipia Gora</t>
  </si>
  <si>
    <t>Lipie</t>
  </si>
  <si>
    <t>Ludynia</t>
  </si>
  <si>
    <t>Mieczyn</t>
  </si>
  <si>
    <t>Niwiska Gruszczynskie</t>
  </si>
  <si>
    <t>Niwiska Krasocinskie</t>
  </si>
  <si>
    <t>główna droga na Krasocin</t>
  </si>
  <si>
    <t>boczne</t>
  </si>
  <si>
    <t>Nowy Dwor</t>
  </si>
  <si>
    <t>Oleszno</t>
  </si>
  <si>
    <t>Szkolna, Leśna</t>
  </si>
  <si>
    <t>Partyzantów, Kielecka</t>
  </si>
  <si>
    <t>Ośrodek Zdrowia</t>
  </si>
  <si>
    <t>Kościół parking, stawy</t>
  </si>
  <si>
    <t>Lednicka</t>
  </si>
  <si>
    <t>Parkowa, Przedborska</t>
  </si>
  <si>
    <t>Wschodnia, Spółdzielcza, Zagórska, Włoszczowska, Źródlana</t>
  </si>
  <si>
    <t>ul. Ogrodowa</t>
  </si>
  <si>
    <t>Ostra Gorka</t>
  </si>
  <si>
    <t>Ostrow</t>
  </si>
  <si>
    <t>reszta miejscowości</t>
  </si>
  <si>
    <t>polna boczna</t>
  </si>
  <si>
    <t>Podlesko</t>
  </si>
  <si>
    <t>Porabki</t>
  </si>
  <si>
    <t>Rogalow</t>
  </si>
  <si>
    <t>ulica główna</t>
  </si>
  <si>
    <t>Skorkow</t>
  </si>
  <si>
    <t>Stojewsko</t>
  </si>
  <si>
    <t>boczna w kierunku Brygidowa</t>
  </si>
  <si>
    <t>boczna na południe</t>
  </si>
  <si>
    <t>Sulkow</t>
  </si>
  <si>
    <t>Swidno</t>
  </si>
  <si>
    <t>Wielkopole</t>
  </si>
  <si>
    <t>Wojciechow</t>
  </si>
  <si>
    <t>Wola Swidzinska</t>
  </si>
  <si>
    <t>Wystepy</t>
  </si>
  <si>
    <t>główna droga (Gruszczyn - Bukowa)</t>
  </si>
  <si>
    <t>pozostałe</t>
  </si>
  <si>
    <t>Zabrody</t>
  </si>
  <si>
    <t>główna ulica (z chodnikiem)</t>
  </si>
  <si>
    <t>Zeleznica</t>
  </si>
  <si>
    <t>Ilość opraw dowieszenie</t>
  </si>
  <si>
    <t>Ulica/opis</t>
  </si>
  <si>
    <t>S4</t>
  </si>
  <si>
    <t>CE5</t>
  </si>
  <si>
    <t>CE4</t>
  </si>
  <si>
    <t>Sytuacja nr</t>
  </si>
  <si>
    <t>Średni moduł [m]</t>
  </si>
  <si>
    <t>Średnia Odległość słupa od krawędzi [m]</t>
  </si>
  <si>
    <t>Średni nawis</t>
  </si>
  <si>
    <t>Średnia wysokość zawieszenia oprawy [m]</t>
  </si>
  <si>
    <t>Klasa oświetleniowa</t>
  </si>
  <si>
    <t>Suma opraw do wymiany/montażu</t>
  </si>
  <si>
    <t>S3</t>
  </si>
  <si>
    <t>średnia szerokość Drogi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</si>
  <si>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oferta [kW]". Wynik końcowy - "Wartość do przeniesienia do oferty [kW]:" należy wybrać odpowiedni zakres w ofercie.</t>
  </si>
  <si>
    <t>3) W sytuacjach, w których średnia odległość między punktami świetlnymi jest większa niż 50 metrów, przyjęto do obliczeń moduł o wartość 50 metrów</t>
  </si>
  <si>
    <t>Należy wybrać odpowiedni zakres w ofercie.</t>
  </si>
  <si>
    <t xml:space="preserve">1) dopuszcza się korektę wysokości montażu wysięgnika w granicach możliwych dla przewidzianej konstrukcji - możliwe przyjęcie wysokości montażu oprawy w granicach od 8m do 9m </t>
  </si>
  <si>
    <t>z chodnikiem/poboczem</t>
  </si>
  <si>
    <t>jednostronnie</t>
  </si>
  <si>
    <t>naprzeciwko siebie</t>
  </si>
  <si>
    <t>dwustronnie, naprzeciwko siebie, z chodnikiem</t>
  </si>
  <si>
    <t>Opis</t>
  </si>
  <si>
    <t>średnia szerokość chodnika</t>
  </si>
  <si>
    <t>na słupie po dwie oprawy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</si>
</sst>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3" fontId="12" fillId="0" borderId="1" xfId="2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horizontal="center" vertical="center"/>
    </xf>
    <xf numFmtId="43" fontId="3" fillId="0" borderId="1" xfId="2" applyNumberFormat="1" applyFont="1" applyFill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3" fillId="0" borderId="1" xfId="2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/>
    <xf numFmtId="0" fontId="12" fillId="0" borderId="0" xfId="0" applyFont="1"/>
    <xf numFmtId="0" fontId="12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3">
    <cellStyle name="Dziesiętny" xfId="2" builtinId="3"/>
    <cellStyle name="Normalny" xfId="0" builtinId="0"/>
    <cellStyle name="Normalny 2" xfId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z_ł_-;\-* #,##0.0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-* #,##0.0\ _z_ł_-;\-* #,##0.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8"/>
      <tableStyleElement type="firstRowStripe" dxfId="37"/>
    </tableStyle>
    <tableStyle name="TableStyleQueryResult" pivot="0" count="3">
      <tableStyleElement type="wholeTable" dxfId="36"/>
      <tableStyleElement type="headerRow" dxfId="35"/>
      <tableStyleElement type="firstRowStripe" dxfId="34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R79" totalsRowCount="1" headerRowDxfId="33" dataDxfId="32" headerRowCellStyle="Normalny 2">
  <autoFilter ref="B7:R78"/>
  <sortState ref="B8:Q78">
    <sortCondition ref="B7:B78"/>
  </sortState>
  <tableColumns count="17">
    <tableColumn id="20" name="Sytuacja nr" dataDxfId="31" totalsRowDxfId="30"/>
    <tableColumn id="3" name="Lokalizacja" totalsRowLabel="SUMA" dataDxfId="29" totalsRowDxfId="28"/>
    <tableColumn id="15" name="Ulica/opis" dataDxfId="27" totalsRowDxfId="26"/>
    <tableColumn id="4" name="średnia szerokość Drogi" dataDxfId="25" totalsRowDxfId="24"/>
    <tableColumn id="14" name="średnia szerokość chodnika" totalsRowDxfId="23"/>
    <tableColumn id="5" name="Średni moduł [m]" dataDxfId="22" totalsRowDxfId="21"/>
    <tableColumn id="6" name="Średnia Odległość słupa od krawędzi [m]" dataDxfId="20" totalsRowDxfId="19" dataCellStyle="Dziesiętny"/>
    <tableColumn id="12" name="Średni nawis" dataDxfId="18" totalsRowDxfId="17" dataCellStyle="Dziesiętny">
      <calculatedColumnFormula>-Tabela1[[#This Row],[Średnia Odległość słupa od krawędzi '[m']]]+1.5</calculatedColumnFormula>
    </tableColumn>
    <tableColumn id="7" name="Średnia wysokość zawieszenia oprawy [m]" dataDxfId="16" totalsRowDxfId="15"/>
    <tableColumn id="8" name="Klasa oświetleniowa" dataDxfId="14" totalsRowDxfId="13"/>
    <tableColumn id="9" name="Wysięgnik" dataDxfId="12" totalsRowDxfId="11"/>
    <tableColumn id="17" name="Ilość opraw" totalsRowFunction="sum" dataDxfId="10" totalsRowDxfId="9"/>
    <tableColumn id="13" name="Ilość opraw dowieszenie" totalsRowFunction="sum" totalsRowDxfId="8"/>
    <tableColumn id="1" name="Suma opraw do wymiany/montażu" totalsRowFunction="sum" dataDxfId="7" totalsRowDxfId="6">
      <calculatedColumnFormula>Tabela1[[#This Row],[Ilość opraw dowieszenie]]+Tabela1[[#This Row],[Ilość opraw]]</calculatedColumnFormula>
    </tableColumn>
    <tableColumn id="11" name="Moc z obliczeń [W]" dataDxfId="5" totalsRowDxfId="4"/>
    <tableColumn id="2" name="Suma mocy oferta [kW]" totalsRowFunction="sum" dataDxfId="3" totalsRowDxfId="2">
      <calculatedColumnFormula>ROUND(Tabela1[[#This Row],[Moc z obliczeń '[W']]]*Tabela1[[#This Row],[Suma opraw do wymiany/montażu]]/1000,3)</calculatedColumnFormula>
    </tableColumn>
    <tableColumn id="10" name="Opis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0"/>
  <sheetViews>
    <sheetView showGridLines="0" tabSelected="1" zoomScale="85" zoomScaleNormal="85" zoomScalePageLayoutView="85" workbookViewId="0">
      <selection activeCell="H16" sqref="H16"/>
    </sheetView>
  </sheetViews>
  <sheetFormatPr defaultRowHeight="15"/>
  <cols>
    <col min="1" max="1" width="5.5703125" customWidth="1"/>
    <col min="2" max="2" width="7.7109375" style="4" customWidth="1"/>
    <col min="3" max="3" width="18.85546875" style="3" customWidth="1"/>
    <col min="4" max="4" width="24" style="3" bestFit="1" customWidth="1"/>
    <col min="5" max="6" width="12.7109375" customWidth="1"/>
    <col min="7" max="7" width="6.5703125" customWidth="1"/>
    <col min="8" max="8" width="12.7109375" style="29" customWidth="1"/>
    <col min="9" max="9" width="8.140625" style="2" customWidth="1"/>
    <col min="10" max="10" width="13.42578125" style="1" customWidth="1"/>
    <col min="11" max="11" width="11.28515625" style="1" customWidth="1"/>
    <col min="12" max="12" width="8.5703125" style="5" customWidth="1"/>
    <col min="13" max="13" width="7" style="1" customWidth="1"/>
    <col min="14" max="14" width="10" style="1" customWidth="1"/>
    <col min="15" max="15" width="14.28515625" style="1" customWidth="1"/>
    <col min="16" max="16" width="10.140625" style="1" customWidth="1"/>
    <col min="17" max="17" width="9.7109375" style="1" customWidth="1"/>
    <col min="18" max="18" width="24" style="52" customWidth="1"/>
    <col min="20" max="20" width="9.140625" style="4"/>
    <col min="21" max="21" width="11" style="1" customWidth="1"/>
    <col min="22" max="22" width="12.140625" style="1" customWidth="1"/>
    <col min="23" max="23" width="10" style="1" customWidth="1"/>
  </cols>
  <sheetData>
    <row r="1" spans="2:23" ht="15.75">
      <c r="B1" s="63" t="s">
        <v>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23" ht="9" customHeight="1"/>
    <row r="3" spans="2:23">
      <c r="B3" s="61" t="s">
        <v>108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23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2:23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2:23" ht="13.5" customHeight="1"/>
    <row r="7" spans="2:23" ht="44.25" customHeight="1">
      <c r="B7" s="16" t="s">
        <v>99</v>
      </c>
      <c r="C7" s="17" t="s">
        <v>1</v>
      </c>
      <c r="D7" s="17" t="s">
        <v>95</v>
      </c>
      <c r="E7" s="17" t="s">
        <v>107</v>
      </c>
      <c r="F7" s="17" t="s">
        <v>117</v>
      </c>
      <c r="G7" s="17" t="s">
        <v>100</v>
      </c>
      <c r="H7" s="18" t="s">
        <v>101</v>
      </c>
      <c r="I7" s="19" t="s">
        <v>102</v>
      </c>
      <c r="J7" s="17" t="s">
        <v>103</v>
      </c>
      <c r="K7" s="17" t="s">
        <v>104</v>
      </c>
      <c r="L7" s="17" t="s">
        <v>0</v>
      </c>
      <c r="M7" s="17" t="s">
        <v>4</v>
      </c>
      <c r="N7" s="17" t="s">
        <v>94</v>
      </c>
      <c r="O7" s="17" t="s">
        <v>105</v>
      </c>
      <c r="P7" s="17" t="s">
        <v>10</v>
      </c>
      <c r="Q7" s="49" t="s">
        <v>6</v>
      </c>
      <c r="R7" s="53" t="s">
        <v>116</v>
      </c>
      <c r="T7"/>
      <c r="U7"/>
      <c r="V7"/>
      <c r="W7"/>
    </row>
    <row r="8" spans="2:23">
      <c r="B8" s="20">
        <v>1</v>
      </c>
      <c r="C8" s="37" t="s">
        <v>12</v>
      </c>
      <c r="D8" s="39" t="s">
        <v>13</v>
      </c>
      <c r="E8" s="21">
        <v>8</v>
      </c>
      <c r="F8" s="21">
        <v>1.5</v>
      </c>
      <c r="G8" s="22">
        <v>32</v>
      </c>
      <c r="H8" s="48">
        <v>1</v>
      </c>
      <c r="I8" s="42">
        <f>-Tabela1[[#This Row],[Średnia Odległość słupa od krawędzi '[m']]]+1.5</f>
        <v>0.5</v>
      </c>
      <c r="J8" s="22">
        <v>8</v>
      </c>
      <c r="K8" s="22" t="s">
        <v>3</v>
      </c>
      <c r="L8" s="22" t="s">
        <v>14</v>
      </c>
      <c r="M8" s="20">
        <v>12</v>
      </c>
      <c r="N8" s="20">
        <v>0</v>
      </c>
      <c r="O8" s="20">
        <f>Tabela1[[#This Row],[Ilość opraw dowieszenie]]+Tabela1[[#This Row],[Ilość opraw]]</f>
        <v>12</v>
      </c>
      <c r="P8" s="25"/>
      <c r="Q8" s="50">
        <f>ROUND(Tabela1[[#This Row],[Moc z obliczeń '[W']]]*Tabela1[[#This Row],[Suma opraw do wymiany/montażu]]/1000,3)</f>
        <v>0</v>
      </c>
      <c r="R8" s="51" t="s">
        <v>112</v>
      </c>
      <c r="T8"/>
      <c r="U8"/>
      <c r="V8"/>
      <c r="W8"/>
    </row>
    <row r="9" spans="2:23">
      <c r="B9" s="20">
        <v>2</v>
      </c>
      <c r="C9" s="37" t="s">
        <v>15</v>
      </c>
      <c r="D9" s="39" t="s">
        <v>16</v>
      </c>
      <c r="E9" s="21">
        <v>5</v>
      </c>
      <c r="F9" s="21"/>
      <c r="G9" s="22">
        <v>50</v>
      </c>
      <c r="H9" s="23">
        <v>3</v>
      </c>
      <c r="I9" s="42">
        <f>-Tabela1[[#This Row],[Średnia Odległość słupa od krawędzi '[m']]]+1.5</f>
        <v>-1.5</v>
      </c>
      <c r="J9" s="22">
        <v>8</v>
      </c>
      <c r="K9" s="22" t="s">
        <v>3</v>
      </c>
      <c r="L9" s="24"/>
      <c r="M9" s="20">
        <v>24</v>
      </c>
      <c r="N9" s="20">
        <v>10</v>
      </c>
      <c r="O9" s="20">
        <f>Tabela1[[#This Row],[Ilość opraw dowieszenie]]+Tabela1[[#This Row],[Ilość opraw]]</f>
        <v>34</v>
      </c>
      <c r="P9" s="25"/>
      <c r="Q9" s="50">
        <f>ROUND(Tabela1[[#This Row],[Moc z obliczeń '[W']]]*Tabela1[[#This Row],[Suma opraw do wymiany/montażu]]/1000,3)</f>
        <v>0</v>
      </c>
      <c r="R9" s="51"/>
      <c r="T9"/>
      <c r="U9"/>
      <c r="V9"/>
      <c r="W9"/>
    </row>
    <row r="10" spans="2:23">
      <c r="B10" s="20">
        <v>3</v>
      </c>
      <c r="C10" s="37" t="s">
        <v>17</v>
      </c>
      <c r="D10" s="39" t="s">
        <v>18</v>
      </c>
      <c r="E10" s="21">
        <v>6</v>
      </c>
      <c r="F10" s="21"/>
      <c r="G10" s="22">
        <v>40</v>
      </c>
      <c r="H10" s="23">
        <v>2</v>
      </c>
      <c r="I10" s="42">
        <f>-Tabela1[[#This Row],[Średnia Odległość słupa od krawędzi '[m']]]+1.5</f>
        <v>-0.5</v>
      </c>
      <c r="J10" s="22">
        <v>8</v>
      </c>
      <c r="K10" s="22" t="s">
        <v>3</v>
      </c>
      <c r="L10" s="24"/>
      <c r="M10" s="20">
        <v>28</v>
      </c>
      <c r="N10" s="20">
        <v>10</v>
      </c>
      <c r="O10" s="20">
        <f>Tabela1[[#This Row],[Ilość opraw dowieszenie]]+Tabela1[[#This Row],[Ilość opraw]]</f>
        <v>38</v>
      </c>
      <c r="P10" s="25"/>
      <c r="Q10" s="50">
        <f>ROUND(Tabela1[[#This Row],[Moc z obliczeń '[W']]]*Tabela1[[#This Row],[Suma opraw do wymiany/montażu]]/1000,3)</f>
        <v>0</v>
      </c>
      <c r="R10" s="51"/>
      <c r="T10"/>
      <c r="U10"/>
      <c r="V10"/>
      <c r="W10"/>
    </row>
    <row r="11" spans="2:23" ht="24">
      <c r="B11" s="20">
        <v>4</v>
      </c>
      <c r="C11" s="37" t="s">
        <v>17</v>
      </c>
      <c r="D11" s="39" t="s">
        <v>19</v>
      </c>
      <c r="E11" s="21">
        <v>4</v>
      </c>
      <c r="F11" s="21"/>
      <c r="G11" s="22">
        <v>40</v>
      </c>
      <c r="H11" s="23">
        <v>2</v>
      </c>
      <c r="I11" s="42">
        <f>-Tabela1[[#This Row],[Średnia Odległość słupa od krawędzi '[m']]]+1.5</f>
        <v>-0.5</v>
      </c>
      <c r="J11" s="22">
        <v>8</v>
      </c>
      <c r="K11" s="22" t="s">
        <v>2</v>
      </c>
      <c r="L11" s="24"/>
      <c r="M11" s="20">
        <v>3</v>
      </c>
      <c r="N11" s="20">
        <v>1</v>
      </c>
      <c r="O11" s="20">
        <f>Tabela1[[#This Row],[Ilość opraw dowieszenie]]+Tabela1[[#This Row],[Ilość opraw]]</f>
        <v>4</v>
      </c>
      <c r="P11" s="25"/>
      <c r="Q11" s="50">
        <f>ROUND(Tabela1[[#This Row],[Moc z obliczeń '[W']]]*Tabela1[[#This Row],[Suma opraw do wymiany/montażu]]/1000,3)</f>
        <v>0</v>
      </c>
      <c r="R11" s="51"/>
      <c r="T11"/>
      <c r="U11"/>
      <c r="V11"/>
      <c r="W11"/>
    </row>
    <row r="12" spans="2:23">
      <c r="B12" s="20">
        <v>5</v>
      </c>
      <c r="C12" s="37" t="s">
        <v>20</v>
      </c>
      <c r="D12" s="39" t="s">
        <v>21</v>
      </c>
      <c r="E12" s="21">
        <v>8</v>
      </c>
      <c r="F12" s="21">
        <v>1.5</v>
      </c>
      <c r="G12" s="22">
        <v>40</v>
      </c>
      <c r="H12" s="23">
        <v>1</v>
      </c>
      <c r="I12" s="42">
        <f>-Tabela1[[#This Row],[Średnia Odległość słupa od krawędzi '[m']]]+1.5</f>
        <v>0.5</v>
      </c>
      <c r="J12" s="22">
        <v>8</v>
      </c>
      <c r="K12" s="22" t="s">
        <v>3</v>
      </c>
      <c r="L12" s="22"/>
      <c r="M12" s="20">
        <v>5</v>
      </c>
      <c r="N12" s="20">
        <v>1</v>
      </c>
      <c r="O12" s="20">
        <f>Tabela1[[#This Row],[Ilość opraw dowieszenie]]+Tabela1[[#This Row],[Ilość opraw]]</f>
        <v>6</v>
      </c>
      <c r="P12" s="25"/>
      <c r="Q12" s="50">
        <f>ROUND(Tabela1[[#This Row],[Moc z obliczeń '[W']]]*Tabela1[[#This Row],[Suma opraw do wymiany/montażu]]/1000,3)</f>
        <v>0</v>
      </c>
      <c r="R12" s="51" t="s">
        <v>112</v>
      </c>
      <c r="T12"/>
      <c r="U12"/>
      <c r="V12"/>
      <c r="W12"/>
    </row>
    <row r="13" spans="2:23" ht="25.5" customHeight="1">
      <c r="B13" s="20">
        <v>6</v>
      </c>
      <c r="C13" s="37" t="s">
        <v>20</v>
      </c>
      <c r="D13" s="39" t="s">
        <v>22</v>
      </c>
      <c r="E13" s="21">
        <v>5</v>
      </c>
      <c r="F13" s="21">
        <v>1.5</v>
      </c>
      <c r="G13" s="22">
        <v>30</v>
      </c>
      <c r="H13" s="23"/>
      <c r="I13" s="42">
        <f>-Tabela1[[#This Row],[Średnia Odległość słupa od krawędzi '[m']]]+1.5</f>
        <v>1.5</v>
      </c>
      <c r="J13" s="22">
        <v>8</v>
      </c>
      <c r="K13" s="22" t="s">
        <v>106</v>
      </c>
      <c r="L13" s="22"/>
      <c r="M13" s="20">
        <v>22</v>
      </c>
      <c r="N13" s="20">
        <v>0</v>
      </c>
      <c r="O13" s="20">
        <f>Tabela1[[#This Row],[Ilość opraw dowieszenie]]+Tabela1[[#This Row],[Ilość opraw]]</f>
        <v>22</v>
      </c>
      <c r="P13" s="25"/>
      <c r="Q13" s="50">
        <f>ROUND(Tabela1[[#This Row],[Moc z obliczeń '[W']]]*Tabela1[[#This Row],[Suma opraw do wymiany/montażu]]/1000,3)</f>
        <v>0</v>
      </c>
      <c r="R13" s="51"/>
      <c r="T13"/>
      <c r="U13"/>
      <c r="V13"/>
      <c r="W13"/>
    </row>
    <row r="14" spans="2:23" ht="36">
      <c r="B14" s="20">
        <v>7</v>
      </c>
      <c r="C14" s="37" t="s">
        <v>20</v>
      </c>
      <c r="D14" s="39" t="s">
        <v>23</v>
      </c>
      <c r="E14" s="21">
        <v>6</v>
      </c>
      <c r="F14" s="21"/>
      <c r="G14" s="22">
        <v>35</v>
      </c>
      <c r="H14" s="23">
        <v>2</v>
      </c>
      <c r="I14" s="42">
        <f>-Tabela1[[#This Row],[Średnia Odległość słupa od krawędzi '[m']]]+1.5</f>
        <v>-0.5</v>
      </c>
      <c r="J14" s="22">
        <v>8</v>
      </c>
      <c r="K14" s="22" t="s">
        <v>2</v>
      </c>
      <c r="L14" s="22"/>
      <c r="M14" s="20">
        <v>47</v>
      </c>
      <c r="N14" s="20">
        <v>5</v>
      </c>
      <c r="O14" s="20">
        <f>Tabela1[[#This Row],[Ilość opraw dowieszenie]]+Tabela1[[#This Row],[Ilość opraw]]</f>
        <v>52</v>
      </c>
      <c r="P14" s="25"/>
      <c r="Q14" s="50">
        <f>ROUND(Tabela1[[#This Row],[Moc z obliczeń '[W']]]*Tabela1[[#This Row],[Suma opraw do wymiany/montażu]]/1000,3)</f>
        <v>0</v>
      </c>
      <c r="R14" s="51"/>
      <c r="T14"/>
      <c r="U14"/>
      <c r="V14"/>
      <c r="W14"/>
    </row>
    <row r="15" spans="2:23" ht="15" customHeight="1">
      <c r="B15" s="20">
        <v>8</v>
      </c>
      <c r="C15" s="37" t="s">
        <v>24</v>
      </c>
      <c r="D15" s="39" t="s">
        <v>25</v>
      </c>
      <c r="E15" s="21">
        <v>7</v>
      </c>
      <c r="F15" s="21"/>
      <c r="G15" s="22">
        <v>50</v>
      </c>
      <c r="H15" s="23">
        <v>3</v>
      </c>
      <c r="I15" s="42">
        <f>-Tabela1[[#This Row],[Średnia Odległość słupa od krawędzi '[m']]]+1.5</f>
        <v>-1.5</v>
      </c>
      <c r="J15" s="22">
        <v>8</v>
      </c>
      <c r="K15" s="22" t="s">
        <v>2</v>
      </c>
      <c r="L15" s="22"/>
      <c r="M15" s="20">
        <v>27</v>
      </c>
      <c r="N15" s="20">
        <v>11</v>
      </c>
      <c r="O15" s="20">
        <f>Tabela1[[#This Row],[Ilość opraw dowieszenie]]+Tabela1[[#This Row],[Ilość opraw]]</f>
        <v>38</v>
      </c>
      <c r="P15" s="25"/>
      <c r="Q15" s="50">
        <f>ROUND(Tabela1[[#This Row],[Moc z obliczeń '[W']]]*Tabela1[[#This Row],[Suma opraw do wymiany/montażu]]/1000,3)</f>
        <v>0</v>
      </c>
      <c r="R15" s="51"/>
      <c r="T15"/>
      <c r="U15"/>
      <c r="V15"/>
      <c r="W15"/>
    </row>
    <row r="16" spans="2:23">
      <c r="B16" s="20">
        <v>9</v>
      </c>
      <c r="C16" s="37" t="s">
        <v>24</v>
      </c>
      <c r="D16" s="39" t="s">
        <v>26</v>
      </c>
      <c r="E16" s="21">
        <v>4</v>
      </c>
      <c r="F16" s="21"/>
      <c r="G16" s="22">
        <v>50</v>
      </c>
      <c r="H16" s="23">
        <v>2</v>
      </c>
      <c r="I16" s="42">
        <f>-Tabela1[[#This Row],[Średnia Odległość słupa od krawędzi '[m']]]+1.5</f>
        <v>-0.5</v>
      </c>
      <c r="J16" s="22">
        <v>8</v>
      </c>
      <c r="K16" s="22" t="s">
        <v>2</v>
      </c>
      <c r="L16" s="22"/>
      <c r="M16" s="20">
        <v>21</v>
      </c>
      <c r="N16" s="20">
        <v>9</v>
      </c>
      <c r="O16" s="20">
        <f>Tabela1[[#This Row],[Ilość opraw dowieszenie]]+Tabela1[[#This Row],[Ilość opraw]]</f>
        <v>30</v>
      </c>
      <c r="P16" s="25"/>
      <c r="Q16" s="50">
        <f>ROUND(Tabela1[[#This Row],[Moc z obliczeń '[W']]]*Tabela1[[#This Row],[Suma opraw do wymiany/montażu]]/1000,3)</f>
        <v>0</v>
      </c>
      <c r="R16" s="51"/>
      <c r="T16"/>
      <c r="U16"/>
      <c r="V16"/>
      <c r="W16"/>
    </row>
    <row r="17" spans="2:23">
      <c r="B17" s="20">
        <v>10</v>
      </c>
      <c r="C17" s="37" t="s">
        <v>27</v>
      </c>
      <c r="D17" s="39" t="s">
        <v>28</v>
      </c>
      <c r="E17" s="21">
        <v>6</v>
      </c>
      <c r="F17" s="21"/>
      <c r="G17" s="22">
        <v>40</v>
      </c>
      <c r="H17" s="23">
        <v>1</v>
      </c>
      <c r="I17" s="42">
        <f>-Tabela1[[#This Row],[Średnia Odległość słupa od krawędzi '[m']]]+1.5</f>
        <v>0.5</v>
      </c>
      <c r="J17" s="22">
        <v>8</v>
      </c>
      <c r="K17" s="22" t="s">
        <v>3</v>
      </c>
      <c r="L17" s="22"/>
      <c r="M17" s="20">
        <v>64</v>
      </c>
      <c r="N17" s="20">
        <v>32</v>
      </c>
      <c r="O17" s="20">
        <f>Tabela1[[#This Row],[Ilość opraw dowieszenie]]+Tabela1[[#This Row],[Ilość opraw]]</f>
        <v>96</v>
      </c>
      <c r="P17" s="25"/>
      <c r="Q17" s="50">
        <f>ROUND(Tabela1[[#This Row],[Moc z obliczeń '[W']]]*Tabela1[[#This Row],[Suma opraw do wymiany/montażu]]/1000,3)</f>
        <v>0</v>
      </c>
      <c r="R17" s="51"/>
      <c r="T17"/>
      <c r="U17"/>
      <c r="V17"/>
      <c r="W17"/>
    </row>
    <row r="18" spans="2:23">
      <c r="B18" s="20">
        <v>11</v>
      </c>
      <c r="C18" s="37" t="s">
        <v>29</v>
      </c>
      <c r="D18" s="39" t="s">
        <v>28</v>
      </c>
      <c r="E18" s="21">
        <v>6</v>
      </c>
      <c r="F18" s="21"/>
      <c r="G18" s="22">
        <v>45</v>
      </c>
      <c r="H18" s="23">
        <v>2</v>
      </c>
      <c r="I18" s="42">
        <f>-Tabela1[[#This Row],[Średnia Odległość słupa od krawędzi '[m']]]+1.5</f>
        <v>-0.5</v>
      </c>
      <c r="J18" s="22">
        <v>8</v>
      </c>
      <c r="K18" s="22" t="s">
        <v>3</v>
      </c>
      <c r="L18" s="22"/>
      <c r="M18" s="20">
        <v>87</v>
      </c>
      <c r="N18" s="20">
        <v>15</v>
      </c>
      <c r="O18" s="20">
        <f>Tabela1[[#This Row],[Ilość opraw dowieszenie]]+Tabela1[[#This Row],[Ilość opraw]]</f>
        <v>102</v>
      </c>
      <c r="P18" s="25"/>
      <c r="Q18" s="50">
        <f>ROUND(Tabela1[[#This Row],[Moc z obliczeń '[W']]]*Tabela1[[#This Row],[Suma opraw do wymiany/montażu]]/1000,3)</f>
        <v>0</v>
      </c>
      <c r="R18" s="51"/>
      <c r="T18"/>
      <c r="U18"/>
      <c r="V18"/>
      <c r="W18"/>
    </row>
    <row r="19" spans="2:23">
      <c r="B19" s="20">
        <v>12</v>
      </c>
      <c r="C19" s="37" t="s">
        <v>30</v>
      </c>
      <c r="D19" s="39" t="s">
        <v>28</v>
      </c>
      <c r="E19" s="21">
        <v>5</v>
      </c>
      <c r="F19" s="21"/>
      <c r="G19" s="22">
        <v>40</v>
      </c>
      <c r="H19" s="23">
        <v>5</v>
      </c>
      <c r="I19" s="42">
        <f>-Tabela1[[#This Row],[Średnia Odległość słupa od krawędzi '[m']]]+1.5</f>
        <v>-3.5</v>
      </c>
      <c r="J19" s="22">
        <v>8</v>
      </c>
      <c r="K19" s="22" t="s">
        <v>2</v>
      </c>
      <c r="L19" s="22"/>
      <c r="M19" s="20">
        <v>26</v>
      </c>
      <c r="N19" s="20">
        <v>11</v>
      </c>
      <c r="O19" s="20">
        <f>Tabela1[[#This Row],[Ilość opraw dowieszenie]]+Tabela1[[#This Row],[Ilość opraw]]</f>
        <v>37</v>
      </c>
      <c r="P19" s="25"/>
      <c r="Q19" s="50">
        <f>ROUND(Tabela1[[#This Row],[Moc z obliczeń '[W']]]*Tabela1[[#This Row],[Suma opraw do wymiany/montażu]]/1000,3)</f>
        <v>0</v>
      </c>
      <c r="R19" s="51"/>
      <c r="T19"/>
      <c r="U19"/>
      <c r="V19"/>
      <c r="W19"/>
    </row>
    <row r="20" spans="2:23">
      <c r="B20" s="20">
        <v>13</v>
      </c>
      <c r="C20" s="37" t="s">
        <v>31</v>
      </c>
      <c r="D20" s="39" t="s">
        <v>28</v>
      </c>
      <c r="E20" s="21">
        <v>5</v>
      </c>
      <c r="F20" s="21"/>
      <c r="G20" s="22">
        <v>40</v>
      </c>
      <c r="H20" s="23">
        <v>2</v>
      </c>
      <c r="I20" s="42">
        <f>-Tabela1[[#This Row],[Średnia Odległość słupa od krawędzi '[m']]]+1.5</f>
        <v>-0.5</v>
      </c>
      <c r="J20" s="22">
        <v>8</v>
      </c>
      <c r="K20" s="22" t="s">
        <v>2</v>
      </c>
      <c r="L20" s="22"/>
      <c r="M20" s="20">
        <v>28</v>
      </c>
      <c r="N20" s="20">
        <v>0</v>
      </c>
      <c r="O20" s="20">
        <f>Tabela1[[#This Row],[Ilość opraw dowieszenie]]+Tabela1[[#This Row],[Ilość opraw]]</f>
        <v>28</v>
      </c>
      <c r="P20" s="25"/>
      <c r="Q20" s="50">
        <f>ROUND(Tabela1[[#This Row],[Moc z obliczeń '[W']]]*Tabela1[[#This Row],[Suma opraw do wymiany/montażu]]/1000,3)</f>
        <v>0</v>
      </c>
      <c r="R20" s="51"/>
      <c r="T20"/>
      <c r="U20"/>
      <c r="V20"/>
      <c r="W20"/>
    </row>
    <row r="21" spans="2:23">
      <c r="B21" s="20">
        <v>14</v>
      </c>
      <c r="C21" s="37" t="s">
        <v>32</v>
      </c>
      <c r="D21" s="39" t="s">
        <v>33</v>
      </c>
      <c r="E21" s="21">
        <v>6</v>
      </c>
      <c r="F21" s="21"/>
      <c r="G21" s="22">
        <v>50</v>
      </c>
      <c r="H21" s="23">
        <v>2</v>
      </c>
      <c r="I21" s="42">
        <f>-Tabela1[[#This Row],[Średnia Odległość słupa od krawędzi '[m']]]+1.5</f>
        <v>-0.5</v>
      </c>
      <c r="J21" s="22">
        <v>8</v>
      </c>
      <c r="K21" s="22" t="s">
        <v>3</v>
      </c>
      <c r="L21" s="22"/>
      <c r="M21" s="20">
        <v>21</v>
      </c>
      <c r="N21" s="20">
        <v>2</v>
      </c>
      <c r="O21" s="20">
        <f>Tabela1[[#This Row],[Ilość opraw dowieszenie]]+Tabela1[[#This Row],[Ilość opraw]]</f>
        <v>23</v>
      </c>
      <c r="P21" s="25"/>
      <c r="Q21" s="50">
        <f>ROUND(Tabela1[[#This Row],[Moc z obliczeń '[W']]]*Tabela1[[#This Row],[Suma opraw do wymiany/montażu]]/1000,3)</f>
        <v>0</v>
      </c>
      <c r="R21" s="51"/>
      <c r="T21"/>
      <c r="U21"/>
      <c r="V21"/>
      <c r="W21"/>
    </row>
    <row r="22" spans="2:23">
      <c r="B22" s="20">
        <v>15</v>
      </c>
      <c r="C22" s="37" t="s">
        <v>32</v>
      </c>
      <c r="D22" s="39" t="s">
        <v>34</v>
      </c>
      <c r="E22" s="21">
        <v>4</v>
      </c>
      <c r="F22" s="21"/>
      <c r="G22" s="22">
        <v>50</v>
      </c>
      <c r="H22" s="23">
        <v>3</v>
      </c>
      <c r="I22" s="42">
        <f>-Tabela1[[#This Row],[Średnia Odległość słupa od krawędzi '[m']]]+1.5</f>
        <v>-1.5</v>
      </c>
      <c r="J22" s="22">
        <v>8</v>
      </c>
      <c r="K22" s="22" t="s">
        <v>2</v>
      </c>
      <c r="L22" s="22"/>
      <c r="M22" s="20">
        <v>10</v>
      </c>
      <c r="N22" s="20">
        <v>4</v>
      </c>
      <c r="O22" s="20">
        <f>Tabela1[[#This Row],[Ilość opraw dowieszenie]]+Tabela1[[#This Row],[Ilość opraw]]</f>
        <v>14</v>
      </c>
      <c r="P22" s="25"/>
      <c r="Q22" s="50">
        <f>ROUND(Tabela1[[#This Row],[Moc z obliczeń '[W']]]*Tabela1[[#This Row],[Suma opraw do wymiany/montażu]]/1000,3)</f>
        <v>0</v>
      </c>
      <c r="R22" s="51"/>
      <c r="T22"/>
      <c r="U22"/>
      <c r="V22"/>
      <c r="W22"/>
    </row>
    <row r="23" spans="2:23">
      <c r="B23" s="20">
        <v>16</v>
      </c>
      <c r="C23" s="37" t="s">
        <v>35</v>
      </c>
      <c r="D23" s="39" t="s">
        <v>36</v>
      </c>
      <c r="E23" s="21">
        <v>8</v>
      </c>
      <c r="F23" s="21"/>
      <c r="G23" s="22">
        <v>30</v>
      </c>
      <c r="H23" s="23">
        <v>1</v>
      </c>
      <c r="I23" s="42">
        <f>-Tabela1[[#This Row],[Średnia Odległość słupa od krawędzi '[m']]]+1.5</f>
        <v>0.5</v>
      </c>
      <c r="J23" s="22">
        <v>8</v>
      </c>
      <c r="K23" s="22" t="s">
        <v>3</v>
      </c>
      <c r="L23" s="22" t="s">
        <v>14</v>
      </c>
      <c r="M23" s="20">
        <v>11</v>
      </c>
      <c r="N23" s="20">
        <v>0</v>
      </c>
      <c r="O23" s="20">
        <f>Tabela1[[#This Row],[Ilość opraw dowieszenie]]+Tabela1[[#This Row],[Ilość opraw]]</f>
        <v>11</v>
      </c>
      <c r="P23" s="25"/>
      <c r="Q23" s="50">
        <f>ROUND(Tabela1[[#This Row],[Moc z obliczeń '[W']]]*Tabela1[[#This Row],[Suma opraw do wymiany/montażu]]/1000,3)</f>
        <v>0</v>
      </c>
      <c r="R23" s="51"/>
      <c r="T23"/>
      <c r="U23"/>
      <c r="V23"/>
      <c r="W23"/>
    </row>
    <row r="24" spans="2:23">
      <c r="B24" s="20">
        <v>17</v>
      </c>
      <c r="C24" s="37" t="s">
        <v>35</v>
      </c>
      <c r="D24" s="39" t="s">
        <v>37</v>
      </c>
      <c r="E24" s="21">
        <v>5</v>
      </c>
      <c r="F24" s="21"/>
      <c r="G24" s="22">
        <v>45</v>
      </c>
      <c r="H24" s="23">
        <v>2</v>
      </c>
      <c r="I24" s="42">
        <f>-Tabela1[[#This Row],[Średnia Odległość słupa od krawędzi '[m']]]+1.5</f>
        <v>-0.5</v>
      </c>
      <c r="J24" s="22">
        <v>8</v>
      </c>
      <c r="K24" s="22" t="s">
        <v>3</v>
      </c>
      <c r="L24" s="22"/>
      <c r="M24" s="20">
        <v>25</v>
      </c>
      <c r="N24" s="20">
        <v>1</v>
      </c>
      <c r="O24" s="20">
        <f>Tabela1[[#This Row],[Ilość opraw dowieszenie]]+Tabela1[[#This Row],[Ilość opraw]]</f>
        <v>26</v>
      </c>
      <c r="P24" s="25"/>
      <c r="Q24" s="50">
        <f>ROUND(Tabela1[[#This Row],[Moc z obliczeń '[W']]]*Tabela1[[#This Row],[Suma opraw do wymiany/montażu]]/1000,3)</f>
        <v>0</v>
      </c>
      <c r="R24" s="51"/>
      <c r="T24"/>
      <c r="U24"/>
      <c r="V24"/>
      <c r="W24"/>
    </row>
    <row r="25" spans="2:23">
      <c r="B25" s="20">
        <v>18</v>
      </c>
      <c r="C25" s="37" t="s">
        <v>38</v>
      </c>
      <c r="D25" s="39" t="s">
        <v>28</v>
      </c>
      <c r="E25" s="21">
        <v>6</v>
      </c>
      <c r="F25" s="21"/>
      <c r="G25" s="22">
        <v>50</v>
      </c>
      <c r="H25" s="23">
        <v>2</v>
      </c>
      <c r="I25" s="42">
        <f>-Tabela1[[#This Row],[Średnia Odległość słupa od krawędzi '[m']]]+1.5</f>
        <v>-0.5</v>
      </c>
      <c r="J25" s="22">
        <v>8</v>
      </c>
      <c r="K25" s="22" t="s">
        <v>2</v>
      </c>
      <c r="L25" s="22"/>
      <c r="M25" s="20">
        <v>22</v>
      </c>
      <c r="N25" s="20">
        <v>12</v>
      </c>
      <c r="O25" s="20">
        <f>Tabela1[[#This Row],[Ilość opraw dowieszenie]]+Tabela1[[#This Row],[Ilość opraw]]</f>
        <v>34</v>
      </c>
      <c r="P25" s="25"/>
      <c r="Q25" s="50">
        <f>ROUND(Tabela1[[#This Row],[Moc z obliczeń '[W']]]*Tabela1[[#This Row],[Suma opraw do wymiany/montażu]]/1000,3)</f>
        <v>0</v>
      </c>
      <c r="R25" s="51"/>
      <c r="T25"/>
      <c r="U25"/>
      <c r="V25"/>
      <c r="W25"/>
    </row>
    <row r="26" spans="2:23">
      <c r="B26" s="20">
        <v>19</v>
      </c>
      <c r="C26" s="37" t="s">
        <v>39</v>
      </c>
      <c r="D26" s="39" t="s">
        <v>40</v>
      </c>
      <c r="E26" s="21">
        <v>7</v>
      </c>
      <c r="F26" s="21"/>
      <c r="G26" s="22">
        <v>45</v>
      </c>
      <c r="H26" s="23">
        <v>3</v>
      </c>
      <c r="I26" s="42">
        <f>-Tabela1[[#This Row],[Średnia Odległość słupa od krawędzi '[m']]]+1.5</f>
        <v>-1.5</v>
      </c>
      <c r="J26" s="22">
        <v>8</v>
      </c>
      <c r="K26" s="22" t="s">
        <v>3</v>
      </c>
      <c r="L26" s="22"/>
      <c r="M26" s="20">
        <v>17</v>
      </c>
      <c r="N26" s="20">
        <v>4</v>
      </c>
      <c r="O26" s="20">
        <f>Tabela1[[#This Row],[Ilość opraw dowieszenie]]+Tabela1[[#This Row],[Ilość opraw]]</f>
        <v>21</v>
      </c>
      <c r="P26" s="25"/>
      <c r="Q26" s="50">
        <f>ROUND(Tabela1[[#This Row],[Moc z obliczeń '[W']]]*Tabela1[[#This Row],[Suma opraw do wymiany/montażu]]/1000,3)</f>
        <v>0</v>
      </c>
      <c r="R26" s="51"/>
      <c r="T26"/>
      <c r="U26"/>
      <c r="V26"/>
      <c r="W26"/>
    </row>
    <row r="27" spans="2:23">
      <c r="B27" s="20">
        <v>20</v>
      </c>
      <c r="C27" s="37" t="s">
        <v>39</v>
      </c>
      <c r="D27" s="39" t="s">
        <v>41</v>
      </c>
      <c r="E27" s="21">
        <v>5</v>
      </c>
      <c r="F27" s="21"/>
      <c r="G27" s="22">
        <v>45</v>
      </c>
      <c r="H27" s="23">
        <v>2</v>
      </c>
      <c r="I27" s="42">
        <f>-Tabela1[[#This Row],[Średnia Odległość słupa od krawędzi '[m']]]+1.5</f>
        <v>-0.5</v>
      </c>
      <c r="J27" s="22">
        <v>8</v>
      </c>
      <c r="K27" s="22" t="s">
        <v>2</v>
      </c>
      <c r="L27" s="22"/>
      <c r="M27" s="20">
        <v>22</v>
      </c>
      <c r="N27" s="20">
        <v>4</v>
      </c>
      <c r="O27" s="20">
        <f>Tabela1[[#This Row],[Ilość opraw dowieszenie]]+Tabela1[[#This Row],[Ilość opraw]]</f>
        <v>26</v>
      </c>
      <c r="P27" s="25"/>
      <c r="Q27" s="50">
        <f>ROUND(Tabela1[[#This Row],[Moc z obliczeń '[W']]]*Tabela1[[#This Row],[Suma opraw do wymiany/montażu]]/1000,3)</f>
        <v>0</v>
      </c>
      <c r="R27" s="51"/>
      <c r="T27"/>
      <c r="U27"/>
      <c r="V27"/>
      <c r="W27"/>
    </row>
    <row r="28" spans="2:23" ht="24">
      <c r="B28" s="20">
        <v>21</v>
      </c>
      <c r="C28" s="37" t="s">
        <v>42</v>
      </c>
      <c r="D28" s="39" t="s">
        <v>43</v>
      </c>
      <c r="E28" s="21">
        <v>5</v>
      </c>
      <c r="F28" s="21"/>
      <c r="G28" s="22">
        <v>40</v>
      </c>
      <c r="H28" s="23">
        <v>2</v>
      </c>
      <c r="I28" s="42">
        <f>-Tabela1[[#This Row],[Średnia Odległość słupa od krawędzi '[m']]]+1.5</f>
        <v>-0.5</v>
      </c>
      <c r="J28" s="22">
        <v>8</v>
      </c>
      <c r="K28" s="22" t="s">
        <v>3</v>
      </c>
      <c r="L28" s="22"/>
      <c r="M28" s="20">
        <v>46</v>
      </c>
      <c r="N28" s="20">
        <v>3</v>
      </c>
      <c r="O28" s="20">
        <f>Tabela1[[#This Row],[Ilość opraw dowieszenie]]+Tabela1[[#This Row],[Ilość opraw]]</f>
        <v>49</v>
      </c>
      <c r="P28" s="25"/>
      <c r="Q28" s="50">
        <f>ROUND(Tabela1[[#This Row],[Moc z obliczeń '[W']]]*Tabela1[[#This Row],[Suma opraw do wymiany/montażu]]/1000,3)</f>
        <v>0</v>
      </c>
      <c r="R28" s="51"/>
      <c r="T28"/>
      <c r="U28"/>
      <c r="V28"/>
      <c r="W28"/>
    </row>
    <row r="29" spans="2:23" ht="24">
      <c r="B29" s="20">
        <v>22</v>
      </c>
      <c r="C29" s="37" t="s">
        <v>42</v>
      </c>
      <c r="D29" s="39" t="s">
        <v>44</v>
      </c>
      <c r="E29" s="21">
        <v>7</v>
      </c>
      <c r="F29" s="21">
        <v>1.5</v>
      </c>
      <c r="G29" s="22">
        <v>40</v>
      </c>
      <c r="H29" s="23">
        <v>3</v>
      </c>
      <c r="I29" s="42">
        <f>-Tabela1[[#This Row],[Średnia Odległość słupa od krawędzi '[m']]]+1.5</f>
        <v>-1.5</v>
      </c>
      <c r="J29" s="22">
        <v>8</v>
      </c>
      <c r="K29" s="22" t="s">
        <v>3</v>
      </c>
      <c r="L29" s="22"/>
      <c r="M29" s="20">
        <v>45</v>
      </c>
      <c r="N29" s="20">
        <v>4</v>
      </c>
      <c r="O29" s="20">
        <f>Tabela1[[#This Row],[Ilość opraw dowieszenie]]+Tabela1[[#This Row],[Ilość opraw]]</f>
        <v>49</v>
      </c>
      <c r="P29" s="25"/>
      <c r="Q29" s="50">
        <f>ROUND(Tabela1[[#This Row],[Moc z obliczeń '[W']]]*Tabela1[[#This Row],[Suma opraw do wymiany/montażu]]/1000,3)</f>
        <v>0</v>
      </c>
      <c r="R29" s="51" t="s">
        <v>112</v>
      </c>
      <c r="T29"/>
      <c r="U29"/>
      <c r="V29"/>
      <c r="W29"/>
    </row>
    <row r="30" spans="2:23">
      <c r="B30" s="20">
        <v>23</v>
      </c>
      <c r="C30" s="37" t="s">
        <v>42</v>
      </c>
      <c r="D30" s="39" t="s">
        <v>45</v>
      </c>
      <c r="E30" s="21"/>
      <c r="F30" s="21">
        <v>1.5</v>
      </c>
      <c r="G30" s="22">
        <v>30</v>
      </c>
      <c r="H30" s="23"/>
      <c r="I30" s="42">
        <f>-Tabela1[[#This Row],[Średnia Odległość słupa od krawędzi '[m']]]+1.5</f>
        <v>1.5</v>
      </c>
      <c r="J30" s="22">
        <v>4</v>
      </c>
      <c r="K30" s="22" t="s">
        <v>97</v>
      </c>
      <c r="L30" s="22"/>
      <c r="M30" s="20">
        <v>3</v>
      </c>
      <c r="N30" s="20">
        <v>0</v>
      </c>
      <c r="O30" s="20">
        <f>Tabela1[[#This Row],[Ilość opraw dowieszenie]]+Tabela1[[#This Row],[Ilość opraw]]</f>
        <v>3</v>
      </c>
      <c r="P30" s="25"/>
      <c r="Q30" s="50">
        <f>ROUND(Tabela1[[#This Row],[Moc z obliczeń '[W']]]*Tabela1[[#This Row],[Suma opraw do wymiany/montażu]]/1000,3)</f>
        <v>0</v>
      </c>
      <c r="R30" s="51" t="s">
        <v>46</v>
      </c>
      <c r="T30"/>
      <c r="U30"/>
      <c r="V30"/>
      <c r="W30"/>
    </row>
    <row r="31" spans="2:23" ht="36">
      <c r="B31" s="20">
        <v>24</v>
      </c>
      <c r="C31" s="37" t="s">
        <v>42</v>
      </c>
      <c r="D31" s="39" t="s">
        <v>47</v>
      </c>
      <c r="E31" s="21">
        <v>5</v>
      </c>
      <c r="F31" s="21"/>
      <c r="G31" s="22">
        <v>40</v>
      </c>
      <c r="H31" s="23">
        <v>3</v>
      </c>
      <c r="I31" s="42">
        <f>-Tabela1[[#This Row],[Średnia Odległość słupa od krawędzi '[m']]]+1.5</f>
        <v>-1.5</v>
      </c>
      <c r="J31" s="22">
        <v>8</v>
      </c>
      <c r="K31" s="22" t="s">
        <v>3</v>
      </c>
      <c r="L31" s="22"/>
      <c r="M31" s="20">
        <v>14</v>
      </c>
      <c r="N31" s="20">
        <v>0</v>
      </c>
      <c r="O31" s="20">
        <f>Tabela1[[#This Row],[Ilość opraw dowieszenie]]+Tabela1[[#This Row],[Ilość opraw]]</f>
        <v>14</v>
      </c>
      <c r="P31" s="25"/>
      <c r="Q31" s="50">
        <f>ROUND(Tabela1[[#This Row],[Moc z obliczeń '[W']]]*Tabela1[[#This Row],[Suma opraw do wymiany/montażu]]/1000,3)</f>
        <v>0</v>
      </c>
      <c r="R31" s="51"/>
      <c r="T31"/>
      <c r="U31"/>
      <c r="V31"/>
      <c r="W31"/>
    </row>
    <row r="32" spans="2:23">
      <c r="B32" s="20">
        <v>25</v>
      </c>
      <c r="C32" s="37" t="s">
        <v>42</v>
      </c>
      <c r="D32" s="39" t="s">
        <v>48</v>
      </c>
      <c r="E32" s="21">
        <v>7</v>
      </c>
      <c r="F32" s="21"/>
      <c r="G32" s="22">
        <v>30</v>
      </c>
      <c r="H32" s="23">
        <v>2</v>
      </c>
      <c r="I32" s="42">
        <f>-Tabela1[[#This Row],[Średnia Odległość słupa od krawędzi '[m']]]+1.5</f>
        <v>-0.5</v>
      </c>
      <c r="J32" s="22">
        <v>8</v>
      </c>
      <c r="K32" s="22" t="s">
        <v>3</v>
      </c>
      <c r="L32" s="22"/>
      <c r="M32" s="20">
        <v>29</v>
      </c>
      <c r="N32" s="20">
        <v>13</v>
      </c>
      <c r="O32" s="20">
        <f>Tabela1[[#This Row],[Ilość opraw dowieszenie]]+Tabela1[[#This Row],[Ilość opraw]]</f>
        <v>42</v>
      </c>
      <c r="P32" s="25"/>
      <c r="Q32" s="50">
        <f>ROUND(Tabela1[[#This Row],[Moc z obliczeń '[W']]]*Tabela1[[#This Row],[Suma opraw do wymiany/montażu]]/1000,3)</f>
        <v>0</v>
      </c>
      <c r="R32" s="51"/>
      <c r="T32"/>
      <c r="U32"/>
      <c r="V32"/>
      <c r="W32"/>
    </row>
    <row r="33" spans="2:23" ht="24" customHeight="1">
      <c r="B33" s="20">
        <v>26</v>
      </c>
      <c r="C33" s="37" t="s">
        <v>42</v>
      </c>
      <c r="D33" s="39" t="s">
        <v>49</v>
      </c>
      <c r="E33" s="21">
        <v>5</v>
      </c>
      <c r="F33" s="21"/>
      <c r="G33" s="22">
        <v>45</v>
      </c>
      <c r="H33" s="23">
        <v>2</v>
      </c>
      <c r="I33" s="42">
        <f>-Tabela1[[#This Row],[Średnia Odległość słupa od krawędzi '[m']]]+1.5</f>
        <v>-0.5</v>
      </c>
      <c r="J33" s="22">
        <v>8</v>
      </c>
      <c r="K33" s="22" t="s">
        <v>3</v>
      </c>
      <c r="L33" s="22"/>
      <c r="M33" s="20">
        <v>25</v>
      </c>
      <c r="N33" s="20">
        <v>0</v>
      </c>
      <c r="O33" s="20">
        <f>Tabela1[[#This Row],[Ilość opraw dowieszenie]]+Tabela1[[#This Row],[Ilość opraw]]</f>
        <v>25</v>
      </c>
      <c r="P33" s="25"/>
      <c r="Q33" s="50">
        <f>ROUND(Tabela1[[#This Row],[Moc z obliczeń '[W']]]*Tabela1[[#This Row],[Suma opraw do wymiany/montażu]]/1000,3)</f>
        <v>0</v>
      </c>
      <c r="R33" s="51"/>
      <c r="T33"/>
      <c r="U33"/>
      <c r="V33"/>
      <c r="W33"/>
    </row>
    <row r="34" spans="2:23">
      <c r="B34" s="20">
        <v>27</v>
      </c>
      <c r="C34" s="37" t="s">
        <v>42</v>
      </c>
      <c r="D34" s="39" t="s">
        <v>50</v>
      </c>
      <c r="E34" s="21">
        <v>8</v>
      </c>
      <c r="F34" s="21"/>
      <c r="G34" s="22">
        <v>35</v>
      </c>
      <c r="H34" s="23">
        <v>0.5</v>
      </c>
      <c r="I34" s="42">
        <f>-Tabela1[[#This Row],[Średnia Odległość słupa od krawędzi '[m']]]+1.5</f>
        <v>1</v>
      </c>
      <c r="J34" s="22">
        <v>8</v>
      </c>
      <c r="K34" s="22" t="s">
        <v>3</v>
      </c>
      <c r="L34" s="22" t="s">
        <v>14</v>
      </c>
      <c r="M34" s="20">
        <v>94</v>
      </c>
      <c r="N34" s="20">
        <v>0</v>
      </c>
      <c r="O34" s="20">
        <f>Tabela1[[#This Row],[Ilość opraw dowieszenie]]+Tabela1[[#This Row],[Ilość opraw]]</f>
        <v>94</v>
      </c>
      <c r="P34" s="25"/>
      <c r="Q34" s="50">
        <f>ROUND(Tabela1[[#This Row],[Moc z obliczeń '[W']]]*Tabela1[[#This Row],[Suma opraw do wymiany/montażu]]/1000,3)</f>
        <v>0</v>
      </c>
      <c r="R34" s="51"/>
      <c r="T34"/>
      <c r="U34"/>
      <c r="V34"/>
      <c r="W34"/>
    </row>
    <row r="35" spans="2:23">
      <c r="B35" s="20">
        <v>28</v>
      </c>
      <c r="C35" s="37" t="s">
        <v>51</v>
      </c>
      <c r="D35" s="39" t="s">
        <v>52</v>
      </c>
      <c r="E35" s="21"/>
      <c r="F35" s="21">
        <v>1.5</v>
      </c>
      <c r="G35" s="22">
        <v>15</v>
      </c>
      <c r="H35" s="23"/>
      <c r="I35" s="42">
        <f>-Tabela1[[#This Row],[Średnia Odległość słupa od krawędzi '[m']]]+1.5</f>
        <v>1.5</v>
      </c>
      <c r="J35" s="22">
        <v>4</v>
      </c>
      <c r="K35" s="22" t="s">
        <v>98</v>
      </c>
      <c r="L35" s="22"/>
      <c r="M35" s="20">
        <v>8</v>
      </c>
      <c r="N35" s="20">
        <v>0</v>
      </c>
      <c r="O35" s="20">
        <f>Tabela1[[#This Row],[Ilość opraw dowieszenie]]+Tabela1[[#This Row],[Ilość opraw]]</f>
        <v>8</v>
      </c>
      <c r="P35" s="25"/>
      <c r="Q35" s="50">
        <f>ROUND(Tabela1[[#This Row],[Moc z obliczeń '[W']]]*Tabela1[[#This Row],[Suma opraw do wymiany/montażu]]/1000,3)</f>
        <v>0</v>
      </c>
      <c r="R35" s="51" t="s">
        <v>46</v>
      </c>
      <c r="T35"/>
      <c r="U35"/>
      <c r="V35"/>
      <c r="W35"/>
    </row>
    <row r="36" spans="2:23">
      <c r="B36" s="20">
        <v>29</v>
      </c>
      <c r="C36" s="37" t="s">
        <v>53</v>
      </c>
      <c r="D36" s="39" t="s">
        <v>28</v>
      </c>
      <c r="E36" s="21">
        <v>5</v>
      </c>
      <c r="F36" s="21"/>
      <c r="G36" s="22">
        <v>50</v>
      </c>
      <c r="H36" s="23">
        <v>2</v>
      </c>
      <c r="I36" s="42">
        <f>-Tabela1[[#This Row],[Średnia Odległość słupa od krawędzi '[m']]]+1.5</f>
        <v>-0.5</v>
      </c>
      <c r="J36" s="22">
        <v>8</v>
      </c>
      <c r="K36" s="22" t="s">
        <v>2</v>
      </c>
      <c r="L36" s="22"/>
      <c r="M36" s="20">
        <v>18</v>
      </c>
      <c r="N36" s="20">
        <v>9</v>
      </c>
      <c r="O36" s="20">
        <f>Tabela1[[#This Row],[Ilość opraw dowieszenie]]+Tabela1[[#This Row],[Ilość opraw]]</f>
        <v>27</v>
      </c>
      <c r="P36" s="25"/>
      <c r="Q36" s="50">
        <f>ROUND(Tabela1[[#This Row],[Moc z obliczeń '[W']]]*Tabela1[[#This Row],[Suma opraw do wymiany/montażu]]/1000,3)</f>
        <v>0</v>
      </c>
      <c r="R36" s="51"/>
      <c r="T36"/>
      <c r="U36"/>
      <c r="V36"/>
      <c r="W36"/>
    </row>
    <row r="37" spans="2:23">
      <c r="B37" s="20">
        <v>30</v>
      </c>
      <c r="C37" s="37" t="s">
        <v>54</v>
      </c>
      <c r="D37" s="39" t="s">
        <v>28</v>
      </c>
      <c r="E37" s="21">
        <v>5</v>
      </c>
      <c r="F37" s="21"/>
      <c r="G37" s="22">
        <v>50</v>
      </c>
      <c r="H37" s="23">
        <v>2</v>
      </c>
      <c r="I37" s="42">
        <f>-Tabela1[[#This Row],[Średnia Odległość słupa od krawędzi '[m']]]+1.5</f>
        <v>-0.5</v>
      </c>
      <c r="J37" s="22">
        <v>8</v>
      </c>
      <c r="K37" s="22" t="s">
        <v>3</v>
      </c>
      <c r="L37" s="22"/>
      <c r="M37" s="20">
        <v>35</v>
      </c>
      <c r="N37" s="20">
        <v>14</v>
      </c>
      <c r="O37" s="20">
        <f>Tabela1[[#This Row],[Ilość opraw dowieszenie]]+Tabela1[[#This Row],[Ilość opraw]]</f>
        <v>49</v>
      </c>
      <c r="P37" s="25"/>
      <c r="Q37" s="50">
        <f>ROUND(Tabela1[[#This Row],[Moc z obliczeń '[W']]]*Tabela1[[#This Row],[Suma opraw do wymiany/montażu]]/1000,3)</f>
        <v>0</v>
      </c>
      <c r="R37" s="51"/>
      <c r="T37"/>
      <c r="U37"/>
      <c r="V37"/>
      <c r="W37"/>
    </row>
    <row r="38" spans="2:23">
      <c r="B38" s="20">
        <v>31</v>
      </c>
      <c r="C38" s="37" t="s">
        <v>55</v>
      </c>
      <c r="D38" s="39" t="s">
        <v>28</v>
      </c>
      <c r="E38" s="21">
        <v>6</v>
      </c>
      <c r="F38" s="21"/>
      <c r="G38" s="22">
        <v>50</v>
      </c>
      <c r="H38" s="23">
        <v>3</v>
      </c>
      <c r="I38" s="42">
        <f>-Tabela1[[#This Row],[Średnia Odległość słupa od krawędzi '[m']]]+1.5</f>
        <v>-1.5</v>
      </c>
      <c r="J38" s="22">
        <v>8</v>
      </c>
      <c r="K38" s="22" t="s">
        <v>2</v>
      </c>
      <c r="L38" s="22"/>
      <c r="M38" s="20">
        <v>38</v>
      </c>
      <c r="N38" s="20">
        <v>7</v>
      </c>
      <c r="O38" s="20">
        <f>Tabela1[[#This Row],[Ilość opraw dowieszenie]]+Tabela1[[#This Row],[Ilość opraw]]</f>
        <v>45</v>
      </c>
      <c r="P38" s="25"/>
      <c r="Q38" s="50">
        <f>ROUND(Tabela1[[#This Row],[Moc z obliczeń '[W']]]*Tabela1[[#This Row],[Suma opraw do wymiany/montażu]]/1000,3)</f>
        <v>0</v>
      </c>
      <c r="R38" s="51"/>
      <c r="T38"/>
      <c r="U38"/>
      <c r="V38"/>
      <c r="W38"/>
    </row>
    <row r="39" spans="2:23">
      <c r="B39" s="20">
        <v>32</v>
      </c>
      <c r="C39" s="37" t="s">
        <v>56</v>
      </c>
      <c r="D39" s="39" t="s">
        <v>36</v>
      </c>
      <c r="E39" s="21">
        <v>8</v>
      </c>
      <c r="F39" s="21"/>
      <c r="G39" s="22">
        <v>35</v>
      </c>
      <c r="H39" s="23">
        <v>1</v>
      </c>
      <c r="I39" s="42">
        <f>-Tabela1[[#This Row],[Średnia Odległość słupa od krawędzi '[m']]]+1.5</f>
        <v>0.5</v>
      </c>
      <c r="J39" s="22">
        <v>8</v>
      </c>
      <c r="K39" s="22" t="s">
        <v>3</v>
      </c>
      <c r="L39" s="22" t="s">
        <v>14</v>
      </c>
      <c r="M39" s="20">
        <v>31</v>
      </c>
      <c r="N39" s="20">
        <v>0</v>
      </c>
      <c r="O39" s="20">
        <f>Tabela1[[#This Row],[Ilość opraw dowieszenie]]+Tabela1[[#This Row],[Ilość opraw]]</f>
        <v>31</v>
      </c>
      <c r="P39" s="25"/>
      <c r="Q39" s="50">
        <f>ROUND(Tabela1[[#This Row],[Moc z obliczeń '[W']]]*Tabela1[[#This Row],[Suma opraw do wymiany/montażu]]/1000,3)</f>
        <v>0</v>
      </c>
      <c r="R39" s="51" t="s">
        <v>113</v>
      </c>
      <c r="T39"/>
      <c r="U39"/>
      <c r="V39"/>
      <c r="W39"/>
    </row>
    <row r="40" spans="2:23">
      <c r="B40" s="20">
        <v>33</v>
      </c>
      <c r="C40" s="37" t="s">
        <v>56</v>
      </c>
      <c r="D40" s="39" t="s">
        <v>36</v>
      </c>
      <c r="E40" s="21">
        <v>8</v>
      </c>
      <c r="F40" s="21"/>
      <c r="G40" s="22">
        <v>30</v>
      </c>
      <c r="H40" s="23">
        <v>1</v>
      </c>
      <c r="I40" s="42">
        <f>-Tabela1[[#This Row],[Średnia Odległość słupa od krawędzi '[m']]]+1.5</f>
        <v>0.5</v>
      </c>
      <c r="J40" s="22">
        <v>8</v>
      </c>
      <c r="K40" s="22" t="s">
        <v>11</v>
      </c>
      <c r="L40" s="22" t="s">
        <v>14</v>
      </c>
      <c r="M40" s="20">
        <v>11</v>
      </c>
      <c r="N40" s="20">
        <v>0</v>
      </c>
      <c r="O40" s="20">
        <f>Tabela1[[#This Row],[Ilość opraw dowieszenie]]+Tabela1[[#This Row],[Ilość opraw]]</f>
        <v>11</v>
      </c>
      <c r="P40" s="25"/>
      <c r="Q40" s="50">
        <f>ROUND(Tabela1[[#This Row],[Moc z obliczeń '[W']]]*Tabela1[[#This Row],[Suma opraw do wymiany/montażu]]/1000,3)</f>
        <v>0</v>
      </c>
      <c r="R40" s="51" t="s">
        <v>114</v>
      </c>
      <c r="T40"/>
      <c r="U40"/>
      <c r="V40"/>
      <c r="W40"/>
    </row>
    <row r="41" spans="2:23">
      <c r="B41" s="20">
        <v>34</v>
      </c>
      <c r="C41" s="37" t="s">
        <v>56</v>
      </c>
      <c r="D41" s="39" t="s">
        <v>37</v>
      </c>
      <c r="E41" s="21">
        <v>6</v>
      </c>
      <c r="F41" s="21"/>
      <c r="G41" s="22">
        <v>50</v>
      </c>
      <c r="H41" s="23">
        <v>3</v>
      </c>
      <c r="I41" s="42">
        <f>-Tabela1[[#This Row],[Średnia Odległość słupa od krawędzi '[m']]]+1.5</f>
        <v>-1.5</v>
      </c>
      <c r="J41" s="22">
        <v>8</v>
      </c>
      <c r="K41" s="22" t="s">
        <v>2</v>
      </c>
      <c r="L41" s="22"/>
      <c r="M41" s="20">
        <v>32</v>
      </c>
      <c r="N41" s="20">
        <v>12</v>
      </c>
      <c r="O41" s="20">
        <f>Tabela1[[#This Row],[Ilość opraw dowieszenie]]+Tabela1[[#This Row],[Ilość opraw]]</f>
        <v>44</v>
      </c>
      <c r="P41" s="25"/>
      <c r="Q41" s="50">
        <f>ROUND(Tabela1[[#This Row],[Moc z obliczeń '[W']]]*Tabela1[[#This Row],[Suma opraw do wymiany/montażu]]/1000,3)</f>
        <v>0</v>
      </c>
      <c r="R41" s="51"/>
      <c r="T41"/>
      <c r="U41"/>
      <c r="V41"/>
      <c r="W41"/>
    </row>
    <row r="42" spans="2:23">
      <c r="B42" s="20">
        <v>35</v>
      </c>
      <c r="C42" s="37" t="s">
        <v>57</v>
      </c>
      <c r="D42" s="39" t="s">
        <v>28</v>
      </c>
      <c r="E42" s="21">
        <v>5</v>
      </c>
      <c r="F42" s="21"/>
      <c r="G42" s="22">
        <v>50</v>
      </c>
      <c r="H42" s="23">
        <v>2</v>
      </c>
      <c r="I42" s="42">
        <f>-Tabela1[[#This Row],[Średnia Odległość słupa od krawędzi '[m']]]+1.5</f>
        <v>-0.5</v>
      </c>
      <c r="J42" s="22">
        <v>8</v>
      </c>
      <c r="K42" s="22" t="s">
        <v>2</v>
      </c>
      <c r="L42" s="22"/>
      <c r="M42" s="20">
        <v>10</v>
      </c>
      <c r="N42" s="20">
        <v>6</v>
      </c>
      <c r="O42" s="20">
        <f>Tabela1[[#This Row],[Ilość opraw dowieszenie]]+Tabela1[[#This Row],[Ilość opraw]]</f>
        <v>16</v>
      </c>
      <c r="P42" s="25"/>
      <c r="Q42" s="50">
        <f>ROUND(Tabela1[[#This Row],[Moc z obliczeń '[W']]]*Tabela1[[#This Row],[Suma opraw do wymiany/montażu]]/1000,3)</f>
        <v>0</v>
      </c>
      <c r="R42" s="51"/>
      <c r="T42"/>
      <c r="U42"/>
      <c r="V42"/>
      <c r="W42"/>
    </row>
    <row r="43" spans="2:23" ht="15" customHeight="1">
      <c r="B43" s="20">
        <v>36</v>
      </c>
      <c r="C43" s="37" t="s">
        <v>58</v>
      </c>
      <c r="D43" s="39" t="s">
        <v>59</v>
      </c>
      <c r="E43" s="21">
        <v>5</v>
      </c>
      <c r="F43" s="21"/>
      <c r="G43" s="22">
        <v>50</v>
      </c>
      <c r="H43" s="23">
        <v>3</v>
      </c>
      <c r="I43" s="42">
        <f>-Tabela1[[#This Row],[Średnia Odległość słupa od krawędzi '[m']]]+1.5</f>
        <v>-1.5</v>
      </c>
      <c r="J43" s="22">
        <v>8</v>
      </c>
      <c r="K43" s="22" t="s">
        <v>2</v>
      </c>
      <c r="L43" s="22"/>
      <c r="M43" s="20">
        <v>4</v>
      </c>
      <c r="N43" s="20">
        <v>3</v>
      </c>
      <c r="O43" s="20">
        <f>Tabela1[[#This Row],[Ilość opraw dowieszenie]]+Tabela1[[#This Row],[Ilość opraw]]</f>
        <v>7</v>
      </c>
      <c r="P43" s="25"/>
      <c r="Q43" s="50">
        <f>ROUND(Tabela1[[#This Row],[Moc z obliczeń '[W']]]*Tabela1[[#This Row],[Suma opraw do wymiany/montażu]]/1000,3)</f>
        <v>0</v>
      </c>
      <c r="R43" s="51"/>
      <c r="T43"/>
      <c r="U43"/>
      <c r="V43"/>
      <c r="W43"/>
    </row>
    <row r="44" spans="2:23">
      <c r="B44" s="20">
        <v>37</v>
      </c>
      <c r="C44" s="37" t="s">
        <v>58</v>
      </c>
      <c r="D44" s="39" t="s">
        <v>60</v>
      </c>
      <c r="E44" s="21">
        <v>2.5</v>
      </c>
      <c r="F44" s="21"/>
      <c r="G44" s="22">
        <v>50</v>
      </c>
      <c r="H44" s="23">
        <v>4</v>
      </c>
      <c r="I44" s="42">
        <f>-Tabela1[[#This Row],[Średnia Odległość słupa od krawędzi '[m']]]+1.5</f>
        <v>-2.5</v>
      </c>
      <c r="J44" s="22">
        <v>8</v>
      </c>
      <c r="K44" s="22" t="s">
        <v>2</v>
      </c>
      <c r="L44" s="22"/>
      <c r="M44" s="20">
        <v>2</v>
      </c>
      <c r="N44" s="20">
        <v>1</v>
      </c>
      <c r="O44" s="20">
        <f>Tabela1[[#This Row],[Ilość opraw dowieszenie]]+Tabela1[[#This Row],[Ilość opraw]]</f>
        <v>3</v>
      </c>
      <c r="P44" s="25"/>
      <c r="Q44" s="50">
        <f>ROUND(Tabela1[[#This Row],[Moc z obliczeń '[W']]]*Tabela1[[#This Row],[Suma opraw do wymiany/montażu]]/1000,3)</f>
        <v>0</v>
      </c>
      <c r="R44" s="51"/>
      <c r="T44"/>
      <c r="U44"/>
      <c r="V44"/>
      <c r="W44"/>
    </row>
    <row r="45" spans="2:23">
      <c r="B45" s="20">
        <v>38</v>
      </c>
      <c r="C45" s="37" t="s">
        <v>61</v>
      </c>
      <c r="D45" s="39" t="s">
        <v>28</v>
      </c>
      <c r="E45" s="21">
        <v>7</v>
      </c>
      <c r="F45" s="21"/>
      <c r="G45" s="22">
        <v>40</v>
      </c>
      <c r="H45" s="23">
        <v>2</v>
      </c>
      <c r="I45" s="42">
        <f>-Tabela1[[#This Row],[Średnia Odległość słupa od krawędzi '[m']]]+1.5</f>
        <v>-0.5</v>
      </c>
      <c r="J45" s="22">
        <v>8</v>
      </c>
      <c r="K45" s="22" t="s">
        <v>3</v>
      </c>
      <c r="L45" s="22"/>
      <c r="M45" s="20">
        <v>15</v>
      </c>
      <c r="N45" s="20">
        <v>5</v>
      </c>
      <c r="O45" s="20">
        <f>Tabela1[[#This Row],[Ilość opraw dowieszenie]]+Tabela1[[#This Row],[Ilość opraw]]</f>
        <v>20</v>
      </c>
      <c r="P45" s="25"/>
      <c r="Q45" s="50">
        <f>ROUND(Tabela1[[#This Row],[Moc z obliczeń '[W']]]*Tabela1[[#This Row],[Suma opraw do wymiany/montażu]]/1000,3)</f>
        <v>0</v>
      </c>
      <c r="R45" s="51"/>
      <c r="T45"/>
      <c r="U45"/>
      <c r="V45"/>
      <c r="W45"/>
    </row>
    <row r="46" spans="2:23" s="10" customFormat="1">
      <c r="B46" s="20">
        <v>39</v>
      </c>
      <c r="C46" s="37" t="s">
        <v>62</v>
      </c>
      <c r="D46" s="39" t="s">
        <v>63</v>
      </c>
      <c r="E46" s="21">
        <v>6</v>
      </c>
      <c r="F46" s="21"/>
      <c r="G46" s="22">
        <v>50</v>
      </c>
      <c r="H46" s="26">
        <v>3</v>
      </c>
      <c r="I46" s="26">
        <f>-Tabela1[[#This Row],[Średnia Odległość słupa od krawędzi '[m']]]+1.5</f>
        <v>-1.5</v>
      </c>
      <c r="J46" s="27">
        <v>9</v>
      </c>
      <c r="K46" s="22" t="s">
        <v>2</v>
      </c>
      <c r="L46" s="22"/>
      <c r="M46" s="20">
        <v>45</v>
      </c>
      <c r="N46" s="20">
        <v>2</v>
      </c>
      <c r="O46" s="20">
        <f>Tabela1[[#This Row],[Ilość opraw dowieszenie]]+Tabela1[[#This Row],[Ilość opraw]]</f>
        <v>47</v>
      </c>
      <c r="P46" s="25"/>
      <c r="Q46" s="50">
        <f>ROUND(Tabela1[[#This Row],[Moc z obliczeń '[W']]]*Tabela1[[#This Row],[Suma opraw do wymiany/montażu]]/1000,3)</f>
        <v>0</v>
      </c>
      <c r="R46" s="51"/>
    </row>
    <row r="47" spans="2:23" s="10" customFormat="1">
      <c r="B47" s="20">
        <v>40</v>
      </c>
      <c r="C47" s="37" t="s">
        <v>62</v>
      </c>
      <c r="D47" s="39" t="s">
        <v>64</v>
      </c>
      <c r="E47" s="28">
        <v>6</v>
      </c>
      <c r="F47" s="28"/>
      <c r="G47" s="22">
        <v>50</v>
      </c>
      <c r="H47" s="26">
        <v>4</v>
      </c>
      <c r="I47" s="43">
        <f>-Tabela1[[#This Row],[Średnia Odległość słupa od krawędzi '[m']]]+1.5</f>
        <v>-2.5</v>
      </c>
      <c r="J47" s="27">
        <v>9</v>
      </c>
      <c r="K47" s="22" t="s">
        <v>3</v>
      </c>
      <c r="L47" s="27"/>
      <c r="M47" s="20">
        <v>39</v>
      </c>
      <c r="N47" s="20">
        <v>0</v>
      </c>
      <c r="O47" s="20">
        <f>Tabela1[[#This Row],[Ilość opraw dowieszenie]]+Tabela1[[#This Row],[Ilość opraw]]</f>
        <v>39</v>
      </c>
      <c r="P47" s="25"/>
      <c r="Q47" s="50">
        <f>ROUND(Tabela1[[#This Row],[Moc z obliczeń '[W']]]*Tabela1[[#This Row],[Suma opraw do wymiany/montażu]]/1000,3)</f>
        <v>0</v>
      </c>
      <c r="R47" s="51"/>
    </row>
    <row r="48" spans="2:23" s="10" customFormat="1">
      <c r="B48" s="20">
        <v>41</v>
      </c>
      <c r="C48" s="37" t="s">
        <v>62</v>
      </c>
      <c r="D48" s="39" t="s">
        <v>65</v>
      </c>
      <c r="E48" s="21"/>
      <c r="F48" s="21">
        <v>1.5</v>
      </c>
      <c r="G48" s="22">
        <v>40</v>
      </c>
      <c r="H48" s="26"/>
      <c r="I48" s="26">
        <f>-Tabela1[[#This Row],[Średnia Odległość słupa od krawędzi '[m']]]+1.5</f>
        <v>1.5</v>
      </c>
      <c r="J48" s="27">
        <v>4</v>
      </c>
      <c r="K48" s="22" t="s">
        <v>97</v>
      </c>
      <c r="L48" s="22" t="s">
        <v>46</v>
      </c>
      <c r="M48" s="20">
        <v>2</v>
      </c>
      <c r="N48" s="20">
        <v>0</v>
      </c>
      <c r="O48" s="20">
        <f>Tabela1[[#This Row],[Ilość opraw dowieszenie]]+Tabela1[[#This Row],[Ilość opraw]]</f>
        <v>2</v>
      </c>
      <c r="P48" s="25"/>
      <c r="Q48" s="50">
        <f>ROUND(Tabela1[[#This Row],[Moc z obliczeń '[W']]]*Tabela1[[#This Row],[Suma opraw do wymiany/montażu]]/1000,3)</f>
        <v>0</v>
      </c>
      <c r="R48" s="51" t="s">
        <v>46</v>
      </c>
    </row>
    <row r="49" spans="2:23" s="10" customFormat="1">
      <c r="B49" s="20">
        <v>42</v>
      </c>
      <c r="C49" s="37" t="s">
        <v>62</v>
      </c>
      <c r="D49" s="39" t="s">
        <v>66</v>
      </c>
      <c r="E49" s="28"/>
      <c r="F49" s="28">
        <v>1.5</v>
      </c>
      <c r="G49" s="22">
        <v>20</v>
      </c>
      <c r="H49" s="26"/>
      <c r="I49" s="43">
        <f>-Tabela1[[#This Row],[Średnia Odległość słupa od krawędzi '[m']]]+1.5</f>
        <v>1.5</v>
      </c>
      <c r="J49" s="27">
        <v>4</v>
      </c>
      <c r="K49" s="22" t="s">
        <v>97</v>
      </c>
      <c r="L49" s="22" t="s">
        <v>46</v>
      </c>
      <c r="M49" s="20">
        <v>18</v>
      </c>
      <c r="N49" s="20">
        <v>0</v>
      </c>
      <c r="O49" s="20">
        <f>Tabela1[[#This Row],[Ilość opraw dowieszenie]]+Tabela1[[#This Row],[Ilość opraw]]</f>
        <v>18</v>
      </c>
      <c r="P49" s="25"/>
      <c r="Q49" s="50">
        <f>ROUND(Tabela1[[#This Row],[Moc z obliczeń '[W']]]*Tabela1[[#This Row],[Suma opraw do wymiany/montażu]]/1000,3)</f>
        <v>0</v>
      </c>
      <c r="R49" s="60" t="s">
        <v>118</v>
      </c>
    </row>
    <row r="50" spans="2:23" s="10" customFormat="1">
      <c r="B50" s="20">
        <v>43</v>
      </c>
      <c r="C50" s="37" t="s">
        <v>62</v>
      </c>
      <c r="D50" s="39" t="s">
        <v>67</v>
      </c>
      <c r="E50" s="28">
        <v>4</v>
      </c>
      <c r="F50" s="28"/>
      <c r="G50" s="22">
        <v>40</v>
      </c>
      <c r="H50" s="26">
        <v>3</v>
      </c>
      <c r="I50" s="43">
        <f>-Tabela1[[#This Row],[Średnia Odległość słupa od krawędzi '[m']]]+1.5</f>
        <v>-1.5</v>
      </c>
      <c r="J50" s="27">
        <v>8</v>
      </c>
      <c r="K50" s="22" t="s">
        <v>2</v>
      </c>
      <c r="L50" s="27"/>
      <c r="M50" s="20">
        <v>5</v>
      </c>
      <c r="N50" s="20">
        <v>2</v>
      </c>
      <c r="O50" s="20">
        <f>Tabela1[[#This Row],[Ilość opraw dowieszenie]]+Tabela1[[#This Row],[Ilość opraw]]</f>
        <v>7</v>
      </c>
      <c r="P50" s="25"/>
      <c r="Q50" s="50">
        <f>ROUND(Tabela1[[#This Row],[Moc z obliczeń '[W']]]*Tabela1[[#This Row],[Suma opraw do wymiany/montażu]]/1000,3)</f>
        <v>0</v>
      </c>
      <c r="R50" s="51"/>
    </row>
    <row r="51" spans="2:23">
      <c r="B51" s="20">
        <v>44</v>
      </c>
      <c r="C51" s="37" t="s">
        <v>62</v>
      </c>
      <c r="D51" s="39" t="s">
        <v>68</v>
      </c>
      <c r="E51" s="21">
        <v>8</v>
      </c>
      <c r="F51" s="21">
        <v>1.5</v>
      </c>
      <c r="G51" s="22">
        <v>50</v>
      </c>
      <c r="H51" s="26">
        <v>2</v>
      </c>
      <c r="I51" s="26">
        <f>-Tabela1[[#This Row],[Średnia Odległość słupa od krawędzi '[m']]]+1.5</f>
        <v>-0.5</v>
      </c>
      <c r="J51" s="27">
        <v>8</v>
      </c>
      <c r="K51" s="22" t="s">
        <v>3</v>
      </c>
      <c r="L51" s="22"/>
      <c r="M51" s="20">
        <v>15</v>
      </c>
      <c r="N51" s="20">
        <v>1</v>
      </c>
      <c r="O51" s="20">
        <f>Tabela1[[#This Row],[Ilość opraw dowieszenie]]+Tabela1[[#This Row],[Ilość opraw]]</f>
        <v>16</v>
      </c>
      <c r="P51" s="25"/>
      <c r="Q51" s="50">
        <f>ROUND(Tabela1[[#This Row],[Moc z obliczeń '[W']]]*Tabela1[[#This Row],[Suma opraw do wymiany/montażu]]/1000,3)</f>
        <v>0</v>
      </c>
      <c r="R51" s="51" t="s">
        <v>112</v>
      </c>
      <c r="T51"/>
      <c r="U51"/>
      <c r="V51"/>
      <c r="W51"/>
    </row>
    <row r="52" spans="2:23">
      <c r="B52" s="20">
        <v>45</v>
      </c>
      <c r="C52" s="37" t="s">
        <v>62</v>
      </c>
      <c r="D52" s="39" t="s">
        <v>45</v>
      </c>
      <c r="E52" s="21">
        <v>5</v>
      </c>
      <c r="F52" s="21"/>
      <c r="G52" s="22">
        <v>25</v>
      </c>
      <c r="H52" s="26">
        <v>1</v>
      </c>
      <c r="I52" s="26">
        <f>-Tabela1[[#This Row],[Średnia Odległość słupa od krawędzi '[m']]]+1.5</f>
        <v>0.5</v>
      </c>
      <c r="J52" s="27">
        <v>8</v>
      </c>
      <c r="K52" s="22" t="s">
        <v>3</v>
      </c>
      <c r="L52" s="41"/>
      <c r="M52" s="20">
        <v>6</v>
      </c>
      <c r="N52" s="20">
        <v>2</v>
      </c>
      <c r="O52" s="20">
        <f>Tabela1[[#This Row],[Ilość opraw dowieszenie]]+Tabela1[[#This Row],[Ilość opraw]]</f>
        <v>8</v>
      </c>
      <c r="P52" s="25"/>
      <c r="Q52" s="50">
        <f>ROUND(Tabela1[[#This Row],[Moc z obliczeń '[W']]]*Tabela1[[#This Row],[Suma opraw do wymiany/montażu]]/1000,3)</f>
        <v>0</v>
      </c>
      <c r="R52" s="51"/>
      <c r="T52"/>
      <c r="U52"/>
      <c r="V52"/>
      <c r="W52"/>
    </row>
    <row r="53" spans="2:23">
      <c r="B53" s="20">
        <v>46</v>
      </c>
      <c r="C53" s="37" t="s">
        <v>62</v>
      </c>
      <c r="D53" s="39" t="s">
        <v>45</v>
      </c>
      <c r="E53" s="28"/>
      <c r="F53" s="28">
        <v>1.5</v>
      </c>
      <c r="G53" s="22">
        <v>40</v>
      </c>
      <c r="H53" s="26"/>
      <c r="I53" s="43">
        <f>-Tabela1[[#This Row],[Średnia Odległość słupa od krawędzi '[m']]]+1.5</f>
        <v>1.5</v>
      </c>
      <c r="J53" s="27">
        <v>4</v>
      </c>
      <c r="K53" s="27" t="s">
        <v>98</v>
      </c>
      <c r="L53" s="22" t="s">
        <v>46</v>
      </c>
      <c r="M53" s="20">
        <v>10</v>
      </c>
      <c r="N53" s="20">
        <v>0</v>
      </c>
      <c r="O53" s="20">
        <f>Tabela1[[#This Row],[Ilość opraw dowieszenie]]+Tabela1[[#This Row],[Ilość opraw]]</f>
        <v>10</v>
      </c>
      <c r="P53" s="25"/>
      <c r="Q53" s="50">
        <f>ROUND(Tabela1[[#This Row],[Moc z obliczeń '[W']]]*Tabela1[[#This Row],[Suma opraw do wymiany/montażu]]/1000,3)</f>
        <v>0</v>
      </c>
      <c r="R53" s="51" t="s">
        <v>46</v>
      </c>
      <c r="T53"/>
      <c r="U53"/>
      <c r="V53"/>
      <c r="W53"/>
    </row>
    <row r="54" spans="2:23" ht="36">
      <c r="B54" s="20">
        <v>47</v>
      </c>
      <c r="C54" s="37" t="s">
        <v>62</v>
      </c>
      <c r="D54" s="39" t="s">
        <v>69</v>
      </c>
      <c r="E54" s="28">
        <v>7</v>
      </c>
      <c r="F54" s="28">
        <v>1.5</v>
      </c>
      <c r="G54" s="22">
        <v>50</v>
      </c>
      <c r="H54" s="26">
        <v>2</v>
      </c>
      <c r="I54" s="44">
        <f>-Tabela1[[#This Row],[Średnia Odległość słupa od krawędzi '[m']]]+1.5</f>
        <v>-0.5</v>
      </c>
      <c r="J54" s="27">
        <v>8</v>
      </c>
      <c r="K54" s="22" t="s">
        <v>3</v>
      </c>
      <c r="L54" s="27"/>
      <c r="M54" s="20">
        <v>72</v>
      </c>
      <c r="N54" s="20">
        <v>17</v>
      </c>
      <c r="O54" s="20">
        <f>Tabela1[[#This Row],[Ilość opraw dowieszenie]]+Tabela1[[#This Row],[Ilość opraw]]</f>
        <v>89</v>
      </c>
      <c r="P54" s="25"/>
      <c r="Q54" s="50">
        <f>ROUND(Tabela1[[#This Row],[Moc z obliczeń '[W']]]*Tabela1[[#This Row],[Suma opraw do wymiany/montażu]]/1000,3)</f>
        <v>0</v>
      </c>
      <c r="R54" s="51" t="s">
        <v>112</v>
      </c>
      <c r="T54"/>
      <c r="U54"/>
      <c r="V54"/>
      <c r="W54"/>
    </row>
    <row r="55" spans="2:23">
      <c r="B55" s="20">
        <v>48</v>
      </c>
      <c r="C55" s="37" t="s">
        <v>62</v>
      </c>
      <c r="D55" s="39" t="s">
        <v>70</v>
      </c>
      <c r="E55" s="21">
        <v>4</v>
      </c>
      <c r="F55" s="21"/>
      <c r="G55" s="22">
        <v>45</v>
      </c>
      <c r="H55" s="26">
        <v>0.5</v>
      </c>
      <c r="I55" s="26">
        <f>-Tabela1[[#This Row],[Średnia Odległość słupa od krawędzi '[m']]]+1.5</f>
        <v>1</v>
      </c>
      <c r="J55" s="27">
        <v>8</v>
      </c>
      <c r="K55" s="22" t="s">
        <v>2</v>
      </c>
      <c r="L55" s="22"/>
      <c r="M55" s="20">
        <v>8</v>
      </c>
      <c r="N55" s="20">
        <v>0</v>
      </c>
      <c r="O55" s="20">
        <f>Tabela1[[#This Row],[Ilość opraw dowieszenie]]+Tabela1[[#This Row],[Ilość opraw]]</f>
        <v>8</v>
      </c>
      <c r="P55" s="25"/>
      <c r="Q55" s="50">
        <f>ROUND(Tabela1[[#This Row],[Moc z obliczeń '[W']]]*Tabela1[[#This Row],[Suma opraw do wymiany/montażu]]/1000,3)</f>
        <v>0</v>
      </c>
      <c r="R55" s="51"/>
      <c r="T55"/>
      <c r="U55"/>
      <c r="V55"/>
      <c r="W55"/>
    </row>
    <row r="56" spans="2:23">
      <c r="B56" s="20">
        <v>49</v>
      </c>
      <c r="C56" s="37" t="s">
        <v>71</v>
      </c>
      <c r="D56" s="39" t="s">
        <v>28</v>
      </c>
      <c r="E56" s="21">
        <v>5</v>
      </c>
      <c r="F56" s="21"/>
      <c r="G56" s="22">
        <v>45</v>
      </c>
      <c r="H56" s="26">
        <v>2</v>
      </c>
      <c r="I56" s="26">
        <f>-Tabela1[[#This Row],[Średnia Odległość słupa od krawędzi '[m']]]+1.5</f>
        <v>-0.5</v>
      </c>
      <c r="J56" s="27">
        <v>8</v>
      </c>
      <c r="K56" s="22" t="s">
        <v>2</v>
      </c>
      <c r="L56" s="22"/>
      <c r="M56" s="20">
        <v>12</v>
      </c>
      <c r="N56" s="20">
        <v>9</v>
      </c>
      <c r="O56" s="20">
        <f>Tabela1[[#This Row],[Ilość opraw dowieszenie]]+Tabela1[[#This Row],[Ilość opraw]]</f>
        <v>21</v>
      </c>
      <c r="P56" s="25"/>
      <c r="Q56" s="50">
        <f>ROUND(Tabela1[[#This Row],[Moc z obliczeń '[W']]]*Tabela1[[#This Row],[Suma opraw do wymiany/montażu]]/1000,3)</f>
        <v>0</v>
      </c>
      <c r="R56" s="51"/>
      <c r="T56"/>
      <c r="U56"/>
      <c r="V56"/>
      <c r="W56"/>
    </row>
    <row r="57" spans="2:23">
      <c r="B57" s="20">
        <v>50</v>
      </c>
      <c r="C57" s="37" t="s">
        <v>72</v>
      </c>
      <c r="D57" s="39" t="s">
        <v>73</v>
      </c>
      <c r="E57" s="21">
        <v>6</v>
      </c>
      <c r="F57" s="21"/>
      <c r="G57" s="22">
        <v>45</v>
      </c>
      <c r="H57" s="26">
        <v>3</v>
      </c>
      <c r="I57" s="26">
        <f>-Tabela1[[#This Row],[Średnia Odległość słupa od krawędzi '[m']]]+1.5</f>
        <v>-1.5</v>
      </c>
      <c r="J57" s="27">
        <v>8</v>
      </c>
      <c r="K57" s="22" t="s">
        <v>2</v>
      </c>
      <c r="L57" s="22"/>
      <c r="M57" s="20">
        <v>45</v>
      </c>
      <c r="N57" s="20">
        <v>17</v>
      </c>
      <c r="O57" s="20">
        <f>Tabela1[[#This Row],[Ilość opraw dowieszenie]]+Tabela1[[#This Row],[Ilość opraw]]</f>
        <v>62</v>
      </c>
      <c r="P57" s="25"/>
      <c r="Q57" s="50">
        <f>ROUND(Tabela1[[#This Row],[Moc z obliczeń '[W']]]*Tabela1[[#This Row],[Suma opraw do wymiany/montażu]]/1000,3)</f>
        <v>0</v>
      </c>
      <c r="R57" s="51"/>
      <c r="T57"/>
      <c r="U57"/>
      <c r="V57"/>
      <c r="W57"/>
    </row>
    <row r="58" spans="2:23">
      <c r="B58" s="20">
        <v>51</v>
      </c>
      <c r="C58" s="37" t="s">
        <v>72</v>
      </c>
      <c r="D58" s="39" t="s">
        <v>74</v>
      </c>
      <c r="E58" s="21">
        <v>3</v>
      </c>
      <c r="F58" s="21"/>
      <c r="G58" s="22">
        <v>45</v>
      </c>
      <c r="H58" s="26">
        <v>1</v>
      </c>
      <c r="I58" s="26">
        <f>-Tabela1[[#This Row],[Średnia Odległość słupa od krawędzi '[m']]]+1.5</f>
        <v>0.5</v>
      </c>
      <c r="J58" s="27">
        <v>8</v>
      </c>
      <c r="K58" s="22" t="s">
        <v>106</v>
      </c>
      <c r="L58" s="22"/>
      <c r="M58" s="20">
        <v>6</v>
      </c>
      <c r="N58" s="20">
        <v>4</v>
      </c>
      <c r="O58" s="20">
        <f>Tabela1[[#This Row],[Ilość opraw dowieszenie]]+Tabela1[[#This Row],[Ilość opraw]]</f>
        <v>10</v>
      </c>
      <c r="P58" s="25"/>
      <c r="Q58" s="50">
        <f>ROUND(Tabela1[[#This Row],[Moc z obliczeń '[W']]]*Tabela1[[#This Row],[Suma opraw do wymiany/montażu]]/1000,3)</f>
        <v>0</v>
      </c>
      <c r="R58" s="51"/>
      <c r="T58"/>
      <c r="U58"/>
      <c r="V58"/>
      <c r="W58"/>
    </row>
    <row r="59" spans="2:23">
      <c r="B59" s="20">
        <v>52</v>
      </c>
      <c r="C59" s="37" t="s">
        <v>75</v>
      </c>
      <c r="D59" s="39" t="s">
        <v>28</v>
      </c>
      <c r="E59" s="21">
        <v>6</v>
      </c>
      <c r="F59" s="21"/>
      <c r="G59" s="22">
        <v>50</v>
      </c>
      <c r="H59" s="26">
        <v>3</v>
      </c>
      <c r="I59" s="26">
        <f>-Tabela1[[#This Row],[Średnia Odległość słupa od krawędzi '[m']]]+1.5</f>
        <v>-1.5</v>
      </c>
      <c r="J59" s="27">
        <v>8</v>
      </c>
      <c r="K59" s="22" t="s">
        <v>2</v>
      </c>
      <c r="L59" s="22"/>
      <c r="M59" s="20">
        <v>14</v>
      </c>
      <c r="N59" s="20">
        <v>1</v>
      </c>
      <c r="O59" s="20">
        <f>Tabela1[[#This Row],[Ilość opraw dowieszenie]]+Tabela1[[#This Row],[Ilość opraw]]</f>
        <v>15</v>
      </c>
      <c r="P59" s="25"/>
      <c r="Q59" s="50">
        <f>ROUND(Tabela1[[#This Row],[Moc z obliczeń '[W']]]*Tabela1[[#This Row],[Suma opraw do wymiany/montażu]]/1000,3)</f>
        <v>0</v>
      </c>
      <c r="R59" s="51"/>
      <c r="T59"/>
      <c r="U59"/>
      <c r="V59"/>
      <c r="W59"/>
    </row>
    <row r="60" spans="2:23">
      <c r="B60" s="20">
        <v>53</v>
      </c>
      <c r="C60" s="37" t="s">
        <v>76</v>
      </c>
      <c r="D60" s="39" t="s">
        <v>28</v>
      </c>
      <c r="E60" s="21">
        <v>3</v>
      </c>
      <c r="F60" s="21"/>
      <c r="G60" s="22">
        <v>50</v>
      </c>
      <c r="H60" s="26">
        <v>2</v>
      </c>
      <c r="I60" s="26">
        <f>-Tabela1[[#This Row],[Średnia Odległość słupa od krawędzi '[m']]]+1.5</f>
        <v>-0.5</v>
      </c>
      <c r="J60" s="27">
        <v>8</v>
      </c>
      <c r="K60" s="22" t="s">
        <v>2</v>
      </c>
      <c r="L60" s="22"/>
      <c r="M60" s="20">
        <v>2</v>
      </c>
      <c r="N60" s="20">
        <v>1</v>
      </c>
      <c r="O60" s="20">
        <f>Tabela1[[#This Row],[Ilość opraw dowieszenie]]+Tabela1[[#This Row],[Ilość opraw]]</f>
        <v>3</v>
      </c>
      <c r="P60" s="25"/>
      <c r="Q60" s="50">
        <f>ROUND(Tabela1[[#This Row],[Moc z obliczeń '[W']]]*Tabela1[[#This Row],[Suma opraw do wymiany/montażu]]/1000,3)</f>
        <v>0</v>
      </c>
      <c r="R60" s="51"/>
      <c r="T60"/>
      <c r="U60"/>
      <c r="V60"/>
      <c r="W60"/>
    </row>
    <row r="61" spans="2:23">
      <c r="B61" s="20">
        <v>54</v>
      </c>
      <c r="C61" s="37" t="s">
        <v>77</v>
      </c>
      <c r="D61" s="39" t="s">
        <v>78</v>
      </c>
      <c r="E61" s="21">
        <v>6</v>
      </c>
      <c r="F61" s="21"/>
      <c r="G61" s="22">
        <v>50</v>
      </c>
      <c r="H61" s="26">
        <v>2</v>
      </c>
      <c r="I61" s="42">
        <f>-Tabela1[[#This Row],[Średnia Odległość słupa od krawędzi '[m']]]+1.5</f>
        <v>-0.5</v>
      </c>
      <c r="J61" s="27">
        <v>8</v>
      </c>
      <c r="K61" s="22" t="s">
        <v>2</v>
      </c>
      <c r="L61" s="22"/>
      <c r="M61" s="20">
        <v>12</v>
      </c>
      <c r="N61" s="20">
        <v>8</v>
      </c>
      <c r="O61" s="20">
        <f>Tabela1[[#This Row],[Ilość opraw dowieszenie]]+Tabela1[[#This Row],[Ilość opraw]]</f>
        <v>20</v>
      </c>
      <c r="P61" s="25"/>
      <c r="Q61" s="20">
        <f>ROUND(Tabela1[[#This Row],[Moc z obliczeń '[W']]]*Tabela1[[#This Row],[Suma opraw do wymiany/montażu]]/1000,3)</f>
        <v>0</v>
      </c>
      <c r="R61" s="51"/>
      <c r="T61"/>
      <c r="U61"/>
      <c r="V61"/>
      <c r="W61"/>
    </row>
    <row r="62" spans="2:23">
      <c r="B62" s="20">
        <v>55</v>
      </c>
      <c r="C62" s="37" t="s">
        <v>77</v>
      </c>
      <c r="D62" s="39" t="s">
        <v>60</v>
      </c>
      <c r="E62" s="21">
        <v>3</v>
      </c>
      <c r="F62" s="21"/>
      <c r="G62" s="22">
        <v>50</v>
      </c>
      <c r="H62" s="26">
        <v>5</v>
      </c>
      <c r="I62" s="26">
        <f>-Tabela1[[#This Row],[Średnia Odległość słupa od krawędzi '[m']]]+1.5</f>
        <v>-3.5</v>
      </c>
      <c r="J62" s="27">
        <v>8</v>
      </c>
      <c r="K62" s="22" t="s">
        <v>96</v>
      </c>
      <c r="L62" s="22"/>
      <c r="M62" s="20">
        <v>4</v>
      </c>
      <c r="N62" s="20">
        <v>1</v>
      </c>
      <c r="O62" s="20">
        <f>Tabela1[[#This Row],[Ilość opraw dowieszenie]]+Tabela1[[#This Row],[Ilość opraw]]</f>
        <v>5</v>
      </c>
      <c r="P62" s="25"/>
      <c r="Q62" s="20">
        <f>ROUND(Tabela1[[#This Row],[Moc z obliczeń '[W']]]*Tabela1[[#This Row],[Suma opraw do wymiany/montażu]]/1000,3)</f>
        <v>0</v>
      </c>
      <c r="R62" s="51"/>
      <c r="T62"/>
      <c r="U62"/>
      <c r="V62"/>
      <c r="W62"/>
    </row>
    <row r="63" spans="2:23">
      <c r="B63" s="20">
        <v>56</v>
      </c>
      <c r="C63" s="37" t="s">
        <v>79</v>
      </c>
      <c r="D63" s="39" t="s">
        <v>28</v>
      </c>
      <c r="E63" s="21">
        <v>7</v>
      </c>
      <c r="F63" s="21"/>
      <c r="G63" s="22">
        <v>50</v>
      </c>
      <c r="H63" s="26">
        <v>2</v>
      </c>
      <c r="I63" s="26">
        <f>-Tabela1[[#This Row],[Średnia Odległość słupa od krawędzi '[m']]]+1.5</f>
        <v>-0.5</v>
      </c>
      <c r="J63" s="27">
        <v>8</v>
      </c>
      <c r="K63" s="22" t="s">
        <v>2</v>
      </c>
      <c r="L63" s="22"/>
      <c r="M63" s="20">
        <v>53</v>
      </c>
      <c r="N63" s="20">
        <v>35</v>
      </c>
      <c r="O63" s="20">
        <f>Tabela1[[#This Row],[Ilość opraw dowieszenie]]+Tabela1[[#This Row],[Ilość opraw]]</f>
        <v>88</v>
      </c>
      <c r="P63" s="25"/>
      <c r="Q63" s="20">
        <f>ROUND(Tabela1[[#This Row],[Moc z obliczeń '[W']]]*Tabela1[[#This Row],[Suma opraw do wymiany/montażu]]/1000,3)</f>
        <v>0</v>
      </c>
      <c r="R63" s="51"/>
      <c r="T63"/>
      <c r="U63"/>
      <c r="V63"/>
      <c r="W63"/>
    </row>
    <row r="64" spans="2:23">
      <c r="B64" s="20">
        <v>57</v>
      </c>
      <c r="C64" s="37" t="s">
        <v>80</v>
      </c>
      <c r="D64" s="39" t="s">
        <v>36</v>
      </c>
      <c r="E64" s="21">
        <v>8</v>
      </c>
      <c r="F64" s="21"/>
      <c r="G64" s="22">
        <v>35</v>
      </c>
      <c r="H64" s="26">
        <v>1</v>
      </c>
      <c r="I64" s="26">
        <f>-Tabela1[[#This Row],[Średnia Odległość słupa od krawędzi '[m']]]+1.5</f>
        <v>0.5</v>
      </c>
      <c r="J64" s="27">
        <v>8</v>
      </c>
      <c r="K64" s="22" t="s">
        <v>3</v>
      </c>
      <c r="L64" s="22" t="s">
        <v>14</v>
      </c>
      <c r="M64" s="20">
        <v>24</v>
      </c>
      <c r="N64" s="20">
        <v>0</v>
      </c>
      <c r="O64" s="20">
        <f>Tabela1[[#This Row],[Ilość opraw dowieszenie]]+Tabela1[[#This Row],[Ilość opraw]]</f>
        <v>24</v>
      </c>
      <c r="P64" s="25"/>
      <c r="Q64" s="20">
        <f>ROUND(Tabela1[[#This Row],[Moc z obliczeń '[W']]]*Tabela1[[#This Row],[Suma opraw do wymiany/montażu]]/1000,3)</f>
        <v>0</v>
      </c>
      <c r="R64" s="51"/>
      <c r="T64"/>
      <c r="U64"/>
      <c r="V64"/>
      <c r="W64"/>
    </row>
    <row r="65" spans="2:23" ht="24">
      <c r="B65" s="20">
        <v>58</v>
      </c>
      <c r="C65" s="37" t="s">
        <v>80</v>
      </c>
      <c r="D65" s="39" t="s">
        <v>81</v>
      </c>
      <c r="E65" s="21">
        <v>6</v>
      </c>
      <c r="F65" s="21"/>
      <c r="G65" s="22">
        <v>50</v>
      </c>
      <c r="H65" s="23">
        <v>4</v>
      </c>
      <c r="I65" s="42">
        <f>-Tabela1[[#This Row],[Średnia Odległość słupa od krawędzi '[m']]]+1.5</f>
        <v>-2.5</v>
      </c>
      <c r="J65" s="22">
        <v>8</v>
      </c>
      <c r="K65" s="22" t="s">
        <v>96</v>
      </c>
      <c r="L65" s="22"/>
      <c r="M65" s="20">
        <v>32</v>
      </c>
      <c r="N65" s="20">
        <v>10</v>
      </c>
      <c r="O65" s="20">
        <f>Tabela1[[#This Row],[Ilość opraw dowieszenie]]+Tabela1[[#This Row],[Ilość opraw]]</f>
        <v>42</v>
      </c>
      <c r="P65" s="25"/>
      <c r="Q65" s="20">
        <f>ROUND(Tabela1[[#This Row],[Moc z obliczeń '[W']]]*Tabela1[[#This Row],[Suma opraw do wymiany/montażu]]/1000,3)</f>
        <v>0</v>
      </c>
      <c r="R65" s="51"/>
      <c r="T65"/>
      <c r="U65"/>
      <c r="V65"/>
      <c r="W65"/>
    </row>
    <row r="66" spans="2:23">
      <c r="B66" s="20">
        <v>59</v>
      </c>
      <c r="C66" s="37" t="s">
        <v>80</v>
      </c>
      <c r="D66" s="39" t="s">
        <v>82</v>
      </c>
      <c r="E66" s="21">
        <v>4</v>
      </c>
      <c r="F66" s="21"/>
      <c r="G66" s="22">
        <v>50</v>
      </c>
      <c r="H66" s="23">
        <v>2</v>
      </c>
      <c r="I66" s="42">
        <f>-Tabela1[[#This Row],[Średnia Odległość słupa od krawędzi '[m']]]+1.5</f>
        <v>-0.5</v>
      </c>
      <c r="J66" s="22">
        <v>8</v>
      </c>
      <c r="K66" s="22" t="s">
        <v>96</v>
      </c>
      <c r="L66" s="22"/>
      <c r="M66" s="20">
        <v>3</v>
      </c>
      <c r="N66" s="20">
        <v>4</v>
      </c>
      <c r="O66" s="20">
        <f>Tabela1[[#This Row],[Ilość opraw dowieszenie]]+Tabela1[[#This Row],[Ilość opraw]]</f>
        <v>7</v>
      </c>
      <c r="P66" s="25"/>
      <c r="Q66" s="20">
        <f>ROUND(Tabela1[[#This Row],[Moc z obliczeń '[W']]]*Tabela1[[#This Row],[Suma opraw do wymiany/montażu]]/1000,3)</f>
        <v>0</v>
      </c>
      <c r="R66" s="51"/>
      <c r="T66"/>
      <c r="U66"/>
      <c r="V66"/>
      <c r="W66"/>
    </row>
    <row r="67" spans="2:23" ht="24.75">
      <c r="B67" s="20">
        <v>60</v>
      </c>
      <c r="C67" s="37" t="s">
        <v>83</v>
      </c>
      <c r="D67" s="39" t="s">
        <v>40</v>
      </c>
      <c r="E67" s="21">
        <v>8</v>
      </c>
      <c r="F67" s="21">
        <v>1.5</v>
      </c>
      <c r="G67" s="22">
        <v>35</v>
      </c>
      <c r="H67" s="23">
        <v>1</v>
      </c>
      <c r="I67" s="42">
        <f>-Tabela1[[#This Row],[Średnia Odległość słupa od krawędzi '[m']]]+1.5</f>
        <v>0.5</v>
      </c>
      <c r="J67" s="22">
        <v>8</v>
      </c>
      <c r="K67" s="22" t="s">
        <v>3</v>
      </c>
      <c r="L67" s="22" t="s">
        <v>14</v>
      </c>
      <c r="M67" s="20">
        <v>43</v>
      </c>
      <c r="N67" s="20">
        <v>0</v>
      </c>
      <c r="O67" s="20">
        <f>Tabela1[[#This Row],[Ilość opraw dowieszenie]]+Tabela1[[#This Row],[Ilość opraw]]</f>
        <v>43</v>
      </c>
      <c r="P67" s="25"/>
      <c r="Q67" s="20">
        <f>ROUND(Tabela1[[#This Row],[Moc z obliczeń '[W']]]*Tabela1[[#This Row],[Suma opraw do wymiany/montażu]]/1000,3)</f>
        <v>0</v>
      </c>
      <c r="R67" s="60" t="s">
        <v>115</v>
      </c>
      <c r="T67"/>
      <c r="U67"/>
      <c r="V67"/>
      <c r="W67"/>
    </row>
    <row r="68" spans="2:23">
      <c r="B68" s="20">
        <v>61</v>
      </c>
      <c r="C68" s="37" t="s">
        <v>83</v>
      </c>
      <c r="D68" s="39" t="s">
        <v>73</v>
      </c>
      <c r="E68" s="21">
        <v>6</v>
      </c>
      <c r="F68" s="21">
        <v>1.5</v>
      </c>
      <c r="G68" s="22">
        <v>50</v>
      </c>
      <c r="H68" s="23">
        <v>2</v>
      </c>
      <c r="I68" s="42">
        <f>-Tabela1[[#This Row],[Średnia Odległość słupa od krawędzi '[m']]]+1.5</f>
        <v>-0.5</v>
      </c>
      <c r="J68" s="22">
        <v>8</v>
      </c>
      <c r="K68" s="22" t="s">
        <v>2</v>
      </c>
      <c r="L68" s="22"/>
      <c r="M68" s="20">
        <v>32</v>
      </c>
      <c r="N68" s="20">
        <v>10</v>
      </c>
      <c r="O68" s="20">
        <f>Tabela1[[#This Row],[Ilość opraw dowieszenie]]+Tabela1[[#This Row],[Ilość opraw]]</f>
        <v>42</v>
      </c>
      <c r="P68" s="25"/>
      <c r="Q68" s="20">
        <f>ROUND(Tabela1[[#This Row],[Moc z obliczeń '[W']]]*Tabela1[[#This Row],[Suma opraw do wymiany/montażu]]/1000,3)</f>
        <v>0</v>
      </c>
      <c r="R68" s="51" t="s">
        <v>112</v>
      </c>
      <c r="T68"/>
      <c r="U68"/>
      <c r="V68"/>
      <c r="W68"/>
    </row>
    <row r="69" spans="2:23">
      <c r="B69" s="20">
        <v>62</v>
      </c>
      <c r="C69" s="37" t="s">
        <v>84</v>
      </c>
      <c r="D69" s="39" t="s">
        <v>28</v>
      </c>
      <c r="E69" s="21">
        <v>7</v>
      </c>
      <c r="F69" s="21">
        <v>1.5</v>
      </c>
      <c r="G69" s="22">
        <v>50</v>
      </c>
      <c r="H69" s="23">
        <v>3</v>
      </c>
      <c r="I69" s="42">
        <f>-Tabela1[[#This Row],[Średnia Odległość słupa od krawędzi '[m']]]+1.5</f>
        <v>-1.5</v>
      </c>
      <c r="J69" s="22">
        <v>8</v>
      </c>
      <c r="K69" s="22" t="s">
        <v>2</v>
      </c>
      <c r="L69" s="22"/>
      <c r="M69" s="20">
        <v>41</v>
      </c>
      <c r="N69" s="20">
        <v>24</v>
      </c>
      <c r="O69" s="20">
        <f>Tabela1[[#This Row],[Ilość opraw dowieszenie]]+Tabela1[[#This Row],[Ilość opraw]]</f>
        <v>65</v>
      </c>
      <c r="P69" s="25"/>
      <c r="Q69" s="20">
        <f>ROUND(Tabela1[[#This Row],[Moc z obliczeń '[W']]]*Tabela1[[#This Row],[Suma opraw do wymiany/montażu]]/1000,3)</f>
        <v>0</v>
      </c>
      <c r="R69" s="51" t="s">
        <v>112</v>
      </c>
      <c r="T69"/>
      <c r="U69"/>
      <c r="V69"/>
      <c r="W69"/>
    </row>
    <row r="70" spans="2:23">
      <c r="B70" s="20">
        <v>63</v>
      </c>
      <c r="C70" s="37" t="s">
        <v>85</v>
      </c>
      <c r="D70" s="39" t="s">
        <v>28</v>
      </c>
      <c r="E70" s="21">
        <v>5</v>
      </c>
      <c r="F70" s="21"/>
      <c r="G70" s="22">
        <v>50</v>
      </c>
      <c r="H70" s="23">
        <v>3</v>
      </c>
      <c r="I70" s="42">
        <f>-Tabela1[[#This Row],[Średnia Odległość słupa od krawędzi '[m']]]+1.5</f>
        <v>-1.5</v>
      </c>
      <c r="J70" s="22">
        <v>8</v>
      </c>
      <c r="K70" s="22" t="s">
        <v>2</v>
      </c>
      <c r="L70" s="22"/>
      <c r="M70" s="20">
        <v>6</v>
      </c>
      <c r="N70" s="20">
        <v>0</v>
      </c>
      <c r="O70" s="20">
        <f>Tabela1[[#This Row],[Ilość opraw dowieszenie]]+Tabela1[[#This Row],[Ilość opraw]]</f>
        <v>6</v>
      </c>
      <c r="P70" s="25"/>
      <c r="Q70" s="20">
        <f>ROUND(Tabela1[[#This Row],[Moc z obliczeń '[W']]]*Tabela1[[#This Row],[Suma opraw do wymiany/montażu]]/1000,3)</f>
        <v>0</v>
      </c>
      <c r="R70" s="51"/>
      <c r="T70"/>
      <c r="U70"/>
      <c r="V70"/>
      <c r="W70"/>
    </row>
    <row r="71" spans="2:23">
      <c r="B71" s="20">
        <v>64</v>
      </c>
      <c r="C71" s="37" t="s">
        <v>86</v>
      </c>
      <c r="D71" s="39" t="s">
        <v>28</v>
      </c>
      <c r="E71" s="21">
        <v>5</v>
      </c>
      <c r="F71" s="21"/>
      <c r="G71" s="22">
        <v>50</v>
      </c>
      <c r="H71" s="23">
        <v>3</v>
      </c>
      <c r="I71" s="42">
        <f>-Tabela1[[#This Row],[Średnia Odległość słupa od krawędzi '[m']]]+1.5</f>
        <v>-1.5</v>
      </c>
      <c r="J71" s="22">
        <v>8</v>
      </c>
      <c r="K71" s="22" t="s">
        <v>2</v>
      </c>
      <c r="L71" s="22"/>
      <c r="M71" s="20">
        <v>60</v>
      </c>
      <c r="N71" s="20">
        <v>1</v>
      </c>
      <c r="O71" s="20">
        <f>Tabela1[[#This Row],[Ilość opraw dowieszenie]]+Tabela1[[#This Row],[Ilość opraw]]</f>
        <v>61</v>
      </c>
      <c r="P71" s="25"/>
      <c r="Q71" s="20">
        <f>ROUND(Tabela1[[#This Row],[Moc z obliczeń '[W']]]*Tabela1[[#This Row],[Suma opraw do wymiany/montażu]]/1000,3)</f>
        <v>0</v>
      </c>
      <c r="R71" s="51"/>
      <c r="T71"/>
      <c r="U71"/>
      <c r="V71"/>
      <c r="W71"/>
    </row>
    <row r="72" spans="2:23">
      <c r="B72" s="20">
        <v>65</v>
      </c>
      <c r="C72" s="37" t="s">
        <v>87</v>
      </c>
      <c r="D72" s="39" t="s">
        <v>78</v>
      </c>
      <c r="E72" s="21">
        <v>5</v>
      </c>
      <c r="F72" s="21"/>
      <c r="G72" s="22">
        <v>45</v>
      </c>
      <c r="H72" s="23">
        <v>2</v>
      </c>
      <c r="I72" s="42">
        <f>-Tabela1[[#This Row],[Średnia Odległość słupa od krawędzi '[m']]]+1.5</f>
        <v>-0.5</v>
      </c>
      <c r="J72" s="22">
        <v>8</v>
      </c>
      <c r="K72" s="22" t="s">
        <v>2</v>
      </c>
      <c r="L72" s="22"/>
      <c r="M72" s="20">
        <v>20</v>
      </c>
      <c r="N72" s="20">
        <v>10</v>
      </c>
      <c r="O72" s="20">
        <f>Tabela1[[#This Row],[Ilość opraw dowieszenie]]+Tabela1[[#This Row],[Ilość opraw]]</f>
        <v>30</v>
      </c>
      <c r="P72" s="25"/>
      <c r="Q72" s="20">
        <f>ROUND(Tabela1[[#This Row],[Moc z obliczeń '[W']]]*Tabela1[[#This Row],[Suma opraw do wymiany/montażu]]/1000,3)</f>
        <v>0</v>
      </c>
      <c r="R72" s="51"/>
      <c r="T72"/>
      <c r="U72"/>
      <c r="V72"/>
      <c r="W72"/>
    </row>
    <row r="73" spans="2:23">
      <c r="B73" s="20">
        <v>66</v>
      </c>
      <c r="C73" s="37" t="s">
        <v>87</v>
      </c>
      <c r="D73" s="39" t="s">
        <v>60</v>
      </c>
      <c r="E73" s="21">
        <v>4</v>
      </c>
      <c r="F73" s="21"/>
      <c r="G73" s="22">
        <v>40</v>
      </c>
      <c r="H73" s="23">
        <v>1</v>
      </c>
      <c r="I73" s="42">
        <f>-Tabela1[[#This Row],[Średnia Odległość słupa od krawędzi '[m']]]+1.5</f>
        <v>0.5</v>
      </c>
      <c r="J73" s="22">
        <v>8</v>
      </c>
      <c r="K73" s="22" t="s">
        <v>2</v>
      </c>
      <c r="L73" s="22"/>
      <c r="M73" s="20">
        <v>3</v>
      </c>
      <c r="N73" s="20">
        <v>1</v>
      </c>
      <c r="O73" s="20">
        <f>Tabela1[[#This Row],[Ilość opraw dowieszenie]]+Tabela1[[#This Row],[Ilość opraw]]</f>
        <v>4</v>
      </c>
      <c r="P73" s="25"/>
      <c r="Q73" s="20">
        <f>ROUND(Tabela1[[#This Row],[Moc z obliczeń '[W']]]*Tabela1[[#This Row],[Suma opraw do wymiany/montażu]]/1000,3)</f>
        <v>0</v>
      </c>
      <c r="R73" s="51"/>
      <c r="T73"/>
      <c r="U73"/>
      <c r="V73"/>
      <c r="W73"/>
    </row>
    <row r="74" spans="2:23" ht="24">
      <c r="B74" s="20">
        <v>67</v>
      </c>
      <c r="C74" s="37" t="s">
        <v>88</v>
      </c>
      <c r="D74" s="39" t="s">
        <v>89</v>
      </c>
      <c r="E74" s="21">
        <v>6</v>
      </c>
      <c r="F74" s="21"/>
      <c r="G74" s="22">
        <v>40</v>
      </c>
      <c r="H74" s="23">
        <v>1</v>
      </c>
      <c r="I74" s="42">
        <f>-Tabela1[[#This Row],[Średnia Odległość słupa od krawędzi '[m']]]+1.5</f>
        <v>0.5</v>
      </c>
      <c r="J74" s="22">
        <v>8</v>
      </c>
      <c r="K74" s="22" t="s">
        <v>3</v>
      </c>
      <c r="L74" s="22"/>
      <c r="M74" s="20">
        <v>28</v>
      </c>
      <c r="N74" s="20">
        <v>10</v>
      </c>
      <c r="O74" s="20">
        <f>Tabela1[[#This Row],[Ilość opraw dowieszenie]]+Tabela1[[#This Row],[Ilość opraw]]</f>
        <v>38</v>
      </c>
      <c r="P74" s="25"/>
      <c r="Q74" s="20">
        <f>ROUND(Tabela1[[#This Row],[Moc z obliczeń '[W']]]*Tabela1[[#This Row],[Suma opraw do wymiany/montażu]]/1000,3)</f>
        <v>0</v>
      </c>
      <c r="R74" s="51"/>
      <c r="T74"/>
      <c r="U74"/>
      <c r="V74"/>
      <c r="W74"/>
    </row>
    <row r="75" spans="2:23">
      <c r="B75" s="20">
        <v>68</v>
      </c>
      <c r="C75" s="37" t="s">
        <v>88</v>
      </c>
      <c r="D75" s="39" t="s">
        <v>90</v>
      </c>
      <c r="E75" s="21">
        <v>6</v>
      </c>
      <c r="F75" s="21"/>
      <c r="G75" s="22">
        <v>40</v>
      </c>
      <c r="H75" s="23">
        <v>2</v>
      </c>
      <c r="I75" s="42">
        <f>-Tabela1[[#This Row],[Średnia Odległość słupa od krawędzi '[m']]]+1.5</f>
        <v>-0.5</v>
      </c>
      <c r="J75" s="22">
        <v>8</v>
      </c>
      <c r="K75" s="22" t="s">
        <v>3</v>
      </c>
      <c r="L75" s="22"/>
      <c r="M75" s="20">
        <v>20</v>
      </c>
      <c r="N75" s="20">
        <v>9</v>
      </c>
      <c r="O75" s="20">
        <f>Tabela1[[#This Row],[Ilość opraw dowieszenie]]+Tabela1[[#This Row],[Ilość opraw]]</f>
        <v>29</v>
      </c>
      <c r="P75" s="25"/>
      <c r="Q75" s="20">
        <f>ROUND(Tabela1[[#This Row],[Moc z obliczeń '[W']]]*Tabela1[[#This Row],[Suma opraw do wymiany/montażu]]/1000,3)</f>
        <v>0</v>
      </c>
      <c r="R75" s="51"/>
      <c r="T75"/>
      <c r="U75"/>
      <c r="V75"/>
      <c r="W75"/>
    </row>
    <row r="76" spans="2:23" ht="27" customHeight="1">
      <c r="B76" s="30">
        <v>69</v>
      </c>
      <c r="C76" s="38" t="s">
        <v>91</v>
      </c>
      <c r="D76" s="40" t="s">
        <v>92</v>
      </c>
      <c r="E76" s="35">
        <v>7</v>
      </c>
      <c r="F76" s="35">
        <v>1.5</v>
      </c>
      <c r="G76" s="31">
        <v>50</v>
      </c>
      <c r="H76" s="36">
        <v>3</v>
      </c>
      <c r="I76" s="34">
        <f>-Tabela1[[#This Row],[Średnia Odległość słupa od krawędzi '[m']]]+1.5</f>
        <v>-1.5</v>
      </c>
      <c r="J76" s="31">
        <v>8</v>
      </c>
      <c r="K76" s="22" t="s">
        <v>2</v>
      </c>
      <c r="L76" s="31"/>
      <c r="M76" s="30">
        <v>5</v>
      </c>
      <c r="N76" s="30">
        <v>2</v>
      </c>
      <c r="O76" s="30">
        <f>Tabela1[[#This Row],[Ilość opraw dowieszenie]]+Tabela1[[#This Row],[Ilość opraw]]</f>
        <v>7</v>
      </c>
      <c r="P76" s="25"/>
      <c r="Q76" s="30">
        <f>ROUND(Tabela1[[#This Row],[Moc z obliczeń '[W']]]*Tabela1[[#This Row],[Suma opraw do wymiany/montażu]]/1000,3)</f>
        <v>0</v>
      </c>
      <c r="R76" s="51" t="s">
        <v>112</v>
      </c>
      <c r="T76"/>
      <c r="U76"/>
      <c r="V76"/>
      <c r="W76"/>
    </row>
    <row r="77" spans="2:23">
      <c r="B77" s="30">
        <v>70</v>
      </c>
      <c r="C77" s="38" t="s">
        <v>91</v>
      </c>
      <c r="D77" s="40" t="s">
        <v>60</v>
      </c>
      <c r="E77" s="30">
        <v>4</v>
      </c>
      <c r="F77" s="30"/>
      <c r="G77" s="30">
        <v>50</v>
      </c>
      <c r="H77" s="45">
        <v>4</v>
      </c>
      <c r="I77" s="34">
        <f>-Tabela1[[#This Row],[Średnia Odległość słupa od krawędzi '[m']]]+1.5</f>
        <v>-2.5</v>
      </c>
      <c r="J77" s="31">
        <v>8</v>
      </c>
      <c r="K77" s="22" t="s">
        <v>2</v>
      </c>
      <c r="L77" s="32"/>
      <c r="M77" s="31">
        <v>13</v>
      </c>
      <c r="N77" s="31">
        <v>3</v>
      </c>
      <c r="O77" s="31">
        <f>Tabela1[[#This Row],[Ilość opraw dowieszenie]]+Tabela1[[#This Row],[Ilość opraw]]</f>
        <v>16</v>
      </c>
      <c r="P77" s="25"/>
      <c r="Q77" s="31">
        <f>ROUND(Tabela1[[#This Row],[Moc z obliczeń '[W']]]*Tabela1[[#This Row],[Suma opraw do wymiany/montażu]]/1000,3)</f>
        <v>0</v>
      </c>
      <c r="R77" s="51"/>
      <c r="T77"/>
      <c r="U77"/>
      <c r="V77"/>
      <c r="W77"/>
    </row>
    <row r="78" spans="2:23">
      <c r="B78" s="30">
        <v>71</v>
      </c>
      <c r="C78" s="38" t="s">
        <v>93</v>
      </c>
      <c r="D78" s="40" t="s">
        <v>28</v>
      </c>
      <c r="E78" s="30">
        <v>5</v>
      </c>
      <c r="F78" s="30"/>
      <c r="G78" s="30">
        <v>50</v>
      </c>
      <c r="H78" s="45">
        <v>1</v>
      </c>
      <c r="I78" s="34">
        <f>-Tabela1[[#This Row],[Średnia Odległość słupa od krawędzi '[m']]]+1.5</f>
        <v>0.5</v>
      </c>
      <c r="J78" s="31">
        <v>8</v>
      </c>
      <c r="K78" s="22" t="s">
        <v>2</v>
      </c>
      <c r="L78" s="33"/>
      <c r="M78" s="31">
        <v>12</v>
      </c>
      <c r="N78" s="31">
        <v>0</v>
      </c>
      <c r="O78" s="31">
        <f>Tabela1[[#This Row],[Ilość opraw dowieszenie]]+Tabela1[[#This Row],[Ilość opraw]]</f>
        <v>12</v>
      </c>
      <c r="P78" s="25"/>
      <c r="Q78" s="31">
        <f>ROUND(Tabela1[[#This Row],[Moc z obliczeń '[W']]]*Tabela1[[#This Row],[Suma opraw do wymiany/montażu]]/1000,3)</f>
        <v>0</v>
      </c>
      <c r="R78" s="51"/>
      <c r="T78"/>
      <c r="U78"/>
      <c r="V78"/>
      <c r="W78"/>
    </row>
    <row r="79" spans="2:23">
      <c r="B79" s="54"/>
      <c r="C79" s="55" t="s">
        <v>9</v>
      </c>
      <c r="D79" s="55"/>
      <c r="E79" s="56"/>
      <c r="F79" s="56"/>
      <c r="G79" s="56"/>
      <c r="H79" s="57"/>
      <c r="I79" s="58"/>
      <c r="J79" s="56"/>
      <c r="K79" s="56"/>
      <c r="L79" s="56"/>
      <c r="M79" s="56">
        <f>SUBTOTAL(109,Tabela1[Ilość opraw])</f>
        <v>1692</v>
      </c>
      <c r="N79" s="56">
        <f>SUBTOTAL(109,Tabela1[Ilość opraw dowieszenie])</f>
        <v>393</v>
      </c>
      <c r="O79" s="56">
        <f>SUBTOTAL(109,Tabela1[Suma opraw do wymiany/montażu])</f>
        <v>2085</v>
      </c>
      <c r="P79" s="55"/>
      <c r="Q79" s="54">
        <f>SUBTOTAL(109,Tabela1[Suma mocy oferta '[kW']])</f>
        <v>0</v>
      </c>
      <c r="R79" s="59"/>
      <c r="T79"/>
      <c r="U79"/>
      <c r="V79"/>
      <c r="W79"/>
    </row>
    <row r="80" spans="2:23">
      <c r="B80" s="8"/>
      <c r="C80" s="2"/>
      <c r="D80" s="2"/>
      <c r="E80" s="1"/>
      <c r="F80" s="1"/>
      <c r="G80" s="1"/>
      <c r="H80" s="46"/>
      <c r="I80" s="9"/>
      <c r="L80" s="1"/>
      <c r="P80" s="15" t="s">
        <v>8</v>
      </c>
      <c r="Q80" s="8">
        <f>Tabela1[[#Totals],[Suma mocy oferta '[kW']]]</f>
        <v>0</v>
      </c>
    </row>
    <row r="81" spans="2:23">
      <c r="B81" s="8"/>
      <c r="C81" s="2"/>
      <c r="D81" s="2"/>
      <c r="E81" s="1"/>
      <c r="F81" s="1"/>
      <c r="G81" s="1"/>
      <c r="H81" s="46"/>
      <c r="I81" s="9"/>
      <c r="L81" s="1"/>
      <c r="P81" s="47" t="s">
        <v>110</v>
      </c>
      <c r="Q81" s="8"/>
    </row>
    <row r="82" spans="2:23" ht="34.5" customHeight="1">
      <c r="C82" s="14"/>
      <c r="D82" s="14"/>
    </row>
    <row r="83" spans="2:23" ht="26.25" customHeight="1">
      <c r="C83" s="62" t="s">
        <v>111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23" ht="26.25" customHeight="1">
      <c r="C84" s="62" t="s">
        <v>7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U84" s="6"/>
      <c r="V84"/>
      <c r="W84"/>
    </row>
    <row r="85" spans="2:23">
      <c r="C85" s="13" t="s">
        <v>109</v>
      </c>
      <c r="D85" s="13"/>
      <c r="I85" s="6"/>
      <c r="J85" s="6"/>
      <c r="K85" s="6"/>
      <c r="L85" s="6"/>
      <c r="M85" s="6"/>
      <c r="N85" s="6"/>
      <c r="O85" s="6"/>
      <c r="P85" s="6"/>
      <c r="Q85" s="6"/>
      <c r="U85" s="6"/>
      <c r="V85"/>
      <c r="W85"/>
    </row>
    <row r="86" spans="2:23">
      <c r="C86" s="6"/>
      <c r="D86" s="6"/>
      <c r="I86" s="6"/>
      <c r="J86" s="6"/>
      <c r="K86" s="6"/>
      <c r="L86" s="6"/>
      <c r="M86" s="6"/>
      <c r="N86" s="6"/>
      <c r="O86" s="6"/>
      <c r="P86" s="6"/>
      <c r="Q86" s="6"/>
      <c r="U86" s="6"/>
      <c r="V86"/>
      <c r="W86"/>
    </row>
    <row r="87" spans="2:23">
      <c r="C87" s="6"/>
      <c r="D87" s="6"/>
      <c r="I87" s="6"/>
      <c r="J87" s="6"/>
      <c r="K87" s="6"/>
      <c r="L87" s="6"/>
      <c r="M87" s="6"/>
      <c r="N87" s="6"/>
      <c r="O87" s="6"/>
      <c r="P87" s="6"/>
      <c r="Q87" s="6"/>
      <c r="T87" s="7"/>
      <c r="U87" s="12"/>
    </row>
    <row r="88" spans="2:23">
      <c r="B88" s="7"/>
      <c r="C88" s="11"/>
      <c r="D88" s="11"/>
      <c r="T88" s="7"/>
      <c r="U88" s="12"/>
    </row>
    <row r="89" spans="2:23">
      <c r="B89" s="7"/>
      <c r="C89" s="11"/>
      <c r="D89" s="11"/>
      <c r="T89" s="7"/>
      <c r="U89" s="12"/>
    </row>
    <row r="90" spans="2:23">
      <c r="B90" s="7"/>
      <c r="C90" s="11"/>
      <c r="D90" s="11"/>
    </row>
  </sheetData>
  <protectedRanges>
    <protectedRange sqref="P8:P78" name="Rozstęp1"/>
  </protectedRanges>
  <mergeCells count="4">
    <mergeCell ref="B3:Q5"/>
    <mergeCell ref="C83:Q83"/>
    <mergeCell ref="C84:Q84"/>
    <mergeCell ref="B1:Q1"/>
  </mergeCells>
  <pageMargins left="0.70866141732283472" right="0.70866141732283472" top="0.74803149606299213" bottom="0.74803149606299213" header="0.31496062992125984" footer="0.31496062992125984"/>
  <pageSetup scale="54" fitToHeight="0" orientation="landscape" horizontalDpi="4294967293" verticalDpi="4294967293" r:id="rId1"/>
  <headerFooter>
    <oddHeader>&amp;CZałącznik do SIWZ - Modernizacja oświetlenia na terenie gminy Krasocin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a 6 c d 9 f 9 9 - 7 c f d - 4 a c 7 - 8 e 5 9 - 2 b a 2 d 9 1 9 4 2 8 8 "   s q m i d = " f f 3 4 a 7 e 1 - 8 e 2 e - 4 5 4 2 - a 6 d 9 - 0 a e c 7 f b 4 f 0 f 3 "   x m l n s = " h t t p : / / s c h e m a s . m i c r o s o f t . c o m / D a t a M a s h u p " > A A A A A L Q D A A B Q S w M E F A A C A A g A U 2 s 4 U B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U 2 s 4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N r O F C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B T a z h Q H G 3 a E q o A A A D 6 A A A A E g A A A A A A A A A A A A A A A A A A A A A A Q 2 9 u Z m l n L 1 B h Y 2 t h Z 2 U u e G 1 s U E s B A i 0 A F A A C A A g A U 2 s 4 U A / K 6 a u k A A A A 6 Q A A A B M A A A A A A A A A A A A A A A A A 9 g A A A F t D b 2 5 0 Z W 5 0 X 1 R 5 c G V z X S 5 4 b W x Q S w E C L Q A U A A I A C A B T a z h Q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H w A A A A A A A H c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M t M j V U M D g 6 M T g 6 M z k u M D Y 5 N D U 5 M V o i I C 8 + P E V u d H J 5 I F R 5 c G U 9 I k Z p b G x l Z E N v b X B s Z X R l U m V z d W x 0 V G 9 X b 3 J r c 2 h l Z X Q i I F Z h b H V l P S J s M S I g L z 4 8 R W 5 0 c n k g V H l w Z T 0 i R m l s b E N v b H V t b l R 5 c G V z I i B W Y W x 1 Z T 0 i c 0 F o Q V B C Z 1 l D Q W d Z U E F n W U d C Z 1 l H Q m d Z R 0 J n W U d C Z 1 l H Q m d Z P S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c 4 Z m V l N j A 5 L T R j M T M t N D E 2 Z C 0 5 Y z A 0 L W E x Y T I 3 O T Z l Z j l h Y i I g L z 4 8 R W 5 0 c n k g V H l w Z T 0 i R m l s b E N v b H V t b k 5 h b W V z I i B W Y W x 1 Z T 0 i c 1 s m c X V v d D t P R 1 J f R k l E J n F 1 b 3 Q 7 L C Z x d W 9 0 O 1 N I Q V B F J n F 1 b 3 Q 7 L C Z x d W 9 0 O 3 B r X 3 V p Z C Z x d W 9 0 O y w m c X V v d D t t a W F z d G 8 m c X V v d D s s J n F 1 b 3 Q 7 d W x p Y 2 E m c X V v d D s s J n F 1 b 3 Q 7 a W x f b 3 B y J n F 1 b 3 Q 7 L C Z x d W 9 0 O 2 l s X 2 9 w c l 9 w c m 9 q J n F 1 b 3 Q 7 L C Z x d W 9 0 O 2 1 v Y 1 9 w c m 9 q X 0 x 4 J n F 1 b 3 Q 7 L C Z x d W 9 0 O 2 1 v Y 1 9 v c H J f c H J v a i Z x d W 9 0 O y w m c X V v d D t z b 2 5 f a W Q m c X V v d D s s J n F 1 b 3 Q 7 c 2 x 1 c F 9 u c i Z x d W 9 0 O y w m c X V v d D t 3 b G F z b m 9 z Y y Z x d W 9 0 O y w m c X V v d D t y b 2 R 6 X 3 N s d X B h J n F 1 b 3 Q 7 L C Z x d W 9 0 O 3 R 5 c F 9 z b H V w Y S Z x d W 9 0 O y w m c X V v d D t 0 e X B f c 2 x 1 c G E y J n F 1 b 3 Q 7 L C Z x d W 9 0 O 2 V 0 e W t p Z X R 5 X 3 N s d X A m c X V v d D s s J n F 1 b 3 Q 7 c 2 t y b 3 R f d H l w X 3 N s d X B h J n F 1 b 3 Q 7 L C Z x d W 9 0 O 3 N 5 c 1 9 z d G V y b 3 d h b m l h J n F 1 b 3 Q 7 L C Z x d W 9 0 O 3 R 5 c F 9 v c H I m c X V v d D s s J n F 1 b 3 Q 7 b W 9 k d W w m c X V v d D s s J n F 1 b 3 Q 7 b 2 R s X 2 9 k X 2 t y Y S Z x d W 9 0 O y w m c X V v d D t y b 2 R 6 X 2 x p b m l p J n F 1 b 3 Q 7 L C Z x d W 9 0 O 3 R 5 c F 9 s a W 5 p a S Z x d W 9 0 O y w m c X V v d D t 1 d 2 F n a S Z x d W 9 0 O y w m c X V v d D t 6 Z G p l Y 2 l l J n F 1 b 3 Q 7 L C Z x d W 9 0 O 2 F k Z F 9 k Y X R l J n F 1 b 3 Q 7 X S I g L z 4 8 R W 5 0 c n k g V H l w Z T 0 i R m l s b E N v d W 5 0 I i B W Y W x 1 Z T 0 i b D E y N j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0 N v b H V t b k N v d W 5 0 J n F 1 b 3 Q 7 O j I 2 L C Z x d W 9 0 O 0 t l e U N v b H V t b k 5 h b W V z J n F 1 b 3 Q 7 O l t d L C Z x d W 9 0 O 0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w Y X R v d 2 l l Y y U y M G x h d G F y b m l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w Y X R v d 2 l l Y y U y M G x h d G F y b m l l L 2 9 w Y X R v d 2 l l Y 1 9 s Y X R h c m 5 p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0 R 3 u z B p y t Q L E r Y u 8 3 O z v y A A A A A A I A A A A A A B B m A A A A A Q A A I A A A A G y / 5 V Z z x / E y b V l S p W m + J S X v X 3 E E T y c f 3 S 4 x f i x S A d 8 T A A A A A A 6 A A A A A A g A A I A A A A F 3 O Q 5 I R K P q Q k V n U 9 / u R 4 m 2 q G V R E b M Y o 5 G x U D T y E 2 m L o U A A A A L m 4 a 3 i T I n H p M U S F 4 a Y K a y r r c T 3 R b r W K z G X j u c Q x I h w e 2 u R L 3 Q H S i o 1 d / H Y + Q E h u Z 9 S w F + g B y 8 c M m f R a Y x z 5 Q K 4 O V N 8 r Z 2 z r 1 r x U a f G S 9 x n T Q A A A A K u / R V Q C i s I A F G V V l E U A A 4 a Q H j f q q C F S m 5 Y N I P D n e 2 Z i a + E z l M E g s k m k j M d 2 d n A 1 n + a p p r r O W o R j s p w d s g 2 v g G 8 = < / D a t a M a s h u p > 
</file>

<file path=customXml/itemProps1.xml><?xml version="1.0" encoding="utf-8"?>
<ds:datastoreItem xmlns:ds="http://schemas.openxmlformats.org/officeDocument/2006/customXml" ds:itemID="{3361DDD3-919F-4D36-99A5-49D14E2DBB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Sytuacje!Print_Titles</vt:lpstr>
      <vt:lpstr>Sytuacje!Tytuły_wydruku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JSY</cp:lastModifiedBy>
  <cp:lastPrinted>2019-11-13T19:18:37Z</cp:lastPrinted>
  <dcterms:created xsi:type="dcterms:W3CDTF">2019-02-14T11:40:53Z</dcterms:created>
  <dcterms:modified xsi:type="dcterms:W3CDTF">2020-01-24T12:26:41Z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