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03 UG KROSNO\KOŚCIUSZKI\CD DWA PFU\"/>
    </mc:Choice>
  </mc:AlternateContent>
  <xr:revisionPtr revIDLastSave="0" documentId="13_ncr:1_{72509A89-33DC-4B21-BF83-80B87736E386}" xr6:coauthVersionLast="47" xr6:coauthVersionMax="47" xr10:uidLastSave="{00000000-0000-0000-0000-000000000000}"/>
  <bookViews>
    <workbookView xWindow="38280" yWindow="-120" windowWidth="29040" windowHeight="18240" xr2:uid="{00000000-000D-0000-FFFF-FFFF00000000}"/>
  </bookViews>
  <sheets>
    <sheet name="ZZWE OFE Całość 7 Elementów" sheetId="11" r:id="rId1"/>
    <sheet name="El.3. KI-Krosno-Łochowice" sheetId="6" r:id="rId2"/>
    <sheet name="El.4 KI-Kościuszki Br.drogowa" sheetId="10" r:id="rId3"/>
    <sheet name="El.5 KI-Kościuszki Br.Sanitarna" sheetId="12" r:id="rId4"/>
  </sheets>
  <definedNames>
    <definedName name="_Hlk107217634" localSheetId="0">'ZZWE OFE Całość 7 Elementów'!#REF!</definedName>
    <definedName name="dlugo">#REF!</definedName>
    <definedName name="_xlnm.Print_Area" localSheetId="1">'El.3. KI-Krosno-Łochowice'!$A$1:$G$68</definedName>
    <definedName name="_xlnm.Print_Area" localSheetId="2">'El.4 KI-Kościuszki Br.drogowa'!$A$1:$G$48</definedName>
    <definedName name="_xlnm.Print_Area" localSheetId="3">'El.5 KI-Kościuszki Br.Sanitarna'!$A$1:$G$31</definedName>
    <definedName name="_xlnm.Print_Area" localSheetId="0">'ZZWE OFE Całość 7 Elementów'!$A$1:$C$15</definedName>
    <definedName name="_xlnm.Print_Titles" localSheetId="1">'El.3. KI-Krosno-Łochowice'!$1:$5</definedName>
    <definedName name="_xlnm.Print_Titles" localSheetId="2">'El.4 KI-Kościuszki Br.drogowa'!$1:$5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6" i="6" l="1"/>
  <c r="D44" i="6"/>
  <c r="D32" i="6" s="1"/>
  <c r="D43" i="6"/>
  <c r="D29" i="6" s="1"/>
  <c r="D42" i="6"/>
  <c r="D39" i="6"/>
  <c r="D37" i="6"/>
  <c r="D38" i="6" s="1"/>
  <c r="D34" i="6"/>
  <c r="D33" i="6"/>
  <c r="D30" i="6"/>
  <c r="D26" i="6"/>
  <c r="D23" i="6"/>
  <c r="D22" i="6"/>
  <c r="D16" i="6"/>
  <c r="D14" i="6"/>
  <c r="D13" i="6"/>
  <c r="D12" i="6"/>
  <c r="D21" i="10" l="1"/>
  <c r="D23" i="10" l="1"/>
  <c r="D17" i="10"/>
  <c r="D13" i="10"/>
  <c r="D14" i="10" s="1"/>
  <c r="D24" i="10" l="1"/>
</calcChain>
</file>

<file path=xl/sharedStrings.xml><?xml version="1.0" encoding="utf-8"?>
<sst xmlns="http://schemas.openxmlformats.org/spreadsheetml/2006/main" count="404" uniqueCount="190">
  <si>
    <t>Nr</t>
  </si>
  <si>
    <t>Nr SST</t>
  </si>
  <si>
    <t>Wyszczególnienie elementów rozliczeniowych</t>
  </si>
  <si>
    <t>PLN</t>
  </si>
  <si>
    <t>Ilość</t>
  </si>
  <si>
    <t>Jednostka</t>
  </si>
  <si>
    <t>I</t>
  </si>
  <si>
    <t>ROBOTY PRZYGOTOWAWCZE</t>
  </si>
  <si>
    <t>D.01.01.01.</t>
  </si>
  <si>
    <t>mb</t>
  </si>
  <si>
    <t>m2</t>
  </si>
  <si>
    <t>II</t>
  </si>
  <si>
    <t>ROBOTY ZIEMNE</t>
  </si>
  <si>
    <t>m3</t>
  </si>
  <si>
    <t>III</t>
  </si>
  <si>
    <t>PODBUDOWY</t>
  </si>
  <si>
    <t>D.04.01.01.</t>
  </si>
  <si>
    <t>szt.</t>
  </si>
  <si>
    <t>V</t>
  </si>
  <si>
    <t>NAWIERZCHNIE</t>
  </si>
  <si>
    <t>VI</t>
  </si>
  <si>
    <t>D.08.01.01.</t>
  </si>
  <si>
    <t>ROBOTY WYKOŃCZENIOWE</t>
  </si>
  <si>
    <t>D.06.01.01.</t>
  </si>
  <si>
    <t>D.01.02.01.</t>
  </si>
  <si>
    <t>ODWODNIENIE</t>
  </si>
  <si>
    <t>D.01.02.02.</t>
  </si>
  <si>
    <t>D.02.03.01.</t>
  </si>
  <si>
    <t>IV</t>
  </si>
  <si>
    <t>D.04.04.02</t>
  </si>
  <si>
    <t>D.05.03.23a.</t>
  </si>
  <si>
    <t>D.01.02.04.</t>
  </si>
  <si>
    <t>km</t>
  </si>
  <si>
    <t>D.03.02.01.</t>
  </si>
  <si>
    <t>Wywiezienie gruzu z terenu rozbiórki przy mechanicznym załadunku i
wyładunku na składowisko Wykonawcy.</t>
  </si>
  <si>
    <t>Wykopy oraz przekopy wykonywane na odkład koparkami
podsiębiernymi o pojemności łyżki 0,25 m3, głębokość wykopu do
3,00m. Grunt kategorii III-IV</t>
  </si>
  <si>
    <t>kpl.</t>
  </si>
  <si>
    <t>D.03.02.01a.</t>
  </si>
  <si>
    <t>D.05.03.05b.</t>
  </si>
  <si>
    <t>D.04.05.01a</t>
  </si>
  <si>
    <t>Regulacja pionowa zaworów wodociągowych zlokalizowanych w
jezdni</t>
  </si>
  <si>
    <t>Roboty pomiarowe przy liniowych  rob. ziemnych w terenie płaskim</t>
  </si>
  <si>
    <t>Profilowanie i zagęszczenie podłoża  pod wartwy konstrukcyjne nawierzchni</t>
  </si>
  <si>
    <t>OZNAKOWANIE</t>
  </si>
  <si>
    <t>D.07.02.01.</t>
  </si>
  <si>
    <t>Oznakowanie pionowe - tarcze znaków</t>
  </si>
  <si>
    <t>Oznakowanie pionowe - słupki</t>
  </si>
  <si>
    <t>VIII</t>
  </si>
  <si>
    <t>t</t>
  </si>
  <si>
    <t>m</t>
  </si>
  <si>
    <t xml:space="preserve">Demontaż ścianek czołowych wlotu/wylotu przepustów                                                          </t>
  </si>
  <si>
    <t>Oznakowanie pionowe - przestawienie tarcze</t>
  </si>
  <si>
    <t>Oznakowanie pionowe - przestawienie słupki</t>
  </si>
  <si>
    <r>
      <t xml:space="preserve">Warstwa ścieralna z AC11S, grub.warstwy po zagęszczeniu 5 cm.                     
</t>
    </r>
    <r>
      <rPr>
        <b/>
        <sz val="11"/>
        <rFont val="Times New Roman"/>
        <family val="1"/>
        <charset val="238"/>
      </rPr>
      <t/>
    </r>
  </si>
  <si>
    <t>D.03.01.03.a</t>
  </si>
  <si>
    <t xml:space="preserve">Wykonanie przepustów  z rury HDPE DN 400 SN8 pod zjazdami. </t>
  </si>
  <si>
    <t>Wykonanie typowych  betnowych  ścianek czołowych przepustów dla rur 400mm</t>
  </si>
  <si>
    <t>Demontaż rur betonowych przepustów pod zjazdami  łącznie z odkopaniem  zasypaniem i uzupełeniniem piasku.</t>
  </si>
  <si>
    <r>
      <t xml:space="preserve">Zasypanie rowu wzłuż  osłoniętego kabla z zagęszczaniem grutu warstwami po 30cm. Grunt z dowozu - piasek średnioziarnisty.                                                                      </t>
    </r>
    <r>
      <rPr>
        <b/>
        <sz val="11"/>
        <rFont val="Times New Roman"/>
        <family val="1"/>
        <charset val="238"/>
      </rPr>
      <t/>
    </r>
  </si>
  <si>
    <t>ELEMENTY ULIC  ORAZ   INNE</t>
  </si>
  <si>
    <t>D.05.03.05.a</t>
  </si>
  <si>
    <t>SUMA BRUTTO:</t>
  </si>
  <si>
    <t>Frezowanie korekcyjne nawierzchni bitumicznej jezdni drogi głównej śred.  grub. 3cm  (jezdnia drogi głównej od km 0+000 do km 0+14 ) wraz z wywiezieniem materiału z rozbiórki na odl. 15 km</t>
  </si>
  <si>
    <r>
      <t xml:space="preserve">Osłonięcie kabla rurą dwudzielną typu A83PS                                                                                       </t>
    </r>
    <r>
      <rPr>
        <b/>
        <sz val="11"/>
        <rFont val="Times New Roman"/>
        <family val="1"/>
        <charset val="238"/>
      </rPr>
      <t/>
    </r>
  </si>
  <si>
    <t>D.02.01.01.</t>
  </si>
  <si>
    <t>IX</t>
  </si>
  <si>
    <t>Frezowanie nawierzchni bitumicznej jezdni drogi głównej  grub. do 15cm  jezdnia drogi głównej  wraz z wywiezieniem materiału z rozbiórki na składowisko Inwestora do  10km (materiał Inwestora)</t>
  </si>
  <si>
    <t>Rozebranie podbudowy, żużlowej przemieszanej z gruzem ceglanym oraz z kruszywa łamanym pod jezdnią drogi głównej  śred. grub. 20cm  wraz z utylizacją materiału na składowisku Wykonawcy</t>
  </si>
  <si>
    <t>Rozebranie  poboczy z destruktu śred. grub. 12cm wraz z wywiezieniem materiału z rozbiórki na odl.10km na składowisko Inwestora</t>
  </si>
  <si>
    <t>VII</t>
  </si>
  <si>
    <t>SUMA NETTO:</t>
  </si>
  <si>
    <t xml:space="preserve">Ustawienie krawężników betonowych drogowych o wymiarach 15x30 cm na podsypce cementowo piaskowej i ławie betonowej z oporem z betonu C12/15                                                                                          </t>
  </si>
  <si>
    <t xml:space="preserve">Warstwa wzmocnionego podłoża z gruntu stabilizowanego cementem o Rm=2,5MPa, grub.warstwy po zagęszczeniu 25cm pod nawierzchnię jezdni drogi głównej (pełna szerokośc oraz poszerzenia)                                                                    </t>
  </si>
  <si>
    <t>Warstwa wzmocnionego podłoża z gruntu stabilizowanego cementem o Rm=2,5MPa, grub.warstwy po zagęszczeniu 15cm: pod nawierzchnią parkingów i zjazdów</t>
  </si>
  <si>
    <t>Mechaniczne ścinanie drzew o średnicy 15-25cm wraz z karczowaniem pni oraz wywiezieniem dłużyc, gałęzi  i  karpiny na składowisko Wykonawcy  i zasypaniem dołów po karczach w obrębie jezdni i poboczy - warstwami z ubieciem</t>
  </si>
  <si>
    <t>Nawierzchnia parkingów, wysepki oraz opaski parkingu z kostki betonowej kolorowej po grubości 8cm, na podsypce cem-piaskowej 1:4 grub. 5cm</t>
  </si>
  <si>
    <t>Humusowanie poboczy i skarp z obsianiem mieszanką traw niskich przy grubości warstwy humusu 10cm; materiał Wykonawcy z dowozu</t>
  </si>
  <si>
    <t>Oczyszczenie rowów z namułów na śred. głębokość 30cm z odwozem urobku na składowisko Wykonawcy</t>
  </si>
  <si>
    <t>ROBOTY ELEKTRYCZNE I TELEKOMUNIKACYJNE</t>
  </si>
  <si>
    <t xml:space="preserve">Osłoniecie przewodów telekomunikacyjnych - odkopanie kabla w gruntach kat. I-IV </t>
  </si>
  <si>
    <t xml:space="preserve">Ułożenie kabla pod drogą i podłączenie do istn. słupa nr 878/1/6 - kabla YAKY 4x50mm2 zasilającego oświetlenie ścieżki rowerowej z montażem urry osłonowej na słupie SV50 - 3m oraz uziemieniem </t>
  </si>
  <si>
    <t>Przestawienie słupa elektroenergetycznego typu "A" - ok. 1.0m, bez wydłużania kabli</t>
  </si>
  <si>
    <t>Ustawienie oporników wysepkowych  trapezowych 25x30cm na ławie betonowej z oporem z betonu C16/20</t>
  </si>
  <si>
    <t>Montaż aktywnych znaków C-9 z pylonem U-5c</t>
  </si>
  <si>
    <t xml:space="preserve">Oznakowanie pionowe - demontaż znaków pionowych i słupków </t>
  </si>
  <si>
    <r>
      <t xml:space="preserve">Wykonanie nasypów z piasku  (najlepiej średnioziarnistego) pod drogą i parkingiem                         </t>
    </r>
    <r>
      <rPr>
        <b/>
        <sz val="11"/>
        <rFont val="Times New Roman"/>
        <family val="1"/>
        <charset val="238"/>
      </rPr>
      <t xml:space="preserve">                                                                           </t>
    </r>
  </si>
  <si>
    <t>Wykonanie wykopu liniowego - rów trapezowy 160m z odwozem urobku na składowisko Wykonawcy</t>
  </si>
  <si>
    <t>PODATEK VAT:</t>
  </si>
  <si>
    <t>Cena jedn. NETTO</t>
  </si>
  <si>
    <t>Wartość NETTO</t>
  </si>
  <si>
    <t>Montaż lamp oświetlenia ścieżki rowerowej: ISKRA LED ALFA 24W 5K - na słupie aluminiowym SAL-5 łącznie z osadzeniem typowego fundamentu B-50</t>
  </si>
  <si>
    <t>Wykonanie fundamentu pod przepustami szer 0.8m - 15cm KŁSM 0/32 + 10cm pospółki - razem grub.25cm</t>
  </si>
  <si>
    <t xml:space="preserve">Zasypanie przepustów piaskiem średnioziarnistym z ubiciem warstwami </t>
  </si>
  <si>
    <t>Wykonanie koryta pod warstwy konstrukcyjne zjazdów na średnią głębębokość 30cm, w gruntach kat.II-IV z odwozem gruntu na składowisko Wykonawcy</t>
  </si>
  <si>
    <r>
      <t xml:space="preserve">Wykonanie koryta pod warstwy konstrukcyjne jezdni drogi głównej (poszerzenie i na pełnej szerokości) na  śred. głębokość do 20cm, w gruntach kat.II-IV z odwozem gruntu na składowisko Wykonawcy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38"/>
      </rPr>
      <t xml:space="preserve">                                                                    </t>
    </r>
  </si>
  <si>
    <t xml:space="preserve">Warstwa podbudowy z kruszywa naturalnego łamanego stabilizo-wanego mechanicznie grubości warstwy po zagęszczeniu 15cm pod parkingami opaską parkingu, wysepką                                </t>
  </si>
  <si>
    <t>Montaż kabli zasilania znaków C-9 do wysepki oraz na wysepce nieprzejezdnej w osłonie rurami DVK 50</t>
  </si>
  <si>
    <t xml:space="preserve">Warstwa wiążąca z mieszanki typu  AC22W/AC16W  grub.warstwy po zagęszczeniu 7 cm. pod nawierzchnię jezdni drogi głównej </t>
  </si>
  <si>
    <t xml:space="preserve">Usuniecie  wartstwy ziemi urodzajnej (humusu) o grub. warstwy średnio do 25cm ze składowaniem nadmiaru na składowisku Wykonawcy                                                                     </t>
  </si>
  <si>
    <t>Warstwa wiążąca z mieszanki typu  AC22W/AC16W  grub.warstwy po zagęszczeniu 7 cm. pod nawierzchnię jezdni drogi głównej</t>
  </si>
  <si>
    <t>Oczyszczenie nawierzchni drogowych i podbudów przed skropieniem</t>
  </si>
  <si>
    <t>Skropienie nawierzchni drogowych i podbudów asfaltem w ilości śr. 0.4kg/1m2</t>
  </si>
  <si>
    <t>Warstwa ścieralna z AC11S, grub.warstwy po zagęszczeniu 4cm</t>
  </si>
  <si>
    <t>Nawierzchnia ciągu pieszo-rowerowego z kostki betonowej bezfazowej grub. 8 cm grafitowej; na podsypce cementowo-piaskowej 1:4 grub. 5cm</t>
  </si>
  <si>
    <t>Nawierzchnia chodników z kostki betonowej szarej o grubości 8cm, na podsypce cem-piaskowej 1:4 grub. 5cm</t>
  </si>
  <si>
    <t>D.08.03.01.</t>
  </si>
  <si>
    <t>Ustawienie obrzeży 8x30cm na ławie betonowej z oporem z betonu C16/20</t>
  </si>
  <si>
    <t>Nawierzchnia zjazdów do posesji z kostki betonowej bezfazowej grub. 8cm  czerwonej; na podsypce cementowo-piaskowej 1:4 grub. 5cm</t>
  </si>
  <si>
    <t>Rozbiórka nawierzchni bitumicznej gr. do 10cm z odcięciem piłą krawędzi - dla przebudowy sieci sanitarnych</t>
  </si>
  <si>
    <t>Rozbiórka podbudowy - bruk kamienny 10-12cm</t>
  </si>
  <si>
    <t>Rozbiórka nawierzchni chodnika z płytek betonowych 35x35cm</t>
  </si>
  <si>
    <t>Rozbiórka krawężnika betonowego 15x30cm łącznie z ławą betonową z oporem</t>
  </si>
  <si>
    <t>Rozbiórka obrzeża chodnikowego 6x25 / 8x30cm łącznie z ławą betonową</t>
  </si>
  <si>
    <t>Rozbiórka nawierzchni zjazdów głównie z trylinki, kostki betonowej, kostki kamiennej, betonu</t>
  </si>
  <si>
    <t>Roboty pomiarowe przy liniowych  robotach  w  terenie płaskim</t>
  </si>
  <si>
    <t>Wykonanie podsypki pod chodnikiem o grub. 15cm</t>
  </si>
  <si>
    <t>Warstwa podbudowy z KŁSM 0/32  grub. 20 cm -  droga główna na pełnej szerokości, poszerzeniach oraz zjazdach</t>
  </si>
  <si>
    <t>Mg</t>
  </si>
  <si>
    <r>
      <t xml:space="preserve">Wykonanie koryta pod warstwy konstrukcyjne zjazdy i ciąg pieszo-rowerowy na  głębokość do 20cm, w gruntach kat.II-IV z odwozem gruntu na składowisko Wykonawcy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</t>
    </r>
  </si>
  <si>
    <r>
      <t>Podbudowy z mieszanek kruszyw niezwiązanych C</t>
    </r>
    <r>
      <rPr>
        <vertAlign val="subscript"/>
        <sz val="11"/>
        <rFont val="Calibri"/>
        <family val="2"/>
        <charset val="238"/>
        <scheme val="minor"/>
      </rPr>
      <t>90,3</t>
    </r>
    <r>
      <rPr>
        <sz val="11"/>
        <rFont val="Calibri"/>
        <family val="2"/>
        <charset val="238"/>
        <scheme val="minor"/>
      </rPr>
      <t xml:space="preserve"> naturalnych  o grub. 15cm, ciąg pieszo-rowerowy                        </t>
    </r>
  </si>
  <si>
    <r>
      <t>Podbudowy z mieszanek kruszyw niezwiązanych C</t>
    </r>
    <r>
      <rPr>
        <vertAlign val="subscript"/>
        <sz val="11"/>
        <rFont val="Calibri"/>
        <family val="2"/>
        <charset val="238"/>
        <scheme val="minor"/>
      </rPr>
      <t>90,3</t>
    </r>
    <r>
      <rPr>
        <sz val="11"/>
        <rFont val="Calibri"/>
        <family val="2"/>
        <charset val="238"/>
        <scheme val="minor"/>
      </rPr>
      <t xml:space="preserve"> naturalnych  o grub. 20cm, na zjazdach parkingach</t>
    </r>
  </si>
  <si>
    <r>
      <t>Podbudowy z mieszanek kruszyw niezwiązanych C</t>
    </r>
    <r>
      <rPr>
        <vertAlign val="subscript"/>
        <sz val="11"/>
        <rFont val="Calibri"/>
        <family val="2"/>
        <charset val="238"/>
        <scheme val="minor"/>
      </rPr>
      <t>90,3</t>
    </r>
    <r>
      <rPr>
        <sz val="11"/>
        <rFont val="Calibri"/>
        <family val="2"/>
        <charset val="238"/>
        <scheme val="minor"/>
      </rPr>
      <t xml:space="preserve"> naturalnych  o grub. 25cm, na drodze głównej na poszerzeniach lub odtworzenia po przekopach kanalizacyjnych</t>
    </r>
  </si>
  <si>
    <t>Ułożenie siatki  włókien syntetycznych siatka poliestrowa włóknina polipropylen powlekanych bitumem - o oczku 40x40mm, UTS 50x50kN/m  na całej powierzchni drogi</t>
  </si>
  <si>
    <t>Ułożenie siatki  włókien syntetycznych siatka poliestrowa włóknina polipropylen powlekanych bitumem - o oczku 40x40mm, UTS 50x50kN/m - nad krawędziami poszerzenia jezdni</t>
  </si>
  <si>
    <t>lp</t>
  </si>
  <si>
    <t xml:space="preserve">Nazwa wyodrębnionego elementu </t>
  </si>
  <si>
    <t>RAZEM BRUTTO:</t>
  </si>
  <si>
    <t>PODATEK VAT 23%</t>
  </si>
  <si>
    <t>Wywiezienie gruzu z terenu rozbiórki przy mechanicznym załadunku i wyładunku na składowisko Wykonawcy.</t>
  </si>
  <si>
    <t>D.07.01.01.</t>
  </si>
  <si>
    <t>Wykonanie dwóch przejśc dla pieszych wyniesionych ok. 8cm przy użyciu mieszanki BA typu AC11S</t>
  </si>
  <si>
    <t xml:space="preserve">Oznakowanie grubowarstwowe dwóch wyniesionych przejść  dla  pieszych </t>
  </si>
  <si>
    <t>Mechaniczne karczowanie krzaków i podszycia, średnich 31-60% powierzchni</t>
  </si>
  <si>
    <t>ha</t>
  </si>
  <si>
    <t>D.05.03.05a</t>
  </si>
  <si>
    <t>D.04.03.01a</t>
  </si>
  <si>
    <t>D.05.03.26</t>
  </si>
  <si>
    <t>Wyrównanie porofilu istn. nawierzchni bitumicznej za pomocą mieszanki  AC11W (śr.125kg/1m2)</t>
  </si>
  <si>
    <t>Przebudowa ul. Kościuszki w Krośnie Odrzańskim - Branża Sanitarna</t>
  </si>
  <si>
    <t>REMONT SIECI KANALIZACJI SANITARNEJ</t>
  </si>
  <si>
    <t>Cena jedn.  NETTO PLN</t>
  </si>
  <si>
    <t>PRZEBUDOWA WODOCIĄGU</t>
  </si>
  <si>
    <t>Wyznaczenie trasy i punktów wysokościowych przy liniowych robotach ziemnych</t>
  </si>
  <si>
    <t>szt</t>
  </si>
  <si>
    <t xml:space="preserve">Demontaż zużytych studni rewizyjno-połączeniowych Dn1000mm </t>
  </si>
  <si>
    <t xml:space="preserve">Studnie rewizyjne z kręgów betonowych w gotowym wykopie - średnica 1000 mm, z betonu wibroprasowanego,C35/45 wodoszczelnego,W8, mrozoodpornego F-150, </t>
  </si>
  <si>
    <t>Studzienki ściekowe uliczne betonowe o śr.500 mm z osadnikiem H=0,8m i z wpustem typu jezdniowego klasy D400</t>
  </si>
  <si>
    <t xml:space="preserve">PRZEBUDOWA  SIECI  KANALIZACJI  DESZCZOWEJ </t>
  </si>
  <si>
    <t>D.03.02.01</t>
  </si>
  <si>
    <t>Regulacja wysokosciowa za pomocą betonu istniejących urządzeń i obudów: zasuw, zaworów oraz pokryw i włazów.</t>
  </si>
  <si>
    <t>D.10.03.08</t>
  </si>
  <si>
    <t xml:space="preserve">ROBOTY TOWARZYSZĄCE ORAZ ELEKTRYCZNE  ZWIĄZANE  Z  PRZESUNIĘCIEM  KOLIDUJĄCYCH  SŁUPÓW </t>
  </si>
  <si>
    <t xml:space="preserve">Demontaż zużytej studni rozprężnej dwuwejściowej Dn1000mm </t>
  </si>
  <si>
    <t>Montaż 15 przyłączy do posesji do nowego wodociągu PE Dn32mm</t>
  </si>
  <si>
    <t xml:space="preserve">Montaż hydrantów pożarowych </t>
  </si>
  <si>
    <t>Przebudowa ul. Kościuszki w Krośnie Odrzańskim - Roboty sanitarne</t>
  </si>
  <si>
    <t>ŁĄCZNIE  NETTO:</t>
  </si>
  <si>
    <t>Montaż w gotowym wykopie wodociągu PE Dn160mm</t>
  </si>
  <si>
    <t>Montaż w gotowym wykopie zasuw przyłączy do posesji do nowego wodociągu PE Dn32mm</t>
  </si>
  <si>
    <t>Demontaż istniejącej kanalizacji deszczowej z rur 160-315mm (odkopanie z umocnieniem ścian, demontaż sieci oraz przykanalików, oraz zasypanie)</t>
  </si>
  <si>
    <t>Wykonania wykopu dla budowy nowego wodociągu, łącznie z umocnieniem ścian  oraz  zasypaniem, lub przewiert</t>
  </si>
  <si>
    <t>Wykonanie w gotowym wykopie kanalizacji z rur kanalizacyjnych tworzywowych SN8 o śr. 200 mm, przykanaliki</t>
  </si>
  <si>
    <t>Wykonanie w  gotowym wykopie kanalizacji z rur kanalizacyjnych tworzywowych SN8 o śr. 250 mm</t>
  </si>
  <si>
    <t>Wykonanie  w gotowym wykopie kanalizacji z rur kanalizacyjnych tworzywowych SN8 o śr. 315 mm</t>
  </si>
  <si>
    <t>Wartość netto:</t>
  </si>
  <si>
    <t xml:space="preserve">Demontaż zużytych studzienek ściekowych </t>
  </si>
  <si>
    <t xml:space="preserve">Montaż nowej studni rozprężnej dwuwejściowej o podwyższonej odporoności na korozję </t>
  </si>
  <si>
    <t>PRZEDMIAR  ROBÓT  -  FORMULARZ  CENOWY SZACUNKOWY (POMOCNICZY)</t>
  </si>
  <si>
    <t>D.10.01.01</t>
  </si>
  <si>
    <t>PODBUDOWA</t>
  </si>
  <si>
    <t>Demontaż istniejących przyłączy kanalizacji sanitarnej z rur 160-200mm (odkopanie z umocnieniem ścian, demontaż przyłączy oraz zasypanie)</t>
  </si>
  <si>
    <t>D.01.03.05</t>
  </si>
  <si>
    <t>ST.E</t>
  </si>
  <si>
    <t>Opracowanie dokumentacji powykonawczej</t>
  </si>
  <si>
    <t>ZBIORCZE  ZESTAWIENIE WARTOŚCI  ELEMENTÓW OFEROWANYCH ROBÓT</t>
  </si>
  <si>
    <t>PRZEDMIAR  ROBÓT  -  FORMULARZ  CENOWY</t>
  </si>
  <si>
    <t>Przebudowa ul. Kościuszki w Krośnie Odrzańskim - Roboty Drogowe i Elektryczne 
(przestawienie słupów NN)</t>
  </si>
  <si>
    <t>Demontaż oraz montaż w niekolidującej z jezdnią lokalizacji  słupów linii NN  żelbetowych typu ŻN-10</t>
  </si>
  <si>
    <t>Przebudowa ul. Kościuszki w Krośnie Odrzańskim  - Roboty drogowe i elektryczne związane z przestawieniem słupów sieci NN</t>
  </si>
  <si>
    <t>Przebudowa drogi gminnej na odcinku Krosno Odrzańskie
(ul. Kościuszki) - Łochowice wraz z budową ścieżki rowerowej</t>
  </si>
  <si>
    <t>Montaż nowych studni rewizyjno-połączeniowych Dn1000mm o podwyższonej odporoności na korozję - łącznie z odcinkami rur dopływowych ok.2m oraz odpływowych ok.2m na studnię, Rury klasy  SN8, Dn200-250mm</t>
  </si>
  <si>
    <t>Wykonanie w gotowym wykopie kanalizacji z rur kanalizacyjnych tworzywowych SN8 o śr. 160-200 mm, przyłącza do posesji</t>
  </si>
  <si>
    <t>Opracowanie dokumentacji projektowej niezbędnej do wykonania robót  elementy 3, 4, 5, 6 :  Projekt Budowlany/Wykonawczy,  PSOR, PTOR, SSTWiOR, Przedmiar, Kosztorys Wykonawczy i inne jeśli konieczne opracowania np. Decyzja Środowiskowa</t>
  </si>
  <si>
    <t>Przebudowa drogi gminnej 002503F Krosno Odrz. – Łochowice
łącznie z budową oświetlenia ciągu pieszo-rowerowego (km 0+000 do 0+790)</t>
  </si>
  <si>
    <t>Uzyskanie decyzji admnistracyjnej na realizację robót poz. 4, 5, 6 (Pozwolenie budowlane lub Zgłoszenie Robót)</t>
  </si>
  <si>
    <t>Przebudowa drogi gminnej 002503F Krosno Odrz. – Łochowice
łącznie z budową oświetlenia ciągu pieszo-rowerowego  (droga od km 0+000 do km 0+790)</t>
  </si>
  <si>
    <t>Wykonanie koryta pod warstwy konstrukcyjne zjazdów i parkingów na średnią głębębokość 30cm, w gruntach kat.II-IV z odwozem gruntu na składowisko Wykonawcy</t>
  </si>
  <si>
    <t>Profilowanie istn. nawierzchni bitumicznej z AC16W (1670m2 drogi na odc. od 263 do 740)</t>
  </si>
  <si>
    <t>Nawierzchnia zjazdów z kostki betonowej grub. 8 cm czerwonej; na podsypce cementowo-piaskowej 1:4 grub. 3-5cm</t>
  </si>
  <si>
    <t>Usunięcie innych stwierdzonych w trakcie opracowywania dokumentacji 
(elementy  4, 5 ) możliwych kolizji  z  istniejącym  uzbrojeniem  terenu (8%)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</si>
</sst>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0"/>
    <numFmt numFmtId="167" formatCode="_-* #,##0.00\ [$zł-415]_-;\-* #,##0.00\ [$zł-415]_-;_-* &quot;-&quot;??\ [$zł-415]_-;_-@_-"/>
  </numFmts>
  <fonts count="2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18"/>
      <color theme="1"/>
      <name val="Czcionka tekstu podstawowego"/>
      <family val="2"/>
      <charset val="238"/>
    </font>
    <font>
      <sz val="19"/>
      <color theme="1"/>
      <name val="Czcionka tekstu podstawowego"/>
      <family val="2"/>
      <charset val="238"/>
    </font>
    <font>
      <sz val="1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71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4" fontId="8" fillId="0" borderId="9" xfId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4" fontId="8" fillId="0" borderId="9" xfId="1" applyFont="1" applyFill="1" applyBorder="1" applyAlignment="1">
      <alignment horizontal="center" vertical="center" wrapText="1"/>
    </xf>
    <xf numFmtId="44" fontId="8" fillId="0" borderId="3" xfId="1" applyFont="1" applyBorder="1" applyAlignment="1">
      <alignment horizontal="center" vertical="center" wrapText="1"/>
    </xf>
    <xf numFmtId="44" fontId="8" fillId="0" borderId="1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right" vertical="center" wrapText="1"/>
    </xf>
    <xf numFmtId="165" fontId="8" fillId="0" borderId="6" xfId="0" applyNumberFormat="1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165" fontId="11" fillId="0" borderId="14" xfId="0" applyNumberFormat="1" applyFont="1" applyBorder="1" applyAlignment="1">
      <alignment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2" borderId="24" xfId="0" applyFont="1" applyFill="1" applyBorder="1" applyAlignment="1">
      <alignment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4" fontId="8" fillId="0" borderId="24" xfId="1" applyFont="1" applyBorder="1" applyAlignment="1">
      <alignment horizontal="center" vertical="center" wrapText="1"/>
    </xf>
    <xf numFmtId="165" fontId="8" fillId="0" borderId="26" xfId="0" applyNumberFormat="1" applyFont="1" applyBorder="1" applyAlignment="1">
      <alignment horizontal="righ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2" borderId="9" xfId="0" applyFont="1" applyFill="1" applyBorder="1" applyAlignment="1">
      <alignment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167" fontId="17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vertical="center"/>
    </xf>
    <xf numFmtId="0" fontId="17" fillId="0" borderId="1" xfId="0" applyFont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 applyProtection="1">
      <alignment horizontal="right" vertical="center" wrapText="1"/>
      <protection hidden="1"/>
    </xf>
    <xf numFmtId="167" fontId="19" fillId="0" borderId="1" xfId="0" applyNumberFormat="1" applyFont="1" applyBorder="1" applyAlignment="1">
      <alignment vertical="center"/>
    </xf>
    <xf numFmtId="0" fontId="13" fillId="0" borderId="0" xfId="0" applyFont="1"/>
    <xf numFmtId="0" fontId="13" fillId="4" borderId="4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166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4" fontId="14" fillId="0" borderId="3" xfId="1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right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4" fontId="14" fillId="0" borderId="9" xfId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165" fontId="13" fillId="0" borderId="0" xfId="0" applyNumberFormat="1" applyFont="1"/>
    <xf numFmtId="4" fontId="13" fillId="0" borderId="1" xfId="0" applyNumberFormat="1" applyFont="1" applyBorder="1" applyAlignment="1">
      <alignment horizontal="center" vertical="center" wrapText="1"/>
    </xf>
    <xf numFmtId="4" fontId="13" fillId="0" borderId="9" xfId="0" applyNumberFormat="1" applyFont="1" applyBorder="1" applyAlignment="1">
      <alignment horizontal="center" vertical="center" wrapText="1"/>
    </xf>
    <xf numFmtId="44" fontId="14" fillId="0" borderId="9" xfId="1" applyFont="1" applyFill="1" applyBorder="1" applyAlignment="1">
      <alignment horizontal="center" vertical="center" wrapText="1"/>
    </xf>
    <xf numFmtId="165" fontId="22" fillId="0" borderId="14" xfId="0" applyNumberFormat="1" applyFont="1" applyBorder="1" applyAlignment="1">
      <alignment vertical="center"/>
    </xf>
    <xf numFmtId="44" fontId="13" fillId="0" borderId="0" xfId="0" applyNumberFormat="1" applyFont="1"/>
    <xf numFmtId="4" fontId="13" fillId="0" borderId="3" xfId="0" applyNumberFormat="1" applyFont="1" applyBorder="1" applyAlignment="1">
      <alignment horizontal="center" vertical="center" wrapText="1"/>
    </xf>
    <xf numFmtId="44" fontId="14" fillId="0" borderId="1" xfId="1" applyFont="1" applyBorder="1" applyAlignment="1">
      <alignment horizontal="center" vertical="center" wrapText="1"/>
    </xf>
    <xf numFmtId="165" fontId="14" fillId="0" borderId="6" xfId="0" applyNumberFormat="1" applyFont="1" applyBorder="1" applyAlignment="1">
      <alignment horizontal="right" vertical="center" wrapText="1"/>
    </xf>
    <xf numFmtId="165" fontId="14" fillId="0" borderId="25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left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44" fontId="14" fillId="0" borderId="24" xfId="1" applyFont="1" applyBorder="1" applyAlignment="1">
      <alignment horizontal="center" vertical="center" wrapText="1"/>
    </xf>
    <xf numFmtId="165" fontId="14" fillId="0" borderId="26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4" fontId="14" fillId="0" borderId="7" xfId="1" applyFont="1" applyBorder="1" applyAlignment="1">
      <alignment horizontal="center" vertical="center" wrapText="1"/>
    </xf>
    <xf numFmtId="165" fontId="14" fillId="0" borderId="30" xfId="0" applyNumberFormat="1" applyFont="1" applyBorder="1" applyAlignment="1">
      <alignment horizontal="right" vertical="center" wrapText="1"/>
    </xf>
    <xf numFmtId="167" fontId="17" fillId="0" borderId="9" xfId="0" applyNumberFormat="1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right" vertical="center"/>
      <protection hidden="1"/>
    </xf>
    <xf numFmtId="0" fontId="27" fillId="0" borderId="31" xfId="0" applyFont="1" applyBorder="1" applyAlignment="1" applyProtection="1">
      <alignment horizontal="center" vertical="center" wrapText="1"/>
      <protection locked="0"/>
    </xf>
    <xf numFmtId="0" fontId="27" fillId="0" borderId="31" xfId="0" applyFont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4" fillId="0" borderId="21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6" fillId="0" borderId="21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8" fillId="0" borderId="1" xfId="0" applyFont="1" applyBorder="1" applyAlignment="1" applyProtection="1">
      <alignment horizontal="center" vertical="center"/>
      <protection hidden="1"/>
    </xf>
    <xf numFmtId="0" fontId="2" fillId="4" borderId="32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</cellXfs>
  <cellStyles count="5">
    <cellStyle name="Dziesiętny 2" xfId="3" xr:uid="{00000000-0005-0000-0000-000000000000}"/>
    <cellStyle name="Normalny" xfId="0" builtinId="0"/>
    <cellStyle name="Normalny 2" xfId="2" xr:uid="{00000000-0005-0000-0000-000002000000}"/>
    <cellStyle name="Walutowy" xfId="1" builtinId="4"/>
    <cellStyle name="Walutowy 2" xfId="4" xr:uid="{00000000-0005-0000-0000-000004000000}"/>
  </cellStyles>
  <dxfs count="0"/>
  <tableStyles count="0" defaultTableStyle="TableStyleMedium9" defaultPivotStyle="PivotStyleLight16"/>
  <colors>
    <mruColors>
      <color rgb="FFFFFF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804C2-E082-4563-8AD7-4B441587A449}">
  <sheetPr>
    <pageSetUpPr fitToPage="1"/>
  </sheetPr>
  <dimension ref="A1:C20"/>
  <sheetViews>
    <sheetView tabSelected="1" workbookViewId="0">
      <selection activeCell="B9" sqref="B9"/>
    </sheetView>
  </sheetViews>
  <sheetFormatPr defaultRowHeight="15"/>
  <cols>
    <col min="1" max="1" width="7.375" style="74" customWidth="1"/>
    <col min="2" max="2" width="77.25" style="74" customWidth="1"/>
    <col min="3" max="3" width="25.625" style="74" customWidth="1"/>
    <col min="4" max="4" width="7.25" style="74" customWidth="1"/>
    <col min="5" max="253" width="9" style="74"/>
    <col min="254" max="254" width="5.625" style="74" customWidth="1"/>
    <col min="255" max="255" width="77.125" style="74" customWidth="1"/>
    <col min="256" max="256" width="17.5" style="74" customWidth="1"/>
    <col min="257" max="257" width="17.625" style="74" customWidth="1"/>
    <col min="258" max="258" width="18.25" style="74" customWidth="1"/>
    <col min="259" max="509" width="9" style="74"/>
    <col min="510" max="510" width="5.625" style="74" customWidth="1"/>
    <col min="511" max="511" width="77.125" style="74" customWidth="1"/>
    <col min="512" max="512" width="17.5" style="74" customWidth="1"/>
    <col min="513" max="513" width="17.625" style="74" customWidth="1"/>
    <col min="514" max="514" width="18.25" style="74" customWidth="1"/>
    <col min="515" max="765" width="9" style="74"/>
    <col min="766" max="766" width="5.625" style="74" customWidth="1"/>
    <col min="767" max="767" width="77.125" style="74" customWidth="1"/>
    <col min="768" max="768" width="17.5" style="74" customWidth="1"/>
    <col min="769" max="769" width="17.625" style="74" customWidth="1"/>
    <col min="770" max="770" width="18.25" style="74" customWidth="1"/>
    <col min="771" max="1021" width="9" style="74"/>
    <col min="1022" max="1022" width="5.625" style="74" customWidth="1"/>
    <col min="1023" max="1023" width="77.125" style="74" customWidth="1"/>
    <col min="1024" max="1024" width="17.5" style="74" customWidth="1"/>
    <col min="1025" max="1025" width="17.625" style="74" customWidth="1"/>
    <col min="1026" max="1026" width="18.25" style="74" customWidth="1"/>
    <col min="1027" max="1277" width="9" style="74"/>
    <col min="1278" max="1278" width="5.625" style="74" customWidth="1"/>
    <col min="1279" max="1279" width="77.125" style="74" customWidth="1"/>
    <col min="1280" max="1280" width="17.5" style="74" customWidth="1"/>
    <col min="1281" max="1281" width="17.625" style="74" customWidth="1"/>
    <col min="1282" max="1282" width="18.25" style="74" customWidth="1"/>
    <col min="1283" max="1533" width="9" style="74"/>
    <col min="1534" max="1534" width="5.625" style="74" customWidth="1"/>
    <col min="1535" max="1535" width="77.125" style="74" customWidth="1"/>
    <col min="1536" max="1536" width="17.5" style="74" customWidth="1"/>
    <col min="1537" max="1537" width="17.625" style="74" customWidth="1"/>
    <col min="1538" max="1538" width="18.25" style="74" customWidth="1"/>
    <col min="1539" max="1789" width="9" style="74"/>
    <col min="1790" max="1790" width="5.625" style="74" customWidth="1"/>
    <col min="1791" max="1791" width="77.125" style="74" customWidth="1"/>
    <col min="1792" max="1792" width="17.5" style="74" customWidth="1"/>
    <col min="1793" max="1793" width="17.625" style="74" customWidth="1"/>
    <col min="1794" max="1794" width="18.25" style="74" customWidth="1"/>
    <col min="1795" max="2045" width="9" style="74"/>
    <col min="2046" max="2046" width="5.625" style="74" customWidth="1"/>
    <col min="2047" max="2047" width="77.125" style="74" customWidth="1"/>
    <col min="2048" max="2048" width="17.5" style="74" customWidth="1"/>
    <col min="2049" max="2049" width="17.625" style="74" customWidth="1"/>
    <col min="2050" max="2050" width="18.25" style="74" customWidth="1"/>
    <col min="2051" max="2301" width="9" style="74"/>
    <col min="2302" max="2302" width="5.625" style="74" customWidth="1"/>
    <col min="2303" max="2303" width="77.125" style="74" customWidth="1"/>
    <col min="2304" max="2304" width="17.5" style="74" customWidth="1"/>
    <col min="2305" max="2305" width="17.625" style="74" customWidth="1"/>
    <col min="2306" max="2306" width="18.25" style="74" customWidth="1"/>
    <col min="2307" max="2557" width="9" style="74"/>
    <col min="2558" max="2558" width="5.625" style="74" customWidth="1"/>
    <col min="2559" max="2559" width="77.125" style="74" customWidth="1"/>
    <col min="2560" max="2560" width="17.5" style="74" customWidth="1"/>
    <col min="2561" max="2561" width="17.625" style="74" customWidth="1"/>
    <col min="2562" max="2562" width="18.25" style="74" customWidth="1"/>
    <col min="2563" max="2813" width="9" style="74"/>
    <col min="2814" max="2814" width="5.625" style="74" customWidth="1"/>
    <col min="2815" max="2815" width="77.125" style="74" customWidth="1"/>
    <col min="2816" max="2816" width="17.5" style="74" customWidth="1"/>
    <col min="2817" max="2817" width="17.625" style="74" customWidth="1"/>
    <col min="2818" max="2818" width="18.25" style="74" customWidth="1"/>
    <col min="2819" max="3069" width="9" style="74"/>
    <col min="3070" max="3070" width="5.625" style="74" customWidth="1"/>
    <col min="3071" max="3071" width="77.125" style="74" customWidth="1"/>
    <col min="3072" max="3072" width="17.5" style="74" customWidth="1"/>
    <col min="3073" max="3073" width="17.625" style="74" customWidth="1"/>
    <col min="3074" max="3074" width="18.25" style="74" customWidth="1"/>
    <col min="3075" max="3325" width="9" style="74"/>
    <col min="3326" max="3326" width="5.625" style="74" customWidth="1"/>
    <col min="3327" max="3327" width="77.125" style="74" customWidth="1"/>
    <col min="3328" max="3328" width="17.5" style="74" customWidth="1"/>
    <col min="3329" max="3329" width="17.625" style="74" customWidth="1"/>
    <col min="3330" max="3330" width="18.25" style="74" customWidth="1"/>
    <col min="3331" max="3581" width="9" style="74"/>
    <col min="3582" max="3582" width="5.625" style="74" customWidth="1"/>
    <col min="3583" max="3583" width="77.125" style="74" customWidth="1"/>
    <col min="3584" max="3584" width="17.5" style="74" customWidth="1"/>
    <col min="3585" max="3585" width="17.625" style="74" customWidth="1"/>
    <col min="3586" max="3586" width="18.25" style="74" customWidth="1"/>
    <col min="3587" max="3837" width="9" style="74"/>
    <col min="3838" max="3838" width="5.625" style="74" customWidth="1"/>
    <col min="3839" max="3839" width="77.125" style="74" customWidth="1"/>
    <col min="3840" max="3840" width="17.5" style="74" customWidth="1"/>
    <col min="3841" max="3841" width="17.625" style="74" customWidth="1"/>
    <col min="3842" max="3842" width="18.25" style="74" customWidth="1"/>
    <col min="3843" max="4093" width="9" style="74"/>
    <col min="4094" max="4094" width="5.625" style="74" customWidth="1"/>
    <col min="4095" max="4095" width="77.125" style="74" customWidth="1"/>
    <col min="4096" max="4096" width="17.5" style="74" customWidth="1"/>
    <col min="4097" max="4097" width="17.625" style="74" customWidth="1"/>
    <col min="4098" max="4098" width="18.25" style="74" customWidth="1"/>
    <col min="4099" max="4349" width="9" style="74"/>
    <col min="4350" max="4350" width="5.625" style="74" customWidth="1"/>
    <col min="4351" max="4351" width="77.125" style="74" customWidth="1"/>
    <col min="4352" max="4352" width="17.5" style="74" customWidth="1"/>
    <col min="4353" max="4353" width="17.625" style="74" customWidth="1"/>
    <col min="4354" max="4354" width="18.25" style="74" customWidth="1"/>
    <col min="4355" max="4605" width="9" style="74"/>
    <col min="4606" max="4606" width="5.625" style="74" customWidth="1"/>
    <col min="4607" max="4607" width="77.125" style="74" customWidth="1"/>
    <col min="4608" max="4608" width="17.5" style="74" customWidth="1"/>
    <col min="4609" max="4609" width="17.625" style="74" customWidth="1"/>
    <col min="4610" max="4610" width="18.25" style="74" customWidth="1"/>
    <col min="4611" max="4861" width="9" style="74"/>
    <col min="4862" max="4862" width="5.625" style="74" customWidth="1"/>
    <col min="4863" max="4863" width="77.125" style="74" customWidth="1"/>
    <col min="4864" max="4864" width="17.5" style="74" customWidth="1"/>
    <col min="4865" max="4865" width="17.625" style="74" customWidth="1"/>
    <col min="4866" max="4866" width="18.25" style="74" customWidth="1"/>
    <col min="4867" max="5117" width="9" style="74"/>
    <col min="5118" max="5118" width="5.625" style="74" customWidth="1"/>
    <col min="5119" max="5119" width="77.125" style="74" customWidth="1"/>
    <col min="5120" max="5120" width="17.5" style="74" customWidth="1"/>
    <col min="5121" max="5121" width="17.625" style="74" customWidth="1"/>
    <col min="5122" max="5122" width="18.25" style="74" customWidth="1"/>
    <col min="5123" max="5373" width="9" style="74"/>
    <col min="5374" max="5374" width="5.625" style="74" customWidth="1"/>
    <col min="5375" max="5375" width="77.125" style="74" customWidth="1"/>
    <col min="5376" max="5376" width="17.5" style="74" customWidth="1"/>
    <col min="5377" max="5377" width="17.625" style="74" customWidth="1"/>
    <col min="5378" max="5378" width="18.25" style="74" customWidth="1"/>
    <col min="5379" max="5629" width="9" style="74"/>
    <col min="5630" max="5630" width="5.625" style="74" customWidth="1"/>
    <col min="5631" max="5631" width="77.125" style="74" customWidth="1"/>
    <col min="5632" max="5632" width="17.5" style="74" customWidth="1"/>
    <col min="5633" max="5633" width="17.625" style="74" customWidth="1"/>
    <col min="5634" max="5634" width="18.25" style="74" customWidth="1"/>
    <col min="5635" max="5885" width="9" style="74"/>
    <col min="5886" max="5886" width="5.625" style="74" customWidth="1"/>
    <col min="5887" max="5887" width="77.125" style="74" customWidth="1"/>
    <col min="5888" max="5888" width="17.5" style="74" customWidth="1"/>
    <col min="5889" max="5889" width="17.625" style="74" customWidth="1"/>
    <col min="5890" max="5890" width="18.25" style="74" customWidth="1"/>
    <col min="5891" max="6141" width="9" style="74"/>
    <col min="6142" max="6142" width="5.625" style="74" customWidth="1"/>
    <col min="6143" max="6143" width="77.125" style="74" customWidth="1"/>
    <col min="6144" max="6144" width="17.5" style="74" customWidth="1"/>
    <col min="6145" max="6145" width="17.625" style="74" customWidth="1"/>
    <col min="6146" max="6146" width="18.25" style="74" customWidth="1"/>
    <col min="6147" max="6397" width="9" style="74"/>
    <col min="6398" max="6398" width="5.625" style="74" customWidth="1"/>
    <col min="6399" max="6399" width="77.125" style="74" customWidth="1"/>
    <col min="6400" max="6400" width="17.5" style="74" customWidth="1"/>
    <col min="6401" max="6401" width="17.625" style="74" customWidth="1"/>
    <col min="6402" max="6402" width="18.25" style="74" customWidth="1"/>
    <col min="6403" max="6653" width="9" style="74"/>
    <col min="6654" max="6654" width="5.625" style="74" customWidth="1"/>
    <col min="6655" max="6655" width="77.125" style="74" customWidth="1"/>
    <col min="6656" max="6656" width="17.5" style="74" customWidth="1"/>
    <col min="6657" max="6657" width="17.625" style="74" customWidth="1"/>
    <col min="6658" max="6658" width="18.25" style="74" customWidth="1"/>
    <col min="6659" max="6909" width="9" style="74"/>
    <col min="6910" max="6910" width="5.625" style="74" customWidth="1"/>
    <col min="6911" max="6911" width="77.125" style="74" customWidth="1"/>
    <col min="6912" max="6912" width="17.5" style="74" customWidth="1"/>
    <col min="6913" max="6913" width="17.625" style="74" customWidth="1"/>
    <col min="6914" max="6914" width="18.25" style="74" customWidth="1"/>
    <col min="6915" max="7165" width="9" style="74"/>
    <col min="7166" max="7166" width="5.625" style="74" customWidth="1"/>
    <col min="7167" max="7167" width="77.125" style="74" customWidth="1"/>
    <col min="7168" max="7168" width="17.5" style="74" customWidth="1"/>
    <col min="7169" max="7169" width="17.625" style="74" customWidth="1"/>
    <col min="7170" max="7170" width="18.25" style="74" customWidth="1"/>
    <col min="7171" max="7421" width="9" style="74"/>
    <col min="7422" max="7422" width="5.625" style="74" customWidth="1"/>
    <col min="7423" max="7423" width="77.125" style="74" customWidth="1"/>
    <col min="7424" max="7424" width="17.5" style="74" customWidth="1"/>
    <col min="7425" max="7425" width="17.625" style="74" customWidth="1"/>
    <col min="7426" max="7426" width="18.25" style="74" customWidth="1"/>
    <col min="7427" max="7677" width="9" style="74"/>
    <col min="7678" max="7678" width="5.625" style="74" customWidth="1"/>
    <col min="7679" max="7679" width="77.125" style="74" customWidth="1"/>
    <col min="7680" max="7680" width="17.5" style="74" customWidth="1"/>
    <col min="7681" max="7681" width="17.625" style="74" customWidth="1"/>
    <col min="7682" max="7682" width="18.25" style="74" customWidth="1"/>
    <col min="7683" max="7933" width="9" style="74"/>
    <col min="7934" max="7934" width="5.625" style="74" customWidth="1"/>
    <col min="7935" max="7935" width="77.125" style="74" customWidth="1"/>
    <col min="7936" max="7936" width="17.5" style="74" customWidth="1"/>
    <col min="7937" max="7937" width="17.625" style="74" customWidth="1"/>
    <col min="7938" max="7938" width="18.25" style="74" customWidth="1"/>
    <col min="7939" max="8189" width="9" style="74"/>
    <col min="8190" max="8190" width="5.625" style="74" customWidth="1"/>
    <col min="8191" max="8191" width="77.125" style="74" customWidth="1"/>
    <col min="8192" max="8192" width="17.5" style="74" customWidth="1"/>
    <col min="8193" max="8193" width="17.625" style="74" customWidth="1"/>
    <col min="8194" max="8194" width="18.25" style="74" customWidth="1"/>
    <col min="8195" max="8445" width="9" style="74"/>
    <col min="8446" max="8446" width="5.625" style="74" customWidth="1"/>
    <col min="8447" max="8447" width="77.125" style="74" customWidth="1"/>
    <col min="8448" max="8448" width="17.5" style="74" customWidth="1"/>
    <col min="8449" max="8449" width="17.625" style="74" customWidth="1"/>
    <col min="8450" max="8450" width="18.25" style="74" customWidth="1"/>
    <col min="8451" max="8701" width="9" style="74"/>
    <col min="8702" max="8702" width="5.625" style="74" customWidth="1"/>
    <col min="8703" max="8703" width="77.125" style="74" customWidth="1"/>
    <col min="8704" max="8704" width="17.5" style="74" customWidth="1"/>
    <col min="8705" max="8705" width="17.625" style="74" customWidth="1"/>
    <col min="8706" max="8706" width="18.25" style="74" customWidth="1"/>
    <col min="8707" max="8957" width="9" style="74"/>
    <col min="8958" max="8958" width="5.625" style="74" customWidth="1"/>
    <col min="8959" max="8959" width="77.125" style="74" customWidth="1"/>
    <col min="8960" max="8960" width="17.5" style="74" customWidth="1"/>
    <col min="8961" max="8961" width="17.625" style="74" customWidth="1"/>
    <col min="8962" max="8962" width="18.25" style="74" customWidth="1"/>
    <col min="8963" max="9213" width="9" style="74"/>
    <col min="9214" max="9214" width="5.625" style="74" customWidth="1"/>
    <col min="9215" max="9215" width="77.125" style="74" customWidth="1"/>
    <col min="9216" max="9216" width="17.5" style="74" customWidth="1"/>
    <col min="9217" max="9217" width="17.625" style="74" customWidth="1"/>
    <col min="9218" max="9218" width="18.25" style="74" customWidth="1"/>
    <col min="9219" max="9469" width="9" style="74"/>
    <col min="9470" max="9470" width="5.625" style="74" customWidth="1"/>
    <col min="9471" max="9471" width="77.125" style="74" customWidth="1"/>
    <col min="9472" max="9472" width="17.5" style="74" customWidth="1"/>
    <col min="9473" max="9473" width="17.625" style="74" customWidth="1"/>
    <col min="9474" max="9474" width="18.25" style="74" customWidth="1"/>
    <col min="9475" max="9725" width="9" style="74"/>
    <col min="9726" max="9726" width="5.625" style="74" customWidth="1"/>
    <col min="9727" max="9727" width="77.125" style="74" customWidth="1"/>
    <col min="9728" max="9728" width="17.5" style="74" customWidth="1"/>
    <col min="9729" max="9729" width="17.625" style="74" customWidth="1"/>
    <col min="9730" max="9730" width="18.25" style="74" customWidth="1"/>
    <col min="9731" max="9981" width="9" style="74"/>
    <col min="9982" max="9982" width="5.625" style="74" customWidth="1"/>
    <col min="9983" max="9983" width="77.125" style="74" customWidth="1"/>
    <col min="9984" max="9984" width="17.5" style="74" customWidth="1"/>
    <col min="9985" max="9985" width="17.625" style="74" customWidth="1"/>
    <col min="9986" max="9986" width="18.25" style="74" customWidth="1"/>
    <col min="9987" max="10237" width="9" style="74"/>
    <col min="10238" max="10238" width="5.625" style="74" customWidth="1"/>
    <col min="10239" max="10239" width="77.125" style="74" customWidth="1"/>
    <col min="10240" max="10240" width="17.5" style="74" customWidth="1"/>
    <col min="10241" max="10241" width="17.625" style="74" customWidth="1"/>
    <col min="10242" max="10242" width="18.25" style="74" customWidth="1"/>
    <col min="10243" max="10493" width="9" style="74"/>
    <col min="10494" max="10494" width="5.625" style="74" customWidth="1"/>
    <col min="10495" max="10495" width="77.125" style="74" customWidth="1"/>
    <col min="10496" max="10496" width="17.5" style="74" customWidth="1"/>
    <col min="10497" max="10497" width="17.625" style="74" customWidth="1"/>
    <col min="10498" max="10498" width="18.25" style="74" customWidth="1"/>
    <col min="10499" max="10749" width="9" style="74"/>
    <col min="10750" max="10750" width="5.625" style="74" customWidth="1"/>
    <col min="10751" max="10751" width="77.125" style="74" customWidth="1"/>
    <col min="10752" max="10752" width="17.5" style="74" customWidth="1"/>
    <col min="10753" max="10753" width="17.625" style="74" customWidth="1"/>
    <col min="10754" max="10754" width="18.25" style="74" customWidth="1"/>
    <col min="10755" max="11005" width="9" style="74"/>
    <col min="11006" max="11006" width="5.625" style="74" customWidth="1"/>
    <col min="11007" max="11007" width="77.125" style="74" customWidth="1"/>
    <col min="11008" max="11008" width="17.5" style="74" customWidth="1"/>
    <col min="11009" max="11009" width="17.625" style="74" customWidth="1"/>
    <col min="11010" max="11010" width="18.25" style="74" customWidth="1"/>
    <col min="11011" max="11261" width="9" style="74"/>
    <col min="11262" max="11262" width="5.625" style="74" customWidth="1"/>
    <col min="11263" max="11263" width="77.125" style="74" customWidth="1"/>
    <col min="11264" max="11264" width="17.5" style="74" customWidth="1"/>
    <col min="11265" max="11265" width="17.625" style="74" customWidth="1"/>
    <col min="11266" max="11266" width="18.25" style="74" customWidth="1"/>
    <col min="11267" max="11517" width="9" style="74"/>
    <col min="11518" max="11518" width="5.625" style="74" customWidth="1"/>
    <col min="11519" max="11519" width="77.125" style="74" customWidth="1"/>
    <col min="11520" max="11520" width="17.5" style="74" customWidth="1"/>
    <col min="11521" max="11521" width="17.625" style="74" customWidth="1"/>
    <col min="11522" max="11522" width="18.25" style="74" customWidth="1"/>
    <col min="11523" max="11773" width="9" style="74"/>
    <col min="11774" max="11774" width="5.625" style="74" customWidth="1"/>
    <col min="11775" max="11775" width="77.125" style="74" customWidth="1"/>
    <col min="11776" max="11776" width="17.5" style="74" customWidth="1"/>
    <col min="11777" max="11777" width="17.625" style="74" customWidth="1"/>
    <col min="11778" max="11778" width="18.25" style="74" customWidth="1"/>
    <col min="11779" max="12029" width="9" style="74"/>
    <col min="12030" max="12030" width="5.625" style="74" customWidth="1"/>
    <col min="12031" max="12031" width="77.125" style="74" customWidth="1"/>
    <col min="12032" max="12032" width="17.5" style="74" customWidth="1"/>
    <col min="12033" max="12033" width="17.625" style="74" customWidth="1"/>
    <col min="12034" max="12034" width="18.25" style="74" customWidth="1"/>
    <col min="12035" max="12285" width="9" style="74"/>
    <col min="12286" max="12286" width="5.625" style="74" customWidth="1"/>
    <col min="12287" max="12287" width="77.125" style="74" customWidth="1"/>
    <col min="12288" max="12288" width="17.5" style="74" customWidth="1"/>
    <col min="12289" max="12289" width="17.625" style="74" customWidth="1"/>
    <col min="12290" max="12290" width="18.25" style="74" customWidth="1"/>
    <col min="12291" max="12541" width="9" style="74"/>
    <col min="12542" max="12542" width="5.625" style="74" customWidth="1"/>
    <col min="12543" max="12543" width="77.125" style="74" customWidth="1"/>
    <col min="12544" max="12544" width="17.5" style="74" customWidth="1"/>
    <col min="12545" max="12545" width="17.625" style="74" customWidth="1"/>
    <col min="12546" max="12546" width="18.25" style="74" customWidth="1"/>
    <col min="12547" max="12797" width="9" style="74"/>
    <col min="12798" max="12798" width="5.625" style="74" customWidth="1"/>
    <col min="12799" max="12799" width="77.125" style="74" customWidth="1"/>
    <col min="12800" max="12800" width="17.5" style="74" customWidth="1"/>
    <col min="12801" max="12801" width="17.625" style="74" customWidth="1"/>
    <col min="12802" max="12802" width="18.25" style="74" customWidth="1"/>
    <col min="12803" max="13053" width="9" style="74"/>
    <col min="13054" max="13054" width="5.625" style="74" customWidth="1"/>
    <col min="13055" max="13055" width="77.125" style="74" customWidth="1"/>
    <col min="13056" max="13056" width="17.5" style="74" customWidth="1"/>
    <col min="13057" max="13057" width="17.625" style="74" customWidth="1"/>
    <col min="13058" max="13058" width="18.25" style="74" customWidth="1"/>
    <col min="13059" max="13309" width="9" style="74"/>
    <col min="13310" max="13310" width="5.625" style="74" customWidth="1"/>
    <col min="13311" max="13311" width="77.125" style="74" customWidth="1"/>
    <col min="13312" max="13312" width="17.5" style="74" customWidth="1"/>
    <col min="13313" max="13313" width="17.625" style="74" customWidth="1"/>
    <col min="13314" max="13314" width="18.25" style="74" customWidth="1"/>
    <col min="13315" max="13565" width="9" style="74"/>
    <col min="13566" max="13566" width="5.625" style="74" customWidth="1"/>
    <col min="13567" max="13567" width="77.125" style="74" customWidth="1"/>
    <col min="13568" max="13568" width="17.5" style="74" customWidth="1"/>
    <col min="13569" max="13569" width="17.625" style="74" customWidth="1"/>
    <col min="13570" max="13570" width="18.25" style="74" customWidth="1"/>
    <col min="13571" max="13821" width="9" style="74"/>
    <col min="13822" max="13822" width="5.625" style="74" customWidth="1"/>
    <col min="13823" max="13823" width="77.125" style="74" customWidth="1"/>
    <col min="13824" max="13824" width="17.5" style="74" customWidth="1"/>
    <col min="13825" max="13825" width="17.625" style="74" customWidth="1"/>
    <col min="13826" max="13826" width="18.25" style="74" customWidth="1"/>
    <col min="13827" max="14077" width="9" style="74"/>
    <col min="14078" max="14078" width="5.625" style="74" customWidth="1"/>
    <col min="14079" max="14079" width="77.125" style="74" customWidth="1"/>
    <col min="14080" max="14080" width="17.5" style="74" customWidth="1"/>
    <col min="14081" max="14081" width="17.625" style="74" customWidth="1"/>
    <col min="14082" max="14082" width="18.25" style="74" customWidth="1"/>
    <col min="14083" max="14333" width="9" style="74"/>
    <col min="14334" max="14334" width="5.625" style="74" customWidth="1"/>
    <col min="14335" max="14335" width="77.125" style="74" customWidth="1"/>
    <col min="14336" max="14336" width="17.5" style="74" customWidth="1"/>
    <col min="14337" max="14337" width="17.625" style="74" customWidth="1"/>
    <col min="14338" max="14338" width="18.25" style="74" customWidth="1"/>
    <col min="14339" max="14589" width="9" style="74"/>
    <col min="14590" max="14590" width="5.625" style="74" customWidth="1"/>
    <col min="14591" max="14591" width="77.125" style="74" customWidth="1"/>
    <col min="14592" max="14592" width="17.5" style="74" customWidth="1"/>
    <col min="14593" max="14593" width="17.625" style="74" customWidth="1"/>
    <col min="14594" max="14594" width="18.25" style="74" customWidth="1"/>
    <col min="14595" max="14845" width="9" style="74"/>
    <col min="14846" max="14846" width="5.625" style="74" customWidth="1"/>
    <col min="14847" max="14847" width="77.125" style="74" customWidth="1"/>
    <col min="14848" max="14848" width="17.5" style="74" customWidth="1"/>
    <col min="14849" max="14849" width="17.625" style="74" customWidth="1"/>
    <col min="14850" max="14850" width="18.25" style="74" customWidth="1"/>
    <col min="14851" max="15101" width="9" style="74"/>
    <col min="15102" max="15102" width="5.625" style="74" customWidth="1"/>
    <col min="15103" max="15103" width="77.125" style="74" customWidth="1"/>
    <col min="15104" max="15104" width="17.5" style="74" customWidth="1"/>
    <col min="15105" max="15105" width="17.625" style="74" customWidth="1"/>
    <col min="15106" max="15106" width="18.25" style="74" customWidth="1"/>
    <col min="15107" max="15357" width="9" style="74"/>
    <col min="15358" max="15358" width="5.625" style="74" customWidth="1"/>
    <col min="15359" max="15359" width="77.125" style="74" customWidth="1"/>
    <col min="15360" max="15360" width="17.5" style="74" customWidth="1"/>
    <col min="15361" max="15361" width="17.625" style="74" customWidth="1"/>
    <col min="15362" max="15362" width="18.25" style="74" customWidth="1"/>
    <col min="15363" max="15613" width="9" style="74"/>
    <col min="15614" max="15614" width="5.625" style="74" customWidth="1"/>
    <col min="15615" max="15615" width="77.125" style="74" customWidth="1"/>
    <col min="15616" max="15616" width="17.5" style="74" customWidth="1"/>
    <col min="15617" max="15617" width="17.625" style="74" customWidth="1"/>
    <col min="15618" max="15618" width="18.25" style="74" customWidth="1"/>
    <col min="15619" max="15869" width="9" style="74"/>
    <col min="15870" max="15870" width="5.625" style="74" customWidth="1"/>
    <col min="15871" max="15871" width="77.125" style="74" customWidth="1"/>
    <col min="15872" max="15872" width="17.5" style="74" customWidth="1"/>
    <col min="15873" max="15873" width="17.625" style="74" customWidth="1"/>
    <col min="15874" max="15874" width="18.25" style="74" customWidth="1"/>
    <col min="15875" max="16125" width="9" style="74"/>
    <col min="16126" max="16126" width="5.625" style="74" customWidth="1"/>
    <col min="16127" max="16127" width="77.125" style="74" customWidth="1"/>
    <col min="16128" max="16128" width="17.5" style="74" customWidth="1"/>
    <col min="16129" max="16129" width="17.625" style="74" customWidth="1"/>
    <col min="16130" max="16130" width="18.25" style="74" customWidth="1"/>
    <col min="16131" max="16384" width="9" style="74"/>
  </cols>
  <sheetData>
    <row r="1" spans="1:3" ht="35.25" customHeight="1">
      <c r="A1" s="125" t="s">
        <v>174</v>
      </c>
      <c r="B1" s="125"/>
      <c r="C1" s="125"/>
    </row>
    <row r="2" spans="1:3" ht="57.75" customHeight="1">
      <c r="A2" s="127" t="s">
        <v>179</v>
      </c>
      <c r="B2" s="128"/>
      <c r="C2" s="128"/>
    </row>
    <row r="3" spans="1:3" ht="33.75" customHeight="1">
      <c r="A3" s="75" t="s">
        <v>124</v>
      </c>
      <c r="B3" s="121" t="s">
        <v>125</v>
      </c>
      <c r="C3" s="75" t="s">
        <v>164</v>
      </c>
    </row>
    <row r="4" spans="1:3" ht="90" customHeight="1">
      <c r="A4" s="124">
        <v>1</v>
      </c>
      <c r="B4" s="122" t="s">
        <v>182</v>
      </c>
      <c r="C4" s="55"/>
    </row>
    <row r="5" spans="1:3" ht="50.25" customHeight="1">
      <c r="A5" s="124">
        <v>2</v>
      </c>
      <c r="B5" s="122" t="s">
        <v>184</v>
      </c>
      <c r="C5" s="55"/>
    </row>
    <row r="6" spans="1:3" ht="50.25" customHeight="1">
      <c r="A6" s="166">
        <v>3</v>
      </c>
      <c r="B6" s="120" t="s">
        <v>183</v>
      </c>
      <c r="C6" s="73"/>
    </row>
    <row r="7" spans="1:3" ht="50.25" customHeight="1">
      <c r="A7" s="166">
        <v>4</v>
      </c>
      <c r="B7" s="120" t="s">
        <v>178</v>
      </c>
      <c r="C7" s="73"/>
    </row>
    <row r="8" spans="1:3" ht="50.25" customHeight="1">
      <c r="A8" s="166">
        <v>5</v>
      </c>
      <c r="B8" s="120" t="s">
        <v>155</v>
      </c>
      <c r="C8" s="73"/>
    </row>
    <row r="9" spans="1:3" ht="50.25" customHeight="1">
      <c r="A9" s="166">
        <v>6</v>
      </c>
      <c r="B9" s="120" t="s">
        <v>189</v>
      </c>
      <c r="C9" s="73"/>
    </row>
    <row r="10" spans="1:3" ht="50.25" customHeight="1">
      <c r="A10" s="123">
        <v>7</v>
      </c>
      <c r="B10" s="122" t="s">
        <v>173</v>
      </c>
      <c r="C10" s="73"/>
    </row>
    <row r="11" spans="1:3" ht="45.75" customHeight="1">
      <c r="A11" s="126" t="s">
        <v>156</v>
      </c>
      <c r="B11" s="126"/>
      <c r="C11" s="119"/>
    </row>
    <row r="12" spans="1:3" ht="45.75" customHeight="1">
      <c r="A12" s="78"/>
      <c r="B12" s="79" t="s">
        <v>127</v>
      </c>
      <c r="C12" s="77"/>
    </row>
    <row r="13" spans="1:3" ht="45.75" customHeight="1">
      <c r="A13" s="78"/>
      <c r="B13" s="78" t="s">
        <v>126</v>
      </c>
      <c r="C13" s="80"/>
    </row>
    <row r="16" spans="1:3" ht="15.75">
      <c r="A16" s="76"/>
    </row>
    <row r="17" spans="1:1" ht="15.75">
      <c r="A17" s="76"/>
    </row>
    <row r="18" spans="1:1" ht="15.75">
      <c r="A18" s="76"/>
    </row>
    <row r="19" spans="1:1" ht="15.75">
      <c r="A19" s="76"/>
    </row>
    <row r="20" spans="1:1" ht="15.75">
      <c r="A20" s="76"/>
    </row>
  </sheetData>
  <mergeCells count="3">
    <mergeCell ref="A1:C1"/>
    <mergeCell ref="A11:B11"/>
    <mergeCell ref="A2:C2"/>
  </mergeCells>
  <pageMargins left="0.98425196850393704" right="0.5118110236220472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8"/>
  <sheetViews>
    <sheetView zoomScale="90" zoomScaleNormal="90" workbookViewId="0">
      <selection activeCell="I8" sqref="I8"/>
    </sheetView>
  </sheetViews>
  <sheetFormatPr defaultRowHeight="14.25"/>
  <cols>
    <col min="1" max="1" width="6.625" customWidth="1"/>
    <col min="2" max="2" width="11.625" customWidth="1"/>
    <col min="3" max="3" width="52.375" customWidth="1"/>
    <col min="4" max="4" width="11.625" customWidth="1"/>
    <col min="5" max="5" width="10.625" customWidth="1"/>
    <col min="6" max="7" width="15.625" customWidth="1"/>
    <col min="21" max="21" width="10.375" customWidth="1"/>
  </cols>
  <sheetData>
    <row r="1" spans="1:7" ht="38.25" customHeight="1">
      <c r="A1" s="137" t="s">
        <v>175</v>
      </c>
      <c r="B1" s="137"/>
      <c r="C1" s="137"/>
      <c r="D1" s="137"/>
      <c r="E1" s="137"/>
      <c r="F1" s="137"/>
      <c r="G1" s="137"/>
    </row>
    <row r="2" spans="1:7" ht="48.75" customHeight="1" thickBot="1">
      <c r="A2" s="138" t="s">
        <v>185</v>
      </c>
      <c r="B2" s="139"/>
      <c r="C2" s="139"/>
      <c r="D2" s="139"/>
      <c r="E2" s="139"/>
      <c r="F2" s="139"/>
      <c r="G2" s="139"/>
    </row>
    <row r="3" spans="1:7" ht="30" customHeight="1">
      <c r="A3" s="167" t="s">
        <v>0</v>
      </c>
      <c r="B3" s="168" t="s">
        <v>1</v>
      </c>
      <c r="C3" s="145" t="s">
        <v>2</v>
      </c>
      <c r="D3" s="129" t="s">
        <v>4</v>
      </c>
      <c r="E3" s="129" t="s">
        <v>5</v>
      </c>
      <c r="F3" s="21" t="s">
        <v>88</v>
      </c>
      <c r="G3" s="6" t="s">
        <v>89</v>
      </c>
    </row>
    <row r="4" spans="1:7" ht="24.95" customHeight="1">
      <c r="A4" s="169"/>
      <c r="B4" s="170"/>
      <c r="C4" s="146"/>
      <c r="D4" s="130"/>
      <c r="E4" s="130"/>
      <c r="F4" s="34" t="s">
        <v>3</v>
      </c>
      <c r="G4" s="7" t="s">
        <v>3</v>
      </c>
    </row>
    <row r="5" spans="1:7" ht="18" customHeight="1" thickBot="1">
      <c r="A5" s="44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6">
        <v>7</v>
      </c>
    </row>
    <row r="6" spans="1:7" ht="24.95" customHeight="1" thickBot="1">
      <c r="A6" s="8" t="s">
        <v>6</v>
      </c>
      <c r="B6" s="131" t="s">
        <v>7</v>
      </c>
      <c r="C6" s="132"/>
      <c r="D6" s="132"/>
      <c r="E6" s="132"/>
      <c r="F6" s="132"/>
      <c r="G6" s="133"/>
    </row>
    <row r="7" spans="1:7" ht="32.25" customHeight="1">
      <c r="A7" s="28">
        <v>1</v>
      </c>
      <c r="B7" s="29" t="s">
        <v>8</v>
      </c>
      <c r="C7" s="30" t="s">
        <v>41</v>
      </c>
      <c r="D7" s="38">
        <v>0.79</v>
      </c>
      <c r="E7" s="31" t="s">
        <v>32</v>
      </c>
      <c r="F7" s="26"/>
      <c r="G7" s="32"/>
    </row>
    <row r="8" spans="1:7" ht="66" customHeight="1">
      <c r="A8" s="9">
        <v>2</v>
      </c>
      <c r="B8" s="11" t="s">
        <v>24</v>
      </c>
      <c r="C8" s="4" t="s">
        <v>74</v>
      </c>
      <c r="D8" s="39">
        <v>2</v>
      </c>
      <c r="E8" s="24" t="s">
        <v>17</v>
      </c>
      <c r="F8" s="22"/>
      <c r="G8" s="23"/>
    </row>
    <row r="9" spans="1:7" ht="41.25" customHeight="1">
      <c r="A9" s="9">
        <v>3</v>
      </c>
      <c r="B9" s="11" t="s">
        <v>24</v>
      </c>
      <c r="C9" s="4" t="s">
        <v>132</v>
      </c>
      <c r="D9" s="39">
        <v>0.12</v>
      </c>
      <c r="E9" s="24" t="s">
        <v>133</v>
      </c>
      <c r="F9" s="22"/>
      <c r="G9" s="23"/>
    </row>
    <row r="10" spans="1:7" ht="57" customHeight="1">
      <c r="A10" s="9">
        <v>4</v>
      </c>
      <c r="B10" s="11" t="s">
        <v>26</v>
      </c>
      <c r="C10" s="4" t="s">
        <v>98</v>
      </c>
      <c r="D10" s="39">
        <v>2850</v>
      </c>
      <c r="E10" s="24" t="s">
        <v>10</v>
      </c>
      <c r="F10" s="22"/>
      <c r="G10" s="23"/>
    </row>
    <row r="11" spans="1:7" ht="52.5" customHeight="1">
      <c r="A11" s="9">
        <v>5</v>
      </c>
      <c r="B11" s="11" t="s">
        <v>31</v>
      </c>
      <c r="C11" s="4" t="s">
        <v>62</v>
      </c>
      <c r="D11" s="39">
        <v>84</v>
      </c>
      <c r="E11" s="24" t="s">
        <v>10</v>
      </c>
      <c r="F11" s="22"/>
      <c r="G11" s="23"/>
    </row>
    <row r="12" spans="1:7" ht="57.75" customHeight="1">
      <c r="A12" s="9">
        <v>6</v>
      </c>
      <c r="B12" s="11" t="s">
        <v>31</v>
      </c>
      <c r="C12" s="4" t="s">
        <v>66</v>
      </c>
      <c r="D12" s="39">
        <f>1044+45</f>
        <v>1089</v>
      </c>
      <c r="E12" s="24" t="s">
        <v>10</v>
      </c>
      <c r="F12" s="22"/>
      <c r="G12" s="23"/>
    </row>
    <row r="13" spans="1:7" ht="60.75" customHeight="1">
      <c r="A13" s="9">
        <v>7</v>
      </c>
      <c r="B13" s="11" t="s">
        <v>31</v>
      </c>
      <c r="C13" s="4" t="s">
        <v>67</v>
      </c>
      <c r="D13" s="39">
        <f>1044+250*0.5+110</f>
        <v>1279</v>
      </c>
      <c r="E13" s="24" t="s">
        <v>10</v>
      </c>
      <c r="F13" s="22"/>
      <c r="G13" s="23"/>
    </row>
    <row r="14" spans="1:7" ht="50.1" customHeight="1" thickBot="1">
      <c r="A14" s="9">
        <v>8</v>
      </c>
      <c r="B14" s="11" t="s">
        <v>31</v>
      </c>
      <c r="C14" s="4" t="s">
        <v>68</v>
      </c>
      <c r="D14" s="39">
        <f>770*2</f>
        <v>1540</v>
      </c>
      <c r="E14" s="24" t="s">
        <v>10</v>
      </c>
      <c r="F14" s="22"/>
      <c r="G14" s="23"/>
    </row>
    <row r="15" spans="1:7" ht="24.95" customHeight="1" thickBot="1">
      <c r="A15" s="8" t="s">
        <v>11</v>
      </c>
      <c r="B15" s="140" t="s">
        <v>12</v>
      </c>
      <c r="C15" s="140"/>
      <c r="D15" s="140"/>
      <c r="E15" s="131"/>
      <c r="F15" s="131"/>
      <c r="G15" s="141"/>
    </row>
    <row r="16" spans="1:7" ht="42.75" customHeight="1">
      <c r="A16" s="9">
        <v>9</v>
      </c>
      <c r="B16" s="11" t="s">
        <v>64</v>
      </c>
      <c r="C16" s="4" t="s">
        <v>86</v>
      </c>
      <c r="D16" s="37">
        <f>160*(0.5*0.5*(2+0.4))</f>
        <v>96</v>
      </c>
      <c r="E16" s="10" t="s">
        <v>13</v>
      </c>
      <c r="F16" s="22"/>
      <c r="G16" s="23"/>
    </row>
    <row r="17" spans="1:7" ht="42.75" customHeight="1" thickBot="1">
      <c r="A17" s="9">
        <v>10</v>
      </c>
      <c r="B17" s="11" t="s">
        <v>27</v>
      </c>
      <c r="C17" s="4" t="s">
        <v>85</v>
      </c>
      <c r="D17" s="37">
        <v>380</v>
      </c>
      <c r="E17" s="10" t="s">
        <v>13</v>
      </c>
      <c r="F17" s="22"/>
      <c r="G17" s="23"/>
    </row>
    <row r="18" spans="1:7" ht="24.95" customHeight="1" thickBot="1">
      <c r="A18" s="8" t="s">
        <v>14</v>
      </c>
      <c r="B18" s="131" t="s">
        <v>25</v>
      </c>
      <c r="C18" s="132"/>
      <c r="D18" s="132"/>
      <c r="E18" s="132"/>
      <c r="F18" s="132"/>
      <c r="G18" s="133"/>
    </row>
    <row r="19" spans="1:7" ht="50.25" customHeight="1">
      <c r="A19" s="9">
        <v>11</v>
      </c>
      <c r="B19" s="11" t="s">
        <v>33</v>
      </c>
      <c r="C19" s="4" t="s">
        <v>57</v>
      </c>
      <c r="D19" s="37">
        <v>35</v>
      </c>
      <c r="E19" s="10" t="s">
        <v>9</v>
      </c>
      <c r="F19" s="22"/>
      <c r="G19" s="23"/>
    </row>
    <row r="20" spans="1:7" ht="30" customHeight="1">
      <c r="A20" s="9">
        <v>12</v>
      </c>
      <c r="B20" s="11" t="s">
        <v>33</v>
      </c>
      <c r="C20" s="4" t="s">
        <v>50</v>
      </c>
      <c r="D20" s="40">
        <v>2</v>
      </c>
      <c r="E20" s="11" t="s">
        <v>17</v>
      </c>
      <c r="F20" s="27"/>
      <c r="G20" s="33"/>
    </row>
    <row r="21" spans="1:7" ht="35.1" customHeight="1">
      <c r="A21" s="9">
        <v>13</v>
      </c>
      <c r="B21" s="11" t="s">
        <v>33</v>
      </c>
      <c r="C21" s="4" t="s">
        <v>34</v>
      </c>
      <c r="D21" s="40">
        <v>7</v>
      </c>
      <c r="E21" s="11" t="s">
        <v>13</v>
      </c>
      <c r="F21" s="27"/>
      <c r="G21" s="33"/>
    </row>
    <row r="22" spans="1:7" ht="54.75" customHeight="1">
      <c r="A22" s="9">
        <v>14</v>
      </c>
      <c r="B22" s="11" t="s">
        <v>33</v>
      </c>
      <c r="C22" s="4" t="s">
        <v>35</v>
      </c>
      <c r="D22" s="40">
        <f>34*0.6</f>
        <v>20.399999999999999</v>
      </c>
      <c r="E22" s="11" t="s">
        <v>13</v>
      </c>
      <c r="F22" s="27"/>
      <c r="G22" s="33"/>
    </row>
    <row r="23" spans="1:7" ht="38.25" customHeight="1">
      <c r="A23" s="9">
        <v>15</v>
      </c>
      <c r="B23" s="11" t="s">
        <v>33</v>
      </c>
      <c r="C23" s="4" t="s">
        <v>91</v>
      </c>
      <c r="D23" s="40">
        <f>24*0.8</f>
        <v>19.200000000000003</v>
      </c>
      <c r="E23" s="11" t="s">
        <v>10</v>
      </c>
      <c r="F23" s="27"/>
      <c r="G23" s="33"/>
    </row>
    <row r="24" spans="1:7" ht="31.5" customHeight="1">
      <c r="A24" s="9">
        <v>16</v>
      </c>
      <c r="B24" s="11" t="s">
        <v>54</v>
      </c>
      <c r="C24" s="4" t="s">
        <v>55</v>
      </c>
      <c r="D24" s="40">
        <v>24</v>
      </c>
      <c r="E24" s="11" t="s">
        <v>9</v>
      </c>
      <c r="F24" s="27"/>
      <c r="G24" s="33"/>
    </row>
    <row r="25" spans="1:7" ht="37.5" customHeight="1">
      <c r="A25" s="9">
        <v>17</v>
      </c>
      <c r="B25" s="11" t="s">
        <v>33</v>
      </c>
      <c r="C25" s="4" t="s">
        <v>56</v>
      </c>
      <c r="D25" s="40">
        <v>4</v>
      </c>
      <c r="E25" s="11" t="s">
        <v>17</v>
      </c>
      <c r="F25" s="27"/>
      <c r="G25" s="33"/>
    </row>
    <row r="26" spans="1:7" ht="33.75" customHeight="1">
      <c r="A26" s="9">
        <v>18</v>
      </c>
      <c r="B26" s="11" t="s">
        <v>33</v>
      </c>
      <c r="C26" s="4" t="s">
        <v>92</v>
      </c>
      <c r="D26" s="40">
        <f>24*0.6</f>
        <v>14.399999999999999</v>
      </c>
      <c r="E26" s="11" t="s">
        <v>13</v>
      </c>
      <c r="F26" s="27"/>
      <c r="G26" s="33"/>
    </row>
    <row r="27" spans="1:7" s="12" customFormat="1" ht="34.5" customHeight="1" thickBot="1">
      <c r="A27" s="9">
        <v>19</v>
      </c>
      <c r="B27" s="11" t="s">
        <v>37</v>
      </c>
      <c r="C27" s="4" t="s">
        <v>40</v>
      </c>
      <c r="D27" s="37">
        <v>2</v>
      </c>
      <c r="E27" s="10" t="s">
        <v>36</v>
      </c>
      <c r="F27" s="22"/>
      <c r="G27" s="23"/>
    </row>
    <row r="28" spans="1:7" ht="24.95" customHeight="1" thickBot="1">
      <c r="A28" s="8" t="s">
        <v>28</v>
      </c>
      <c r="B28" s="131" t="s">
        <v>169</v>
      </c>
      <c r="C28" s="132"/>
      <c r="D28" s="132"/>
      <c r="E28" s="132"/>
      <c r="F28" s="132"/>
      <c r="G28" s="133"/>
    </row>
    <row r="29" spans="1:7" ht="50.1" customHeight="1">
      <c r="A29" s="13">
        <v>20</v>
      </c>
      <c r="B29" s="16" t="s">
        <v>16</v>
      </c>
      <c r="C29" s="4" t="s">
        <v>186</v>
      </c>
      <c r="D29" s="40">
        <f>D43+D44-551</f>
        <v>511</v>
      </c>
      <c r="E29" s="16" t="s">
        <v>10</v>
      </c>
      <c r="F29" s="26"/>
      <c r="G29" s="32"/>
    </row>
    <row r="30" spans="1:7" ht="52.5" customHeight="1">
      <c r="A30" s="9">
        <v>21</v>
      </c>
      <c r="B30" s="11" t="s">
        <v>16</v>
      </c>
      <c r="C30" s="4" t="s">
        <v>94</v>
      </c>
      <c r="D30" s="40">
        <f>3679+790*0.5</f>
        <v>4074</v>
      </c>
      <c r="E30" s="10" t="s">
        <v>10</v>
      </c>
      <c r="F30" s="22"/>
      <c r="G30" s="23"/>
    </row>
    <row r="31" spans="1:7" ht="39.950000000000003" customHeight="1">
      <c r="A31" s="9">
        <v>22</v>
      </c>
      <c r="B31" s="11" t="s">
        <v>16</v>
      </c>
      <c r="C31" s="4" t="s">
        <v>42</v>
      </c>
      <c r="D31" s="40">
        <v>551</v>
      </c>
      <c r="E31" s="10" t="s">
        <v>10</v>
      </c>
      <c r="F31" s="22"/>
      <c r="G31" s="23"/>
    </row>
    <row r="32" spans="1:7" ht="48.75" customHeight="1">
      <c r="A32" s="9">
        <v>23</v>
      </c>
      <c r="B32" s="11" t="s">
        <v>29</v>
      </c>
      <c r="C32" s="4" t="s">
        <v>95</v>
      </c>
      <c r="D32" s="40">
        <f>D44</f>
        <v>872</v>
      </c>
      <c r="E32" s="10" t="s">
        <v>10</v>
      </c>
      <c r="F32" s="22"/>
      <c r="G32" s="23"/>
    </row>
    <row r="33" spans="1:7" ht="42" customHeight="1">
      <c r="A33" s="9">
        <v>24</v>
      </c>
      <c r="B33" s="11" t="s">
        <v>29</v>
      </c>
      <c r="C33" s="4" t="s">
        <v>116</v>
      </c>
      <c r="D33" s="40">
        <f>3306+80+15+110</f>
        <v>3511</v>
      </c>
      <c r="E33" s="10" t="s">
        <v>10</v>
      </c>
      <c r="F33" s="22"/>
      <c r="G33" s="23"/>
    </row>
    <row r="34" spans="1:7" ht="54" customHeight="1">
      <c r="A34" s="9">
        <v>25</v>
      </c>
      <c r="B34" s="11" t="s">
        <v>29</v>
      </c>
      <c r="C34" s="4" t="s">
        <v>73</v>
      </c>
      <c r="D34" s="40">
        <f>857+80+15+110</f>
        <v>1062</v>
      </c>
      <c r="E34" s="10" t="s">
        <v>10</v>
      </c>
      <c r="F34" s="22"/>
      <c r="G34" s="23"/>
    </row>
    <row r="35" spans="1:7" ht="54.75" customHeight="1" thickBot="1">
      <c r="A35" s="9">
        <v>26</v>
      </c>
      <c r="B35" s="11" t="s">
        <v>39</v>
      </c>
      <c r="C35" s="4" t="s">
        <v>72</v>
      </c>
      <c r="D35" s="40">
        <v>3679</v>
      </c>
      <c r="E35" s="10" t="s">
        <v>10</v>
      </c>
      <c r="F35" s="22"/>
      <c r="G35" s="23"/>
    </row>
    <row r="36" spans="1:7" ht="24.95" customHeight="1" thickBot="1">
      <c r="A36" s="8" t="s">
        <v>18</v>
      </c>
      <c r="B36" s="131" t="s">
        <v>19</v>
      </c>
      <c r="C36" s="132"/>
      <c r="D36" s="132"/>
      <c r="E36" s="132"/>
      <c r="F36" s="132"/>
      <c r="G36" s="133"/>
    </row>
    <row r="37" spans="1:7" ht="45" customHeight="1">
      <c r="A37" s="3">
        <v>27</v>
      </c>
      <c r="B37" s="2" t="s">
        <v>135</v>
      </c>
      <c r="C37" s="4" t="s">
        <v>100</v>
      </c>
      <c r="D37" s="40">
        <f>D41+D42+1670</f>
        <v>11488</v>
      </c>
      <c r="E37" s="10" t="s">
        <v>10</v>
      </c>
      <c r="F37" s="22"/>
      <c r="G37" s="23"/>
    </row>
    <row r="38" spans="1:7" ht="45" customHeight="1">
      <c r="A38" s="3">
        <v>28</v>
      </c>
      <c r="B38" s="2" t="s">
        <v>135</v>
      </c>
      <c r="C38" s="4" t="s">
        <v>101</v>
      </c>
      <c r="D38" s="40">
        <f>D37</f>
        <v>11488</v>
      </c>
      <c r="E38" s="10" t="s">
        <v>10</v>
      </c>
      <c r="F38" s="22"/>
      <c r="G38" s="23"/>
    </row>
    <row r="39" spans="1:7" ht="39" customHeight="1">
      <c r="A39" s="3">
        <v>29</v>
      </c>
      <c r="B39" s="2" t="s">
        <v>38</v>
      </c>
      <c r="C39" s="4" t="s">
        <v>187</v>
      </c>
      <c r="D39" s="37">
        <f>160.8</f>
        <v>160.80000000000001</v>
      </c>
      <c r="E39" s="1" t="s">
        <v>48</v>
      </c>
      <c r="F39" s="25"/>
      <c r="G39" s="23"/>
    </row>
    <row r="40" spans="1:7" ht="50.25" customHeight="1">
      <c r="A40" s="3">
        <v>30</v>
      </c>
      <c r="B40" s="2" t="s">
        <v>136</v>
      </c>
      <c r="C40" s="4" t="s">
        <v>123</v>
      </c>
      <c r="D40" s="37">
        <v>926</v>
      </c>
      <c r="E40" s="10" t="s">
        <v>10</v>
      </c>
      <c r="F40" s="22"/>
      <c r="G40" s="23"/>
    </row>
    <row r="41" spans="1:7" ht="45" customHeight="1">
      <c r="A41" s="3">
        <v>31</v>
      </c>
      <c r="B41" s="2" t="s">
        <v>38</v>
      </c>
      <c r="C41" s="4" t="s">
        <v>99</v>
      </c>
      <c r="D41" s="40">
        <v>4885</v>
      </c>
      <c r="E41" s="10" t="s">
        <v>10</v>
      </c>
      <c r="F41" s="22"/>
      <c r="G41" s="23"/>
    </row>
    <row r="42" spans="1:7" ht="39" customHeight="1">
      <c r="A42" s="3">
        <v>32</v>
      </c>
      <c r="B42" s="2" t="s">
        <v>134</v>
      </c>
      <c r="C42" s="4" t="s">
        <v>53</v>
      </c>
      <c r="D42" s="37">
        <f>4843+90</f>
        <v>4933</v>
      </c>
      <c r="E42" s="1" t="s">
        <v>10</v>
      </c>
      <c r="F42" s="22"/>
      <c r="G42" s="23"/>
    </row>
    <row r="43" spans="1:7" ht="39" customHeight="1">
      <c r="A43" s="3">
        <v>33</v>
      </c>
      <c r="B43" s="2" t="s">
        <v>30</v>
      </c>
      <c r="C43" s="4" t="s">
        <v>188</v>
      </c>
      <c r="D43" s="37">
        <f>80+110</f>
        <v>190</v>
      </c>
      <c r="E43" s="10" t="s">
        <v>10</v>
      </c>
      <c r="F43" s="22"/>
      <c r="G43" s="23"/>
    </row>
    <row r="44" spans="1:7" ht="51.75" customHeight="1" thickBot="1">
      <c r="A44" s="3">
        <v>34</v>
      </c>
      <c r="B44" s="2" t="s">
        <v>30</v>
      </c>
      <c r="C44" s="4" t="s">
        <v>75</v>
      </c>
      <c r="D44" s="37">
        <f>857+15</f>
        <v>872</v>
      </c>
      <c r="E44" s="10" t="s">
        <v>10</v>
      </c>
      <c r="F44" s="22"/>
      <c r="G44" s="23"/>
    </row>
    <row r="45" spans="1:7" ht="24.95" customHeight="1" thickBot="1">
      <c r="A45" s="8" t="s">
        <v>20</v>
      </c>
      <c r="B45" s="131" t="s">
        <v>22</v>
      </c>
      <c r="C45" s="132"/>
      <c r="D45" s="132"/>
      <c r="E45" s="132"/>
      <c r="F45" s="132"/>
      <c r="G45" s="133"/>
    </row>
    <row r="46" spans="1:7" ht="46.5" customHeight="1">
      <c r="A46" s="9">
        <v>35</v>
      </c>
      <c r="B46" s="2" t="s">
        <v>23</v>
      </c>
      <c r="C46" s="5" t="s">
        <v>76</v>
      </c>
      <c r="D46" s="37">
        <f>790*1.5+300+700</f>
        <v>2185</v>
      </c>
      <c r="E46" s="10" t="s">
        <v>10</v>
      </c>
      <c r="F46" s="22"/>
      <c r="G46" s="23"/>
    </row>
    <row r="47" spans="1:7" ht="46.5" customHeight="1" thickBot="1">
      <c r="A47" s="9">
        <v>36</v>
      </c>
      <c r="B47" s="2" t="s">
        <v>23</v>
      </c>
      <c r="C47" s="5" t="s">
        <v>77</v>
      </c>
      <c r="D47" s="37">
        <v>152</v>
      </c>
      <c r="E47" s="10" t="s">
        <v>9</v>
      </c>
      <c r="F47" s="22"/>
      <c r="G47" s="23"/>
    </row>
    <row r="48" spans="1:7" ht="24.75" customHeight="1" thickBot="1">
      <c r="A48" s="8" t="s">
        <v>69</v>
      </c>
      <c r="B48" s="142" t="s">
        <v>43</v>
      </c>
      <c r="C48" s="143"/>
      <c r="D48" s="143"/>
      <c r="E48" s="143"/>
      <c r="F48" s="143"/>
      <c r="G48" s="144"/>
    </row>
    <row r="49" spans="1:7" ht="39" customHeight="1">
      <c r="A49" s="13">
        <v>37</v>
      </c>
      <c r="B49" s="14" t="s">
        <v>44</v>
      </c>
      <c r="C49" s="15" t="s">
        <v>45</v>
      </c>
      <c r="D49" s="41">
        <v>10</v>
      </c>
      <c r="E49" s="16" t="s">
        <v>17</v>
      </c>
      <c r="F49" s="26"/>
      <c r="G49" s="32"/>
    </row>
    <row r="50" spans="1:7" ht="39" customHeight="1">
      <c r="A50" s="9">
        <v>38</v>
      </c>
      <c r="B50" s="2" t="s">
        <v>44</v>
      </c>
      <c r="C50" s="5" t="s">
        <v>46</v>
      </c>
      <c r="D50" s="40">
        <v>10</v>
      </c>
      <c r="E50" s="11" t="s">
        <v>17</v>
      </c>
      <c r="F50" s="27"/>
      <c r="G50" s="33"/>
    </row>
    <row r="51" spans="1:7" ht="39" customHeight="1">
      <c r="A51" s="9">
        <v>39</v>
      </c>
      <c r="B51" s="2" t="s">
        <v>44</v>
      </c>
      <c r="C51" s="5" t="s">
        <v>83</v>
      </c>
      <c r="D51" s="40">
        <v>2</v>
      </c>
      <c r="E51" s="11" t="s">
        <v>17</v>
      </c>
      <c r="F51" s="27"/>
      <c r="G51" s="33"/>
    </row>
    <row r="52" spans="1:7" ht="39" customHeight="1">
      <c r="A52" s="9">
        <v>40</v>
      </c>
      <c r="B52" s="2" t="s">
        <v>44</v>
      </c>
      <c r="C52" s="5" t="s">
        <v>84</v>
      </c>
      <c r="D52" s="40">
        <v>8</v>
      </c>
      <c r="E52" s="11" t="s">
        <v>17</v>
      </c>
      <c r="F52" s="27"/>
      <c r="G52" s="33"/>
    </row>
    <row r="53" spans="1:7" ht="39" customHeight="1">
      <c r="A53" s="9">
        <v>41</v>
      </c>
      <c r="B53" s="2" t="s">
        <v>44</v>
      </c>
      <c r="C53" s="5" t="s">
        <v>51</v>
      </c>
      <c r="D53" s="40">
        <v>8</v>
      </c>
      <c r="E53" s="11" t="s">
        <v>17</v>
      </c>
      <c r="F53" s="27"/>
      <c r="G53" s="33"/>
    </row>
    <row r="54" spans="1:7" ht="39" customHeight="1" thickBot="1">
      <c r="A54" s="47">
        <v>42</v>
      </c>
      <c r="B54" s="48" t="s">
        <v>44</v>
      </c>
      <c r="C54" s="49" t="s">
        <v>52</v>
      </c>
      <c r="D54" s="50">
        <v>8</v>
      </c>
      <c r="E54" s="51" t="s">
        <v>17</v>
      </c>
      <c r="F54" s="52"/>
      <c r="G54" s="53"/>
    </row>
    <row r="55" spans="1:7" ht="24.95" customHeight="1" thickBot="1">
      <c r="A55" s="8" t="s">
        <v>47</v>
      </c>
      <c r="B55" s="131" t="s">
        <v>59</v>
      </c>
      <c r="C55" s="132"/>
      <c r="D55" s="132"/>
      <c r="E55" s="132"/>
      <c r="F55" s="132"/>
      <c r="G55" s="133"/>
    </row>
    <row r="56" spans="1:7" ht="52.5" customHeight="1">
      <c r="A56" s="13">
        <v>43</v>
      </c>
      <c r="B56" s="14" t="s">
        <v>21</v>
      </c>
      <c r="C56" s="15" t="s">
        <v>71</v>
      </c>
      <c r="D56" s="41">
        <v>582</v>
      </c>
      <c r="E56" s="16" t="s">
        <v>9</v>
      </c>
      <c r="F56" s="26"/>
      <c r="G56" s="32"/>
    </row>
    <row r="57" spans="1:7" ht="52.5" customHeight="1" thickBot="1">
      <c r="A57" s="17">
        <v>44</v>
      </c>
      <c r="B57" s="18" t="s">
        <v>21</v>
      </c>
      <c r="C57" s="19" t="s">
        <v>82</v>
      </c>
      <c r="D57" s="37">
        <v>19</v>
      </c>
      <c r="E57" s="20" t="s">
        <v>9</v>
      </c>
      <c r="F57" s="22"/>
      <c r="G57" s="23"/>
    </row>
    <row r="58" spans="1:7" ht="24.95" customHeight="1" thickBot="1">
      <c r="A58" s="8" t="s">
        <v>65</v>
      </c>
      <c r="B58" s="131" t="s">
        <v>78</v>
      </c>
      <c r="C58" s="132"/>
      <c r="D58" s="132"/>
      <c r="E58" s="132"/>
      <c r="F58" s="132"/>
      <c r="G58" s="133"/>
    </row>
    <row r="59" spans="1:7" ht="34.5" customHeight="1">
      <c r="A59" s="17">
        <v>45</v>
      </c>
      <c r="B59" s="18" t="s">
        <v>168</v>
      </c>
      <c r="C59" s="19" t="s">
        <v>79</v>
      </c>
      <c r="D59" s="42">
        <v>123</v>
      </c>
      <c r="E59" s="20" t="s">
        <v>49</v>
      </c>
      <c r="F59" s="22"/>
      <c r="G59" s="23"/>
    </row>
    <row r="60" spans="1:7" ht="34.5" customHeight="1">
      <c r="A60" s="17">
        <v>46</v>
      </c>
      <c r="B60" s="18" t="s">
        <v>168</v>
      </c>
      <c r="C60" s="5" t="s">
        <v>63</v>
      </c>
      <c r="D60" s="40">
        <v>123</v>
      </c>
      <c r="E60" s="11" t="s">
        <v>49</v>
      </c>
      <c r="F60" s="27"/>
      <c r="G60" s="36"/>
    </row>
    <row r="61" spans="1:7" ht="34.5" customHeight="1">
      <c r="A61" s="17">
        <v>47</v>
      </c>
      <c r="B61" s="18" t="s">
        <v>168</v>
      </c>
      <c r="C61" s="5" t="s">
        <v>58</v>
      </c>
      <c r="D61" s="40">
        <v>123</v>
      </c>
      <c r="E61" s="11" t="s">
        <v>49</v>
      </c>
      <c r="F61" s="27"/>
      <c r="G61" s="36"/>
    </row>
    <row r="62" spans="1:7" ht="34.5" customHeight="1">
      <c r="A62" s="17">
        <v>48</v>
      </c>
      <c r="B62" s="35" t="s">
        <v>172</v>
      </c>
      <c r="C62" s="5" t="s">
        <v>81</v>
      </c>
      <c r="D62" s="40">
        <v>1</v>
      </c>
      <c r="E62" s="11" t="s">
        <v>17</v>
      </c>
      <c r="F62" s="27"/>
      <c r="G62" s="36"/>
    </row>
    <row r="63" spans="1:7" ht="52.5" customHeight="1">
      <c r="A63" s="17">
        <v>49</v>
      </c>
      <c r="B63" s="35" t="s">
        <v>172</v>
      </c>
      <c r="C63" s="5" t="s">
        <v>80</v>
      </c>
      <c r="D63" s="40">
        <v>18</v>
      </c>
      <c r="E63" s="11" t="s">
        <v>49</v>
      </c>
      <c r="F63" s="27"/>
      <c r="G63" s="36"/>
    </row>
    <row r="64" spans="1:7" ht="50.25" customHeight="1">
      <c r="A64" s="17">
        <v>50</v>
      </c>
      <c r="B64" s="35" t="s">
        <v>172</v>
      </c>
      <c r="C64" s="5" t="s">
        <v>90</v>
      </c>
      <c r="D64" s="40">
        <v>46</v>
      </c>
      <c r="E64" s="11" t="s">
        <v>17</v>
      </c>
      <c r="F64" s="27"/>
      <c r="G64" s="33"/>
    </row>
    <row r="65" spans="1:7" ht="38.25" customHeight="1" thickBot="1">
      <c r="A65" s="17">
        <v>51</v>
      </c>
      <c r="B65" s="35" t="s">
        <v>172</v>
      </c>
      <c r="C65" s="5" t="s">
        <v>96</v>
      </c>
      <c r="D65" s="40">
        <v>15</v>
      </c>
      <c r="E65" s="11" t="s">
        <v>49</v>
      </c>
      <c r="F65" s="27"/>
      <c r="G65" s="33"/>
    </row>
    <row r="66" spans="1:7" ht="33" customHeight="1" thickBot="1">
      <c r="A66" s="134" t="s">
        <v>70</v>
      </c>
      <c r="B66" s="135"/>
      <c r="C66" s="135"/>
      <c r="D66" s="135"/>
      <c r="E66" s="135"/>
      <c r="F66" s="136"/>
      <c r="G66" s="43"/>
    </row>
    <row r="67" spans="1:7" ht="33" customHeight="1" thickBot="1">
      <c r="A67" s="134" t="s">
        <v>87</v>
      </c>
      <c r="B67" s="135"/>
      <c r="C67" s="135"/>
      <c r="D67" s="135"/>
      <c r="E67" s="135"/>
      <c r="F67" s="136"/>
      <c r="G67" s="43"/>
    </row>
    <row r="68" spans="1:7" ht="33" customHeight="1" thickBot="1">
      <c r="A68" s="134" t="s">
        <v>61</v>
      </c>
      <c r="B68" s="135"/>
      <c r="C68" s="135"/>
      <c r="D68" s="135"/>
      <c r="E68" s="135"/>
      <c r="F68" s="136"/>
      <c r="G68" s="43"/>
    </row>
  </sheetData>
  <mergeCells count="19">
    <mergeCell ref="A1:G1"/>
    <mergeCell ref="A2:G2"/>
    <mergeCell ref="B36:G36"/>
    <mergeCell ref="B45:G45"/>
    <mergeCell ref="B55:G55"/>
    <mergeCell ref="B15:G15"/>
    <mergeCell ref="B18:G18"/>
    <mergeCell ref="B28:G28"/>
    <mergeCell ref="B48:G48"/>
    <mergeCell ref="B6:G6"/>
    <mergeCell ref="A3:A4"/>
    <mergeCell ref="B3:B4"/>
    <mergeCell ref="C3:C4"/>
    <mergeCell ref="D3:D4"/>
    <mergeCell ref="E3:E4"/>
    <mergeCell ref="B58:G58"/>
    <mergeCell ref="A67:F67"/>
    <mergeCell ref="A68:F68"/>
    <mergeCell ref="A66:F66"/>
  </mergeCells>
  <printOptions horizontalCentered="1"/>
  <pageMargins left="0.70866141732283472" right="0.31496062992125984" top="0.55118110236220474" bottom="0.62992125984251968" header="0.31496062992125984" footer="0.31496062992125984"/>
  <pageSetup paperSize="9" scale="68" fitToHeight="3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3DAC1-1A51-46B3-B267-EC3E2A05E2A2}">
  <sheetPr>
    <pageSetUpPr fitToPage="1"/>
  </sheetPr>
  <dimension ref="A1:I48"/>
  <sheetViews>
    <sheetView zoomScale="110" zoomScaleNormal="110" workbookViewId="0">
      <selection activeCell="G46" sqref="G46"/>
    </sheetView>
  </sheetViews>
  <sheetFormatPr defaultRowHeight="15"/>
  <cols>
    <col min="1" max="1" width="6.625" style="81" customWidth="1"/>
    <col min="2" max="2" width="11.625" style="81" customWidth="1"/>
    <col min="3" max="3" width="52.375" style="81" customWidth="1"/>
    <col min="4" max="4" width="11.625" style="81" customWidth="1"/>
    <col min="5" max="5" width="10.625" style="81" customWidth="1"/>
    <col min="6" max="6" width="13.75" style="81" customWidth="1"/>
    <col min="7" max="7" width="16.5" style="81" customWidth="1"/>
    <col min="8" max="8" width="9" style="81"/>
    <col min="9" max="9" width="9.5" style="81" bestFit="1" customWidth="1"/>
    <col min="10" max="20" width="9" style="81"/>
    <col min="21" max="21" width="10.375" style="81" customWidth="1"/>
    <col min="22" max="16384" width="9" style="81"/>
  </cols>
  <sheetData>
    <row r="1" spans="1:7" ht="32.25" customHeight="1">
      <c r="A1" s="153" t="s">
        <v>167</v>
      </c>
      <c r="B1" s="153"/>
      <c r="C1" s="153"/>
      <c r="D1" s="153"/>
      <c r="E1" s="153"/>
      <c r="F1" s="153"/>
      <c r="G1" s="153"/>
    </row>
    <row r="2" spans="1:7" ht="48.75" customHeight="1" thickBot="1">
      <c r="A2" s="154" t="s">
        <v>176</v>
      </c>
      <c r="B2" s="155"/>
      <c r="C2" s="155"/>
      <c r="D2" s="155"/>
      <c r="E2" s="155"/>
      <c r="F2" s="155"/>
      <c r="G2" s="155"/>
    </row>
    <row r="3" spans="1:7" ht="30" customHeight="1">
      <c r="A3" s="156" t="s">
        <v>0</v>
      </c>
      <c r="B3" s="158" t="s">
        <v>1</v>
      </c>
      <c r="C3" s="160" t="s">
        <v>2</v>
      </c>
      <c r="D3" s="158" t="s">
        <v>4</v>
      </c>
      <c r="E3" s="158" t="s">
        <v>5</v>
      </c>
      <c r="F3" s="162" t="s">
        <v>140</v>
      </c>
      <c r="G3" s="82" t="s">
        <v>89</v>
      </c>
    </row>
    <row r="4" spans="1:7" ht="24.95" customHeight="1">
      <c r="A4" s="157"/>
      <c r="B4" s="159"/>
      <c r="C4" s="161"/>
      <c r="D4" s="159"/>
      <c r="E4" s="159"/>
      <c r="F4" s="163"/>
      <c r="G4" s="83" t="s">
        <v>3</v>
      </c>
    </row>
    <row r="5" spans="1:7" ht="18" customHeight="1" thickBot="1">
      <c r="A5" s="84">
        <v>1</v>
      </c>
      <c r="B5" s="85">
        <v>2</v>
      </c>
      <c r="C5" s="85">
        <v>3</v>
      </c>
      <c r="D5" s="85">
        <v>4</v>
      </c>
      <c r="E5" s="85">
        <v>5</v>
      </c>
      <c r="F5" s="85">
        <v>6</v>
      </c>
      <c r="G5" s="86">
        <v>7</v>
      </c>
    </row>
    <row r="6" spans="1:7" ht="24.95" customHeight="1" thickBot="1">
      <c r="A6" s="87" t="s">
        <v>6</v>
      </c>
      <c r="B6" s="150" t="s">
        <v>7</v>
      </c>
      <c r="C6" s="151"/>
      <c r="D6" s="151"/>
      <c r="E6" s="151"/>
      <c r="F6" s="151"/>
      <c r="G6" s="152"/>
    </row>
    <row r="7" spans="1:7" ht="32.25" customHeight="1">
      <c r="A7" s="62">
        <v>1</v>
      </c>
      <c r="B7" s="65" t="s">
        <v>8</v>
      </c>
      <c r="C7" s="88" t="s">
        <v>114</v>
      </c>
      <c r="D7" s="89">
        <v>0.52</v>
      </c>
      <c r="E7" s="90" t="s">
        <v>32</v>
      </c>
      <c r="F7" s="91"/>
      <c r="G7" s="92"/>
    </row>
    <row r="8" spans="1:7" ht="36" customHeight="1">
      <c r="A8" s="54">
        <v>2</v>
      </c>
      <c r="B8" s="55" t="s">
        <v>31</v>
      </c>
      <c r="C8" s="56" t="s">
        <v>110</v>
      </c>
      <c r="D8" s="93">
        <v>990</v>
      </c>
      <c r="E8" s="57" t="s">
        <v>10</v>
      </c>
      <c r="F8" s="94"/>
      <c r="G8" s="95"/>
    </row>
    <row r="9" spans="1:7" ht="36" customHeight="1">
      <c r="A9" s="54">
        <v>3</v>
      </c>
      <c r="B9" s="55" t="s">
        <v>31</v>
      </c>
      <c r="C9" s="56" t="s">
        <v>113</v>
      </c>
      <c r="D9" s="93">
        <v>320</v>
      </c>
      <c r="E9" s="57" t="s">
        <v>10</v>
      </c>
      <c r="F9" s="94"/>
      <c r="G9" s="95"/>
    </row>
    <row r="10" spans="1:7" ht="36" customHeight="1">
      <c r="A10" s="54">
        <v>4</v>
      </c>
      <c r="B10" s="55" t="s">
        <v>31</v>
      </c>
      <c r="C10" s="56" t="s">
        <v>111</v>
      </c>
      <c r="D10" s="93">
        <v>1200</v>
      </c>
      <c r="E10" s="57" t="s">
        <v>49</v>
      </c>
      <c r="F10" s="94"/>
      <c r="G10" s="95"/>
    </row>
    <row r="11" spans="1:7" ht="36" customHeight="1">
      <c r="A11" s="54">
        <v>5</v>
      </c>
      <c r="B11" s="55" t="s">
        <v>31</v>
      </c>
      <c r="C11" s="56" t="s">
        <v>112</v>
      </c>
      <c r="D11" s="93">
        <v>520</v>
      </c>
      <c r="E11" s="57" t="s">
        <v>49</v>
      </c>
      <c r="F11" s="94"/>
      <c r="G11" s="95"/>
    </row>
    <row r="12" spans="1:7" ht="36" customHeight="1">
      <c r="A12" s="54">
        <v>6</v>
      </c>
      <c r="B12" s="55" t="s">
        <v>31</v>
      </c>
      <c r="C12" s="56" t="s">
        <v>108</v>
      </c>
      <c r="D12" s="93">
        <v>1050</v>
      </c>
      <c r="E12" s="57" t="s">
        <v>10</v>
      </c>
      <c r="F12" s="94"/>
      <c r="G12" s="95"/>
    </row>
    <row r="13" spans="1:7" ht="36" customHeight="1">
      <c r="A13" s="54">
        <v>7</v>
      </c>
      <c r="B13" s="55" t="s">
        <v>31</v>
      </c>
      <c r="C13" s="56" t="s">
        <v>109</v>
      </c>
      <c r="D13" s="93">
        <f>D12</f>
        <v>1050</v>
      </c>
      <c r="E13" s="57" t="s">
        <v>10</v>
      </c>
      <c r="F13" s="94"/>
      <c r="G13" s="95"/>
    </row>
    <row r="14" spans="1:7" ht="48.75" customHeight="1" thickBot="1">
      <c r="A14" s="54">
        <v>8</v>
      </c>
      <c r="B14" s="55" t="s">
        <v>31</v>
      </c>
      <c r="C14" s="56" t="s">
        <v>128</v>
      </c>
      <c r="D14" s="93">
        <f>ROUND(D8*0.06+D9*0.12+D10*0.1+D11*0.04+D12*0.1+D13*0.12,0)</f>
        <v>470</v>
      </c>
      <c r="E14" s="57" t="s">
        <v>13</v>
      </c>
      <c r="F14" s="94"/>
      <c r="G14" s="95"/>
    </row>
    <row r="15" spans="1:7" ht="24.95" customHeight="1" thickBot="1">
      <c r="A15" s="87" t="s">
        <v>11</v>
      </c>
      <c r="B15" s="150" t="s">
        <v>15</v>
      </c>
      <c r="C15" s="151"/>
      <c r="D15" s="151"/>
      <c r="E15" s="151"/>
      <c r="F15" s="151"/>
      <c r="G15" s="152"/>
    </row>
    <row r="16" spans="1:7" ht="50.1" customHeight="1">
      <c r="A16" s="54">
        <v>9</v>
      </c>
      <c r="B16" s="55" t="s">
        <v>16</v>
      </c>
      <c r="C16" s="56" t="s">
        <v>93</v>
      </c>
      <c r="D16" s="97">
        <v>260</v>
      </c>
      <c r="E16" s="58" t="s">
        <v>10</v>
      </c>
      <c r="F16" s="94"/>
      <c r="G16" s="95"/>
    </row>
    <row r="17" spans="1:9" ht="52.5" customHeight="1">
      <c r="A17" s="54">
        <v>10</v>
      </c>
      <c r="B17" s="55" t="s">
        <v>16</v>
      </c>
      <c r="C17" s="56" t="s">
        <v>118</v>
      </c>
      <c r="D17" s="97">
        <f>1453+406</f>
        <v>1859</v>
      </c>
      <c r="E17" s="58" t="s">
        <v>10</v>
      </c>
      <c r="F17" s="94"/>
      <c r="G17" s="95"/>
    </row>
    <row r="18" spans="1:9" ht="36.75" customHeight="1">
      <c r="A18" s="54">
        <v>11</v>
      </c>
      <c r="B18" s="55" t="s">
        <v>16</v>
      </c>
      <c r="C18" s="56" t="s">
        <v>115</v>
      </c>
      <c r="D18" s="97">
        <v>220</v>
      </c>
      <c r="E18" s="58" t="s">
        <v>10</v>
      </c>
      <c r="F18" s="94"/>
      <c r="G18" s="95"/>
    </row>
    <row r="19" spans="1:9" ht="36.75" customHeight="1">
      <c r="A19" s="54">
        <v>12</v>
      </c>
      <c r="B19" s="55" t="s">
        <v>29</v>
      </c>
      <c r="C19" s="56" t="s">
        <v>119</v>
      </c>
      <c r="D19" s="97">
        <v>1453</v>
      </c>
      <c r="E19" s="58" t="s">
        <v>10</v>
      </c>
      <c r="F19" s="94"/>
      <c r="G19" s="95"/>
    </row>
    <row r="20" spans="1:9" ht="36.75" customHeight="1">
      <c r="A20" s="54">
        <v>13</v>
      </c>
      <c r="B20" s="55" t="s">
        <v>29</v>
      </c>
      <c r="C20" s="56" t="s">
        <v>120</v>
      </c>
      <c r="D20" s="97">
        <v>406</v>
      </c>
      <c r="E20" s="58" t="s">
        <v>10</v>
      </c>
      <c r="F20" s="94"/>
      <c r="G20" s="95"/>
    </row>
    <row r="21" spans="1:9" ht="51" customHeight="1" thickBot="1">
      <c r="A21" s="54">
        <v>14</v>
      </c>
      <c r="B21" s="55" t="s">
        <v>29</v>
      </c>
      <c r="C21" s="56" t="s">
        <v>121</v>
      </c>
      <c r="D21" s="97">
        <f>D12</f>
        <v>1050</v>
      </c>
      <c r="E21" s="58" t="s">
        <v>10</v>
      </c>
      <c r="F21" s="94"/>
      <c r="G21" s="95"/>
    </row>
    <row r="22" spans="1:9" ht="24.95" customHeight="1" thickBot="1">
      <c r="A22" s="87" t="s">
        <v>14</v>
      </c>
      <c r="B22" s="150" t="s">
        <v>19</v>
      </c>
      <c r="C22" s="151"/>
      <c r="D22" s="151"/>
      <c r="E22" s="151"/>
      <c r="F22" s="151"/>
      <c r="G22" s="152"/>
    </row>
    <row r="23" spans="1:9" ht="45" customHeight="1">
      <c r="A23" s="59">
        <v>15</v>
      </c>
      <c r="B23" s="60" t="s">
        <v>135</v>
      </c>
      <c r="C23" s="56" t="s">
        <v>100</v>
      </c>
      <c r="D23" s="97">
        <f>3*D28</f>
        <v>9654</v>
      </c>
      <c r="E23" s="58" t="s">
        <v>10</v>
      </c>
      <c r="F23" s="94"/>
      <c r="G23" s="95"/>
    </row>
    <row r="24" spans="1:9" ht="45" customHeight="1">
      <c r="A24" s="59">
        <v>16</v>
      </c>
      <c r="B24" s="60" t="s">
        <v>135</v>
      </c>
      <c r="C24" s="56" t="s">
        <v>101</v>
      </c>
      <c r="D24" s="97">
        <f>D23</f>
        <v>9654</v>
      </c>
      <c r="E24" s="58" t="s">
        <v>10</v>
      </c>
      <c r="F24" s="94"/>
      <c r="G24" s="95"/>
    </row>
    <row r="25" spans="1:9" ht="47.25" customHeight="1">
      <c r="A25" s="59">
        <v>17</v>
      </c>
      <c r="B25" s="60" t="s">
        <v>38</v>
      </c>
      <c r="C25" s="56" t="s">
        <v>137</v>
      </c>
      <c r="D25" s="98">
        <v>402</v>
      </c>
      <c r="E25" s="58" t="s">
        <v>117</v>
      </c>
      <c r="F25" s="99"/>
      <c r="G25" s="95"/>
    </row>
    <row r="26" spans="1:9" ht="51" customHeight="1">
      <c r="A26" s="59">
        <v>18</v>
      </c>
      <c r="B26" s="60" t="s">
        <v>136</v>
      </c>
      <c r="C26" s="56" t="s">
        <v>122</v>
      </c>
      <c r="D26" s="98">
        <v>3218</v>
      </c>
      <c r="E26" s="58" t="s">
        <v>10</v>
      </c>
      <c r="F26" s="94"/>
      <c r="G26" s="95"/>
    </row>
    <row r="27" spans="1:9" ht="45" customHeight="1">
      <c r="A27" s="59">
        <v>19</v>
      </c>
      <c r="B27" s="60" t="s">
        <v>38</v>
      </c>
      <c r="C27" s="56" t="s">
        <v>97</v>
      </c>
      <c r="D27" s="97">
        <v>3218</v>
      </c>
      <c r="E27" s="58" t="s">
        <v>10</v>
      </c>
      <c r="F27" s="94"/>
      <c r="G27" s="95"/>
      <c r="I27" s="101"/>
    </row>
    <row r="28" spans="1:9" ht="39" customHeight="1">
      <c r="A28" s="59">
        <v>20</v>
      </c>
      <c r="B28" s="60" t="s">
        <v>60</v>
      </c>
      <c r="C28" s="56" t="s">
        <v>102</v>
      </c>
      <c r="D28" s="98">
        <v>3218</v>
      </c>
      <c r="E28" s="58" t="s">
        <v>10</v>
      </c>
      <c r="F28" s="94"/>
      <c r="G28" s="95"/>
    </row>
    <row r="29" spans="1:9" ht="39" customHeight="1">
      <c r="A29" s="59">
        <v>21</v>
      </c>
      <c r="B29" s="60" t="s">
        <v>60</v>
      </c>
      <c r="C29" s="56" t="s">
        <v>130</v>
      </c>
      <c r="D29" s="98">
        <v>96</v>
      </c>
      <c r="E29" s="58" t="s">
        <v>10</v>
      </c>
      <c r="F29" s="94"/>
      <c r="G29" s="95"/>
    </row>
    <row r="30" spans="1:9" ht="49.5" customHeight="1">
      <c r="A30" s="59">
        <v>22</v>
      </c>
      <c r="B30" s="60" t="s">
        <v>30</v>
      </c>
      <c r="C30" s="56" t="s">
        <v>103</v>
      </c>
      <c r="D30" s="98">
        <v>1453</v>
      </c>
      <c r="E30" s="58" t="s">
        <v>10</v>
      </c>
      <c r="F30" s="94"/>
      <c r="G30" s="95"/>
    </row>
    <row r="31" spans="1:9" ht="48.75" customHeight="1">
      <c r="A31" s="59">
        <v>23</v>
      </c>
      <c r="B31" s="60" t="s">
        <v>30</v>
      </c>
      <c r="C31" s="56" t="s">
        <v>107</v>
      </c>
      <c r="D31" s="97">
        <v>406</v>
      </c>
      <c r="E31" s="55" t="s">
        <v>10</v>
      </c>
      <c r="F31" s="103"/>
      <c r="G31" s="104"/>
    </row>
    <row r="32" spans="1:9" ht="51.75" customHeight="1" thickBot="1">
      <c r="A32" s="106">
        <v>24</v>
      </c>
      <c r="B32" s="66" t="s">
        <v>30</v>
      </c>
      <c r="C32" s="107" t="s">
        <v>104</v>
      </c>
      <c r="D32" s="108">
        <v>220</v>
      </c>
      <c r="E32" s="67" t="s">
        <v>10</v>
      </c>
      <c r="F32" s="109"/>
      <c r="G32" s="110"/>
    </row>
    <row r="33" spans="1:7" ht="24.95" customHeight="1" thickBot="1">
      <c r="A33" s="87" t="s">
        <v>28</v>
      </c>
      <c r="B33" s="150" t="s">
        <v>22</v>
      </c>
      <c r="C33" s="151"/>
      <c r="D33" s="151"/>
      <c r="E33" s="151"/>
      <c r="F33" s="151"/>
      <c r="G33" s="152"/>
    </row>
    <row r="34" spans="1:7" ht="46.5" customHeight="1" thickBot="1">
      <c r="A34" s="54">
        <v>25</v>
      </c>
      <c r="B34" s="60" t="s">
        <v>23</v>
      </c>
      <c r="C34" s="61" t="s">
        <v>76</v>
      </c>
      <c r="D34" s="98">
        <v>460</v>
      </c>
      <c r="E34" s="58" t="s">
        <v>10</v>
      </c>
      <c r="F34" s="94"/>
      <c r="G34" s="95"/>
    </row>
    <row r="35" spans="1:7" ht="24.75" customHeight="1" thickBot="1">
      <c r="A35" s="87" t="s">
        <v>18</v>
      </c>
      <c r="B35" s="150" t="s">
        <v>43</v>
      </c>
      <c r="C35" s="151"/>
      <c r="D35" s="151"/>
      <c r="E35" s="151"/>
      <c r="F35" s="151"/>
      <c r="G35" s="152"/>
    </row>
    <row r="36" spans="1:7" ht="36" customHeight="1">
      <c r="A36" s="62">
        <v>26</v>
      </c>
      <c r="B36" s="63" t="s">
        <v>129</v>
      </c>
      <c r="C36" s="64" t="s">
        <v>131</v>
      </c>
      <c r="D36" s="102">
        <v>32</v>
      </c>
      <c r="E36" s="65" t="s">
        <v>10</v>
      </c>
      <c r="F36" s="91"/>
      <c r="G36" s="92"/>
    </row>
    <row r="37" spans="1:7" ht="36" customHeight="1">
      <c r="A37" s="68">
        <v>27</v>
      </c>
      <c r="B37" s="69" t="s">
        <v>44</v>
      </c>
      <c r="C37" s="70" t="s">
        <v>45</v>
      </c>
      <c r="D37" s="98">
        <v>20</v>
      </c>
      <c r="E37" s="71" t="s">
        <v>17</v>
      </c>
      <c r="F37" s="94"/>
      <c r="G37" s="95"/>
    </row>
    <row r="38" spans="1:7" ht="36" customHeight="1">
      <c r="A38" s="54">
        <v>28</v>
      </c>
      <c r="B38" s="60" t="s">
        <v>44</v>
      </c>
      <c r="C38" s="61" t="s">
        <v>46</v>
      </c>
      <c r="D38" s="97">
        <v>12</v>
      </c>
      <c r="E38" s="55" t="s">
        <v>17</v>
      </c>
      <c r="F38" s="103"/>
      <c r="G38" s="104"/>
    </row>
    <row r="39" spans="1:7" ht="36" customHeight="1" thickBot="1">
      <c r="A39" s="54">
        <v>29</v>
      </c>
      <c r="B39" s="60" t="s">
        <v>44</v>
      </c>
      <c r="C39" s="61" t="s">
        <v>84</v>
      </c>
      <c r="D39" s="97">
        <v>8</v>
      </c>
      <c r="E39" s="55" t="s">
        <v>17</v>
      </c>
      <c r="F39" s="103"/>
      <c r="G39" s="104"/>
    </row>
    <row r="40" spans="1:7" ht="24.95" customHeight="1" thickBot="1">
      <c r="A40" s="87" t="s">
        <v>20</v>
      </c>
      <c r="B40" s="150" t="s">
        <v>59</v>
      </c>
      <c r="C40" s="151"/>
      <c r="D40" s="151"/>
      <c r="E40" s="151"/>
      <c r="F40" s="151"/>
      <c r="G40" s="152"/>
    </row>
    <row r="41" spans="1:7" ht="52.5" customHeight="1">
      <c r="A41" s="62">
        <v>30</v>
      </c>
      <c r="B41" s="63" t="s">
        <v>21</v>
      </c>
      <c r="C41" s="64" t="s">
        <v>71</v>
      </c>
      <c r="D41" s="102">
        <v>1240</v>
      </c>
      <c r="E41" s="65" t="s">
        <v>9</v>
      </c>
      <c r="F41" s="91"/>
      <c r="G41" s="92"/>
    </row>
    <row r="42" spans="1:7" ht="40.5" customHeight="1" thickBot="1">
      <c r="A42" s="68">
        <v>31</v>
      </c>
      <c r="B42" s="69" t="s">
        <v>105</v>
      </c>
      <c r="C42" s="70" t="s">
        <v>106</v>
      </c>
      <c r="D42" s="98">
        <v>510</v>
      </c>
      <c r="E42" s="71" t="s">
        <v>9</v>
      </c>
      <c r="F42" s="94"/>
      <c r="G42" s="95"/>
    </row>
    <row r="43" spans="1:7" ht="24.95" customHeight="1" thickBot="1">
      <c r="A43" s="87" t="s">
        <v>69</v>
      </c>
      <c r="B43" s="150" t="s">
        <v>151</v>
      </c>
      <c r="C43" s="151"/>
      <c r="D43" s="151"/>
      <c r="E43" s="151"/>
      <c r="F43" s="151"/>
      <c r="G43" s="152"/>
    </row>
    <row r="44" spans="1:7" ht="36" customHeight="1">
      <c r="A44" s="54">
        <v>31</v>
      </c>
      <c r="B44" s="60" t="s">
        <v>150</v>
      </c>
      <c r="C44" s="61" t="s">
        <v>149</v>
      </c>
      <c r="D44" s="97">
        <v>4</v>
      </c>
      <c r="E44" s="55" t="s">
        <v>13</v>
      </c>
      <c r="F44" s="103"/>
      <c r="G44" s="104"/>
    </row>
    <row r="45" spans="1:7" ht="43.5" customHeight="1" thickBot="1">
      <c r="A45" s="68">
        <v>32</v>
      </c>
      <c r="B45" s="72"/>
      <c r="C45" s="61" t="s">
        <v>177</v>
      </c>
      <c r="D45" s="97">
        <v>10</v>
      </c>
      <c r="E45" s="55" t="s">
        <v>17</v>
      </c>
      <c r="F45" s="103"/>
      <c r="G45" s="105"/>
    </row>
    <row r="46" spans="1:7" ht="33" customHeight="1" thickBot="1">
      <c r="A46" s="147" t="s">
        <v>70</v>
      </c>
      <c r="B46" s="148"/>
      <c r="C46" s="148"/>
      <c r="D46" s="148"/>
      <c r="E46" s="148"/>
      <c r="F46" s="149"/>
      <c r="G46" s="100"/>
    </row>
    <row r="47" spans="1:7" ht="33" customHeight="1" thickBot="1">
      <c r="A47" s="147" t="s">
        <v>87</v>
      </c>
      <c r="B47" s="148"/>
      <c r="C47" s="148"/>
      <c r="D47" s="148"/>
      <c r="E47" s="148"/>
      <c r="F47" s="149"/>
      <c r="G47" s="100"/>
    </row>
    <row r="48" spans="1:7" ht="33" customHeight="1" thickBot="1">
      <c r="A48" s="147" t="s">
        <v>61</v>
      </c>
      <c r="B48" s="148"/>
      <c r="C48" s="148"/>
      <c r="D48" s="148"/>
      <c r="E48" s="148"/>
      <c r="F48" s="149"/>
      <c r="G48" s="100"/>
    </row>
  </sheetData>
  <mergeCells count="18">
    <mergeCell ref="A1:G1"/>
    <mergeCell ref="A2:G2"/>
    <mergeCell ref="A3:A4"/>
    <mergeCell ref="B3:B4"/>
    <mergeCell ref="C3:C4"/>
    <mergeCell ref="D3:D4"/>
    <mergeCell ref="E3:E4"/>
    <mergeCell ref="F3:F4"/>
    <mergeCell ref="A48:F48"/>
    <mergeCell ref="B6:G6"/>
    <mergeCell ref="B15:G15"/>
    <mergeCell ref="B22:G22"/>
    <mergeCell ref="B33:G33"/>
    <mergeCell ref="B35:G35"/>
    <mergeCell ref="B40:G40"/>
    <mergeCell ref="B43:G43"/>
    <mergeCell ref="A46:F46"/>
    <mergeCell ref="A47:F47"/>
  </mergeCells>
  <pageMargins left="0.9055118110236221" right="0.51181102362204722" top="0.55118110236220474" bottom="0.55118110236220474" header="0.31496062992125984" footer="0.31496062992125984"/>
  <pageSetup paperSize="9" scale="65" fitToHeight="2" orientation="portrait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A352-5FC4-47A8-900C-28D3300D8BFB}">
  <sheetPr>
    <pageSetUpPr fitToPage="1"/>
  </sheetPr>
  <dimension ref="A1:I31"/>
  <sheetViews>
    <sheetView workbookViewId="0">
      <selection activeCell="L10" sqref="L10"/>
    </sheetView>
  </sheetViews>
  <sheetFormatPr defaultRowHeight="15"/>
  <cols>
    <col min="1" max="1" width="6.625" style="81" customWidth="1"/>
    <col min="2" max="2" width="11.625" style="81" customWidth="1"/>
    <col min="3" max="3" width="52.375" style="81" customWidth="1"/>
    <col min="4" max="4" width="11.625" style="81" customWidth="1"/>
    <col min="5" max="5" width="10.625" style="81" customWidth="1"/>
    <col min="6" max="6" width="13.375" style="81" customWidth="1"/>
    <col min="7" max="7" width="16.75" style="81" customWidth="1"/>
    <col min="8" max="8" width="9" style="81"/>
    <col min="9" max="9" width="10.375" style="81" bestFit="1" customWidth="1"/>
    <col min="10" max="17" width="9" style="81"/>
    <col min="18" max="18" width="10.375" style="81" customWidth="1"/>
    <col min="19" max="16384" width="9" style="81"/>
  </cols>
  <sheetData>
    <row r="1" spans="1:9" ht="32.25" customHeight="1">
      <c r="A1" s="153" t="s">
        <v>167</v>
      </c>
      <c r="B1" s="153"/>
      <c r="C1" s="153"/>
      <c r="D1" s="153"/>
      <c r="E1" s="153"/>
      <c r="F1" s="153"/>
      <c r="G1" s="153"/>
    </row>
    <row r="2" spans="1:9" ht="48.75" customHeight="1" thickBot="1">
      <c r="A2" s="164" t="s">
        <v>138</v>
      </c>
      <c r="B2" s="165"/>
      <c r="C2" s="165"/>
      <c r="D2" s="165"/>
      <c r="E2" s="165"/>
      <c r="F2" s="165"/>
      <c r="G2" s="165"/>
    </row>
    <row r="3" spans="1:9" ht="30" customHeight="1">
      <c r="A3" s="156" t="s">
        <v>0</v>
      </c>
      <c r="B3" s="158" t="s">
        <v>1</v>
      </c>
      <c r="C3" s="160" t="s">
        <v>2</v>
      </c>
      <c r="D3" s="158" t="s">
        <v>4</v>
      </c>
      <c r="E3" s="158" t="s">
        <v>5</v>
      </c>
      <c r="F3" s="162" t="s">
        <v>140</v>
      </c>
      <c r="G3" s="82" t="s">
        <v>89</v>
      </c>
    </row>
    <row r="4" spans="1:9" ht="24.95" customHeight="1">
      <c r="A4" s="157"/>
      <c r="B4" s="159"/>
      <c r="C4" s="161"/>
      <c r="D4" s="159"/>
      <c r="E4" s="159"/>
      <c r="F4" s="163"/>
      <c r="G4" s="83" t="s">
        <v>3</v>
      </c>
    </row>
    <row r="5" spans="1:9" ht="18" customHeight="1" thickBot="1">
      <c r="A5" s="84">
        <v>1</v>
      </c>
      <c r="B5" s="85">
        <v>2</v>
      </c>
      <c r="C5" s="85">
        <v>3</v>
      </c>
      <c r="D5" s="85">
        <v>4</v>
      </c>
      <c r="E5" s="85">
        <v>5</v>
      </c>
      <c r="F5" s="85">
        <v>6</v>
      </c>
      <c r="G5" s="86">
        <v>7</v>
      </c>
    </row>
    <row r="6" spans="1:9" ht="24.95" customHeight="1" thickBot="1">
      <c r="A6" s="87" t="s">
        <v>6</v>
      </c>
      <c r="B6" s="150" t="s">
        <v>147</v>
      </c>
      <c r="C6" s="151"/>
      <c r="D6" s="151"/>
      <c r="E6" s="151"/>
      <c r="F6" s="151"/>
      <c r="G6" s="152"/>
    </row>
    <row r="7" spans="1:9" ht="32.25" customHeight="1">
      <c r="A7" s="62">
        <v>1</v>
      </c>
      <c r="B7" s="65" t="s">
        <v>148</v>
      </c>
      <c r="C7" s="88" t="s">
        <v>142</v>
      </c>
      <c r="D7" s="89">
        <v>0.62</v>
      </c>
      <c r="E7" s="90" t="s">
        <v>32</v>
      </c>
      <c r="F7" s="91"/>
      <c r="G7" s="92"/>
    </row>
    <row r="8" spans="1:9" ht="51" customHeight="1">
      <c r="A8" s="54">
        <v>2</v>
      </c>
      <c r="B8" s="55" t="s">
        <v>148</v>
      </c>
      <c r="C8" s="56" t="s">
        <v>159</v>
      </c>
      <c r="D8" s="93">
        <v>620</v>
      </c>
      <c r="E8" s="57" t="s">
        <v>49</v>
      </c>
      <c r="F8" s="94"/>
      <c r="G8" s="95"/>
    </row>
    <row r="9" spans="1:9" ht="36" customHeight="1">
      <c r="A9" s="54">
        <v>3</v>
      </c>
      <c r="B9" s="55" t="s">
        <v>148</v>
      </c>
      <c r="C9" s="56" t="s">
        <v>165</v>
      </c>
      <c r="D9" s="93">
        <v>18</v>
      </c>
      <c r="E9" s="57" t="s">
        <v>143</v>
      </c>
      <c r="F9" s="94"/>
      <c r="G9" s="95"/>
    </row>
    <row r="10" spans="1:9" ht="36" customHeight="1">
      <c r="A10" s="54">
        <v>4</v>
      </c>
      <c r="B10" s="55" t="s">
        <v>148</v>
      </c>
      <c r="C10" s="56" t="s">
        <v>144</v>
      </c>
      <c r="D10" s="93">
        <v>12</v>
      </c>
      <c r="E10" s="57" t="s">
        <v>49</v>
      </c>
      <c r="F10" s="94"/>
      <c r="G10" s="95"/>
    </row>
    <row r="11" spans="1:9" ht="36" customHeight="1">
      <c r="A11" s="54">
        <v>5</v>
      </c>
      <c r="B11" s="55" t="s">
        <v>148</v>
      </c>
      <c r="C11" s="56" t="s">
        <v>161</v>
      </c>
      <c r="D11" s="93">
        <v>100</v>
      </c>
      <c r="E11" s="57" t="s">
        <v>49</v>
      </c>
      <c r="F11" s="94"/>
      <c r="G11" s="95"/>
    </row>
    <row r="12" spans="1:9" ht="36" customHeight="1">
      <c r="A12" s="54">
        <v>6</v>
      </c>
      <c r="B12" s="55" t="s">
        <v>148</v>
      </c>
      <c r="C12" s="56" t="s">
        <v>162</v>
      </c>
      <c r="D12" s="93">
        <v>260</v>
      </c>
      <c r="E12" s="57" t="s">
        <v>49</v>
      </c>
      <c r="F12" s="94"/>
      <c r="G12" s="95"/>
    </row>
    <row r="13" spans="1:9" ht="36" customHeight="1">
      <c r="A13" s="54">
        <v>7</v>
      </c>
      <c r="B13" s="55" t="s">
        <v>148</v>
      </c>
      <c r="C13" s="56" t="s">
        <v>163</v>
      </c>
      <c r="D13" s="93">
        <v>260</v>
      </c>
      <c r="E13" s="57" t="s">
        <v>49</v>
      </c>
      <c r="F13" s="94"/>
      <c r="G13" s="95"/>
    </row>
    <row r="14" spans="1:9" ht="54" customHeight="1">
      <c r="A14" s="54">
        <v>8</v>
      </c>
      <c r="B14" s="55" t="s">
        <v>148</v>
      </c>
      <c r="C14" s="56" t="s">
        <v>145</v>
      </c>
      <c r="D14" s="93">
        <v>12</v>
      </c>
      <c r="E14" s="57" t="s">
        <v>17</v>
      </c>
      <c r="F14" s="94"/>
      <c r="G14" s="95"/>
    </row>
    <row r="15" spans="1:9" ht="48.75" customHeight="1" thickBot="1">
      <c r="A15" s="54">
        <v>9</v>
      </c>
      <c r="B15" s="55" t="s">
        <v>148</v>
      </c>
      <c r="C15" s="56" t="s">
        <v>146</v>
      </c>
      <c r="D15" s="93">
        <v>18</v>
      </c>
      <c r="E15" s="57" t="s">
        <v>17</v>
      </c>
      <c r="F15" s="94"/>
      <c r="G15" s="95"/>
      <c r="I15" s="96"/>
    </row>
    <row r="16" spans="1:9" ht="24.95" customHeight="1" thickBot="1">
      <c r="A16" s="87" t="s">
        <v>11</v>
      </c>
      <c r="B16" s="150" t="s">
        <v>139</v>
      </c>
      <c r="C16" s="151"/>
      <c r="D16" s="151"/>
      <c r="E16" s="151"/>
      <c r="F16" s="151"/>
      <c r="G16" s="152"/>
    </row>
    <row r="17" spans="1:9" ht="39" customHeight="1">
      <c r="A17" s="54">
        <v>10</v>
      </c>
      <c r="B17" s="55" t="s">
        <v>148</v>
      </c>
      <c r="C17" s="56" t="s">
        <v>144</v>
      </c>
      <c r="D17" s="97">
        <v>16</v>
      </c>
      <c r="E17" s="58" t="s">
        <v>17</v>
      </c>
      <c r="F17" s="94"/>
      <c r="G17" s="95"/>
    </row>
    <row r="18" spans="1:9" ht="39" customHeight="1">
      <c r="A18" s="54">
        <v>11</v>
      </c>
      <c r="B18" s="55" t="s">
        <v>148</v>
      </c>
      <c r="C18" s="56" t="s">
        <v>152</v>
      </c>
      <c r="D18" s="97">
        <v>1</v>
      </c>
      <c r="E18" s="58" t="s">
        <v>17</v>
      </c>
      <c r="F18" s="94"/>
      <c r="G18" s="95"/>
    </row>
    <row r="19" spans="1:9" ht="65.25" customHeight="1">
      <c r="A19" s="54">
        <v>12</v>
      </c>
      <c r="B19" s="55" t="s">
        <v>148</v>
      </c>
      <c r="C19" s="56" t="s">
        <v>180</v>
      </c>
      <c r="D19" s="97">
        <v>16</v>
      </c>
      <c r="E19" s="58" t="s">
        <v>17</v>
      </c>
      <c r="F19" s="94"/>
      <c r="G19" s="95"/>
    </row>
    <row r="20" spans="1:9" ht="36.75" customHeight="1">
      <c r="A20" s="54">
        <v>13</v>
      </c>
      <c r="B20" s="55" t="s">
        <v>148</v>
      </c>
      <c r="C20" s="56" t="s">
        <v>166</v>
      </c>
      <c r="D20" s="97">
        <v>1</v>
      </c>
      <c r="E20" s="58" t="s">
        <v>17</v>
      </c>
      <c r="F20" s="94"/>
      <c r="G20" s="95"/>
    </row>
    <row r="21" spans="1:9" ht="49.5" customHeight="1">
      <c r="A21" s="54">
        <v>14</v>
      </c>
      <c r="B21" s="111" t="s">
        <v>148</v>
      </c>
      <c r="C21" s="56" t="s">
        <v>170</v>
      </c>
      <c r="D21" s="112">
        <v>100</v>
      </c>
      <c r="E21" s="57" t="s">
        <v>49</v>
      </c>
      <c r="F21" s="103"/>
      <c r="G21" s="105"/>
      <c r="I21" s="96"/>
    </row>
    <row r="22" spans="1:9" ht="41.25" customHeight="1" thickBot="1">
      <c r="A22" s="113">
        <v>15</v>
      </c>
      <c r="B22" s="114" t="s">
        <v>148</v>
      </c>
      <c r="C22" s="115" t="s">
        <v>181</v>
      </c>
      <c r="D22" s="116">
        <v>100</v>
      </c>
      <c r="E22" s="58" t="s">
        <v>49</v>
      </c>
      <c r="F22" s="117"/>
      <c r="G22" s="118"/>
    </row>
    <row r="23" spans="1:9" ht="29.25" customHeight="1" thickBot="1">
      <c r="A23" s="87" t="s">
        <v>14</v>
      </c>
      <c r="B23" s="150" t="s">
        <v>141</v>
      </c>
      <c r="C23" s="151"/>
      <c r="D23" s="151"/>
      <c r="E23" s="151"/>
      <c r="F23" s="151"/>
      <c r="G23" s="152"/>
    </row>
    <row r="24" spans="1:9" ht="41.25" customHeight="1">
      <c r="A24" s="59">
        <v>16</v>
      </c>
      <c r="B24" s="60" t="s">
        <v>171</v>
      </c>
      <c r="C24" s="56" t="s">
        <v>160</v>
      </c>
      <c r="D24" s="97">
        <v>660</v>
      </c>
      <c r="E24" s="58" t="s">
        <v>49</v>
      </c>
      <c r="F24" s="94"/>
      <c r="G24" s="95"/>
    </row>
    <row r="25" spans="1:9" ht="41.25" customHeight="1">
      <c r="A25" s="59">
        <v>17</v>
      </c>
      <c r="B25" s="60" t="s">
        <v>171</v>
      </c>
      <c r="C25" s="56" t="s">
        <v>157</v>
      </c>
      <c r="D25" s="97">
        <v>580</v>
      </c>
      <c r="E25" s="58" t="s">
        <v>49</v>
      </c>
      <c r="F25" s="94"/>
      <c r="G25" s="95"/>
    </row>
    <row r="26" spans="1:9" ht="41.25" customHeight="1">
      <c r="A26" s="59">
        <v>18</v>
      </c>
      <c r="B26" s="60" t="s">
        <v>171</v>
      </c>
      <c r="C26" s="56" t="s">
        <v>158</v>
      </c>
      <c r="D26" s="98">
        <v>15</v>
      </c>
      <c r="E26" s="58" t="s">
        <v>17</v>
      </c>
      <c r="F26" s="99"/>
      <c r="G26" s="95"/>
      <c r="I26" s="96"/>
    </row>
    <row r="27" spans="1:9" ht="42" customHeight="1">
      <c r="A27" s="59">
        <v>19</v>
      </c>
      <c r="B27" s="60" t="s">
        <v>171</v>
      </c>
      <c r="C27" s="56" t="s">
        <v>153</v>
      </c>
      <c r="D27" s="98">
        <v>100</v>
      </c>
      <c r="E27" s="58" t="s">
        <v>49</v>
      </c>
      <c r="F27" s="99"/>
      <c r="G27" s="95"/>
      <c r="I27" s="96"/>
    </row>
    <row r="28" spans="1:9" ht="42" customHeight="1" thickBot="1">
      <c r="A28" s="59">
        <v>20</v>
      </c>
      <c r="B28" s="60" t="s">
        <v>171</v>
      </c>
      <c r="C28" s="56" t="s">
        <v>154</v>
      </c>
      <c r="D28" s="98">
        <v>4</v>
      </c>
      <c r="E28" s="58" t="s">
        <v>17</v>
      </c>
      <c r="F28" s="94"/>
      <c r="G28" s="95"/>
    </row>
    <row r="29" spans="1:9" ht="36.75" customHeight="1" thickBot="1">
      <c r="A29" s="147" t="s">
        <v>70</v>
      </c>
      <c r="B29" s="148"/>
      <c r="C29" s="148"/>
      <c r="D29" s="148"/>
      <c r="E29" s="148"/>
      <c r="F29" s="149"/>
      <c r="G29" s="100"/>
    </row>
    <row r="30" spans="1:9" ht="36.75" customHeight="1" thickBot="1">
      <c r="A30" s="147" t="s">
        <v>87</v>
      </c>
      <c r="B30" s="148"/>
      <c r="C30" s="148"/>
      <c r="D30" s="148"/>
      <c r="E30" s="148"/>
      <c r="F30" s="149"/>
      <c r="G30" s="100"/>
    </row>
    <row r="31" spans="1:9" ht="36.75" customHeight="1" thickBot="1">
      <c r="A31" s="147" t="s">
        <v>61</v>
      </c>
      <c r="B31" s="148"/>
      <c r="C31" s="148"/>
      <c r="D31" s="148"/>
      <c r="E31" s="148"/>
      <c r="F31" s="149"/>
      <c r="G31" s="100"/>
    </row>
  </sheetData>
  <mergeCells count="14">
    <mergeCell ref="A1:G1"/>
    <mergeCell ref="A2:G2"/>
    <mergeCell ref="A3:A4"/>
    <mergeCell ref="B3:B4"/>
    <mergeCell ref="C3:C4"/>
    <mergeCell ref="D3:D4"/>
    <mergeCell ref="E3:E4"/>
    <mergeCell ref="A30:F30"/>
    <mergeCell ref="A31:F31"/>
    <mergeCell ref="A29:F29"/>
    <mergeCell ref="F3:F4"/>
    <mergeCell ref="B6:G6"/>
    <mergeCell ref="B16:G16"/>
    <mergeCell ref="B23:G23"/>
  </mergeCells>
  <pageMargins left="0.9055118110236221" right="0.51181102362204722" top="0.55118110236220474" bottom="0.55118110236220474" header="0.31496062992125984" footer="0.31496062992125984"/>
  <pageSetup paperSize="9" scale="6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6</vt:i4>
      </vt:variant>
    </vt:vector>
  </HeadingPairs>
  <TitlesOfParts>
    <vt:vector size="10" baseType="lpstr">
      <vt:lpstr>ZZWE OFE Całość 7 Elementów</vt:lpstr>
      <vt:lpstr>El.3. KI-Krosno-Łochowice</vt:lpstr>
      <vt:lpstr>El.4 KI-Kościuszki Br.drogowa</vt:lpstr>
      <vt:lpstr>El.5 KI-Kościuszki Br.Sanitarna</vt:lpstr>
      <vt:lpstr>'El.3. KI-Krosno-Łochowice'!Obszar_wydruku</vt:lpstr>
      <vt:lpstr>'El.4 KI-Kościuszki Br.drogowa'!Obszar_wydruku</vt:lpstr>
      <vt:lpstr>'El.5 KI-Kościuszki Br.Sanitarna'!Obszar_wydruku</vt:lpstr>
      <vt:lpstr>'ZZWE OFE Całość 7 Elementów'!Obszar_wydruku</vt:lpstr>
      <vt:lpstr>'El.3. KI-Krosno-Łochowice'!Tytuły_wydruku</vt:lpstr>
      <vt:lpstr>'El.4 KI-Kościuszki Br.drogowa'!Tytuły_wydruku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BUDPS</dc:creator>
  <cp:lastModifiedBy>PS</cp:lastModifiedBy>
  <cp:lastPrinted>2022-08-27T15:11:47Z</cp:lastPrinted>
  <dcterms:created xsi:type="dcterms:W3CDTF">2014-07-06T09:10:14Z</dcterms:created>
  <dcterms:modified xsi:type="dcterms:W3CDTF">2023-01-09T01:19:24Z</dcterms:modified>
</cp:coreProperties>
</file>